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m1679\Documents\Python\kevanleelum\static\excel\"/>
    </mc:Choice>
  </mc:AlternateContent>
  <bookViews>
    <workbookView xWindow="120" yWindow="45" windowWidth="15480" windowHeight="8610"/>
  </bookViews>
  <sheets>
    <sheet name="Sheet1" sheetId="11" r:id="rId1"/>
    <sheet name="Constant Rate" sheetId="4" r:id="rId2"/>
    <sheet name="PC Curves" sheetId="9" r:id="rId3"/>
    <sheet name="RS Curves" sheetId="10" r:id="rId4"/>
    <sheet name="Step Drawdown" sheetId="1" r:id="rId5"/>
    <sheet name="Recovery Test " sheetId="7" r:id="rId6"/>
  </sheets>
  <definedNames>
    <definedName name="_xlnm.Print_Titles" localSheetId="1">'Constant Rate'!$1:$3</definedName>
    <definedName name="_xlnm.Print_Titles" localSheetId="4">'Step Drawdown'!$1:$1</definedName>
  </definedNames>
  <calcPr calcId="152511"/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3" i="7"/>
  <c r="L6" i="7"/>
  <c r="L7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G4" i="7"/>
  <c r="L7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" i="4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</calcChain>
</file>

<file path=xl/sharedStrings.xml><?xml version="1.0" encoding="utf-8"?>
<sst xmlns="http://schemas.openxmlformats.org/spreadsheetml/2006/main" count="75" uniqueCount="60">
  <si>
    <t>Time</t>
  </si>
  <si>
    <t>Minutes</t>
  </si>
  <si>
    <t>Measuring Point</t>
  </si>
  <si>
    <t>Q (gpm)</t>
  </si>
  <si>
    <t>Casing Height</t>
  </si>
  <si>
    <t>SWL</t>
  </si>
  <si>
    <t>M. Point</t>
  </si>
  <si>
    <t>G. Level</t>
  </si>
  <si>
    <t>Date:</t>
  </si>
  <si>
    <t>C. Height</t>
  </si>
  <si>
    <t xml:space="preserve">WHP psi </t>
  </si>
  <si>
    <t xml:space="preserve">Draw down </t>
  </si>
  <si>
    <t>M.Point</t>
  </si>
  <si>
    <t>ft</t>
  </si>
  <si>
    <t>Coora #17</t>
  </si>
  <si>
    <t>Constant Rate Test</t>
  </si>
  <si>
    <t>Rest Level</t>
  </si>
  <si>
    <t>@</t>
  </si>
  <si>
    <t>GPM</t>
  </si>
  <si>
    <t>Started on</t>
  </si>
  <si>
    <t>WHP</t>
  </si>
  <si>
    <t>psi</t>
  </si>
  <si>
    <t xml:space="preserve">Recovery Test </t>
  </si>
  <si>
    <t>Step Drawdown Test</t>
  </si>
  <si>
    <t>Common Point</t>
  </si>
  <si>
    <r>
      <t>s</t>
    </r>
    <r>
      <rPr>
        <vertAlign val="subscript"/>
        <sz val="10"/>
        <rFont val="Arial"/>
        <family val="2"/>
      </rPr>
      <t>w</t>
    </r>
  </si>
  <si>
    <t>t</t>
  </si>
  <si>
    <r>
      <t>F(u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, α)</t>
    </r>
  </si>
  <si>
    <r>
      <t>1/u</t>
    </r>
    <r>
      <rPr>
        <vertAlign val="subscript"/>
        <sz val="10"/>
        <rFont val="Arial"/>
        <family val="2"/>
      </rPr>
      <t>w</t>
    </r>
  </si>
  <si>
    <t>α</t>
  </si>
  <si>
    <t>KD</t>
  </si>
  <si>
    <t>Transmissivity, KD, is calculated for confined aquifers using the Papadopulos-Cooper's method</t>
  </si>
  <si>
    <t>Pg 220 of Analysis and Evaluation of Pumping Test Data</t>
  </si>
  <si>
    <t>https://www.samsamwater.com/library/Pub47.pdf</t>
  </si>
  <si>
    <t>min</t>
  </si>
  <si>
    <t>Depth</t>
  </si>
  <si>
    <t xml:space="preserve">Drawdown </t>
  </si>
  <si>
    <t>Transmissivity</t>
  </si>
  <si>
    <t>Casing height</t>
  </si>
  <si>
    <r>
      <t>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/d</t>
    </r>
  </si>
  <si>
    <t>Recovery</t>
  </si>
  <si>
    <t>Pump on</t>
  </si>
  <si>
    <t>Pump off</t>
  </si>
  <si>
    <t>t/t'</t>
  </si>
  <si>
    <t>Test Length</t>
  </si>
  <si>
    <t>minutes</t>
  </si>
  <si>
    <t>x1</t>
  </si>
  <si>
    <t>y1</t>
  </si>
  <si>
    <t>x2</t>
  </si>
  <si>
    <t>y2</t>
  </si>
  <si>
    <t>Slope</t>
  </si>
  <si>
    <t>Pump rate</t>
  </si>
  <si>
    <t>Theis Recovery method</t>
  </si>
  <si>
    <t>Starting depth</t>
  </si>
  <si>
    <t>Well no</t>
  </si>
  <si>
    <t>Diameter</t>
  </si>
  <si>
    <t>Aquifer thickness</t>
  </si>
  <si>
    <t>Storage coefficient</t>
  </si>
  <si>
    <t>Well loss coefficient</t>
  </si>
  <si>
    <t>Well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</si>
</sst>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E+00"/>
    <numFmt numFmtId="167" formatCode="[$-409]d\-mmm\-yy;@"/>
    <numFmt numFmtId="168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166" fontId="3" fillId="2" borderId="1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165" fontId="4" fillId="0" borderId="1" xfId="0" applyNumberFormat="1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center"/>
    </xf>
    <xf numFmtId="18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/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167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14" fontId="4" fillId="0" borderId="0" xfId="0" applyNumberFormat="1" applyFont="1" applyFill="1" applyAlignment="1">
      <alignment vertical="center"/>
    </xf>
    <xf numFmtId="18" fontId="4" fillId="0" borderId="0" xfId="0" applyNumberFormat="1" applyFont="1" applyFill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1" fontId="4" fillId="0" borderId="1" xfId="0" applyNumberFormat="1" applyFont="1" applyFill="1" applyBorder="1"/>
    <xf numFmtId="165" fontId="4" fillId="0" borderId="0" xfId="0" applyNumberFormat="1" applyFont="1" applyFill="1"/>
    <xf numFmtId="165" fontId="4" fillId="0" borderId="1" xfId="0" applyNumberFormat="1" applyFont="1" applyFill="1" applyBorder="1"/>
    <xf numFmtId="2" fontId="4" fillId="0" borderId="1" xfId="0" applyNumberFormat="1" applyFont="1" applyFill="1" applyBorder="1"/>
    <xf numFmtId="164" fontId="4" fillId="0" borderId="1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0" fontId="4" fillId="0" borderId="9" xfId="0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Border="1" applyAlignment="1">
      <alignment horizontal="left" vertical="center"/>
    </xf>
    <xf numFmtId="167" fontId="4" fillId="0" borderId="1" xfId="0" applyNumberFormat="1" applyFont="1" applyBorder="1" applyAlignment="1">
      <alignment vertical="center"/>
    </xf>
    <xf numFmtId="1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8" fontId="4" fillId="0" borderId="1" xfId="0" applyNumberFormat="1" applyFont="1" applyFill="1" applyBorder="1" applyAlignment="1">
      <alignment horizontal="right"/>
    </xf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/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Rate </a:t>
            </a:r>
            <a:r>
              <a:rPr lang="en-US"/>
              <a:t>Drawdown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'Constant Rate'!$A$3:$A$47</c:f>
              <c:numCache>
                <c:formatCode>General</c:formatCode>
                <c:ptCount val="45"/>
                <c:pt idx="0">
                  <c:v>0.01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300</c:v>
                </c:pt>
                <c:pt idx="11">
                  <c:v>360</c:v>
                </c:pt>
                <c:pt idx="12">
                  <c:v>420</c:v>
                </c:pt>
                <c:pt idx="13">
                  <c:v>480</c:v>
                </c:pt>
                <c:pt idx="14">
                  <c:v>540</c:v>
                </c:pt>
                <c:pt idx="15">
                  <c:v>600</c:v>
                </c:pt>
                <c:pt idx="16">
                  <c:v>660</c:v>
                </c:pt>
                <c:pt idx="17">
                  <c:v>720</c:v>
                </c:pt>
                <c:pt idx="18">
                  <c:v>780</c:v>
                </c:pt>
                <c:pt idx="19">
                  <c:v>840</c:v>
                </c:pt>
                <c:pt idx="20">
                  <c:v>900</c:v>
                </c:pt>
                <c:pt idx="21">
                  <c:v>960</c:v>
                </c:pt>
                <c:pt idx="22">
                  <c:v>1020</c:v>
                </c:pt>
                <c:pt idx="23">
                  <c:v>1080</c:v>
                </c:pt>
                <c:pt idx="24">
                  <c:v>1140</c:v>
                </c:pt>
                <c:pt idx="25">
                  <c:v>1200</c:v>
                </c:pt>
                <c:pt idx="26">
                  <c:v>1260</c:v>
                </c:pt>
                <c:pt idx="27">
                  <c:v>1320</c:v>
                </c:pt>
                <c:pt idx="28">
                  <c:v>1380</c:v>
                </c:pt>
                <c:pt idx="29">
                  <c:v>1440</c:v>
                </c:pt>
                <c:pt idx="30">
                  <c:v>1680</c:v>
                </c:pt>
                <c:pt idx="31">
                  <c:v>1920</c:v>
                </c:pt>
                <c:pt idx="32">
                  <c:v>2160</c:v>
                </c:pt>
                <c:pt idx="33">
                  <c:v>2400</c:v>
                </c:pt>
                <c:pt idx="34">
                  <c:v>2640</c:v>
                </c:pt>
                <c:pt idx="35">
                  <c:v>2880</c:v>
                </c:pt>
                <c:pt idx="36">
                  <c:v>3120</c:v>
                </c:pt>
                <c:pt idx="37">
                  <c:v>3360</c:v>
                </c:pt>
                <c:pt idx="38">
                  <c:v>3600</c:v>
                </c:pt>
                <c:pt idx="39">
                  <c:v>3840</c:v>
                </c:pt>
                <c:pt idx="40">
                  <c:v>4080</c:v>
                </c:pt>
                <c:pt idx="41">
                  <c:v>4320</c:v>
                </c:pt>
                <c:pt idx="42">
                  <c:v>4560</c:v>
                </c:pt>
                <c:pt idx="43">
                  <c:v>4800</c:v>
                </c:pt>
                <c:pt idx="44">
                  <c:v>5040</c:v>
                </c:pt>
              </c:numCache>
            </c:numRef>
          </c:xVal>
          <c:yVal>
            <c:numRef>
              <c:f>'Constant Rate'!$C$3:$C$47</c:f>
              <c:numCache>
                <c:formatCode>0.000</c:formatCode>
                <c:ptCount val="45"/>
                <c:pt idx="0">
                  <c:v>1E-3</c:v>
                </c:pt>
                <c:pt idx="1">
                  <c:v>108</c:v>
                </c:pt>
                <c:pt idx="2">
                  <c:v>118.417</c:v>
                </c:pt>
                <c:pt idx="3">
                  <c:v>125.75</c:v>
                </c:pt>
                <c:pt idx="4">
                  <c:v>129.833</c:v>
                </c:pt>
                <c:pt idx="5">
                  <c:v>132.417</c:v>
                </c:pt>
                <c:pt idx="6">
                  <c:v>134.333</c:v>
                </c:pt>
                <c:pt idx="7">
                  <c:v>143.00000000000003</c:v>
                </c:pt>
                <c:pt idx="8">
                  <c:v>145.167</c:v>
                </c:pt>
                <c:pt idx="9">
                  <c:v>147.00000000000003</c:v>
                </c:pt>
                <c:pt idx="10">
                  <c:v>149.00000000000003</c:v>
                </c:pt>
                <c:pt idx="11">
                  <c:v>149.917</c:v>
                </c:pt>
                <c:pt idx="12">
                  <c:v>151.667</c:v>
                </c:pt>
                <c:pt idx="13">
                  <c:v>153.167</c:v>
                </c:pt>
                <c:pt idx="14">
                  <c:v>154.333</c:v>
                </c:pt>
                <c:pt idx="15">
                  <c:v>155.50000000000003</c:v>
                </c:pt>
                <c:pt idx="16">
                  <c:v>156.00000000000003</c:v>
                </c:pt>
                <c:pt idx="17">
                  <c:v>157.667</c:v>
                </c:pt>
                <c:pt idx="18">
                  <c:v>158.333</c:v>
                </c:pt>
                <c:pt idx="19">
                  <c:v>158.833</c:v>
                </c:pt>
                <c:pt idx="20">
                  <c:v>159.00000000000003</c:v>
                </c:pt>
                <c:pt idx="21">
                  <c:v>159.333</c:v>
                </c:pt>
                <c:pt idx="22">
                  <c:v>159.50000000000003</c:v>
                </c:pt>
                <c:pt idx="23">
                  <c:v>159.667</c:v>
                </c:pt>
                <c:pt idx="24">
                  <c:v>159.833</c:v>
                </c:pt>
                <c:pt idx="25">
                  <c:v>159.833</c:v>
                </c:pt>
                <c:pt idx="26">
                  <c:v>159.917</c:v>
                </c:pt>
                <c:pt idx="27">
                  <c:v>159.917</c:v>
                </c:pt>
                <c:pt idx="28">
                  <c:v>159.917</c:v>
                </c:pt>
                <c:pt idx="29">
                  <c:v>159.917</c:v>
                </c:pt>
                <c:pt idx="30">
                  <c:v>159.917</c:v>
                </c:pt>
                <c:pt idx="31">
                  <c:v>161.167</c:v>
                </c:pt>
                <c:pt idx="32">
                  <c:v>161.75000000000003</c:v>
                </c:pt>
                <c:pt idx="33">
                  <c:v>162.333</c:v>
                </c:pt>
                <c:pt idx="34">
                  <c:v>163.833</c:v>
                </c:pt>
                <c:pt idx="35">
                  <c:v>164.917</c:v>
                </c:pt>
                <c:pt idx="36">
                  <c:v>167.833</c:v>
                </c:pt>
                <c:pt idx="37">
                  <c:v>168.167</c:v>
                </c:pt>
                <c:pt idx="38">
                  <c:v>170.833</c:v>
                </c:pt>
                <c:pt idx="39">
                  <c:v>174.333</c:v>
                </c:pt>
                <c:pt idx="40">
                  <c:v>174.667</c:v>
                </c:pt>
                <c:pt idx="41">
                  <c:v>175.083</c:v>
                </c:pt>
                <c:pt idx="42">
                  <c:v>175.833</c:v>
                </c:pt>
                <c:pt idx="43">
                  <c:v>176.24699999999999</c:v>
                </c:pt>
                <c:pt idx="44">
                  <c:v>176.417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63304"/>
        <c:axId val="306764480"/>
      </c:scatterChart>
      <c:valAx>
        <c:axId val="306763304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4480"/>
        <c:crossesAt val="1.0000000000000002E-3"/>
        <c:crossBetween val="midCat"/>
      </c:valAx>
      <c:valAx>
        <c:axId val="306764480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Drawdown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330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of Papadopulos-Cooper's type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'PC Curves'!$B$1</c:f>
              <c:strCache>
                <c:ptCount val="1"/>
                <c:pt idx="0">
                  <c:v>1.E+00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'PC Curves'!$A$2:$A$30</c:f>
              <c:numCache>
                <c:formatCode>0.E+00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  <c:pt idx="26">
                  <c:v>200000000</c:v>
                </c:pt>
                <c:pt idx="27">
                  <c:v>500000000</c:v>
                </c:pt>
                <c:pt idx="28">
                  <c:v>1000000000</c:v>
                </c:pt>
              </c:numCache>
            </c:numRef>
          </c:xVal>
          <c:yVal>
            <c:numRef>
              <c:f>'PC Curves'!$B$2:$B$30</c:f>
              <c:numCache>
                <c:formatCode>General</c:formatCode>
                <c:ptCount val="29"/>
                <c:pt idx="0">
                  <c:v>9.75E-3</c:v>
                </c:pt>
                <c:pt idx="1">
                  <c:v>9.1899999999999996E-2</c:v>
                </c:pt>
                <c:pt idx="2">
                  <c:v>0.17699999999999999</c:v>
                </c:pt>
                <c:pt idx="3">
                  <c:v>0.40600000000000003</c:v>
                </c:pt>
                <c:pt idx="4">
                  <c:v>0.73399999999999999</c:v>
                </c:pt>
                <c:pt idx="5">
                  <c:v>1.26</c:v>
                </c:pt>
                <c:pt idx="6">
                  <c:v>2.31</c:v>
                </c:pt>
                <c:pt idx="7">
                  <c:v>3.28</c:v>
                </c:pt>
                <c:pt idx="8">
                  <c:v>4.25</c:v>
                </c:pt>
                <c:pt idx="9">
                  <c:v>5.42</c:v>
                </c:pt>
                <c:pt idx="10">
                  <c:v>6.21</c:v>
                </c:pt>
                <c:pt idx="11">
                  <c:v>6.96</c:v>
                </c:pt>
                <c:pt idx="12">
                  <c:v>7.87</c:v>
                </c:pt>
                <c:pt idx="13">
                  <c:v>8.57</c:v>
                </c:pt>
                <c:pt idx="14">
                  <c:v>9.32</c:v>
                </c:pt>
                <c:pt idx="15">
                  <c:v>10.199999999999999</c:v>
                </c:pt>
                <c:pt idx="16">
                  <c:v>10.9</c:v>
                </c:pt>
                <c:pt idx="17">
                  <c:v>11.6</c:v>
                </c:pt>
                <c:pt idx="18">
                  <c:v>12.5</c:v>
                </c:pt>
                <c:pt idx="19">
                  <c:v>13.2</c:v>
                </c:pt>
                <c:pt idx="20">
                  <c:v>13.9</c:v>
                </c:pt>
                <c:pt idx="21">
                  <c:v>14.8</c:v>
                </c:pt>
                <c:pt idx="22">
                  <c:v>15.5</c:v>
                </c:pt>
                <c:pt idx="23">
                  <c:v>16.2</c:v>
                </c:pt>
                <c:pt idx="24">
                  <c:v>17</c:v>
                </c:pt>
                <c:pt idx="25">
                  <c:v>17.8</c:v>
                </c:pt>
                <c:pt idx="26">
                  <c:v>18.5</c:v>
                </c:pt>
                <c:pt idx="27">
                  <c:v>19.399999999999999</c:v>
                </c:pt>
                <c:pt idx="28">
                  <c:v>20.100000000000001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'PC Curves'!$C$1</c:f>
              <c:strCache>
                <c:ptCount val="1"/>
                <c:pt idx="0">
                  <c:v>1.E-01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'PC Curves'!$A$2:$A$30</c:f>
              <c:numCache>
                <c:formatCode>0.E+00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  <c:pt idx="26">
                  <c:v>200000000</c:v>
                </c:pt>
                <c:pt idx="27">
                  <c:v>500000000</c:v>
                </c:pt>
                <c:pt idx="28">
                  <c:v>1000000000</c:v>
                </c:pt>
              </c:numCache>
            </c:numRef>
          </c:xVal>
          <c:yVal>
            <c:numRef>
              <c:f>'PC Curves'!$C$2:$C$30</c:f>
              <c:numCache>
                <c:formatCode>General</c:formatCode>
                <c:ptCount val="29"/>
                <c:pt idx="0">
                  <c:v>9.9799999999999997E-4</c:v>
                </c:pt>
                <c:pt idx="1">
                  <c:v>9.9100000000000004E-3</c:v>
                </c:pt>
                <c:pt idx="2">
                  <c:v>1.9699999999999999E-2</c:v>
                </c:pt>
                <c:pt idx="3">
                  <c:v>4.8899999999999999E-2</c:v>
                </c:pt>
                <c:pt idx="4">
                  <c:v>9.6600000000000005E-2</c:v>
                </c:pt>
                <c:pt idx="5">
                  <c:v>0.19</c:v>
                </c:pt>
                <c:pt idx="6">
                  <c:v>0.45300000000000001</c:v>
                </c:pt>
                <c:pt idx="7">
                  <c:v>0.85199999999999998</c:v>
                </c:pt>
                <c:pt idx="8">
                  <c:v>1.54</c:v>
                </c:pt>
                <c:pt idx="9">
                  <c:v>3.04</c:v>
                </c:pt>
                <c:pt idx="10">
                  <c:v>4.54</c:v>
                </c:pt>
                <c:pt idx="11">
                  <c:v>6.03</c:v>
                </c:pt>
                <c:pt idx="12">
                  <c:v>7.56</c:v>
                </c:pt>
                <c:pt idx="13">
                  <c:v>8.44</c:v>
                </c:pt>
                <c:pt idx="14">
                  <c:v>9.23</c:v>
                </c:pt>
                <c:pt idx="15">
                  <c:v>10.199999999999999</c:v>
                </c:pt>
                <c:pt idx="16">
                  <c:v>10.9</c:v>
                </c:pt>
                <c:pt idx="17">
                  <c:v>11.6</c:v>
                </c:pt>
                <c:pt idx="18">
                  <c:v>12.5</c:v>
                </c:pt>
                <c:pt idx="19">
                  <c:v>13.2</c:v>
                </c:pt>
                <c:pt idx="20">
                  <c:v>13.9</c:v>
                </c:pt>
                <c:pt idx="21">
                  <c:v>15.8</c:v>
                </c:pt>
                <c:pt idx="22">
                  <c:v>15.5</c:v>
                </c:pt>
                <c:pt idx="23">
                  <c:v>16.2</c:v>
                </c:pt>
                <c:pt idx="24">
                  <c:v>17</c:v>
                </c:pt>
                <c:pt idx="25">
                  <c:v>17.8</c:v>
                </c:pt>
                <c:pt idx="26">
                  <c:v>18.5</c:v>
                </c:pt>
                <c:pt idx="27">
                  <c:v>19.399999999999999</c:v>
                </c:pt>
                <c:pt idx="28">
                  <c:v>20.100000000000001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'PC Curves'!$D$1</c:f>
              <c:strCache>
                <c:ptCount val="1"/>
                <c:pt idx="0">
                  <c:v>1.E-02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'PC Curves'!$A$2:$A$30</c:f>
              <c:numCache>
                <c:formatCode>0.E+00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  <c:pt idx="26">
                  <c:v>200000000</c:v>
                </c:pt>
                <c:pt idx="27">
                  <c:v>500000000</c:v>
                </c:pt>
                <c:pt idx="28">
                  <c:v>1000000000</c:v>
                </c:pt>
              </c:numCache>
            </c:numRef>
          </c:xVal>
          <c:yVal>
            <c:numRef>
              <c:f>'PC Curves'!$D$2:$D$30</c:f>
              <c:numCache>
                <c:formatCode>General</c:formatCode>
                <c:ptCount val="29"/>
                <c:pt idx="0">
                  <c:v>1E-4</c:v>
                </c:pt>
                <c:pt idx="1">
                  <c:v>9.990000000000001E-4</c:v>
                </c:pt>
                <c:pt idx="2">
                  <c:v>2E-3</c:v>
                </c:pt>
                <c:pt idx="3">
                  <c:v>4.9899999999999996E-3</c:v>
                </c:pt>
                <c:pt idx="4">
                  <c:v>9.7000000000000003E-3</c:v>
                </c:pt>
                <c:pt idx="5">
                  <c:v>1.9900000000000001E-2</c:v>
                </c:pt>
                <c:pt idx="6">
                  <c:v>4.9500000000000002E-2</c:v>
                </c:pt>
                <c:pt idx="7">
                  <c:v>9.8299999999999998E-2</c:v>
                </c:pt>
                <c:pt idx="8">
                  <c:v>0.19400000000000001</c:v>
                </c:pt>
                <c:pt idx="9">
                  <c:v>0.47199999999999998</c:v>
                </c:pt>
                <c:pt idx="10">
                  <c:v>0.90700000000000003</c:v>
                </c:pt>
                <c:pt idx="11">
                  <c:v>1.69</c:v>
                </c:pt>
                <c:pt idx="12">
                  <c:v>3.52</c:v>
                </c:pt>
                <c:pt idx="13">
                  <c:v>5.53</c:v>
                </c:pt>
                <c:pt idx="14">
                  <c:v>7.63</c:v>
                </c:pt>
                <c:pt idx="15">
                  <c:v>9.68</c:v>
                </c:pt>
                <c:pt idx="16">
                  <c:v>10.7</c:v>
                </c:pt>
                <c:pt idx="17">
                  <c:v>11.5</c:v>
                </c:pt>
                <c:pt idx="18">
                  <c:v>12.5</c:v>
                </c:pt>
                <c:pt idx="19">
                  <c:v>13.2</c:v>
                </c:pt>
                <c:pt idx="20">
                  <c:v>13.9</c:v>
                </c:pt>
                <c:pt idx="21">
                  <c:v>14.8</c:v>
                </c:pt>
                <c:pt idx="22">
                  <c:v>15.5</c:v>
                </c:pt>
                <c:pt idx="23">
                  <c:v>16.2</c:v>
                </c:pt>
                <c:pt idx="24">
                  <c:v>17</c:v>
                </c:pt>
                <c:pt idx="25">
                  <c:v>17.8</c:v>
                </c:pt>
                <c:pt idx="26">
                  <c:v>18.5</c:v>
                </c:pt>
                <c:pt idx="27">
                  <c:v>19.399999999999999</c:v>
                </c:pt>
                <c:pt idx="28">
                  <c:v>20.100000000000001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'PC Curves'!$E$1</c:f>
              <c:strCache>
                <c:ptCount val="1"/>
                <c:pt idx="0">
                  <c:v>1.E-03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'PC Curves'!$A$2:$A$30</c:f>
              <c:numCache>
                <c:formatCode>0.E+00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  <c:pt idx="26">
                  <c:v>200000000</c:v>
                </c:pt>
                <c:pt idx="27">
                  <c:v>500000000</c:v>
                </c:pt>
                <c:pt idx="28">
                  <c:v>1000000000</c:v>
                </c:pt>
              </c:numCache>
            </c:numRef>
          </c:xVal>
          <c:yVal>
            <c:numRef>
              <c:f>'PC Curves'!$E$2:$E$30</c:f>
              <c:numCache>
                <c:formatCode>General</c:formatCode>
                <c:ptCount val="29"/>
                <c:pt idx="0">
                  <c:v>1.0000000000000001E-5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2E-3</c:v>
                </c:pt>
                <c:pt idx="6">
                  <c:v>4.9899999999999996E-3</c:v>
                </c:pt>
                <c:pt idx="7">
                  <c:v>9.9799999999999993E-3</c:v>
                </c:pt>
                <c:pt idx="8">
                  <c:v>1.9900000000000001E-2</c:v>
                </c:pt>
                <c:pt idx="9">
                  <c:v>4.9700000000000001E-2</c:v>
                </c:pt>
                <c:pt idx="10">
                  <c:v>9.9000000000000005E-2</c:v>
                </c:pt>
                <c:pt idx="11">
                  <c:v>0.19600000000000001</c:v>
                </c:pt>
                <c:pt idx="12">
                  <c:v>0.48099999999999998</c:v>
                </c:pt>
                <c:pt idx="13">
                  <c:v>0.93400000000000005</c:v>
                </c:pt>
                <c:pt idx="14">
                  <c:v>1.77</c:v>
                </c:pt>
                <c:pt idx="15">
                  <c:v>3.83</c:v>
                </c:pt>
                <c:pt idx="16">
                  <c:v>6.24</c:v>
                </c:pt>
                <c:pt idx="17">
                  <c:v>8.99</c:v>
                </c:pt>
                <c:pt idx="18">
                  <c:v>11.7</c:v>
                </c:pt>
                <c:pt idx="19">
                  <c:v>12.9</c:v>
                </c:pt>
                <c:pt idx="20">
                  <c:v>13.8</c:v>
                </c:pt>
                <c:pt idx="21">
                  <c:v>14.8</c:v>
                </c:pt>
                <c:pt idx="22">
                  <c:v>15.5</c:v>
                </c:pt>
                <c:pt idx="23">
                  <c:v>16.2</c:v>
                </c:pt>
                <c:pt idx="24">
                  <c:v>17.100000000000001</c:v>
                </c:pt>
                <c:pt idx="25">
                  <c:v>17.8</c:v>
                </c:pt>
                <c:pt idx="26">
                  <c:v>18.5</c:v>
                </c:pt>
                <c:pt idx="27">
                  <c:v>19.399999999999999</c:v>
                </c:pt>
                <c:pt idx="28">
                  <c:v>20.100000000000001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'PC Curves'!$F$1</c:f>
              <c:strCache>
                <c:ptCount val="1"/>
                <c:pt idx="0">
                  <c:v>1.E-04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'PC Curves'!$A$2:$A$30</c:f>
              <c:numCache>
                <c:formatCode>0.E+00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  <c:pt idx="26">
                  <c:v>200000000</c:v>
                </c:pt>
                <c:pt idx="27">
                  <c:v>500000000</c:v>
                </c:pt>
                <c:pt idx="28">
                  <c:v>1000000000</c:v>
                </c:pt>
              </c:numCache>
            </c:numRef>
          </c:xVal>
          <c:yVal>
            <c:numRef>
              <c:f>'PC Curves'!$F$2:$F$30</c:f>
              <c:numCache>
                <c:formatCode>General</c:formatCode>
                <c:ptCount val="29"/>
                <c:pt idx="0">
                  <c:v>9.9999999999999995E-7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9.9900000000000006E-3</c:v>
                </c:pt>
                <c:pt idx="11">
                  <c:v>0.02</c:v>
                </c:pt>
                <c:pt idx="12">
                  <c:v>4.9799999999999997E-2</c:v>
                </c:pt>
                <c:pt idx="13">
                  <c:v>9.9299999999999999E-2</c:v>
                </c:pt>
                <c:pt idx="14">
                  <c:v>0.19700000000000001</c:v>
                </c:pt>
                <c:pt idx="15">
                  <c:v>0.48599999999999999</c:v>
                </c:pt>
                <c:pt idx="16">
                  <c:v>0.94899999999999995</c:v>
                </c:pt>
                <c:pt idx="17">
                  <c:v>1.82</c:v>
                </c:pt>
                <c:pt idx="18">
                  <c:v>4.03</c:v>
                </c:pt>
                <c:pt idx="19">
                  <c:v>6.78</c:v>
                </c:pt>
                <c:pt idx="20">
                  <c:v>10.1</c:v>
                </c:pt>
                <c:pt idx="21">
                  <c:v>13.7</c:v>
                </c:pt>
                <c:pt idx="22">
                  <c:v>15.1</c:v>
                </c:pt>
                <c:pt idx="23">
                  <c:v>16</c:v>
                </c:pt>
                <c:pt idx="24">
                  <c:v>17.100000000000001</c:v>
                </c:pt>
                <c:pt idx="25">
                  <c:v>17.8</c:v>
                </c:pt>
                <c:pt idx="26">
                  <c:v>18.5</c:v>
                </c:pt>
                <c:pt idx="27">
                  <c:v>19.399999999999999</c:v>
                </c:pt>
                <c:pt idx="28">
                  <c:v>20.100000000000001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'Constant Rate'!$C$1</c:f>
              <c:strCache>
                <c:ptCount val="1"/>
                <c:pt idx="0">
                  <c:v>Drawdown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'Constant Rate'!$A$3:$A$47</c:f>
              <c:numCache>
                <c:formatCode>General</c:formatCode>
                <c:ptCount val="45"/>
                <c:pt idx="0">
                  <c:v>0.01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300</c:v>
                </c:pt>
                <c:pt idx="11">
                  <c:v>360</c:v>
                </c:pt>
                <c:pt idx="12">
                  <c:v>420</c:v>
                </c:pt>
                <c:pt idx="13">
                  <c:v>480</c:v>
                </c:pt>
                <c:pt idx="14">
                  <c:v>540</c:v>
                </c:pt>
                <c:pt idx="15">
                  <c:v>600</c:v>
                </c:pt>
                <c:pt idx="16">
                  <c:v>660</c:v>
                </c:pt>
                <c:pt idx="17">
                  <c:v>720</c:v>
                </c:pt>
                <c:pt idx="18">
                  <c:v>780</c:v>
                </c:pt>
                <c:pt idx="19">
                  <c:v>840</c:v>
                </c:pt>
                <c:pt idx="20">
                  <c:v>900</c:v>
                </c:pt>
                <c:pt idx="21">
                  <c:v>960</c:v>
                </c:pt>
                <c:pt idx="22">
                  <c:v>1020</c:v>
                </c:pt>
                <c:pt idx="23">
                  <c:v>1080</c:v>
                </c:pt>
                <c:pt idx="24">
                  <c:v>1140</c:v>
                </c:pt>
                <c:pt idx="25">
                  <c:v>1200</c:v>
                </c:pt>
                <c:pt idx="26">
                  <c:v>1260</c:v>
                </c:pt>
                <c:pt idx="27">
                  <c:v>1320</c:v>
                </c:pt>
                <c:pt idx="28">
                  <c:v>1380</c:v>
                </c:pt>
                <c:pt idx="29">
                  <c:v>1440</c:v>
                </c:pt>
                <c:pt idx="30">
                  <c:v>1680</c:v>
                </c:pt>
                <c:pt idx="31">
                  <c:v>1920</c:v>
                </c:pt>
                <c:pt idx="32">
                  <c:v>2160</c:v>
                </c:pt>
                <c:pt idx="33">
                  <c:v>2400</c:v>
                </c:pt>
                <c:pt idx="34">
                  <c:v>2640</c:v>
                </c:pt>
                <c:pt idx="35">
                  <c:v>2880</c:v>
                </c:pt>
                <c:pt idx="36">
                  <c:v>3120</c:v>
                </c:pt>
                <c:pt idx="37">
                  <c:v>3360</c:v>
                </c:pt>
                <c:pt idx="38">
                  <c:v>3600</c:v>
                </c:pt>
                <c:pt idx="39">
                  <c:v>3840</c:v>
                </c:pt>
                <c:pt idx="40">
                  <c:v>4080</c:v>
                </c:pt>
                <c:pt idx="41">
                  <c:v>4320</c:v>
                </c:pt>
                <c:pt idx="42">
                  <c:v>4560</c:v>
                </c:pt>
                <c:pt idx="43">
                  <c:v>4800</c:v>
                </c:pt>
                <c:pt idx="44">
                  <c:v>5040</c:v>
                </c:pt>
              </c:numCache>
            </c:numRef>
          </c:xVal>
          <c:yVal>
            <c:numRef>
              <c:f>'Constant Rate'!$C$3:$C$47</c:f>
              <c:numCache>
                <c:formatCode>0.000</c:formatCode>
                <c:ptCount val="45"/>
                <c:pt idx="0">
                  <c:v>1E-3</c:v>
                </c:pt>
                <c:pt idx="1">
                  <c:v>108</c:v>
                </c:pt>
                <c:pt idx="2">
                  <c:v>118.417</c:v>
                </c:pt>
                <c:pt idx="3">
                  <c:v>125.75</c:v>
                </c:pt>
                <c:pt idx="4">
                  <c:v>129.833</c:v>
                </c:pt>
                <c:pt idx="5">
                  <c:v>132.417</c:v>
                </c:pt>
                <c:pt idx="6">
                  <c:v>134.333</c:v>
                </c:pt>
                <c:pt idx="7">
                  <c:v>143.00000000000003</c:v>
                </c:pt>
                <c:pt idx="8">
                  <c:v>145.167</c:v>
                </c:pt>
                <c:pt idx="9">
                  <c:v>147.00000000000003</c:v>
                </c:pt>
                <c:pt idx="10">
                  <c:v>149.00000000000003</c:v>
                </c:pt>
                <c:pt idx="11">
                  <c:v>149.917</c:v>
                </c:pt>
                <c:pt idx="12">
                  <c:v>151.667</c:v>
                </c:pt>
                <c:pt idx="13">
                  <c:v>153.167</c:v>
                </c:pt>
                <c:pt idx="14">
                  <c:v>154.333</c:v>
                </c:pt>
                <c:pt idx="15">
                  <c:v>155.50000000000003</c:v>
                </c:pt>
                <c:pt idx="16">
                  <c:v>156.00000000000003</c:v>
                </c:pt>
                <c:pt idx="17">
                  <c:v>157.667</c:v>
                </c:pt>
                <c:pt idx="18">
                  <c:v>158.333</c:v>
                </c:pt>
                <c:pt idx="19">
                  <c:v>158.833</c:v>
                </c:pt>
                <c:pt idx="20">
                  <c:v>159.00000000000003</c:v>
                </c:pt>
                <c:pt idx="21">
                  <c:v>159.333</c:v>
                </c:pt>
                <c:pt idx="22">
                  <c:v>159.50000000000003</c:v>
                </c:pt>
                <c:pt idx="23">
                  <c:v>159.667</c:v>
                </c:pt>
                <c:pt idx="24">
                  <c:v>159.833</c:v>
                </c:pt>
                <c:pt idx="25">
                  <c:v>159.833</c:v>
                </c:pt>
                <c:pt idx="26">
                  <c:v>159.917</c:v>
                </c:pt>
                <c:pt idx="27">
                  <c:v>159.917</c:v>
                </c:pt>
                <c:pt idx="28">
                  <c:v>159.917</c:v>
                </c:pt>
                <c:pt idx="29">
                  <c:v>159.917</c:v>
                </c:pt>
                <c:pt idx="30">
                  <c:v>159.917</c:v>
                </c:pt>
                <c:pt idx="31">
                  <c:v>161.167</c:v>
                </c:pt>
                <c:pt idx="32">
                  <c:v>161.75000000000003</c:v>
                </c:pt>
                <c:pt idx="33">
                  <c:v>162.333</c:v>
                </c:pt>
                <c:pt idx="34">
                  <c:v>163.833</c:v>
                </c:pt>
                <c:pt idx="35">
                  <c:v>164.917</c:v>
                </c:pt>
                <c:pt idx="36">
                  <c:v>167.833</c:v>
                </c:pt>
                <c:pt idx="37">
                  <c:v>168.167</c:v>
                </c:pt>
                <c:pt idx="38">
                  <c:v>170.833</c:v>
                </c:pt>
                <c:pt idx="39">
                  <c:v>174.333</c:v>
                </c:pt>
                <c:pt idx="40">
                  <c:v>174.667</c:v>
                </c:pt>
                <c:pt idx="41">
                  <c:v>175.083</c:v>
                </c:pt>
                <c:pt idx="42">
                  <c:v>175.833</c:v>
                </c:pt>
                <c:pt idx="43">
                  <c:v>176.24699999999999</c:v>
                </c:pt>
                <c:pt idx="44">
                  <c:v>176.417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65264"/>
        <c:axId val="306765656"/>
      </c:scatterChart>
      <c:valAx>
        <c:axId val="3067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5656"/>
        <c:crossesAt val="1.0000000000000004E-6"/>
        <c:crossBetween val="midCat"/>
      </c:valAx>
      <c:valAx>
        <c:axId val="30676565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5264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of Rushton-Singh's type curves for a constant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'RS Curves'!$B$1</c:f>
              <c:strCache>
                <c:ptCount val="1"/>
                <c:pt idx="0">
                  <c:v>1.E-01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Curves'!$B$2:$B$18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2.48</c:v>
                </c:pt>
                <c:pt idx="2">
                  <c:v>2.4700000000000002</c:v>
                </c:pt>
                <c:pt idx="3">
                  <c:v>2.4500000000000002</c:v>
                </c:pt>
                <c:pt idx="4">
                  <c:v>2.4300000000000002</c:v>
                </c:pt>
                <c:pt idx="5">
                  <c:v>2.39</c:v>
                </c:pt>
                <c:pt idx="6">
                  <c:v>2.34</c:v>
                </c:pt>
                <c:pt idx="7">
                  <c:v>2.2799999999999998</c:v>
                </c:pt>
                <c:pt idx="8">
                  <c:v>2.19</c:v>
                </c:pt>
                <c:pt idx="9">
                  <c:v>2.08</c:v>
                </c:pt>
                <c:pt idx="10">
                  <c:v>1.94</c:v>
                </c:pt>
                <c:pt idx="11">
                  <c:v>1.78</c:v>
                </c:pt>
                <c:pt idx="12">
                  <c:v>1.62</c:v>
                </c:pt>
                <c:pt idx="13">
                  <c:v>1.47</c:v>
                </c:pt>
                <c:pt idx="14">
                  <c:v>1.35</c:v>
                </c:pt>
                <c:pt idx="15">
                  <c:v>1.26</c:v>
                </c:pt>
                <c:pt idx="16">
                  <c:v>1.21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'RS Curves'!$C$1</c:f>
              <c:strCache>
                <c:ptCount val="1"/>
                <c:pt idx="0">
                  <c:v>1.E-02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Curves'!$C$2:$C$18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2.4900000000000002</c:v>
                </c:pt>
                <c:pt idx="2">
                  <c:v>2.48</c:v>
                </c:pt>
                <c:pt idx="3">
                  <c:v>2.4700000000000002</c:v>
                </c:pt>
                <c:pt idx="4">
                  <c:v>2.46</c:v>
                </c:pt>
                <c:pt idx="5">
                  <c:v>2.44</c:v>
                </c:pt>
                <c:pt idx="6">
                  <c:v>2.42</c:v>
                </c:pt>
                <c:pt idx="7">
                  <c:v>2.38</c:v>
                </c:pt>
                <c:pt idx="8">
                  <c:v>2.31</c:v>
                </c:pt>
                <c:pt idx="9">
                  <c:v>2.2200000000000002</c:v>
                </c:pt>
                <c:pt idx="10">
                  <c:v>2.1</c:v>
                </c:pt>
                <c:pt idx="11">
                  <c:v>1.93</c:v>
                </c:pt>
                <c:pt idx="12">
                  <c:v>1.73</c:v>
                </c:pt>
                <c:pt idx="13">
                  <c:v>1.53</c:v>
                </c:pt>
                <c:pt idx="14">
                  <c:v>1.36</c:v>
                </c:pt>
                <c:pt idx="15">
                  <c:v>1.24</c:v>
                </c:pt>
                <c:pt idx="16">
                  <c:v>1.17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'RS Curves'!$D$1</c:f>
              <c:strCache>
                <c:ptCount val="1"/>
                <c:pt idx="0">
                  <c:v>1.E-03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Curves'!$D$2:$D$18</c:f>
              <c:numCache>
                <c:formatCode>General</c:formatCode>
                <c:ptCount val="17"/>
                <c:pt idx="0">
                  <c:v>2.5</c:v>
                </c:pt>
                <c:pt idx="1">
                  <c:v>2.4900000000000002</c:v>
                </c:pt>
                <c:pt idx="2">
                  <c:v>2.4900000000000002</c:v>
                </c:pt>
                <c:pt idx="3">
                  <c:v>2.4900000000000002</c:v>
                </c:pt>
                <c:pt idx="4">
                  <c:v>2.48</c:v>
                </c:pt>
                <c:pt idx="5">
                  <c:v>2.4700000000000002</c:v>
                </c:pt>
                <c:pt idx="6">
                  <c:v>2.4500000000000002</c:v>
                </c:pt>
                <c:pt idx="7">
                  <c:v>2.42</c:v>
                </c:pt>
                <c:pt idx="8">
                  <c:v>2.37</c:v>
                </c:pt>
                <c:pt idx="9">
                  <c:v>2.2999999999999998</c:v>
                </c:pt>
                <c:pt idx="10">
                  <c:v>2.19</c:v>
                </c:pt>
                <c:pt idx="11">
                  <c:v>2.04</c:v>
                </c:pt>
                <c:pt idx="12">
                  <c:v>1.84</c:v>
                </c:pt>
                <c:pt idx="13">
                  <c:v>1.62</c:v>
                </c:pt>
                <c:pt idx="14">
                  <c:v>1.41</c:v>
                </c:pt>
                <c:pt idx="15">
                  <c:v>1.25</c:v>
                </c:pt>
                <c:pt idx="16">
                  <c:v>1.1499999999999999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'RS Curves'!$E$1</c:f>
              <c:strCache>
                <c:ptCount val="1"/>
                <c:pt idx="0">
                  <c:v>1.E-04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Curves'!$E$2:$E$18</c:f>
              <c:numCache>
                <c:formatCode>General</c:formatCode>
                <c:ptCount val="1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2.48</c:v>
                </c:pt>
                <c:pt idx="6">
                  <c:v>2.46</c:v>
                </c:pt>
                <c:pt idx="7">
                  <c:v>2.44</c:v>
                </c:pt>
                <c:pt idx="8">
                  <c:v>2.41</c:v>
                </c:pt>
                <c:pt idx="9">
                  <c:v>2.35</c:v>
                </c:pt>
                <c:pt idx="10">
                  <c:v>2.2599999999999998</c:v>
                </c:pt>
                <c:pt idx="11">
                  <c:v>2.12</c:v>
                </c:pt>
                <c:pt idx="12">
                  <c:v>1.94</c:v>
                </c:pt>
                <c:pt idx="13">
                  <c:v>1.71</c:v>
                </c:pt>
                <c:pt idx="14">
                  <c:v>1.47</c:v>
                </c:pt>
                <c:pt idx="15">
                  <c:v>1.28</c:v>
                </c:pt>
                <c:pt idx="16">
                  <c:v>1.1599999999999999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'RS Curves'!$F$1</c:f>
              <c:strCache>
                <c:ptCount val="1"/>
                <c:pt idx="0">
                  <c:v>1.E-05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Curves'!$F$2:$F$18</c:f>
              <c:numCache>
                <c:formatCode>General</c:formatCode>
                <c:ptCount val="1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2.4900000000000002</c:v>
                </c:pt>
                <c:pt idx="4">
                  <c:v>2.4900000000000002</c:v>
                </c:pt>
                <c:pt idx="5">
                  <c:v>2.48</c:v>
                </c:pt>
                <c:pt idx="6">
                  <c:v>2.4700000000000002</c:v>
                </c:pt>
                <c:pt idx="7">
                  <c:v>2.46</c:v>
                </c:pt>
                <c:pt idx="8">
                  <c:v>2.4300000000000002</c:v>
                </c:pt>
                <c:pt idx="9">
                  <c:v>2.38</c:v>
                </c:pt>
                <c:pt idx="10">
                  <c:v>2.2999999999999998</c:v>
                </c:pt>
                <c:pt idx="11">
                  <c:v>2.1800000000000002</c:v>
                </c:pt>
                <c:pt idx="12">
                  <c:v>2.0099999999999998</c:v>
                </c:pt>
                <c:pt idx="13">
                  <c:v>1.79</c:v>
                </c:pt>
                <c:pt idx="14">
                  <c:v>1.54</c:v>
                </c:pt>
                <c:pt idx="15">
                  <c:v>1.32</c:v>
                </c:pt>
                <c:pt idx="16">
                  <c:v>1.17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'RS Curves'!$G$1</c:f>
              <c:strCache>
                <c:ptCount val="1"/>
                <c:pt idx="0">
                  <c:v>1.E-06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Curves'!$A$2:$A$18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1.78E-2</c:v>
                </c:pt>
                <c:pt idx="2">
                  <c:v>3.1600000000000003E-2</c:v>
                </c:pt>
                <c:pt idx="3">
                  <c:v>5.62E-2</c:v>
                </c:pt>
                <c:pt idx="4">
                  <c:v>0.1</c:v>
                </c:pt>
                <c:pt idx="5">
                  <c:v>0.17799999999999999</c:v>
                </c:pt>
                <c:pt idx="6">
                  <c:v>0.316</c:v>
                </c:pt>
                <c:pt idx="7">
                  <c:v>0.56200000000000006</c:v>
                </c:pt>
                <c:pt idx="8">
                  <c:v>1</c:v>
                </c:pt>
                <c:pt idx="9">
                  <c:v>1.78</c:v>
                </c:pt>
                <c:pt idx="10">
                  <c:v>3.16</c:v>
                </c:pt>
                <c:pt idx="11">
                  <c:v>5.62</c:v>
                </c:pt>
                <c:pt idx="12">
                  <c:v>10</c:v>
                </c:pt>
                <c:pt idx="13">
                  <c:v>17.8</c:v>
                </c:pt>
                <c:pt idx="14">
                  <c:v>31.6</c:v>
                </c:pt>
                <c:pt idx="15">
                  <c:v>56.2</c:v>
                </c:pt>
                <c:pt idx="16">
                  <c:v>100</c:v>
                </c:pt>
              </c:numCache>
            </c:numRef>
          </c:xVal>
          <c:yVal>
            <c:numRef>
              <c:f>'RS Curves'!$G$2:$G$18</c:f>
              <c:numCache>
                <c:formatCode>General</c:formatCode>
                <c:ptCount val="1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2.4900000000000002</c:v>
                </c:pt>
                <c:pt idx="5">
                  <c:v>2.4900000000000002</c:v>
                </c:pt>
                <c:pt idx="6">
                  <c:v>2.48</c:v>
                </c:pt>
                <c:pt idx="7">
                  <c:v>2.46</c:v>
                </c:pt>
                <c:pt idx="8">
                  <c:v>2.44</c:v>
                </c:pt>
                <c:pt idx="9">
                  <c:v>2.4</c:v>
                </c:pt>
                <c:pt idx="10">
                  <c:v>2.33</c:v>
                </c:pt>
                <c:pt idx="11">
                  <c:v>2.2200000000000002</c:v>
                </c:pt>
                <c:pt idx="12">
                  <c:v>2.0699999999999998</c:v>
                </c:pt>
                <c:pt idx="13">
                  <c:v>1.86</c:v>
                </c:pt>
                <c:pt idx="14">
                  <c:v>1.6</c:v>
                </c:pt>
                <c:pt idx="15">
                  <c:v>1.36</c:v>
                </c:pt>
                <c:pt idx="16">
                  <c:v>1.17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66440"/>
        <c:axId val="341594016"/>
      </c:scatterChart>
      <c:valAx>
        <c:axId val="306766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4016"/>
        <c:crosses val="autoZero"/>
        <c:crossBetween val="midCat"/>
      </c:valAx>
      <c:valAx>
        <c:axId val="341594016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664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vs t/t'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'Recovery Test '!$D$1</c:f>
              <c:strCache>
                <c:ptCount val="1"/>
                <c:pt idx="0">
                  <c:v>Recovery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'Recovery Test '!$C$2:$C$22</c:f>
              <c:numCache>
                <c:formatCode>0.0000</c:formatCode>
                <c:ptCount val="21"/>
                <c:pt idx="0">
                  <c:v>6.9439622248454976E-5</c:v>
                </c:pt>
                <c:pt idx="1">
                  <c:v>6.939625260235947E-4</c:v>
                </c:pt>
                <c:pt idx="2">
                  <c:v>1.3869625520110957E-3</c:v>
                </c:pt>
                <c:pt idx="3">
                  <c:v>2.0790020790020791E-3</c:v>
                </c:pt>
                <c:pt idx="4">
                  <c:v>2.7700831024930748E-3</c:v>
                </c:pt>
                <c:pt idx="5">
                  <c:v>3.4602076124567475E-3</c:v>
                </c:pt>
                <c:pt idx="6">
                  <c:v>4.1493775933609959E-3</c:v>
                </c:pt>
                <c:pt idx="7">
                  <c:v>4.8375950241879755E-3</c:v>
                </c:pt>
                <c:pt idx="8">
                  <c:v>5.5248618784530384E-3</c:v>
                </c:pt>
                <c:pt idx="9">
                  <c:v>6.2111801242236021E-3</c:v>
                </c:pt>
                <c:pt idx="10">
                  <c:v>6.8965517241379309E-3</c:v>
                </c:pt>
                <c:pt idx="11">
                  <c:v>1.3698630136986301E-2</c:v>
                </c:pt>
                <c:pt idx="12">
                  <c:v>2.0408163265306121E-2</c:v>
                </c:pt>
                <c:pt idx="13">
                  <c:v>2.7027027027027029E-2</c:v>
                </c:pt>
                <c:pt idx="14">
                  <c:v>3.3557046979865772E-2</c:v>
                </c:pt>
                <c:pt idx="15">
                  <c:v>0.04</c:v>
                </c:pt>
                <c:pt idx="16">
                  <c:v>0.1111111111111111</c:v>
                </c:pt>
                <c:pt idx="17">
                  <c:v>0.17241379310344829</c:v>
                </c:pt>
                <c:pt idx="18">
                  <c:v>0.22580645161290322</c:v>
                </c:pt>
                <c:pt idx="19">
                  <c:v>0.44186046511627908</c:v>
                </c:pt>
                <c:pt idx="20">
                  <c:v>0.5636363636363636</c:v>
                </c:pt>
              </c:numCache>
            </c:numRef>
          </c:xVal>
          <c:yVal>
            <c:numRef>
              <c:f>'Recovery Test '!$D$2:$D$22</c:f>
              <c:numCache>
                <c:formatCode>0.000</c:formatCode>
                <c:ptCount val="21"/>
                <c:pt idx="0">
                  <c:v>0.1</c:v>
                </c:pt>
                <c:pt idx="1">
                  <c:v>43.416999999999973</c:v>
                </c:pt>
                <c:pt idx="2">
                  <c:v>76</c:v>
                </c:pt>
                <c:pt idx="3">
                  <c:v>102.334</c:v>
                </c:pt>
                <c:pt idx="4">
                  <c:v>122.5</c:v>
                </c:pt>
                <c:pt idx="5">
                  <c:v>131.16999999999999</c:v>
                </c:pt>
                <c:pt idx="6">
                  <c:v>137</c:v>
                </c:pt>
                <c:pt idx="7">
                  <c:v>142.084</c:v>
                </c:pt>
                <c:pt idx="8">
                  <c:v>145.5</c:v>
                </c:pt>
                <c:pt idx="9">
                  <c:v>147.584</c:v>
                </c:pt>
                <c:pt idx="10">
                  <c:v>149</c:v>
                </c:pt>
                <c:pt idx="11">
                  <c:v>155.75</c:v>
                </c:pt>
                <c:pt idx="12">
                  <c:v>159</c:v>
                </c:pt>
                <c:pt idx="13">
                  <c:v>160.5</c:v>
                </c:pt>
                <c:pt idx="14">
                  <c:v>161.5</c:v>
                </c:pt>
                <c:pt idx="15">
                  <c:v>163.16999999999999</c:v>
                </c:pt>
                <c:pt idx="16">
                  <c:v>163.584</c:v>
                </c:pt>
                <c:pt idx="17">
                  <c:v>164.75</c:v>
                </c:pt>
                <c:pt idx="18">
                  <c:v>165.917</c:v>
                </c:pt>
                <c:pt idx="19">
                  <c:v>170.834</c:v>
                </c:pt>
                <c:pt idx="20">
                  <c:v>176.417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96368"/>
        <c:axId val="341596760"/>
      </c:scatterChart>
      <c:valAx>
        <c:axId val="341596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6760"/>
        <c:crosses val="autoZero"/>
        <c:crossBetween val="midCat"/>
      </c:valAx>
      <c:valAx>
        <c:axId val="3415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96368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9524</xdr:rowOff>
    </xdr:from>
    <xdr:to>
      <xdr:col>12</xdr:col>
      <xdr:colOff>304800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304800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18</xdr:col>
      <xdr:colOff>314325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9525</xdr:rowOff>
    </xdr:from>
    <xdr:to>
      <xdr:col>11</xdr:col>
      <xdr:colOff>514350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12.75" x14ac:dyDescent="0.2"/>
  <cols>
    <col min="1" max="1" width="21.42578125" style="72" bestFit="1" customWidth="1"/>
    <col min="2" max="16384" width="9.140625" style="72"/>
  </cols>
  <sheetData>
    <row r="1" spans="1:2" ht="18" x14ac:dyDescent="0.25">
      <c r="A1" s="79" t="s">
        <v>59</v>
      </c>
      <c r="B1" s="80"/>
    </row>
    <row r="2" spans="1:2" x14ac:dyDescent="0.2">
      <c r="A2" s="78" t="s">
        <v>54</v>
      </c>
      <c r="B2" s="78"/>
    </row>
    <row r="3" spans="1:2" x14ac:dyDescent="0.2">
      <c r="A3" s="78" t="s">
        <v>55</v>
      </c>
      <c r="B3" s="78"/>
    </row>
    <row r="4" spans="1:2" x14ac:dyDescent="0.2">
      <c r="A4" s="78" t="s">
        <v>56</v>
      </c>
      <c r="B4" s="78"/>
    </row>
    <row r="5" spans="1:2" x14ac:dyDescent="0.2">
      <c r="A5" s="78" t="s">
        <v>57</v>
      </c>
      <c r="B5" s="78">
        <v>2E-3</v>
      </c>
    </row>
    <row r="6" spans="1:2" x14ac:dyDescent="0.2">
      <c r="A6" s="78" t="s">
        <v>58</v>
      </c>
      <c r="B6" s="78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/>
  </sheetViews>
  <sheetFormatPr defaultRowHeight="12.75" x14ac:dyDescent="0.25"/>
  <cols>
    <col min="1" max="3" width="12.85546875" style="11" customWidth="1"/>
    <col min="4" max="4" width="12.85546875" style="10" customWidth="1"/>
    <col min="5" max="5" width="12.85546875" style="17" customWidth="1"/>
    <col min="6" max="256" width="12.85546875" style="10" customWidth="1"/>
    <col min="257" max="16384" width="9.140625" style="10"/>
  </cols>
  <sheetData>
    <row r="1" spans="1:14" x14ac:dyDescent="0.25">
      <c r="A1" s="51" t="s">
        <v>0</v>
      </c>
      <c r="B1" s="52" t="s">
        <v>35</v>
      </c>
      <c r="C1" s="51" t="s">
        <v>36</v>
      </c>
      <c r="E1" s="64" t="s">
        <v>15</v>
      </c>
      <c r="F1" s="65"/>
      <c r="G1" s="20" t="s">
        <v>17</v>
      </c>
      <c r="H1" s="20">
        <v>150</v>
      </c>
      <c r="I1" s="30" t="s">
        <v>18</v>
      </c>
      <c r="K1" s="73" t="s">
        <v>24</v>
      </c>
      <c r="L1" s="73"/>
      <c r="N1" s="17" t="s">
        <v>31</v>
      </c>
    </row>
    <row r="2" spans="1:14" x14ac:dyDescent="0.25">
      <c r="A2" s="54" t="s">
        <v>34</v>
      </c>
      <c r="B2" s="54" t="s">
        <v>13</v>
      </c>
      <c r="C2" s="54" t="s">
        <v>13</v>
      </c>
      <c r="E2" s="66" t="s">
        <v>19</v>
      </c>
      <c r="F2" s="67">
        <v>39372</v>
      </c>
      <c r="G2" s="20" t="s">
        <v>17</v>
      </c>
      <c r="H2" s="68">
        <v>0.4826388888888889</v>
      </c>
      <c r="I2" s="30"/>
      <c r="K2" s="30" t="s">
        <v>29</v>
      </c>
      <c r="L2" s="30">
        <v>0.1</v>
      </c>
      <c r="N2" s="10" t="s">
        <v>32</v>
      </c>
    </row>
    <row r="3" spans="1:14" ht="15.75" x14ac:dyDescent="0.25">
      <c r="A3" s="13">
        <v>0.01</v>
      </c>
      <c r="B3" s="14">
        <v>126.583</v>
      </c>
      <c r="C3" s="14">
        <v>1E-3</v>
      </c>
      <c r="E3" s="69" t="s">
        <v>16</v>
      </c>
      <c r="F3" s="30">
        <v>126.583</v>
      </c>
      <c r="G3" s="30" t="s">
        <v>13</v>
      </c>
      <c r="H3" s="30"/>
      <c r="I3" s="30"/>
      <c r="K3" s="30" t="s">
        <v>25</v>
      </c>
      <c r="L3" s="30">
        <v>100</v>
      </c>
      <c r="N3" s="10" t="s">
        <v>33</v>
      </c>
    </row>
    <row r="4" spans="1:14" x14ac:dyDescent="0.25">
      <c r="A4" s="13">
        <v>10</v>
      </c>
      <c r="B4" s="14">
        <v>237.083</v>
      </c>
      <c r="C4" s="14">
        <f>B4-$F$3-$F$4</f>
        <v>108</v>
      </c>
      <c r="E4" s="70" t="s">
        <v>38</v>
      </c>
      <c r="F4" s="30">
        <v>2.5</v>
      </c>
      <c r="G4" s="30" t="s">
        <v>13</v>
      </c>
      <c r="H4" s="30"/>
      <c r="I4" s="30"/>
      <c r="K4" s="30" t="s">
        <v>26</v>
      </c>
      <c r="L4" s="30">
        <v>10</v>
      </c>
    </row>
    <row r="5" spans="1:14" ht="15.75" x14ac:dyDescent="0.25">
      <c r="A5" s="13">
        <v>20</v>
      </c>
      <c r="B5" s="14">
        <v>247.5</v>
      </c>
      <c r="C5" s="14">
        <f t="shared" ref="C5:C47" si="0">B5-$F$3-$F$4</f>
        <v>118.417</v>
      </c>
      <c r="E5" s="70" t="s">
        <v>20</v>
      </c>
      <c r="F5" s="30">
        <v>127</v>
      </c>
      <c r="G5" s="30" t="s">
        <v>21</v>
      </c>
      <c r="H5" s="30"/>
      <c r="I5" s="30"/>
      <c r="K5" s="30" t="s">
        <v>27</v>
      </c>
      <c r="L5" s="30">
        <v>0.8</v>
      </c>
    </row>
    <row r="6" spans="1:14" ht="15.75" x14ac:dyDescent="0.25">
      <c r="A6" s="13">
        <v>30</v>
      </c>
      <c r="B6" s="14">
        <v>254.833</v>
      </c>
      <c r="C6" s="14">
        <f t="shared" si="0"/>
        <v>125.75</v>
      </c>
      <c r="K6" s="31" t="s">
        <v>28</v>
      </c>
      <c r="L6" s="30">
        <v>10</v>
      </c>
    </row>
    <row r="7" spans="1:14" ht="14.25" x14ac:dyDescent="0.25">
      <c r="A7" s="13">
        <v>40</v>
      </c>
      <c r="B7" s="14">
        <v>258.916</v>
      </c>
      <c r="C7" s="14">
        <f t="shared" si="0"/>
        <v>129.833</v>
      </c>
      <c r="J7" s="10" t="s">
        <v>37</v>
      </c>
      <c r="K7" s="30" t="s">
        <v>30</v>
      </c>
      <c r="L7" s="53">
        <f>(H1*192.5*L5)/(L3*4*PI())</f>
        <v>18.382395927113912</v>
      </c>
      <c r="M7" s="10" t="s">
        <v>39</v>
      </c>
    </row>
    <row r="8" spans="1:14" x14ac:dyDescent="0.25">
      <c r="A8" s="13">
        <v>50</v>
      </c>
      <c r="B8" s="14">
        <v>261.5</v>
      </c>
      <c r="C8" s="14">
        <f t="shared" si="0"/>
        <v>132.417</v>
      </c>
    </row>
    <row r="9" spans="1:14" x14ac:dyDescent="0.25">
      <c r="A9" s="13">
        <v>60</v>
      </c>
      <c r="B9" s="14">
        <v>263.416</v>
      </c>
      <c r="C9" s="14">
        <f t="shared" si="0"/>
        <v>134.333</v>
      </c>
    </row>
    <row r="10" spans="1:14" x14ac:dyDescent="0.25">
      <c r="A10" s="13">
        <v>120</v>
      </c>
      <c r="B10" s="14">
        <v>272.08300000000003</v>
      </c>
      <c r="C10" s="14">
        <f t="shared" si="0"/>
        <v>143.00000000000003</v>
      </c>
    </row>
    <row r="11" spans="1:14" x14ac:dyDescent="0.25">
      <c r="A11" s="13">
        <v>180</v>
      </c>
      <c r="B11" s="14">
        <v>274.25</v>
      </c>
      <c r="C11" s="14">
        <f t="shared" si="0"/>
        <v>145.167</v>
      </c>
    </row>
    <row r="12" spans="1:14" x14ac:dyDescent="0.25">
      <c r="A12" s="13">
        <v>240</v>
      </c>
      <c r="B12" s="14">
        <v>276.08300000000003</v>
      </c>
      <c r="C12" s="14">
        <f t="shared" si="0"/>
        <v>147.00000000000003</v>
      </c>
    </row>
    <row r="13" spans="1:14" x14ac:dyDescent="0.25">
      <c r="A13" s="13">
        <v>300</v>
      </c>
      <c r="B13" s="14">
        <v>278.08300000000003</v>
      </c>
      <c r="C13" s="14">
        <f t="shared" si="0"/>
        <v>149.00000000000003</v>
      </c>
    </row>
    <row r="14" spans="1:14" x14ac:dyDescent="0.25">
      <c r="A14" s="13">
        <v>360</v>
      </c>
      <c r="B14" s="14">
        <v>279</v>
      </c>
      <c r="C14" s="14">
        <f t="shared" si="0"/>
        <v>149.917</v>
      </c>
    </row>
    <row r="15" spans="1:14" x14ac:dyDescent="0.25">
      <c r="A15" s="13">
        <v>420</v>
      </c>
      <c r="B15" s="14">
        <v>280.75</v>
      </c>
      <c r="C15" s="14">
        <f t="shared" si="0"/>
        <v>151.667</v>
      </c>
    </row>
    <row r="16" spans="1:14" x14ac:dyDescent="0.25">
      <c r="A16" s="13">
        <v>480</v>
      </c>
      <c r="B16" s="14">
        <v>282.25</v>
      </c>
      <c r="C16" s="14">
        <f t="shared" si="0"/>
        <v>153.167</v>
      </c>
    </row>
    <row r="17" spans="1:3" x14ac:dyDescent="0.25">
      <c r="A17" s="13">
        <v>540</v>
      </c>
      <c r="B17" s="14">
        <v>283.416</v>
      </c>
      <c r="C17" s="14">
        <f t="shared" si="0"/>
        <v>154.333</v>
      </c>
    </row>
    <row r="18" spans="1:3" x14ac:dyDescent="0.25">
      <c r="A18" s="13">
        <v>600</v>
      </c>
      <c r="B18" s="14">
        <v>284.58300000000003</v>
      </c>
      <c r="C18" s="14">
        <f t="shared" si="0"/>
        <v>155.50000000000003</v>
      </c>
    </row>
    <row r="19" spans="1:3" x14ac:dyDescent="0.25">
      <c r="A19" s="13">
        <v>660</v>
      </c>
      <c r="B19" s="14">
        <v>285.08300000000003</v>
      </c>
      <c r="C19" s="14">
        <f t="shared" si="0"/>
        <v>156.00000000000003</v>
      </c>
    </row>
    <row r="20" spans="1:3" x14ac:dyDescent="0.25">
      <c r="A20" s="13">
        <v>720</v>
      </c>
      <c r="B20" s="14">
        <v>286.75</v>
      </c>
      <c r="C20" s="14">
        <f t="shared" si="0"/>
        <v>157.667</v>
      </c>
    </row>
    <row r="21" spans="1:3" x14ac:dyDescent="0.25">
      <c r="A21" s="13">
        <v>780</v>
      </c>
      <c r="B21" s="14">
        <v>287.416</v>
      </c>
      <c r="C21" s="14">
        <f t="shared" si="0"/>
        <v>158.333</v>
      </c>
    </row>
    <row r="22" spans="1:3" x14ac:dyDescent="0.25">
      <c r="A22" s="13">
        <v>840</v>
      </c>
      <c r="B22" s="14">
        <v>287.916</v>
      </c>
      <c r="C22" s="14">
        <f t="shared" si="0"/>
        <v>158.833</v>
      </c>
    </row>
    <row r="23" spans="1:3" x14ac:dyDescent="0.25">
      <c r="A23" s="13">
        <v>900</v>
      </c>
      <c r="B23" s="14">
        <v>288.08300000000003</v>
      </c>
      <c r="C23" s="14">
        <f t="shared" si="0"/>
        <v>159.00000000000003</v>
      </c>
    </row>
    <row r="24" spans="1:3" x14ac:dyDescent="0.25">
      <c r="A24" s="13">
        <v>960</v>
      </c>
      <c r="B24" s="14">
        <v>288.416</v>
      </c>
      <c r="C24" s="14">
        <f t="shared" si="0"/>
        <v>159.333</v>
      </c>
    </row>
    <row r="25" spans="1:3" x14ac:dyDescent="0.25">
      <c r="A25" s="13">
        <v>1020</v>
      </c>
      <c r="B25" s="14">
        <v>288.58300000000003</v>
      </c>
      <c r="C25" s="14">
        <f t="shared" si="0"/>
        <v>159.50000000000003</v>
      </c>
    </row>
    <row r="26" spans="1:3" x14ac:dyDescent="0.25">
      <c r="A26" s="13">
        <v>1080</v>
      </c>
      <c r="B26" s="14">
        <v>288.75</v>
      </c>
      <c r="C26" s="14">
        <f t="shared" si="0"/>
        <v>159.667</v>
      </c>
    </row>
    <row r="27" spans="1:3" x14ac:dyDescent="0.25">
      <c r="A27" s="13">
        <v>1140</v>
      </c>
      <c r="B27" s="14">
        <v>288.916</v>
      </c>
      <c r="C27" s="14">
        <f t="shared" si="0"/>
        <v>159.833</v>
      </c>
    </row>
    <row r="28" spans="1:3" x14ac:dyDescent="0.25">
      <c r="A28" s="13">
        <v>1200</v>
      </c>
      <c r="B28" s="14">
        <v>288.916</v>
      </c>
      <c r="C28" s="14">
        <f t="shared" si="0"/>
        <v>159.833</v>
      </c>
    </row>
    <row r="29" spans="1:3" x14ac:dyDescent="0.25">
      <c r="A29" s="13">
        <v>1260</v>
      </c>
      <c r="B29" s="14">
        <v>289</v>
      </c>
      <c r="C29" s="14">
        <f t="shared" si="0"/>
        <v>159.917</v>
      </c>
    </row>
    <row r="30" spans="1:3" x14ac:dyDescent="0.25">
      <c r="A30" s="13">
        <v>1320</v>
      </c>
      <c r="B30" s="14">
        <v>289</v>
      </c>
      <c r="C30" s="14">
        <f t="shared" si="0"/>
        <v>159.917</v>
      </c>
    </row>
    <row r="31" spans="1:3" x14ac:dyDescent="0.25">
      <c r="A31" s="13">
        <v>1380</v>
      </c>
      <c r="B31" s="14">
        <v>289</v>
      </c>
      <c r="C31" s="14">
        <f t="shared" si="0"/>
        <v>159.917</v>
      </c>
    </row>
    <row r="32" spans="1:3" x14ac:dyDescent="0.25">
      <c r="A32" s="13">
        <v>1440</v>
      </c>
      <c r="B32" s="14">
        <v>289</v>
      </c>
      <c r="C32" s="14">
        <f t="shared" si="0"/>
        <v>159.917</v>
      </c>
    </row>
    <row r="33" spans="1:3" x14ac:dyDescent="0.25">
      <c r="A33" s="13">
        <v>1680</v>
      </c>
      <c r="B33" s="14">
        <v>289</v>
      </c>
      <c r="C33" s="14">
        <f t="shared" si="0"/>
        <v>159.917</v>
      </c>
    </row>
    <row r="34" spans="1:3" x14ac:dyDescent="0.25">
      <c r="A34" s="13">
        <v>1920</v>
      </c>
      <c r="B34" s="14">
        <v>290.25</v>
      </c>
      <c r="C34" s="14">
        <f t="shared" si="0"/>
        <v>161.167</v>
      </c>
    </row>
    <row r="35" spans="1:3" x14ac:dyDescent="0.25">
      <c r="A35" s="13">
        <v>2160</v>
      </c>
      <c r="B35" s="14">
        <v>290.83300000000003</v>
      </c>
      <c r="C35" s="14">
        <f t="shared" si="0"/>
        <v>161.75000000000003</v>
      </c>
    </row>
    <row r="36" spans="1:3" x14ac:dyDescent="0.25">
      <c r="A36" s="13">
        <v>2400</v>
      </c>
      <c r="B36" s="14">
        <v>291.416</v>
      </c>
      <c r="C36" s="14">
        <f t="shared" si="0"/>
        <v>162.333</v>
      </c>
    </row>
    <row r="37" spans="1:3" x14ac:dyDescent="0.25">
      <c r="A37" s="13">
        <v>2640</v>
      </c>
      <c r="B37" s="14">
        <v>292.916</v>
      </c>
      <c r="C37" s="14">
        <f t="shared" si="0"/>
        <v>163.833</v>
      </c>
    </row>
    <row r="38" spans="1:3" x14ac:dyDescent="0.25">
      <c r="A38" s="13">
        <v>2880</v>
      </c>
      <c r="B38" s="14">
        <v>294</v>
      </c>
      <c r="C38" s="14">
        <f t="shared" si="0"/>
        <v>164.917</v>
      </c>
    </row>
    <row r="39" spans="1:3" x14ac:dyDescent="0.25">
      <c r="A39" s="13">
        <v>3120</v>
      </c>
      <c r="B39" s="14">
        <v>296.916</v>
      </c>
      <c r="C39" s="14">
        <f t="shared" si="0"/>
        <v>167.833</v>
      </c>
    </row>
    <row r="40" spans="1:3" x14ac:dyDescent="0.25">
      <c r="A40" s="13">
        <v>3360</v>
      </c>
      <c r="B40" s="14">
        <v>297.25</v>
      </c>
      <c r="C40" s="14">
        <f t="shared" si="0"/>
        <v>168.167</v>
      </c>
    </row>
    <row r="41" spans="1:3" x14ac:dyDescent="0.25">
      <c r="A41" s="13">
        <v>3600</v>
      </c>
      <c r="B41" s="14">
        <v>299.916</v>
      </c>
      <c r="C41" s="14">
        <f t="shared" si="0"/>
        <v>170.833</v>
      </c>
    </row>
    <row r="42" spans="1:3" x14ac:dyDescent="0.25">
      <c r="A42" s="13">
        <v>3840</v>
      </c>
      <c r="B42" s="14">
        <v>303.416</v>
      </c>
      <c r="C42" s="14">
        <f t="shared" si="0"/>
        <v>174.333</v>
      </c>
    </row>
    <row r="43" spans="1:3" x14ac:dyDescent="0.25">
      <c r="A43" s="13">
        <v>4080</v>
      </c>
      <c r="B43" s="14">
        <v>303.75</v>
      </c>
      <c r="C43" s="14">
        <f t="shared" si="0"/>
        <v>174.667</v>
      </c>
    </row>
    <row r="44" spans="1:3" x14ac:dyDescent="0.25">
      <c r="A44" s="13">
        <v>4320</v>
      </c>
      <c r="B44" s="14">
        <v>304.166</v>
      </c>
      <c r="C44" s="14">
        <f t="shared" si="0"/>
        <v>175.083</v>
      </c>
    </row>
    <row r="45" spans="1:3" x14ac:dyDescent="0.25">
      <c r="A45" s="13">
        <v>4560</v>
      </c>
      <c r="B45" s="14">
        <v>304.916</v>
      </c>
      <c r="C45" s="14">
        <f t="shared" si="0"/>
        <v>175.833</v>
      </c>
    </row>
    <row r="46" spans="1:3" x14ac:dyDescent="0.25">
      <c r="A46" s="13">
        <v>4800</v>
      </c>
      <c r="B46" s="14">
        <v>305.33</v>
      </c>
      <c r="C46" s="14">
        <f t="shared" si="0"/>
        <v>176.24699999999999</v>
      </c>
    </row>
    <row r="47" spans="1:3" x14ac:dyDescent="0.25">
      <c r="A47" s="13">
        <v>5040</v>
      </c>
      <c r="B47" s="14">
        <v>305.5</v>
      </c>
      <c r="C47" s="14">
        <f t="shared" si="0"/>
        <v>176.417</v>
      </c>
    </row>
    <row r="48" spans="1:3" x14ac:dyDescent="0.25">
      <c r="A48" s="10"/>
      <c r="B48" s="10"/>
      <c r="C48" s="10"/>
    </row>
    <row r="49" spans="1:3" x14ac:dyDescent="0.25">
      <c r="A49" s="12"/>
      <c r="B49" s="15"/>
      <c r="C49" s="15"/>
    </row>
    <row r="50" spans="1:3" x14ac:dyDescent="0.25">
      <c r="A50" s="12"/>
      <c r="B50" s="15"/>
      <c r="C50" s="15"/>
    </row>
    <row r="51" spans="1:3" x14ac:dyDescent="0.25">
      <c r="A51" s="12"/>
      <c r="B51" s="15"/>
      <c r="C51" s="15"/>
    </row>
    <row r="52" spans="1:3" x14ac:dyDescent="0.25">
      <c r="A52" s="12"/>
      <c r="B52" s="15"/>
      <c r="C52" s="15"/>
    </row>
    <row r="53" spans="1:3" x14ac:dyDescent="0.25">
      <c r="A53" s="12"/>
      <c r="B53" s="15"/>
      <c r="C53" s="15"/>
    </row>
    <row r="54" spans="1:3" x14ac:dyDescent="0.25">
      <c r="A54" s="12"/>
      <c r="B54" s="15"/>
      <c r="C54" s="15"/>
    </row>
    <row r="55" spans="1:3" x14ac:dyDescent="0.25">
      <c r="A55" s="12"/>
      <c r="B55" s="15"/>
      <c r="C55" s="15"/>
    </row>
    <row r="56" spans="1:3" x14ac:dyDescent="0.25">
      <c r="A56" s="12"/>
      <c r="B56" s="15"/>
      <c r="C56" s="15"/>
    </row>
    <row r="57" spans="1:3" x14ac:dyDescent="0.25">
      <c r="A57" s="12"/>
      <c r="B57" s="15"/>
      <c r="C57" s="15"/>
    </row>
    <row r="58" spans="1:3" x14ac:dyDescent="0.25">
      <c r="A58" s="12"/>
      <c r="B58" s="15"/>
      <c r="C58" s="15"/>
    </row>
    <row r="59" spans="1:3" x14ac:dyDescent="0.25">
      <c r="A59" s="12"/>
      <c r="B59" s="15"/>
      <c r="C59" s="15"/>
    </row>
    <row r="60" spans="1:3" x14ac:dyDescent="0.25">
      <c r="A60" s="12"/>
      <c r="B60" s="15"/>
      <c r="C60" s="15"/>
    </row>
    <row r="61" spans="1:3" x14ac:dyDescent="0.25">
      <c r="A61" s="12"/>
      <c r="B61" s="15"/>
      <c r="C61" s="15"/>
    </row>
    <row r="62" spans="1:3" x14ac:dyDescent="0.25">
      <c r="A62" s="12"/>
      <c r="B62" s="15"/>
      <c r="C62" s="15"/>
    </row>
    <row r="63" spans="1:3" x14ac:dyDescent="0.25">
      <c r="A63" s="12"/>
      <c r="B63" s="15"/>
      <c r="C63" s="15"/>
    </row>
    <row r="64" spans="1:3" x14ac:dyDescent="0.25">
      <c r="A64" s="12"/>
      <c r="B64" s="15"/>
      <c r="C64" s="15"/>
    </row>
    <row r="65" spans="1:3" x14ac:dyDescent="0.25">
      <c r="A65" s="12"/>
      <c r="B65" s="15"/>
      <c r="C65" s="15"/>
    </row>
    <row r="66" spans="1:3" x14ac:dyDescent="0.25">
      <c r="A66" s="12"/>
      <c r="B66" s="15"/>
      <c r="C66" s="15"/>
    </row>
    <row r="67" spans="1:3" x14ac:dyDescent="0.25">
      <c r="A67" s="12"/>
      <c r="B67" s="15"/>
      <c r="C67" s="15"/>
    </row>
    <row r="68" spans="1:3" x14ac:dyDescent="0.25">
      <c r="A68" s="12"/>
      <c r="B68" s="15"/>
      <c r="C68" s="15"/>
    </row>
    <row r="69" spans="1:3" x14ac:dyDescent="0.25">
      <c r="A69" s="12"/>
      <c r="B69" s="15"/>
      <c r="C69" s="12"/>
    </row>
  </sheetData>
  <mergeCells count="1">
    <mergeCell ref="K1:L1"/>
  </mergeCells>
  <phoneticPr fontId="2" type="noConversion"/>
  <pageMargins left="0.25" right="0.2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2.75" x14ac:dyDescent="0.2"/>
  <cols>
    <col min="1" max="1" width="12.42578125" style="50" bestFit="1" customWidth="1"/>
    <col min="2" max="6" width="9.28515625" style="2" bestFit="1" customWidth="1"/>
    <col min="7" max="16384" width="9.140625" style="2"/>
  </cols>
  <sheetData>
    <row r="1" spans="1:6" x14ac:dyDescent="0.2">
      <c r="A1" s="4"/>
      <c r="B1" s="4">
        <v>1</v>
      </c>
      <c r="C1" s="4">
        <v>0.1</v>
      </c>
      <c r="D1" s="4">
        <v>0.01</v>
      </c>
      <c r="E1" s="4">
        <v>1E-3</v>
      </c>
      <c r="F1" s="4">
        <v>1E-4</v>
      </c>
    </row>
    <row r="2" spans="1:6" x14ac:dyDescent="0.2">
      <c r="A2" s="4">
        <v>0.1</v>
      </c>
      <c r="B2" s="1">
        <v>9.75E-3</v>
      </c>
      <c r="C2" s="1">
        <v>9.9799999999999997E-4</v>
      </c>
      <c r="D2" s="1">
        <v>1E-4</v>
      </c>
      <c r="E2" s="1">
        <v>1.0000000000000001E-5</v>
      </c>
      <c r="F2" s="1">
        <v>9.9999999999999995E-7</v>
      </c>
    </row>
    <row r="3" spans="1:6" x14ac:dyDescent="0.2">
      <c r="A3" s="4">
        <v>1</v>
      </c>
      <c r="B3" s="1">
        <v>9.1899999999999996E-2</v>
      </c>
      <c r="C3" s="1">
        <v>9.9100000000000004E-3</v>
      </c>
      <c r="D3" s="1">
        <v>9.990000000000001E-4</v>
      </c>
      <c r="E3" s="1">
        <v>1E-4</v>
      </c>
      <c r="F3" s="1">
        <v>1.0000000000000001E-5</v>
      </c>
    </row>
    <row r="4" spans="1:6" x14ac:dyDescent="0.2">
      <c r="A4" s="4">
        <v>2</v>
      </c>
      <c r="B4" s="1">
        <v>0.17699999999999999</v>
      </c>
      <c r="C4" s="1">
        <v>1.9699999999999999E-2</v>
      </c>
      <c r="D4" s="1">
        <v>2E-3</v>
      </c>
      <c r="E4" s="1">
        <v>2.0000000000000001E-4</v>
      </c>
      <c r="F4" s="1">
        <v>2.0000000000000002E-5</v>
      </c>
    </row>
    <row r="5" spans="1:6" x14ac:dyDescent="0.2">
      <c r="A5" s="4">
        <v>5</v>
      </c>
      <c r="B5" s="1">
        <v>0.40600000000000003</v>
      </c>
      <c r="C5" s="1">
        <v>4.8899999999999999E-2</v>
      </c>
      <c r="D5" s="1">
        <v>4.9899999999999996E-3</v>
      </c>
      <c r="E5" s="1">
        <v>5.0000000000000001E-4</v>
      </c>
      <c r="F5" s="1">
        <v>5.0000000000000002E-5</v>
      </c>
    </row>
    <row r="6" spans="1:6" x14ac:dyDescent="0.2">
      <c r="A6" s="4">
        <v>10</v>
      </c>
      <c r="B6" s="1">
        <v>0.73399999999999999</v>
      </c>
      <c r="C6" s="1">
        <v>9.6600000000000005E-2</v>
      </c>
      <c r="D6" s="1">
        <v>9.7000000000000003E-3</v>
      </c>
      <c r="E6" s="1">
        <v>1E-3</v>
      </c>
      <c r="F6" s="1">
        <v>1E-4</v>
      </c>
    </row>
    <row r="7" spans="1:6" x14ac:dyDescent="0.2">
      <c r="A7" s="4">
        <v>20</v>
      </c>
      <c r="B7" s="1">
        <v>1.26</v>
      </c>
      <c r="C7" s="1">
        <v>0.19</v>
      </c>
      <c r="D7" s="1">
        <v>1.9900000000000001E-2</v>
      </c>
      <c r="E7" s="1">
        <v>2E-3</v>
      </c>
      <c r="F7" s="1">
        <v>2.0000000000000001E-4</v>
      </c>
    </row>
    <row r="8" spans="1:6" x14ac:dyDescent="0.2">
      <c r="A8" s="4">
        <v>50</v>
      </c>
      <c r="B8" s="1">
        <v>2.31</v>
      </c>
      <c r="C8" s="1">
        <v>0.45300000000000001</v>
      </c>
      <c r="D8" s="1">
        <v>4.9500000000000002E-2</v>
      </c>
      <c r="E8" s="1">
        <v>4.9899999999999996E-3</v>
      </c>
      <c r="F8" s="1">
        <v>5.0000000000000001E-4</v>
      </c>
    </row>
    <row r="9" spans="1:6" x14ac:dyDescent="0.2">
      <c r="A9" s="4">
        <v>100</v>
      </c>
      <c r="B9" s="1">
        <v>3.28</v>
      </c>
      <c r="C9" s="1">
        <v>0.85199999999999998</v>
      </c>
      <c r="D9" s="1">
        <v>9.8299999999999998E-2</v>
      </c>
      <c r="E9" s="1">
        <v>9.9799999999999993E-3</v>
      </c>
      <c r="F9" s="1">
        <v>1E-3</v>
      </c>
    </row>
    <row r="10" spans="1:6" x14ac:dyDescent="0.2">
      <c r="A10" s="4">
        <v>200</v>
      </c>
      <c r="B10" s="1">
        <v>4.25</v>
      </c>
      <c r="C10" s="1">
        <v>1.54</v>
      </c>
      <c r="D10" s="1">
        <v>0.19400000000000001</v>
      </c>
      <c r="E10" s="1">
        <v>1.9900000000000001E-2</v>
      </c>
      <c r="F10" s="1">
        <v>2E-3</v>
      </c>
    </row>
    <row r="11" spans="1:6" x14ac:dyDescent="0.2">
      <c r="A11" s="4">
        <v>500</v>
      </c>
      <c r="B11" s="1">
        <v>5.42</v>
      </c>
      <c r="C11" s="1">
        <v>3.04</v>
      </c>
      <c r="D11" s="1">
        <v>0.47199999999999998</v>
      </c>
      <c r="E11" s="1">
        <v>4.9700000000000001E-2</v>
      </c>
      <c r="F11" s="1">
        <v>5.0000000000000001E-3</v>
      </c>
    </row>
    <row r="12" spans="1:6" x14ac:dyDescent="0.2">
      <c r="A12" s="4">
        <v>1000</v>
      </c>
      <c r="B12" s="1">
        <v>6.21</v>
      </c>
      <c r="C12" s="1">
        <v>4.54</v>
      </c>
      <c r="D12" s="1">
        <v>0.90700000000000003</v>
      </c>
      <c r="E12" s="1">
        <v>9.9000000000000005E-2</v>
      </c>
      <c r="F12" s="1">
        <v>9.9900000000000006E-3</v>
      </c>
    </row>
    <row r="13" spans="1:6" x14ac:dyDescent="0.2">
      <c r="A13" s="4">
        <v>2000</v>
      </c>
      <c r="B13" s="1">
        <v>6.96</v>
      </c>
      <c r="C13" s="1">
        <v>6.03</v>
      </c>
      <c r="D13" s="1">
        <v>1.69</v>
      </c>
      <c r="E13" s="1">
        <v>0.19600000000000001</v>
      </c>
      <c r="F13" s="1">
        <v>0.02</v>
      </c>
    </row>
    <row r="14" spans="1:6" x14ac:dyDescent="0.2">
      <c r="A14" s="4">
        <v>5000</v>
      </c>
      <c r="B14" s="1">
        <v>7.87</v>
      </c>
      <c r="C14" s="1">
        <v>7.56</v>
      </c>
      <c r="D14" s="1">
        <v>3.52</v>
      </c>
      <c r="E14" s="1">
        <v>0.48099999999999998</v>
      </c>
      <c r="F14" s="1">
        <v>4.9799999999999997E-2</v>
      </c>
    </row>
    <row r="15" spans="1:6" x14ac:dyDescent="0.2">
      <c r="A15" s="4">
        <v>10000</v>
      </c>
      <c r="B15" s="1">
        <v>8.57</v>
      </c>
      <c r="C15" s="1">
        <v>8.44</v>
      </c>
      <c r="D15" s="1">
        <v>5.53</v>
      </c>
      <c r="E15" s="1">
        <v>0.93400000000000005</v>
      </c>
      <c r="F15" s="1">
        <v>9.9299999999999999E-2</v>
      </c>
    </row>
    <row r="16" spans="1:6" x14ac:dyDescent="0.2">
      <c r="A16" s="4">
        <v>20000</v>
      </c>
      <c r="B16" s="1">
        <v>9.32</v>
      </c>
      <c r="C16" s="1">
        <v>9.23</v>
      </c>
      <c r="D16" s="1">
        <v>7.63</v>
      </c>
      <c r="E16" s="1">
        <v>1.77</v>
      </c>
      <c r="F16" s="1">
        <v>0.19700000000000001</v>
      </c>
    </row>
    <row r="17" spans="1:6" x14ac:dyDescent="0.2">
      <c r="A17" s="4">
        <v>50000</v>
      </c>
      <c r="B17" s="1">
        <v>10.199999999999999</v>
      </c>
      <c r="C17" s="1">
        <v>10.199999999999999</v>
      </c>
      <c r="D17" s="1">
        <v>9.68</v>
      </c>
      <c r="E17" s="1">
        <v>3.83</v>
      </c>
      <c r="F17" s="1">
        <v>0.48599999999999999</v>
      </c>
    </row>
    <row r="18" spans="1:6" x14ac:dyDescent="0.2">
      <c r="A18" s="4">
        <v>100000</v>
      </c>
      <c r="B18" s="1">
        <v>10.9</v>
      </c>
      <c r="C18" s="1">
        <v>10.9</v>
      </c>
      <c r="D18" s="1">
        <v>10.7</v>
      </c>
      <c r="E18" s="1">
        <v>6.24</v>
      </c>
      <c r="F18" s="1">
        <v>0.94899999999999995</v>
      </c>
    </row>
    <row r="19" spans="1:6" x14ac:dyDescent="0.2">
      <c r="A19" s="4">
        <v>200000</v>
      </c>
      <c r="B19" s="1">
        <v>11.6</v>
      </c>
      <c r="C19" s="1">
        <v>11.6</v>
      </c>
      <c r="D19" s="1">
        <v>11.5</v>
      </c>
      <c r="E19" s="1">
        <v>8.99</v>
      </c>
      <c r="F19" s="1">
        <v>1.82</v>
      </c>
    </row>
    <row r="20" spans="1:6" x14ac:dyDescent="0.2">
      <c r="A20" s="4">
        <v>500000</v>
      </c>
      <c r="B20" s="1">
        <v>12.5</v>
      </c>
      <c r="C20" s="1">
        <v>12.5</v>
      </c>
      <c r="D20" s="1">
        <v>12.5</v>
      </c>
      <c r="E20" s="1">
        <v>11.7</v>
      </c>
      <c r="F20" s="1">
        <v>4.03</v>
      </c>
    </row>
    <row r="21" spans="1:6" x14ac:dyDescent="0.2">
      <c r="A21" s="4">
        <v>1000000</v>
      </c>
      <c r="B21" s="1">
        <v>13.2</v>
      </c>
      <c r="C21" s="1">
        <v>13.2</v>
      </c>
      <c r="D21" s="1">
        <v>13.2</v>
      </c>
      <c r="E21" s="1">
        <v>12.9</v>
      </c>
      <c r="F21" s="1">
        <v>6.78</v>
      </c>
    </row>
    <row r="22" spans="1:6" x14ac:dyDescent="0.2">
      <c r="A22" s="4">
        <v>2000000</v>
      </c>
      <c r="B22" s="1">
        <v>13.9</v>
      </c>
      <c r="C22" s="1">
        <v>13.9</v>
      </c>
      <c r="D22" s="1">
        <v>13.9</v>
      </c>
      <c r="E22" s="1">
        <v>13.8</v>
      </c>
      <c r="F22" s="1">
        <v>10.1</v>
      </c>
    </row>
    <row r="23" spans="1:6" x14ac:dyDescent="0.2">
      <c r="A23" s="4">
        <v>5000000</v>
      </c>
      <c r="B23" s="1">
        <v>14.8</v>
      </c>
      <c r="C23" s="1">
        <v>15.8</v>
      </c>
      <c r="D23" s="1">
        <v>14.8</v>
      </c>
      <c r="E23" s="1">
        <v>14.8</v>
      </c>
      <c r="F23" s="1">
        <v>13.7</v>
      </c>
    </row>
    <row r="24" spans="1:6" x14ac:dyDescent="0.2">
      <c r="A24" s="4">
        <v>10000000</v>
      </c>
      <c r="B24" s="1">
        <v>15.5</v>
      </c>
      <c r="C24" s="1">
        <v>15.5</v>
      </c>
      <c r="D24" s="1">
        <v>15.5</v>
      </c>
      <c r="E24" s="1">
        <v>15.5</v>
      </c>
      <c r="F24" s="1">
        <v>15.1</v>
      </c>
    </row>
    <row r="25" spans="1:6" x14ac:dyDescent="0.2">
      <c r="A25" s="4">
        <v>20000000</v>
      </c>
      <c r="B25" s="1">
        <v>16.2</v>
      </c>
      <c r="C25" s="1">
        <v>16.2</v>
      </c>
      <c r="D25" s="1">
        <v>16.2</v>
      </c>
      <c r="E25" s="1">
        <v>16.2</v>
      </c>
      <c r="F25" s="1">
        <v>16</v>
      </c>
    </row>
    <row r="26" spans="1:6" x14ac:dyDescent="0.2">
      <c r="A26" s="4">
        <v>50000000</v>
      </c>
      <c r="B26" s="1">
        <v>17</v>
      </c>
      <c r="C26" s="1">
        <v>17</v>
      </c>
      <c r="D26" s="1">
        <v>17</v>
      </c>
      <c r="E26" s="1">
        <v>17.100000000000001</v>
      </c>
      <c r="F26" s="1">
        <v>17.100000000000001</v>
      </c>
    </row>
    <row r="27" spans="1:6" x14ac:dyDescent="0.2">
      <c r="A27" s="4">
        <v>100000000</v>
      </c>
      <c r="B27" s="1">
        <v>17.8</v>
      </c>
      <c r="C27" s="1">
        <v>17.8</v>
      </c>
      <c r="D27" s="1">
        <v>17.8</v>
      </c>
      <c r="E27" s="1">
        <v>17.8</v>
      </c>
      <c r="F27" s="1">
        <v>17.8</v>
      </c>
    </row>
    <row r="28" spans="1:6" x14ac:dyDescent="0.2">
      <c r="A28" s="4">
        <v>200000000</v>
      </c>
      <c r="B28" s="1">
        <v>18.5</v>
      </c>
      <c r="C28" s="1">
        <v>18.5</v>
      </c>
      <c r="D28" s="1">
        <v>18.5</v>
      </c>
      <c r="E28" s="1">
        <v>18.5</v>
      </c>
      <c r="F28" s="1">
        <v>18.5</v>
      </c>
    </row>
    <row r="29" spans="1:6" x14ac:dyDescent="0.2">
      <c r="A29" s="4">
        <v>500000000</v>
      </c>
      <c r="B29" s="1">
        <v>19.399999999999999</v>
      </c>
      <c r="C29" s="1">
        <v>19.399999999999999</v>
      </c>
      <c r="D29" s="1">
        <v>19.399999999999999</v>
      </c>
      <c r="E29" s="1">
        <v>19.399999999999999</v>
      </c>
      <c r="F29" s="1">
        <v>19.399999999999999</v>
      </c>
    </row>
    <row r="30" spans="1:6" x14ac:dyDescent="0.2">
      <c r="A30" s="4">
        <v>1000000000</v>
      </c>
      <c r="B30" s="1">
        <v>20.100000000000001</v>
      </c>
      <c r="C30" s="1">
        <v>20.100000000000001</v>
      </c>
      <c r="D30" s="1">
        <v>20.100000000000001</v>
      </c>
      <c r="E30" s="1">
        <v>20.100000000000001</v>
      </c>
      <c r="F30" s="1">
        <v>20.100000000000001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2.75" x14ac:dyDescent="0.2"/>
  <cols>
    <col min="1" max="16384" width="9.140625" style="2"/>
  </cols>
  <sheetData>
    <row r="1" spans="1:7" x14ac:dyDescent="0.2">
      <c r="A1" s="3"/>
      <c r="B1" s="4">
        <v>0.1</v>
      </c>
      <c r="C1" s="4">
        <v>0.01</v>
      </c>
      <c r="D1" s="4">
        <v>1E-3</v>
      </c>
      <c r="E1" s="4">
        <v>1E-4</v>
      </c>
      <c r="F1" s="4">
        <v>1.0000000000000001E-5</v>
      </c>
      <c r="G1" s="4">
        <v>9.9999999999999995E-7</v>
      </c>
    </row>
    <row r="2" spans="1:7" x14ac:dyDescent="0.2">
      <c r="A2" s="3">
        <v>0.01</v>
      </c>
      <c r="B2" s="1">
        <v>2.4900000000000002</v>
      </c>
      <c r="C2" s="1">
        <v>2.4900000000000002</v>
      </c>
      <c r="D2" s="1">
        <v>2.5</v>
      </c>
      <c r="E2" s="1">
        <v>2.5</v>
      </c>
      <c r="F2" s="1">
        <v>2.5</v>
      </c>
      <c r="G2" s="1">
        <v>2.5</v>
      </c>
    </row>
    <row r="3" spans="1:7" x14ac:dyDescent="0.2">
      <c r="A3" s="3">
        <v>1.78E-2</v>
      </c>
      <c r="B3" s="1">
        <v>2.48</v>
      </c>
      <c r="C3" s="1">
        <v>2.4900000000000002</v>
      </c>
      <c r="D3" s="1">
        <v>2.4900000000000002</v>
      </c>
      <c r="E3" s="1">
        <v>2.5</v>
      </c>
      <c r="F3" s="1">
        <v>2.5</v>
      </c>
      <c r="G3" s="1">
        <v>2.5</v>
      </c>
    </row>
    <row r="4" spans="1:7" x14ac:dyDescent="0.2">
      <c r="A4" s="3">
        <v>3.1600000000000003E-2</v>
      </c>
      <c r="B4" s="1">
        <v>2.4700000000000002</v>
      </c>
      <c r="C4" s="1">
        <v>2.48</v>
      </c>
      <c r="D4" s="1">
        <v>2.4900000000000002</v>
      </c>
      <c r="E4" s="1">
        <v>2.5</v>
      </c>
      <c r="F4" s="1">
        <v>2.5</v>
      </c>
      <c r="G4" s="1">
        <v>2.5</v>
      </c>
    </row>
    <row r="5" spans="1:7" x14ac:dyDescent="0.2">
      <c r="A5" s="3">
        <v>5.62E-2</v>
      </c>
      <c r="B5" s="1">
        <v>2.4500000000000002</v>
      </c>
      <c r="C5" s="1">
        <v>2.4700000000000002</v>
      </c>
      <c r="D5" s="1">
        <v>2.4900000000000002</v>
      </c>
      <c r="E5" s="1">
        <v>2.4900000000000002</v>
      </c>
      <c r="F5" s="1">
        <v>2.4900000000000002</v>
      </c>
      <c r="G5" s="1">
        <v>2.5</v>
      </c>
    </row>
    <row r="6" spans="1:7" x14ac:dyDescent="0.2">
      <c r="A6" s="3">
        <v>0.1</v>
      </c>
      <c r="B6" s="1">
        <v>2.4300000000000002</v>
      </c>
      <c r="C6" s="1">
        <v>2.46</v>
      </c>
      <c r="D6" s="1">
        <v>2.48</v>
      </c>
      <c r="E6" s="1">
        <v>2.4900000000000002</v>
      </c>
      <c r="F6" s="1">
        <v>2.4900000000000002</v>
      </c>
      <c r="G6" s="1">
        <v>2.4900000000000002</v>
      </c>
    </row>
    <row r="7" spans="1:7" x14ac:dyDescent="0.2">
      <c r="A7" s="3">
        <v>0.17799999999999999</v>
      </c>
      <c r="B7" s="1">
        <v>2.39</v>
      </c>
      <c r="C7" s="1">
        <v>2.44</v>
      </c>
      <c r="D7" s="1">
        <v>2.4700000000000002</v>
      </c>
      <c r="E7" s="1">
        <v>2.48</v>
      </c>
      <c r="F7" s="1">
        <v>2.48</v>
      </c>
      <c r="G7" s="1">
        <v>2.4900000000000002</v>
      </c>
    </row>
    <row r="8" spans="1:7" x14ac:dyDescent="0.2">
      <c r="A8" s="3">
        <v>0.316</v>
      </c>
      <c r="B8" s="1">
        <v>2.34</v>
      </c>
      <c r="C8" s="1">
        <v>2.42</v>
      </c>
      <c r="D8" s="1">
        <v>2.4500000000000002</v>
      </c>
      <c r="E8" s="1">
        <v>2.46</v>
      </c>
      <c r="F8" s="1">
        <v>2.4700000000000002</v>
      </c>
      <c r="G8" s="1">
        <v>2.48</v>
      </c>
    </row>
    <row r="9" spans="1:7" x14ac:dyDescent="0.2">
      <c r="A9" s="3">
        <v>0.56200000000000006</v>
      </c>
      <c r="B9" s="1">
        <v>2.2799999999999998</v>
      </c>
      <c r="C9" s="1">
        <v>2.38</v>
      </c>
      <c r="D9" s="1">
        <v>2.42</v>
      </c>
      <c r="E9" s="1">
        <v>2.44</v>
      </c>
      <c r="F9" s="1">
        <v>2.46</v>
      </c>
      <c r="G9" s="1">
        <v>2.46</v>
      </c>
    </row>
    <row r="10" spans="1:7" x14ac:dyDescent="0.2">
      <c r="A10" s="3">
        <v>1</v>
      </c>
      <c r="B10" s="1">
        <v>2.19</v>
      </c>
      <c r="C10" s="1">
        <v>2.31</v>
      </c>
      <c r="D10" s="1">
        <v>2.37</v>
      </c>
      <c r="E10" s="1">
        <v>2.41</v>
      </c>
      <c r="F10" s="1">
        <v>2.4300000000000002</v>
      </c>
      <c r="G10" s="1">
        <v>2.44</v>
      </c>
    </row>
    <row r="11" spans="1:7" x14ac:dyDescent="0.2">
      <c r="A11" s="3">
        <v>1.78</v>
      </c>
      <c r="B11" s="1">
        <v>2.08</v>
      </c>
      <c r="C11" s="1">
        <v>2.2200000000000002</v>
      </c>
      <c r="D11" s="1">
        <v>2.2999999999999998</v>
      </c>
      <c r="E11" s="1">
        <v>2.35</v>
      </c>
      <c r="F11" s="1">
        <v>2.38</v>
      </c>
      <c r="G11" s="1">
        <v>2.4</v>
      </c>
    </row>
    <row r="12" spans="1:7" x14ac:dyDescent="0.2">
      <c r="A12" s="3">
        <v>3.16</v>
      </c>
      <c r="B12" s="1">
        <v>1.94</v>
      </c>
      <c r="C12" s="1">
        <v>2.1</v>
      </c>
      <c r="D12" s="1">
        <v>2.19</v>
      </c>
      <c r="E12" s="1">
        <v>2.2599999999999998</v>
      </c>
      <c r="F12" s="1">
        <v>2.2999999999999998</v>
      </c>
      <c r="G12" s="1">
        <v>2.33</v>
      </c>
    </row>
    <row r="13" spans="1:7" x14ac:dyDescent="0.2">
      <c r="A13" s="3">
        <v>5.62</v>
      </c>
      <c r="B13" s="1">
        <v>1.78</v>
      </c>
      <c r="C13" s="1">
        <v>1.93</v>
      </c>
      <c r="D13" s="1">
        <v>2.04</v>
      </c>
      <c r="E13" s="1">
        <v>2.12</v>
      </c>
      <c r="F13" s="1">
        <v>2.1800000000000002</v>
      </c>
      <c r="G13" s="1">
        <v>2.2200000000000002</v>
      </c>
    </row>
    <row r="14" spans="1:7" x14ac:dyDescent="0.2">
      <c r="A14" s="3">
        <v>10</v>
      </c>
      <c r="B14" s="1">
        <v>1.62</v>
      </c>
      <c r="C14" s="1">
        <v>1.73</v>
      </c>
      <c r="D14" s="1">
        <v>1.84</v>
      </c>
      <c r="E14" s="1">
        <v>1.94</v>
      </c>
      <c r="F14" s="1">
        <v>2.0099999999999998</v>
      </c>
      <c r="G14" s="1">
        <v>2.0699999999999998</v>
      </c>
    </row>
    <row r="15" spans="1:7" x14ac:dyDescent="0.2">
      <c r="A15" s="3">
        <v>17.8</v>
      </c>
      <c r="B15" s="1">
        <v>1.47</v>
      </c>
      <c r="C15" s="1">
        <v>1.53</v>
      </c>
      <c r="D15" s="1">
        <v>1.62</v>
      </c>
      <c r="E15" s="1">
        <v>1.71</v>
      </c>
      <c r="F15" s="1">
        <v>1.79</v>
      </c>
      <c r="G15" s="1">
        <v>1.86</v>
      </c>
    </row>
    <row r="16" spans="1:7" x14ac:dyDescent="0.2">
      <c r="A16" s="3">
        <v>31.6</v>
      </c>
      <c r="B16" s="1">
        <v>1.35</v>
      </c>
      <c r="C16" s="1">
        <v>1.36</v>
      </c>
      <c r="D16" s="1">
        <v>1.41</v>
      </c>
      <c r="E16" s="1">
        <v>1.47</v>
      </c>
      <c r="F16" s="1">
        <v>1.54</v>
      </c>
      <c r="G16" s="1">
        <v>1.6</v>
      </c>
    </row>
    <row r="17" spans="1:7" x14ac:dyDescent="0.2">
      <c r="A17" s="3">
        <v>56.2</v>
      </c>
      <c r="B17" s="1">
        <v>1.26</v>
      </c>
      <c r="C17" s="1">
        <v>1.24</v>
      </c>
      <c r="D17" s="1">
        <v>1.25</v>
      </c>
      <c r="E17" s="1">
        <v>1.28</v>
      </c>
      <c r="F17" s="1">
        <v>1.32</v>
      </c>
      <c r="G17" s="1">
        <v>1.36</v>
      </c>
    </row>
    <row r="18" spans="1:7" x14ac:dyDescent="0.2">
      <c r="A18" s="3">
        <v>100</v>
      </c>
      <c r="B18" s="1">
        <v>1.21</v>
      </c>
      <c r="C18" s="1">
        <v>1.17</v>
      </c>
      <c r="D18" s="1">
        <v>1.1499999999999999</v>
      </c>
      <c r="E18" s="1">
        <v>1.1599999999999999</v>
      </c>
      <c r="F18" s="1">
        <v>1.17</v>
      </c>
      <c r="G18" s="1">
        <v>1.17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/>
  </sheetViews>
  <sheetFormatPr defaultRowHeight="12.75" x14ac:dyDescent="0.25"/>
  <cols>
    <col min="1" max="1" width="11.42578125" style="43" customWidth="1"/>
    <col min="2" max="2" width="11.42578125" style="44" customWidth="1"/>
    <col min="3" max="3" width="11.42578125" style="45" customWidth="1"/>
    <col min="4" max="4" width="11.42578125" style="43" customWidth="1"/>
    <col min="5" max="5" width="11.42578125" style="19" customWidth="1"/>
    <col min="6" max="7" width="11.42578125" style="43" customWidth="1"/>
    <col min="8" max="256" width="11.42578125" style="19" customWidth="1"/>
    <col min="257" max="16384" width="9.140625" style="19"/>
  </cols>
  <sheetData>
    <row r="1" spans="1:12" s="33" customFormat="1" ht="38.25" x14ac:dyDescent="0.25">
      <c r="A1" s="47" t="s">
        <v>1</v>
      </c>
      <c r="B1" s="48" t="s">
        <v>2</v>
      </c>
      <c r="C1" s="49" t="s">
        <v>6</v>
      </c>
      <c r="D1" s="47" t="s">
        <v>7</v>
      </c>
      <c r="E1" s="47" t="s">
        <v>11</v>
      </c>
      <c r="F1" s="47" t="s">
        <v>3</v>
      </c>
      <c r="G1" s="47" t="s">
        <v>10</v>
      </c>
      <c r="I1" s="33" t="s">
        <v>23</v>
      </c>
      <c r="K1" s="33" t="s">
        <v>14</v>
      </c>
    </row>
    <row r="2" spans="1:12" x14ac:dyDescent="0.25">
      <c r="A2" s="20">
        <v>0</v>
      </c>
      <c r="B2" s="35">
        <v>74.2</v>
      </c>
      <c r="C2" s="36">
        <v>126.6</v>
      </c>
      <c r="D2" s="36">
        <f t="shared" ref="D2:D33" si="0">C2-$J$3</f>
        <v>124.19999999999999</v>
      </c>
      <c r="E2" s="37">
        <f>D2-$J$4</f>
        <v>-2.4000000000000057</v>
      </c>
      <c r="F2" s="20"/>
      <c r="G2" s="20"/>
      <c r="I2" s="19" t="s">
        <v>8</v>
      </c>
      <c r="J2" s="38">
        <v>39371</v>
      </c>
      <c r="K2" s="19" t="s">
        <v>17</v>
      </c>
      <c r="L2" s="39">
        <v>0.58333333333333337</v>
      </c>
    </row>
    <row r="3" spans="1:12" ht="15.75" customHeight="1" x14ac:dyDescent="0.25">
      <c r="A3" s="20">
        <v>1</v>
      </c>
      <c r="B3" s="35">
        <v>74.8</v>
      </c>
      <c r="C3" s="36">
        <v>132.5</v>
      </c>
      <c r="D3" s="36">
        <f t="shared" si="0"/>
        <v>130.1</v>
      </c>
      <c r="E3" s="37">
        <f t="shared" ref="E3:E66" si="1">D3-$J$4</f>
        <v>3.5</v>
      </c>
      <c r="F3" s="20">
        <v>98</v>
      </c>
      <c r="G3" s="20">
        <v>124</v>
      </c>
      <c r="I3" s="19" t="s">
        <v>9</v>
      </c>
      <c r="J3" s="46">
        <v>2.4</v>
      </c>
    </row>
    <row r="4" spans="1:12" x14ac:dyDescent="0.25">
      <c r="A4" s="20">
        <v>2</v>
      </c>
      <c r="B4" s="40">
        <v>74.11</v>
      </c>
      <c r="C4" s="36">
        <v>134.5</v>
      </c>
      <c r="D4" s="36">
        <f t="shared" si="0"/>
        <v>132.1</v>
      </c>
      <c r="E4" s="37">
        <f t="shared" si="1"/>
        <v>5.5</v>
      </c>
      <c r="F4" s="20"/>
      <c r="G4" s="20"/>
      <c r="I4" s="34" t="s">
        <v>5</v>
      </c>
      <c r="J4" s="13">
        <v>126.6</v>
      </c>
    </row>
    <row r="5" spans="1:12" x14ac:dyDescent="0.25">
      <c r="A5" s="20">
        <v>3</v>
      </c>
      <c r="B5" s="35">
        <v>75.099999999999994</v>
      </c>
      <c r="C5" s="36">
        <v>135</v>
      </c>
      <c r="D5" s="36">
        <f t="shared" si="0"/>
        <v>132.6</v>
      </c>
      <c r="E5" s="37">
        <f t="shared" si="1"/>
        <v>6</v>
      </c>
      <c r="F5" s="20"/>
      <c r="G5" s="20"/>
    </row>
    <row r="6" spans="1:12" x14ac:dyDescent="0.25">
      <c r="A6" s="20">
        <v>4</v>
      </c>
      <c r="B6" s="35">
        <v>75.2</v>
      </c>
      <c r="C6" s="36">
        <v>136.166</v>
      </c>
      <c r="D6" s="36">
        <f t="shared" si="0"/>
        <v>133.76599999999999</v>
      </c>
      <c r="E6" s="37">
        <f t="shared" si="1"/>
        <v>7.1659999999999968</v>
      </c>
      <c r="F6" s="20"/>
      <c r="G6" s="20"/>
    </row>
    <row r="7" spans="1:12" x14ac:dyDescent="0.25">
      <c r="A7" s="20">
        <v>5</v>
      </c>
      <c r="B7" s="35">
        <v>75.3</v>
      </c>
      <c r="C7" s="36">
        <v>136.5</v>
      </c>
      <c r="D7" s="36">
        <f t="shared" si="0"/>
        <v>134.1</v>
      </c>
      <c r="E7" s="37">
        <f t="shared" si="1"/>
        <v>7.5</v>
      </c>
      <c r="F7" s="20"/>
      <c r="G7" s="20">
        <v>130</v>
      </c>
    </row>
    <row r="8" spans="1:12" x14ac:dyDescent="0.25">
      <c r="A8" s="20">
        <v>6</v>
      </c>
      <c r="B8" s="35">
        <v>75.400000000000006</v>
      </c>
      <c r="C8" s="36">
        <v>136.916</v>
      </c>
      <c r="D8" s="36">
        <f t="shared" si="0"/>
        <v>134.51599999999999</v>
      </c>
      <c r="E8" s="37">
        <f t="shared" si="1"/>
        <v>7.9159999999999968</v>
      </c>
      <c r="F8" s="20"/>
      <c r="G8" s="20"/>
    </row>
    <row r="9" spans="1:12" x14ac:dyDescent="0.25">
      <c r="A9" s="20">
        <v>7</v>
      </c>
      <c r="B9" s="35">
        <v>75.5</v>
      </c>
      <c r="C9" s="36">
        <v>137</v>
      </c>
      <c r="D9" s="36">
        <f t="shared" si="0"/>
        <v>134.6</v>
      </c>
      <c r="E9" s="37">
        <f t="shared" si="1"/>
        <v>8</v>
      </c>
      <c r="F9" s="20">
        <v>97</v>
      </c>
      <c r="G9" s="20"/>
    </row>
    <row r="10" spans="1:12" x14ac:dyDescent="0.25">
      <c r="A10" s="20">
        <v>8</v>
      </c>
      <c r="B10" s="35">
        <v>75.599999999999994</v>
      </c>
      <c r="C10" s="36">
        <v>137.25</v>
      </c>
      <c r="D10" s="36">
        <f t="shared" si="0"/>
        <v>134.85</v>
      </c>
      <c r="E10" s="37">
        <f t="shared" si="1"/>
        <v>8.25</v>
      </c>
      <c r="F10" s="20"/>
      <c r="G10" s="20"/>
    </row>
    <row r="11" spans="1:12" x14ac:dyDescent="0.25">
      <c r="A11" s="20">
        <v>9</v>
      </c>
      <c r="B11" s="35">
        <v>75.599999999999994</v>
      </c>
      <c r="C11" s="36">
        <v>137.5</v>
      </c>
      <c r="D11" s="36">
        <f t="shared" si="0"/>
        <v>135.1</v>
      </c>
      <c r="E11" s="37">
        <f t="shared" si="1"/>
        <v>8.5</v>
      </c>
      <c r="F11" s="20"/>
      <c r="G11" s="20"/>
    </row>
    <row r="12" spans="1:12" x14ac:dyDescent="0.25">
      <c r="A12" s="20">
        <v>10</v>
      </c>
      <c r="B12" s="35">
        <v>75.8</v>
      </c>
      <c r="C12" s="36">
        <v>137.583</v>
      </c>
      <c r="D12" s="36">
        <f t="shared" si="0"/>
        <v>135.18299999999999</v>
      </c>
      <c r="E12" s="37">
        <f t="shared" si="1"/>
        <v>8.5829999999999984</v>
      </c>
      <c r="F12" s="20"/>
      <c r="G12" s="20"/>
    </row>
    <row r="13" spans="1:12" x14ac:dyDescent="0.25">
      <c r="A13" s="20">
        <v>15</v>
      </c>
      <c r="B13" s="35">
        <v>75.8</v>
      </c>
      <c r="C13" s="36">
        <v>137.666</v>
      </c>
      <c r="D13" s="36">
        <f t="shared" si="0"/>
        <v>135.26599999999999</v>
      </c>
      <c r="E13" s="37">
        <f t="shared" si="1"/>
        <v>8.6659999999999968</v>
      </c>
      <c r="F13" s="20"/>
      <c r="G13" s="20"/>
    </row>
    <row r="14" spans="1:12" x14ac:dyDescent="0.25">
      <c r="A14" s="20">
        <v>20</v>
      </c>
      <c r="B14" s="35">
        <v>75.900000000000006</v>
      </c>
      <c r="C14" s="36">
        <v>138.083</v>
      </c>
      <c r="D14" s="36">
        <f t="shared" si="0"/>
        <v>135.68299999999999</v>
      </c>
      <c r="E14" s="37">
        <f t="shared" si="1"/>
        <v>9.0829999999999984</v>
      </c>
      <c r="F14" s="20">
        <v>98</v>
      </c>
      <c r="G14" s="20"/>
    </row>
    <row r="15" spans="1:12" x14ac:dyDescent="0.25">
      <c r="A15" s="20">
        <v>25</v>
      </c>
      <c r="B15" s="35">
        <v>75.900000000000006</v>
      </c>
      <c r="C15" s="36">
        <v>138.166</v>
      </c>
      <c r="D15" s="36">
        <f t="shared" si="0"/>
        <v>135.76599999999999</v>
      </c>
      <c r="E15" s="37">
        <f t="shared" si="1"/>
        <v>9.1659999999999968</v>
      </c>
      <c r="F15" s="20"/>
      <c r="G15" s="20"/>
    </row>
    <row r="16" spans="1:12" x14ac:dyDescent="0.25">
      <c r="A16" s="20">
        <v>30</v>
      </c>
      <c r="B16" s="40">
        <v>75.099999999999994</v>
      </c>
      <c r="C16" s="36">
        <v>138.33000000000001</v>
      </c>
      <c r="D16" s="36">
        <f t="shared" si="0"/>
        <v>135.93</v>
      </c>
      <c r="E16" s="37">
        <f t="shared" si="1"/>
        <v>9.3300000000000125</v>
      </c>
      <c r="F16" s="20"/>
      <c r="G16" s="20"/>
    </row>
    <row r="17" spans="1:7" x14ac:dyDescent="0.25">
      <c r="A17" s="20">
        <v>35</v>
      </c>
      <c r="B17" s="40">
        <v>75.099999999999994</v>
      </c>
      <c r="C17" s="36">
        <v>138.416</v>
      </c>
      <c r="D17" s="36">
        <f t="shared" si="0"/>
        <v>136.01599999999999</v>
      </c>
      <c r="E17" s="37">
        <f t="shared" si="1"/>
        <v>9.4159999999999968</v>
      </c>
      <c r="F17" s="20"/>
      <c r="G17" s="20"/>
    </row>
    <row r="18" spans="1:7" x14ac:dyDescent="0.25">
      <c r="A18" s="20">
        <v>40</v>
      </c>
      <c r="B18" s="40">
        <v>75.099999999999994</v>
      </c>
      <c r="C18" s="36">
        <v>138.5</v>
      </c>
      <c r="D18" s="36">
        <f t="shared" si="0"/>
        <v>136.1</v>
      </c>
      <c r="E18" s="37">
        <f t="shared" si="1"/>
        <v>9.5</v>
      </c>
      <c r="F18" s="20"/>
      <c r="G18" s="20"/>
    </row>
    <row r="19" spans="1:7" x14ac:dyDescent="0.25">
      <c r="A19" s="20">
        <v>45</v>
      </c>
      <c r="B19" s="40">
        <v>75.099999999999994</v>
      </c>
      <c r="C19" s="36">
        <v>138.5</v>
      </c>
      <c r="D19" s="36">
        <f t="shared" si="0"/>
        <v>136.1</v>
      </c>
      <c r="E19" s="37">
        <f t="shared" si="1"/>
        <v>9.5</v>
      </c>
      <c r="F19" s="20"/>
      <c r="G19" s="20"/>
    </row>
    <row r="20" spans="1:7" x14ac:dyDescent="0.25">
      <c r="A20" s="20">
        <v>50</v>
      </c>
      <c r="B20" s="40">
        <v>75.099999999999994</v>
      </c>
      <c r="C20" s="36">
        <v>138.5</v>
      </c>
      <c r="D20" s="36">
        <f t="shared" si="0"/>
        <v>136.1</v>
      </c>
      <c r="E20" s="37">
        <f t="shared" si="1"/>
        <v>9.5</v>
      </c>
      <c r="F20" s="20"/>
      <c r="G20" s="20"/>
    </row>
    <row r="21" spans="1:7" x14ac:dyDescent="0.25">
      <c r="A21" s="20">
        <v>55</v>
      </c>
      <c r="B21" s="40">
        <v>75.11</v>
      </c>
      <c r="C21" s="36">
        <v>138.5</v>
      </c>
      <c r="D21" s="36">
        <f t="shared" si="0"/>
        <v>136.1</v>
      </c>
      <c r="E21" s="37">
        <f t="shared" si="1"/>
        <v>9.5</v>
      </c>
      <c r="F21" s="20">
        <v>98</v>
      </c>
      <c r="G21" s="20"/>
    </row>
    <row r="22" spans="1:7" x14ac:dyDescent="0.25">
      <c r="A22" s="20">
        <v>60</v>
      </c>
      <c r="B22" s="35">
        <v>76</v>
      </c>
      <c r="C22" s="36">
        <v>138.583</v>
      </c>
      <c r="D22" s="36">
        <f t="shared" si="0"/>
        <v>136.18299999999999</v>
      </c>
      <c r="E22" s="37">
        <f t="shared" si="1"/>
        <v>9.5829999999999984</v>
      </c>
      <c r="F22" s="20"/>
      <c r="G22" s="20"/>
    </row>
    <row r="23" spans="1:7" x14ac:dyDescent="0.25">
      <c r="A23" s="20">
        <v>90</v>
      </c>
      <c r="B23" s="35">
        <v>76.2</v>
      </c>
      <c r="C23" s="36">
        <v>138.833</v>
      </c>
      <c r="D23" s="36">
        <f t="shared" si="0"/>
        <v>136.43299999999999</v>
      </c>
      <c r="E23" s="37">
        <f t="shared" si="1"/>
        <v>9.8329999999999984</v>
      </c>
      <c r="F23" s="20"/>
      <c r="G23" s="20"/>
    </row>
    <row r="24" spans="1:7" x14ac:dyDescent="0.25">
      <c r="A24" s="20">
        <v>120</v>
      </c>
      <c r="B24" s="35">
        <v>76</v>
      </c>
      <c r="C24" s="36">
        <v>138.833</v>
      </c>
      <c r="D24" s="36">
        <f t="shared" si="0"/>
        <v>136.43299999999999</v>
      </c>
      <c r="E24" s="37">
        <f t="shared" si="1"/>
        <v>9.8329999999999984</v>
      </c>
      <c r="F24" s="20">
        <v>150</v>
      </c>
      <c r="G24" s="20"/>
    </row>
    <row r="25" spans="1:7" x14ac:dyDescent="0.25">
      <c r="A25" s="20">
        <v>120</v>
      </c>
      <c r="B25" s="35">
        <v>76</v>
      </c>
      <c r="C25" s="36">
        <v>138.833</v>
      </c>
      <c r="D25" s="36">
        <f t="shared" si="0"/>
        <v>136.43299999999999</v>
      </c>
      <c r="E25" s="37">
        <f t="shared" si="1"/>
        <v>9.8329999999999984</v>
      </c>
      <c r="F25" s="20"/>
      <c r="G25" s="20"/>
    </row>
    <row r="26" spans="1:7" x14ac:dyDescent="0.25">
      <c r="A26" s="20">
        <v>121</v>
      </c>
      <c r="B26" s="35">
        <v>76</v>
      </c>
      <c r="C26" s="36">
        <v>148.33000000000001</v>
      </c>
      <c r="D26" s="36">
        <f t="shared" si="0"/>
        <v>145.93</v>
      </c>
      <c r="E26" s="37">
        <f t="shared" si="1"/>
        <v>19.330000000000013</v>
      </c>
      <c r="F26" s="20"/>
      <c r="G26" s="20"/>
    </row>
    <row r="27" spans="1:7" x14ac:dyDescent="0.25">
      <c r="A27" s="20">
        <v>122</v>
      </c>
      <c r="B27" s="35">
        <v>76.2</v>
      </c>
      <c r="C27" s="36">
        <v>149.25</v>
      </c>
      <c r="D27" s="36">
        <f t="shared" si="0"/>
        <v>146.85</v>
      </c>
      <c r="E27" s="37">
        <f t="shared" si="1"/>
        <v>20.25</v>
      </c>
      <c r="F27" s="20"/>
      <c r="G27" s="20"/>
    </row>
    <row r="28" spans="1:7" x14ac:dyDescent="0.25">
      <c r="A28" s="20">
        <v>123</v>
      </c>
      <c r="B28" s="35">
        <v>76</v>
      </c>
      <c r="C28" s="36">
        <v>151.083</v>
      </c>
      <c r="D28" s="36">
        <f t="shared" si="0"/>
        <v>148.68299999999999</v>
      </c>
      <c r="E28" s="37">
        <f t="shared" si="1"/>
        <v>22.082999999999998</v>
      </c>
      <c r="F28" s="20">
        <v>154</v>
      </c>
      <c r="G28" s="20"/>
    </row>
    <row r="29" spans="1:7" x14ac:dyDescent="0.25">
      <c r="A29" s="20">
        <v>124</v>
      </c>
      <c r="B29" s="35">
        <v>76.2</v>
      </c>
      <c r="C29" s="36">
        <v>152.25</v>
      </c>
      <c r="D29" s="36">
        <f t="shared" si="0"/>
        <v>149.85</v>
      </c>
      <c r="E29" s="37">
        <f t="shared" si="1"/>
        <v>23.25</v>
      </c>
      <c r="F29" s="20"/>
      <c r="G29" s="20"/>
    </row>
    <row r="30" spans="1:7" x14ac:dyDescent="0.25">
      <c r="A30" s="20">
        <v>125</v>
      </c>
      <c r="B30" s="35">
        <v>76.2</v>
      </c>
      <c r="C30" s="36">
        <v>152.33000000000001</v>
      </c>
      <c r="D30" s="36">
        <f t="shared" si="0"/>
        <v>149.93</v>
      </c>
      <c r="E30" s="37">
        <f t="shared" si="1"/>
        <v>23.330000000000013</v>
      </c>
      <c r="F30" s="20"/>
      <c r="G30" s="20"/>
    </row>
    <row r="31" spans="1:7" x14ac:dyDescent="0.25">
      <c r="A31" s="20">
        <v>126</v>
      </c>
      <c r="B31" s="35">
        <v>76.3</v>
      </c>
      <c r="C31" s="36">
        <v>152.666</v>
      </c>
      <c r="D31" s="36">
        <f t="shared" si="0"/>
        <v>150.26599999999999</v>
      </c>
      <c r="E31" s="37">
        <f t="shared" si="1"/>
        <v>23.665999999999997</v>
      </c>
      <c r="F31" s="20"/>
      <c r="G31" s="20"/>
    </row>
    <row r="32" spans="1:7" x14ac:dyDescent="0.25">
      <c r="A32" s="20">
        <v>127</v>
      </c>
      <c r="B32" s="35">
        <v>76.400000000000006</v>
      </c>
      <c r="C32" s="36">
        <v>152.916</v>
      </c>
      <c r="D32" s="36">
        <f t="shared" si="0"/>
        <v>150.51599999999999</v>
      </c>
      <c r="E32" s="37">
        <f t="shared" si="1"/>
        <v>23.915999999999997</v>
      </c>
      <c r="F32" s="20">
        <v>147</v>
      </c>
      <c r="G32" s="20"/>
    </row>
    <row r="33" spans="1:7" x14ac:dyDescent="0.25">
      <c r="A33" s="20">
        <v>128</v>
      </c>
      <c r="B33" s="35">
        <v>76.5</v>
      </c>
      <c r="C33" s="36">
        <v>153.25</v>
      </c>
      <c r="D33" s="36">
        <f t="shared" si="0"/>
        <v>150.85</v>
      </c>
      <c r="E33" s="37">
        <f t="shared" si="1"/>
        <v>24.25</v>
      </c>
      <c r="F33" s="20"/>
      <c r="G33" s="20"/>
    </row>
    <row r="34" spans="1:7" x14ac:dyDescent="0.25">
      <c r="A34" s="20">
        <v>129</v>
      </c>
      <c r="B34" s="35">
        <v>80</v>
      </c>
      <c r="C34" s="36">
        <v>153.416</v>
      </c>
      <c r="D34" s="36">
        <f t="shared" ref="D34:D65" si="2">C34-$J$3</f>
        <v>151.01599999999999</v>
      </c>
      <c r="E34" s="37">
        <f t="shared" si="1"/>
        <v>24.415999999999997</v>
      </c>
      <c r="F34" s="20"/>
      <c r="G34" s="20"/>
    </row>
    <row r="35" spans="1:7" x14ac:dyDescent="0.25">
      <c r="A35" s="20">
        <v>130</v>
      </c>
      <c r="B35" s="35">
        <v>80</v>
      </c>
      <c r="C35" s="36">
        <v>153.5</v>
      </c>
      <c r="D35" s="36">
        <f t="shared" si="2"/>
        <v>151.1</v>
      </c>
      <c r="E35" s="37">
        <f t="shared" si="1"/>
        <v>24.5</v>
      </c>
      <c r="F35" s="20"/>
      <c r="G35" s="20"/>
    </row>
    <row r="36" spans="1:7" x14ac:dyDescent="0.25">
      <c r="A36" s="20">
        <v>135</v>
      </c>
      <c r="B36" s="35">
        <v>80</v>
      </c>
      <c r="C36" s="36">
        <v>153.833</v>
      </c>
      <c r="D36" s="36">
        <f t="shared" si="2"/>
        <v>151.43299999999999</v>
      </c>
      <c r="E36" s="37">
        <f t="shared" si="1"/>
        <v>24.832999999999998</v>
      </c>
      <c r="F36" s="20"/>
      <c r="G36" s="20"/>
    </row>
    <row r="37" spans="1:7" x14ac:dyDescent="0.25">
      <c r="A37" s="20">
        <v>140</v>
      </c>
      <c r="B37" s="35">
        <v>80</v>
      </c>
      <c r="C37" s="36">
        <v>154</v>
      </c>
      <c r="D37" s="36">
        <f t="shared" si="2"/>
        <v>151.6</v>
      </c>
      <c r="E37" s="37">
        <f t="shared" si="1"/>
        <v>25</v>
      </c>
      <c r="F37" s="20"/>
      <c r="G37" s="20"/>
    </row>
    <row r="38" spans="1:7" x14ac:dyDescent="0.25">
      <c r="A38" s="20">
        <v>145</v>
      </c>
      <c r="B38" s="35">
        <v>80.099999999999994</v>
      </c>
      <c r="C38" s="36">
        <v>154.166</v>
      </c>
      <c r="D38" s="36">
        <f t="shared" si="2"/>
        <v>151.76599999999999</v>
      </c>
      <c r="E38" s="37">
        <f t="shared" si="1"/>
        <v>25.165999999999997</v>
      </c>
      <c r="F38" s="20"/>
      <c r="G38" s="20"/>
    </row>
    <row r="39" spans="1:7" x14ac:dyDescent="0.25">
      <c r="A39" s="20">
        <v>150</v>
      </c>
      <c r="B39" s="35">
        <v>80.099999999999994</v>
      </c>
      <c r="C39" s="36">
        <v>154.416</v>
      </c>
      <c r="D39" s="36">
        <f t="shared" si="2"/>
        <v>152.01599999999999</v>
      </c>
      <c r="E39" s="37">
        <f t="shared" si="1"/>
        <v>25.415999999999997</v>
      </c>
      <c r="F39" s="20"/>
      <c r="G39" s="20"/>
    </row>
    <row r="40" spans="1:7" x14ac:dyDescent="0.25">
      <c r="A40" s="20">
        <v>155</v>
      </c>
      <c r="B40" s="35">
        <v>80.2</v>
      </c>
      <c r="C40" s="36">
        <v>154.666</v>
      </c>
      <c r="D40" s="36">
        <f t="shared" si="2"/>
        <v>152.26599999999999</v>
      </c>
      <c r="E40" s="37">
        <f t="shared" si="1"/>
        <v>25.665999999999997</v>
      </c>
      <c r="F40" s="20"/>
      <c r="G40" s="20">
        <v>127</v>
      </c>
    </row>
    <row r="41" spans="1:7" x14ac:dyDescent="0.25">
      <c r="A41" s="20">
        <v>160</v>
      </c>
      <c r="B41" s="35">
        <v>80.2</v>
      </c>
      <c r="C41" s="36">
        <v>154.75</v>
      </c>
      <c r="D41" s="36">
        <f t="shared" si="2"/>
        <v>152.35</v>
      </c>
      <c r="E41" s="37">
        <f t="shared" si="1"/>
        <v>25.75</v>
      </c>
      <c r="F41" s="20"/>
      <c r="G41" s="20"/>
    </row>
    <row r="42" spans="1:7" x14ac:dyDescent="0.25">
      <c r="A42" s="20">
        <v>165</v>
      </c>
      <c r="B42" s="35">
        <v>80.2</v>
      </c>
      <c r="C42" s="36">
        <v>155</v>
      </c>
      <c r="D42" s="36">
        <f t="shared" si="2"/>
        <v>152.6</v>
      </c>
      <c r="E42" s="37">
        <f t="shared" si="1"/>
        <v>26</v>
      </c>
      <c r="F42" s="20">
        <v>148</v>
      </c>
      <c r="G42" s="20"/>
    </row>
    <row r="43" spans="1:7" x14ac:dyDescent="0.25">
      <c r="A43" s="20">
        <v>170</v>
      </c>
      <c r="B43" s="35">
        <v>80.2</v>
      </c>
      <c r="C43" s="36">
        <v>155</v>
      </c>
      <c r="D43" s="36">
        <f t="shared" si="2"/>
        <v>152.6</v>
      </c>
      <c r="E43" s="37">
        <f t="shared" si="1"/>
        <v>26</v>
      </c>
      <c r="F43" s="20"/>
      <c r="G43" s="20"/>
    </row>
    <row r="44" spans="1:7" x14ac:dyDescent="0.25">
      <c r="A44" s="20">
        <v>175</v>
      </c>
      <c r="B44" s="35">
        <v>80.5</v>
      </c>
      <c r="C44" s="36">
        <v>155.083</v>
      </c>
      <c r="D44" s="36">
        <f t="shared" si="2"/>
        <v>152.68299999999999</v>
      </c>
      <c r="E44" s="37">
        <f t="shared" si="1"/>
        <v>26.082999999999998</v>
      </c>
      <c r="F44" s="20"/>
      <c r="G44" s="20"/>
    </row>
    <row r="45" spans="1:7" x14ac:dyDescent="0.25">
      <c r="A45" s="20">
        <v>180</v>
      </c>
      <c r="B45" s="35">
        <v>80.3</v>
      </c>
      <c r="C45" s="36">
        <v>155.166</v>
      </c>
      <c r="D45" s="36">
        <f t="shared" si="2"/>
        <v>152.76599999999999</v>
      </c>
      <c r="E45" s="37">
        <f t="shared" si="1"/>
        <v>26.165999999999997</v>
      </c>
      <c r="F45" s="20">
        <v>200</v>
      </c>
      <c r="G45" s="20"/>
    </row>
    <row r="46" spans="1:7" x14ac:dyDescent="0.25">
      <c r="A46" s="20">
        <v>210</v>
      </c>
      <c r="B46" s="35">
        <v>80.3</v>
      </c>
      <c r="C46" s="36">
        <v>155.75</v>
      </c>
      <c r="D46" s="36">
        <f t="shared" si="2"/>
        <v>153.35</v>
      </c>
      <c r="E46" s="37">
        <f t="shared" si="1"/>
        <v>26.75</v>
      </c>
      <c r="F46" s="20"/>
      <c r="G46" s="20"/>
    </row>
    <row r="47" spans="1:7" x14ac:dyDescent="0.25">
      <c r="A47" s="20">
        <v>240</v>
      </c>
      <c r="B47" s="35">
        <v>80.3</v>
      </c>
      <c r="C47" s="36">
        <v>155.916</v>
      </c>
      <c r="D47" s="36">
        <f t="shared" si="2"/>
        <v>153.51599999999999</v>
      </c>
      <c r="E47" s="37">
        <f t="shared" si="1"/>
        <v>26.915999999999997</v>
      </c>
      <c r="F47" s="20"/>
      <c r="G47" s="20"/>
    </row>
    <row r="48" spans="1:7" x14ac:dyDescent="0.25">
      <c r="A48" s="20">
        <v>240</v>
      </c>
      <c r="B48" s="35">
        <v>80.400000000000006</v>
      </c>
      <c r="C48" s="36">
        <v>155.916</v>
      </c>
      <c r="D48" s="36">
        <f t="shared" si="2"/>
        <v>153.51599999999999</v>
      </c>
      <c r="E48" s="37">
        <f t="shared" si="1"/>
        <v>26.915999999999997</v>
      </c>
      <c r="F48" s="20"/>
      <c r="G48" s="20">
        <v>124</v>
      </c>
    </row>
    <row r="49" spans="1:7" x14ac:dyDescent="0.25">
      <c r="A49" s="20">
        <v>241</v>
      </c>
      <c r="B49" s="35">
        <v>80.400000000000006</v>
      </c>
      <c r="C49" s="36">
        <v>170.666</v>
      </c>
      <c r="D49" s="36">
        <f t="shared" si="2"/>
        <v>168.26599999999999</v>
      </c>
      <c r="E49" s="37">
        <f t="shared" si="1"/>
        <v>41.665999999999997</v>
      </c>
      <c r="F49" s="20"/>
      <c r="G49" s="20"/>
    </row>
    <row r="50" spans="1:7" x14ac:dyDescent="0.25">
      <c r="A50" s="20">
        <v>242</v>
      </c>
      <c r="B50" s="35">
        <v>80.5</v>
      </c>
      <c r="C50" s="36">
        <v>178.5</v>
      </c>
      <c r="D50" s="36">
        <f t="shared" si="2"/>
        <v>176.1</v>
      </c>
      <c r="E50" s="37">
        <f t="shared" si="1"/>
        <v>49.5</v>
      </c>
      <c r="F50" s="20">
        <v>198</v>
      </c>
      <c r="G50" s="20"/>
    </row>
    <row r="51" spans="1:7" x14ac:dyDescent="0.25">
      <c r="A51" s="20">
        <v>243</v>
      </c>
      <c r="B51" s="35">
        <v>80.5</v>
      </c>
      <c r="C51" s="36">
        <v>182</v>
      </c>
      <c r="D51" s="36">
        <f t="shared" si="2"/>
        <v>179.6</v>
      </c>
      <c r="E51" s="37">
        <f t="shared" si="1"/>
        <v>53</v>
      </c>
      <c r="F51" s="20"/>
      <c r="G51" s="20"/>
    </row>
    <row r="52" spans="1:7" x14ac:dyDescent="0.25">
      <c r="A52" s="20">
        <v>244</v>
      </c>
      <c r="B52" s="35">
        <v>80.5</v>
      </c>
      <c r="C52" s="36">
        <v>184.75</v>
      </c>
      <c r="D52" s="36">
        <f t="shared" si="2"/>
        <v>182.35</v>
      </c>
      <c r="E52" s="37">
        <f t="shared" si="1"/>
        <v>55.75</v>
      </c>
      <c r="F52" s="20"/>
      <c r="G52" s="20"/>
    </row>
    <row r="53" spans="1:7" x14ac:dyDescent="0.25">
      <c r="A53" s="20">
        <v>245</v>
      </c>
      <c r="B53" s="35">
        <v>80.5</v>
      </c>
      <c r="C53" s="36">
        <v>186.666</v>
      </c>
      <c r="D53" s="36">
        <f t="shared" si="2"/>
        <v>184.26599999999999</v>
      </c>
      <c r="E53" s="37">
        <f t="shared" si="1"/>
        <v>57.665999999999997</v>
      </c>
      <c r="F53" s="20">
        <v>199</v>
      </c>
      <c r="G53" s="20"/>
    </row>
    <row r="54" spans="1:7" x14ac:dyDescent="0.25">
      <c r="A54" s="20">
        <v>246</v>
      </c>
      <c r="B54" s="35">
        <v>80.7</v>
      </c>
      <c r="C54" s="36">
        <v>188.25</v>
      </c>
      <c r="D54" s="36">
        <f t="shared" si="2"/>
        <v>185.85</v>
      </c>
      <c r="E54" s="37">
        <f t="shared" si="1"/>
        <v>59.25</v>
      </c>
      <c r="F54" s="20"/>
      <c r="G54" s="20"/>
    </row>
    <row r="55" spans="1:7" x14ac:dyDescent="0.25">
      <c r="A55" s="20">
        <v>247</v>
      </c>
      <c r="B55" s="35">
        <v>80.7</v>
      </c>
      <c r="C55" s="36">
        <v>189.33</v>
      </c>
      <c r="D55" s="36">
        <f t="shared" si="2"/>
        <v>186.93</v>
      </c>
      <c r="E55" s="37">
        <f t="shared" si="1"/>
        <v>60.330000000000013</v>
      </c>
      <c r="F55" s="20"/>
      <c r="G55" s="20"/>
    </row>
    <row r="56" spans="1:7" x14ac:dyDescent="0.25">
      <c r="A56" s="20">
        <v>248</v>
      </c>
      <c r="B56" s="40">
        <v>80.099999999999994</v>
      </c>
      <c r="C56" s="36">
        <v>190.083</v>
      </c>
      <c r="D56" s="36">
        <f t="shared" si="2"/>
        <v>187.68299999999999</v>
      </c>
      <c r="E56" s="37">
        <f t="shared" si="1"/>
        <v>61.082999999999998</v>
      </c>
      <c r="F56" s="20"/>
      <c r="G56" s="20"/>
    </row>
    <row r="57" spans="1:7" x14ac:dyDescent="0.25">
      <c r="A57" s="20">
        <v>249</v>
      </c>
      <c r="B57" s="40">
        <v>80.11</v>
      </c>
      <c r="C57" s="36">
        <v>190.833</v>
      </c>
      <c r="D57" s="36">
        <f t="shared" si="2"/>
        <v>188.43299999999999</v>
      </c>
      <c r="E57" s="37">
        <f t="shared" si="1"/>
        <v>61.832999999999998</v>
      </c>
      <c r="F57" s="20"/>
      <c r="G57" s="20"/>
    </row>
    <row r="58" spans="1:7" x14ac:dyDescent="0.25">
      <c r="A58" s="20">
        <v>250</v>
      </c>
      <c r="B58" s="35">
        <v>83.8</v>
      </c>
      <c r="C58" s="36">
        <v>191.583</v>
      </c>
      <c r="D58" s="36">
        <f t="shared" si="2"/>
        <v>189.18299999999999</v>
      </c>
      <c r="E58" s="37">
        <f t="shared" si="1"/>
        <v>62.582999999999998</v>
      </c>
      <c r="F58" s="20">
        <v>202</v>
      </c>
      <c r="G58" s="20"/>
    </row>
    <row r="59" spans="1:7" x14ac:dyDescent="0.25">
      <c r="A59" s="20">
        <v>265</v>
      </c>
      <c r="B59" s="35">
        <v>84</v>
      </c>
      <c r="C59" s="36">
        <v>191.583</v>
      </c>
      <c r="D59" s="36">
        <f t="shared" si="2"/>
        <v>189.18299999999999</v>
      </c>
      <c r="E59" s="37">
        <f t="shared" si="1"/>
        <v>62.582999999999998</v>
      </c>
      <c r="F59" s="20"/>
      <c r="G59" s="20"/>
    </row>
    <row r="60" spans="1:7" x14ac:dyDescent="0.25">
      <c r="A60" s="20">
        <v>280</v>
      </c>
      <c r="B60" s="35">
        <v>84.6</v>
      </c>
      <c r="C60" s="36">
        <v>191.25</v>
      </c>
      <c r="D60" s="36">
        <f t="shared" si="2"/>
        <v>188.85</v>
      </c>
      <c r="E60" s="37">
        <f t="shared" si="1"/>
        <v>62.25</v>
      </c>
      <c r="F60" s="20"/>
      <c r="G60" s="20"/>
    </row>
    <row r="61" spans="1:7" x14ac:dyDescent="0.25">
      <c r="A61" s="20">
        <v>295</v>
      </c>
      <c r="B61" s="35">
        <v>84.6</v>
      </c>
      <c r="C61" s="36">
        <v>190.5</v>
      </c>
      <c r="D61" s="36">
        <f t="shared" si="2"/>
        <v>188.1</v>
      </c>
      <c r="E61" s="37">
        <f t="shared" si="1"/>
        <v>61.5</v>
      </c>
      <c r="F61" s="20"/>
      <c r="G61" s="20"/>
    </row>
    <row r="62" spans="1:7" x14ac:dyDescent="0.25">
      <c r="A62" s="20">
        <v>310</v>
      </c>
      <c r="B62" s="35">
        <v>84.6</v>
      </c>
      <c r="C62" s="36">
        <v>190</v>
      </c>
      <c r="D62" s="36">
        <f t="shared" si="2"/>
        <v>187.6</v>
      </c>
      <c r="E62" s="37">
        <f t="shared" si="1"/>
        <v>61</v>
      </c>
      <c r="F62" s="20"/>
      <c r="G62" s="20"/>
    </row>
    <row r="63" spans="1:7" x14ac:dyDescent="0.25">
      <c r="A63" s="20">
        <v>325</v>
      </c>
      <c r="B63" s="41">
        <v>84.6</v>
      </c>
      <c r="C63" s="36">
        <v>189.916</v>
      </c>
      <c r="D63" s="36">
        <f t="shared" si="2"/>
        <v>187.51599999999999</v>
      </c>
      <c r="E63" s="37">
        <f t="shared" si="1"/>
        <v>60.915999999999997</v>
      </c>
      <c r="F63" s="42">
        <v>199</v>
      </c>
      <c r="G63" s="20"/>
    </row>
    <row r="64" spans="1:7" x14ac:dyDescent="0.25">
      <c r="A64" s="20">
        <v>325</v>
      </c>
      <c r="B64" s="40"/>
      <c r="C64" s="36">
        <v>205.416</v>
      </c>
      <c r="D64" s="36">
        <f t="shared" si="2"/>
        <v>203.01599999999999</v>
      </c>
      <c r="E64" s="37">
        <f t="shared" si="1"/>
        <v>76.415999999999997</v>
      </c>
      <c r="F64" s="20"/>
      <c r="G64" s="20"/>
    </row>
    <row r="65" spans="1:7" x14ac:dyDescent="0.25">
      <c r="A65" s="20">
        <v>326</v>
      </c>
      <c r="B65" s="40"/>
      <c r="C65" s="36">
        <v>221.416</v>
      </c>
      <c r="D65" s="36">
        <f t="shared" si="2"/>
        <v>219.01599999999999</v>
      </c>
      <c r="E65" s="37">
        <f t="shared" si="1"/>
        <v>92.415999999999997</v>
      </c>
      <c r="F65" s="20"/>
      <c r="G65" s="20"/>
    </row>
    <row r="66" spans="1:7" x14ac:dyDescent="0.25">
      <c r="A66" s="20">
        <v>327</v>
      </c>
      <c r="B66" s="40"/>
      <c r="C66" s="36">
        <v>232</v>
      </c>
      <c r="D66" s="36">
        <f t="shared" ref="D66:D86" si="3">C66-$J$3</f>
        <v>229.6</v>
      </c>
      <c r="E66" s="37">
        <f t="shared" si="1"/>
        <v>103</v>
      </c>
      <c r="F66" s="20"/>
      <c r="G66" s="20"/>
    </row>
    <row r="67" spans="1:7" x14ac:dyDescent="0.25">
      <c r="A67" s="20">
        <v>328</v>
      </c>
      <c r="B67" s="40"/>
      <c r="C67" s="36">
        <v>237.833</v>
      </c>
      <c r="D67" s="36">
        <f t="shared" si="3"/>
        <v>235.43299999999999</v>
      </c>
      <c r="E67" s="37">
        <f t="shared" ref="E67:E86" si="4">D67-$J$4</f>
        <v>108.833</v>
      </c>
      <c r="F67" s="20"/>
      <c r="G67" s="20"/>
    </row>
    <row r="68" spans="1:7" x14ac:dyDescent="0.25">
      <c r="A68" s="20">
        <v>329</v>
      </c>
      <c r="B68" s="40"/>
      <c r="C68" s="36">
        <v>243.416</v>
      </c>
      <c r="D68" s="36">
        <f t="shared" si="3"/>
        <v>241.01599999999999</v>
      </c>
      <c r="E68" s="37">
        <f t="shared" si="4"/>
        <v>114.416</v>
      </c>
      <c r="F68" s="20"/>
      <c r="G68" s="20"/>
    </row>
    <row r="69" spans="1:7" x14ac:dyDescent="0.25">
      <c r="A69" s="20">
        <v>330</v>
      </c>
      <c r="B69" s="35"/>
      <c r="C69" s="36">
        <v>245.5</v>
      </c>
      <c r="D69" s="36">
        <f t="shared" si="3"/>
        <v>243.1</v>
      </c>
      <c r="E69" s="37">
        <f t="shared" si="4"/>
        <v>116.5</v>
      </c>
      <c r="F69" s="20"/>
      <c r="G69" s="20"/>
    </row>
    <row r="70" spans="1:7" x14ac:dyDescent="0.25">
      <c r="A70" s="20">
        <v>331</v>
      </c>
      <c r="B70" s="40"/>
      <c r="C70" s="36">
        <v>250.583</v>
      </c>
      <c r="D70" s="36">
        <f t="shared" si="3"/>
        <v>248.18299999999999</v>
      </c>
      <c r="E70" s="37">
        <f t="shared" si="4"/>
        <v>121.583</v>
      </c>
      <c r="F70" s="20"/>
      <c r="G70" s="20"/>
    </row>
    <row r="71" spans="1:7" x14ac:dyDescent="0.25">
      <c r="A71" s="20">
        <v>332</v>
      </c>
      <c r="B71" s="35"/>
      <c r="C71" s="36">
        <v>253.583</v>
      </c>
      <c r="D71" s="36">
        <f t="shared" si="3"/>
        <v>251.18299999999999</v>
      </c>
      <c r="E71" s="37">
        <f t="shared" si="4"/>
        <v>124.583</v>
      </c>
      <c r="F71" s="20"/>
      <c r="G71" s="20"/>
    </row>
    <row r="72" spans="1:7" x14ac:dyDescent="0.25">
      <c r="A72" s="20">
        <v>333</v>
      </c>
      <c r="B72" s="35"/>
      <c r="C72" s="36">
        <v>255.166</v>
      </c>
      <c r="D72" s="36">
        <f t="shared" si="3"/>
        <v>252.76599999999999</v>
      </c>
      <c r="E72" s="37">
        <f t="shared" si="4"/>
        <v>126.166</v>
      </c>
      <c r="F72" s="20"/>
      <c r="G72" s="20"/>
    </row>
    <row r="73" spans="1:7" x14ac:dyDescent="0.25">
      <c r="A73" s="20">
        <v>334</v>
      </c>
      <c r="B73" s="35"/>
      <c r="C73" s="36">
        <v>256.666</v>
      </c>
      <c r="D73" s="36">
        <f t="shared" si="3"/>
        <v>254.26599999999999</v>
      </c>
      <c r="E73" s="37">
        <f t="shared" si="4"/>
        <v>127.666</v>
      </c>
      <c r="F73" s="20"/>
      <c r="G73" s="20"/>
    </row>
    <row r="74" spans="1:7" x14ac:dyDescent="0.25">
      <c r="A74" s="20">
        <v>335</v>
      </c>
      <c r="B74" s="35"/>
      <c r="C74" s="36">
        <v>257.58300000000003</v>
      </c>
      <c r="D74" s="36">
        <f t="shared" si="3"/>
        <v>255.18300000000002</v>
      </c>
      <c r="E74" s="37">
        <f t="shared" si="4"/>
        <v>128.58300000000003</v>
      </c>
      <c r="F74" s="20"/>
      <c r="G74" s="20"/>
    </row>
    <row r="75" spans="1:7" x14ac:dyDescent="0.25">
      <c r="A75" s="20">
        <v>350</v>
      </c>
      <c r="B75" s="35"/>
      <c r="C75" s="36">
        <v>261.166</v>
      </c>
      <c r="D75" s="36">
        <f t="shared" si="3"/>
        <v>258.76600000000002</v>
      </c>
      <c r="E75" s="37">
        <f t="shared" si="4"/>
        <v>132.16600000000003</v>
      </c>
      <c r="F75" s="20"/>
      <c r="G75" s="20"/>
    </row>
    <row r="76" spans="1:7" x14ac:dyDescent="0.25">
      <c r="A76" s="20">
        <v>365</v>
      </c>
      <c r="B76" s="35"/>
      <c r="C76" s="36">
        <v>263.666</v>
      </c>
      <c r="D76" s="36">
        <f t="shared" si="3"/>
        <v>261.26600000000002</v>
      </c>
      <c r="E76" s="37">
        <f t="shared" si="4"/>
        <v>134.66600000000003</v>
      </c>
      <c r="F76" s="20"/>
      <c r="G76" s="20"/>
    </row>
    <row r="77" spans="1:7" x14ac:dyDescent="0.25">
      <c r="A77" s="20">
        <v>380</v>
      </c>
      <c r="B77" s="35"/>
      <c r="C77" s="36">
        <v>264.83300000000003</v>
      </c>
      <c r="D77" s="36">
        <f t="shared" si="3"/>
        <v>262.43300000000005</v>
      </c>
      <c r="E77" s="37">
        <f t="shared" si="4"/>
        <v>135.83300000000006</v>
      </c>
      <c r="F77" s="20"/>
      <c r="G77" s="20"/>
    </row>
    <row r="78" spans="1:7" x14ac:dyDescent="0.25">
      <c r="A78" s="20">
        <v>395</v>
      </c>
      <c r="B78" s="35"/>
      <c r="C78" s="36">
        <v>266</v>
      </c>
      <c r="D78" s="36">
        <f t="shared" si="3"/>
        <v>263.60000000000002</v>
      </c>
      <c r="E78" s="37">
        <f t="shared" si="4"/>
        <v>137.00000000000003</v>
      </c>
      <c r="F78" s="20"/>
      <c r="G78" s="20"/>
    </row>
    <row r="79" spans="1:7" x14ac:dyDescent="0.25">
      <c r="A79" s="20">
        <v>410</v>
      </c>
      <c r="B79" s="35"/>
      <c r="C79" s="36">
        <v>267.166</v>
      </c>
      <c r="D79" s="36">
        <f t="shared" si="3"/>
        <v>264.76600000000002</v>
      </c>
      <c r="E79" s="37">
        <f t="shared" si="4"/>
        <v>138.16600000000003</v>
      </c>
      <c r="F79" s="20"/>
      <c r="G79" s="20"/>
    </row>
    <row r="80" spans="1:7" x14ac:dyDescent="0.25">
      <c r="A80" s="20">
        <v>425</v>
      </c>
      <c r="B80" s="35"/>
      <c r="C80" s="36">
        <v>268.33</v>
      </c>
      <c r="D80" s="36">
        <f t="shared" si="3"/>
        <v>265.93</v>
      </c>
      <c r="E80" s="37">
        <f t="shared" si="4"/>
        <v>139.33000000000001</v>
      </c>
      <c r="F80" s="20"/>
      <c r="G80" s="20"/>
    </row>
    <row r="81" spans="1:7" x14ac:dyDescent="0.25">
      <c r="A81" s="20">
        <v>440</v>
      </c>
      <c r="B81" s="35"/>
      <c r="C81" s="36">
        <v>269.166</v>
      </c>
      <c r="D81" s="36">
        <f t="shared" si="3"/>
        <v>266.76600000000002</v>
      </c>
      <c r="E81" s="37">
        <f t="shared" si="4"/>
        <v>140.16600000000003</v>
      </c>
      <c r="F81" s="20"/>
      <c r="G81" s="20"/>
    </row>
    <row r="82" spans="1:7" x14ac:dyDescent="0.25">
      <c r="A82" s="20">
        <v>455</v>
      </c>
      <c r="B82" s="35"/>
      <c r="C82" s="36">
        <v>270.08300000000003</v>
      </c>
      <c r="D82" s="36">
        <f t="shared" si="3"/>
        <v>267.68300000000005</v>
      </c>
      <c r="E82" s="37">
        <f t="shared" si="4"/>
        <v>141.08300000000006</v>
      </c>
      <c r="F82" s="20"/>
      <c r="G82" s="20"/>
    </row>
    <row r="83" spans="1:7" x14ac:dyDescent="0.25">
      <c r="A83" s="20">
        <v>470</v>
      </c>
      <c r="B83" s="35"/>
      <c r="C83" s="36">
        <v>270.83300000000003</v>
      </c>
      <c r="D83" s="36">
        <f t="shared" si="3"/>
        <v>268.43300000000005</v>
      </c>
      <c r="E83" s="37">
        <f t="shared" si="4"/>
        <v>141.83300000000006</v>
      </c>
      <c r="F83" s="20"/>
      <c r="G83" s="20"/>
    </row>
    <row r="84" spans="1:7" x14ac:dyDescent="0.25">
      <c r="A84" s="20">
        <v>485</v>
      </c>
      <c r="B84" s="35"/>
      <c r="C84" s="36">
        <v>271.25</v>
      </c>
      <c r="D84" s="36">
        <f t="shared" si="3"/>
        <v>268.85000000000002</v>
      </c>
      <c r="E84" s="37">
        <f t="shared" si="4"/>
        <v>142.25000000000003</v>
      </c>
      <c r="F84" s="20"/>
      <c r="G84" s="20"/>
    </row>
    <row r="85" spans="1:7" x14ac:dyDescent="0.25">
      <c r="A85" s="20">
        <v>515</v>
      </c>
      <c r="B85" s="35"/>
      <c r="C85" s="36">
        <v>272.416</v>
      </c>
      <c r="D85" s="36">
        <f t="shared" si="3"/>
        <v>270.01600000000002</v>
      </c>
      <c r="E85" s="37">
        <f t="shared" si="4"/>
        <v>143.41600000000003</v>
      </c>
      <c r="F85" s="20"/>
      <c r="G85" s="20"/>
    </row>
    <row r="86" spans="1:7" x14ac:dyDescent="0.25">
      <c r="A86" s="20">
        <v>545</v>
      </c>
      <c r="B86" s="35"/>
      <c r="C86" s="36">
        <v>273.916</v>
      </c>
      <c r="D86" s="36">
        <f t="shared" si="3"/>
        <v>271.51600000000002</v>
      </c>
      <c r="E86" s="37">
        <f t="shared" si="4"/>
        <v>144.91600000000003</v>
      </c>
      <c r="F86" s="20"/>
      <c r="G86" s="20"/>
    </row>
    <row r="87" spans="1:7" x14ac:dyDescent="0.25">
      <c r="A87" s="19"/>
      <c r="B87" s="19"/>
      <c r="C87" s="19"/>
      <c r="D87" s="19"/>
      <c r="F87" s="19"/>
      <c r="G87" s="19"/>
    </row>
    <row r="88" spans="1:7" x14ac:dyDescent="0.25">
      <c r="A88" s="19"/>
      <c r="B88" s="19"/>
      <c r="C88" s="19"/>
      <c r="D88" s="19"/>
      <c r="F88" s="19"/>
      <c r="G88" s="19"/>
    </row>
    <row r="89" spans="1:7" x14ac:dyDescent="0.25">
      <c r="A89" s="19"/>
      <c r="B89" s="19"/>
      <c r="C89" s="19"/>
      <c r="D89" s="19"/>
      <c r="F89" s="19"/>
      <c r="G89" s="19"/>
    </row>
    <row r="90" spans="1:7" x14ac:dyDescent="0.25">
      <c r="A90" s="19"/>
      <c r="B90" s="19"/>
      <c r="C90" s="19"/>
      <c r="D90" s="19"/>
      <c r="F90" s="19"/>
      <c r="G90" s="19"/>
    </row>
    <row r="91" spans="1:7" x14ac:dyDescent="0.25">
      <c r="A91" s="19"/>
      <c r="B91" s="19"/>
      <c r="C91" s="19"/>
      <c r="D91" s="19"/>
      <c r="F91" s="19"/>
      <c r="G91" s="19"/>
    </row>
    <row r="92" spans="1:7" x14ac:dyDescent="0.25">
      <c r="A92" s="19"/>
      <c r="B92" s="19"/>
      <c r="C92" s="19"/>
      <c r="D92" s="19"/>
      <c r="F92" s="19"/>
      <c r="G92" s="19"/>
    </row>
    <row r="93" spans="1:7" x14ac:dyDescent="0.25">
      <c r="A93" s="19"/>
      <c r="B93" s="19"/>
      <c r="C93" s="19"/>
      <c r="D93" s="19"/>
      <c r="F93" s="19"/>
      <c r="G93" s="19"/>
    </row>
    <row r="94" spans="1:7" x14ac:dyDescent="0.25">
      <c r="A94" s="19"/>
      <c r="B94" s="19"/>
      <c r="C94" s="19"/>
      <c r="D94" s="19"/>
      <c r="F94" s="19"/>
      <c r="G94" s="19"/>
    </row>
    <row r="95" spans="1:7" x14ac:dyDescent="0.25">
      <c r="A95" s="19"/>
      <c r="B95" s="19"/>
      <c r="C95" s="19"/>
      <c r="D95" s="19"/>
      <c r="F95" s="19"/>
      <c r="G95" s="19"/>
    </row>
    <row r="96" spans="1:7" x14ac:dyDescent="0.25">
      <c r="A96" s="19"/>
      <c r="B96" s="19"/>
      <c r="C96" s="19"/>
      <c r="D96" s="19"/>
      <c r="F96" s="19"/>
      <c r="G96" s="19"/>
    </row>
    <row r="97" spans="1:7" x14ac:dyDescent="0.25">
      <c r="A97" s="19"/>
      <c r="B97" s="19"/>
      <c r="C97" s="19"/>
      <c r="D97" s="19"/>
      <c r="F97" s="19"/>
      <c r="G97" s="19"/>
    </row>
    <row r="98" spans="1:7" x14ac:dyDescent="0.25">
      <c r="A98" s="19"/>
      <c r="B98" s="19"/>
      <c r="C98" s="19"/>
      <c r="D98" s="19"/>
      <c r="F98" s="19"/>
      <c r="G98" s="19"/>
    </row>
    <row r="99" spans="1:7" x14ac:dyDescent="0.25">
      <c r="A99" s="19"/>
      <c r="B99" s="19"/>
      <c r="C99" s="19"/>
      <c r="D99" s="19"/>
      <c r="F99" s="19"/>
      <c r="G99" s="19"/>
    </row>
    <row r="100" spans="1:7" x14ac:dyDescent="0.25">
      <c r="A100" s="19"/>
      <c r="B100" s="19"/>
      <c r="C100" s="19"/>
      <c r="D100" s="19"/>
      <c r="F100" s="19"/>
      <c r="G100" s="19"/>
    </row>
    <row r="101" spans="1:7" x14ac:dyDescent="0.25">
      <c r="A101" s="19"/>
      <c r="B101" s="19"/>
      <c r="C101" s="19"/>
      <c r="D101" s="19"/>
      <c r="F101" s="19"/>
      <c r="G101" s="19"/>
    </row>
    <row r="102" spans="1:7" x14ac:dyDescent="0.25">
      <c r="A102" s="19"/>
      <c r="B102" s="19"/>
      <c r="C102" s="19"/>
      <c r="D102" s="19"/>
      <c r="F102" s="19"/>
      <c r="G102" s="19"/>
    </row>
    <row r="103" spans="1:7" x14ac:dyDescent="0.25">
      <c r="A103" s="19"/>
      <c r="B103" s="19"/>
      <c r="C103" s="19"/>
      <c r="D103" s="19"/>
      <c r="F103" s="19"/>
      <c r="G103" s="19"/>
    </row>
    <row r="104" spans="1:7" x14ac:dyDescent="0.25">
      <c r="A104" s="19"/>
      <c r="B104" s="19"/>
      <c r="C104" s="19"/>
      <c r="D104" s="19"/>
      <c r="F104" s="19"/>
      <c r="G104" s="19"/>
    </row>
    <row r="105" spans="1:7" x14ac:dyDescent="0.25">
      <c r="A105" s="19"/>
      <c r="B105" s="19"/>
      <c r="C105" s="19"/>
      <c r="D105" s="19"/>
      <c r="F105" s="19"/>
      <c r="G105" s="19"/>
    </row>
    <row r="106" spans="1:7" x14ac:dyDescent="0.25">
      <c r="A106" s="19"/>
      <c r="B106" s="19"/>
      <c r="C106" s="19"/>
      <c r="D106" s="19"/>
      <c r="F106" s="19"/>
      <c r="G106" s="19"/>
    </row>
    <row r="107" spans="1:7" x14ac:dyDescent="0.25">
      <c r="A107" s="19"/>
      <c r="B107" s="19"/>
      <c r="C107" s="19"/>
      <c r="D107" s="19"/>
      <c r="F107" s="19"/>
      <c r="G107" s="19"/>
    </row>
    <row r="108" spans="1:7" x14ac:dyDescent="0.25">
      <c r="A108" s="19"/>
      <c r="B108" s="19"/>
      <c r="C108" s="19"/>
      <c r="D108" s="19"/>
      <c r="F108" s="19"/>
      <c r="G108" s="19"/>
    </row>
    <row r="109" spans="1:7" x14ac:dyDescent="0.25">
      <c r="A109" s="19"/>
      <c r="B109" s="19"/>
      <c r="C109" s="19"/>
      <c r="D109" s="19"/>
      <c r="F109" s="19"/>
      <c r="G109" s="19"/>
    </row>
    <row r="110" spans="1:7" x14ac:dyDescent="0.25">
      <c r="A110" s="19"/>
      <c r="B110" s="19"/>
      <c r="C110" s="19"/>
      <c r="D110" s="19"/>
      <c r="F110" s="19"/>
      <c r="G110" s="19"/>
    </row>
    <row r="111" spans="1:7" x14ac:dyDescent="0.25">
      <c r="A111" s="19"/>
      <c r="B111" s="19"/>
      <c r="C111" s="19"/>
      <c r="D111" s="19"/>
      <c r="F111" s="19"/>
      <c r="G111" s="19"/>
    </row>
    <row r="112" spans="1:7" x14ac:dyDescent="0.25">
      <c r="A112" s="19"/>
      <c r="B112" s="19"/>
      <c r="C112" s="19"/>
      <c r="D112" s="19"/>
      <c r="F112" s="19"/>
      <c r="G112" s="19"/>
    </row>
    <row r="113" spans="1:7" x14ac:dyDescent="0.25">
      <c r="A113" s="19"/>
      <c r="B113" s="19"/>
      <c r="C113" s="19"/>
      <c r="D113" s="19"/>
      <c r="F113" s="19"/>
      <c r="G113" s="19"/>
    </row>
    <row r="114" spans="1:7" x14ac:dyDescent="0.25">
      <c r="A114" s="19"/>
      <c r="B114" s="19"/>
      <c r="C114" s="19"/>
      <c r="D114" s="19"/>
      <c r="F114" s="19"/>
      <c r="G114" s="19"/>
    </row>
    <row r="115" spans="1:7" x14ac:dyDescent="0.25">
      <c r="A115" s="19"/>
      <c r="B115" s="19"/>
      <c r="C115" s="19"/>
      <c r="D115" s="19"/>
      <c r="F115" s="19"/>
      <c r="G115" s="19"/>
    </row>
    <row r="116" spans="1:7" x14ac:dyDescent="0.25">
      <c r="A116" s="19"/>
      <c r="B116" s="19"/>
      <c r="C116" s="19"/>
      <c r="D116" s="19"/>
      <c r="F116" s="19"/>
      <c r="G116" s="19"/>
    </row>
    <row r="117" spans="1:7" x14ac:dyDescent="0.25">
      <c r="A117" s="19"/>
      <c r="B117" s="19"/>
      <c r="C117" s="19"/>
      <c r="D117" s="19"/>
      <c r="F117" s="19"/>
      <c r="G117" s="19"/>
    </row>
    <row r="118" spans="1:7" x14ac:dyDescent="0.25">
      <c r="A118" s="19"/>
      <c r="B118" s="19"/>
      <c r="C118" s="19"/>
      <c r="D118" s="19"/>
      <c r="F118" s="19"/>
      <c r="G118" s="19"/>
    </row>
    <row r="119" spans="1:7" x14ac:dyDescent="0.25">
      <c r="A119" s="19"/>
      <c r="B119" s="19"/>
      <c r="C119" s="19"/>
      <c r="D119" s="19"/>
      <c r="F119" s="19"/>
      <c r="G119" s="19"/>
    </row>
    <row r="120" spans="1:7" x14ac:dyDescent="0.25">
      <c r="A120" s="19"/>
      <c r="B120" s="19"/>
      <c r="C120" s="19"/>
      <c r="D120" s="19"/>
      <c r="F120" s="19"/>
      <c r="G120" s="19"/>
    </row>
    <row r="121" spans="1:7" x14ac:dyDescent="0.25">
      <c r="A121" s="19"/>
      <c r="B121" s="19"/>
      <c r="C121" s="19"/>
      <c r="D121" s="19"/>
      <c r="F121" s="19"/>
      <c r="G121" s="19"/>
    </row>
    <row r="122" spans="1:7" x14ac:dyDescent="0.25">
      <c r="A122" s="19"/>
      <c r="B122" s="19"/>
      <c r="C122" s="19"/>
      <c r="D122" s="19"/>
      <c r="F122" s="19"/>
      <c r="G122" s="19"/>
    </row>
    <row r="123" spans="1:7" x14ac:dyDescent="0.25">
      <c r="A123" s="19"/>
      <c r="B123" s="19"/>
      <c r="C123" s="19"/>
      <c r="D123" s="19"/>
      <c r="F123" s="19"/>
      <c r="G123" s="19"/>
    </row>
    <row r="124" spans="1:7" x14ac:dyDescent="0.25">
      <c r="A124" s="19"/>
      <c r="B124" s="19"/>
      <c r="C124" s="19"/>
      <c r="D124" s="19"/>
      <c r="F124" s="19"/>
      <c r="G124" s="19"/>
    </row>
    <row r="125" spans="1:7" x14ac:dyDescent="0.25">
      <c r="A125" s="19"/>
      <c r="B125" s="19"/>
      <c r="C125" s="19"/>
      <c r="D125" s="19"/>
      <c r="F125" s="19"/>
      <c r="G125" s="19"/>
    </row>
    <row r="126" spans="1:7" x14ac:dyDescent="0.25">
      <c r="A126" s="19"/>
      <c r="B126" s="19"/>
      <c r="C126" s="19"/>
      <c r="D126" s="19"/>
      <c r="F126" s="19"/>
      <c r="G126" s="19"/>
    </row>
    <row r="127" spans="1:7" x14ac:dyDescent="0.25">
      <c r="A127" s="19"/>
      <c r="B127" s="19"/>
      <c r="C127" s="19"/>
      <c r="D127" s="19"/>
      <c r="F127" s="19"/>
      <c r="G127" s="19"/>
    </row>
    <row r="128" spans="1:7" x14ac:dyDescent="0.25">
      <c r="A128" s="19"/>
      <c r="B128" s="19"/>
      <c r="C128" s="19"/>
      <c r="D128" s="19"/>
      <c r="F128" s="19"/>
      <c r="G128" s="19"/>
    </row>
    <row r="129" spans="1:7" x14ac:dyDescent="0.25">
      <c r="A129" s="19"/>
      <c r="B129" s="19"/>
      <c r="C129" s="19"/>
      <c r="D129" s="19"/>
      <c r="F129" s="19"/>
      <c r="G129" s="19"/>
    </row>
    <row r="130" spans="1:7" x14ac:dyDescent="0.25">
      <c r="A130" s="19"/>
      <c r="B130" s="19"/>
      <c r="C130" s="19"/>
      <c r="D130" s="19"/>
      <c r="F130" s="19"/>
      <c r="G130" s="19"/>
    </row>
    <row r="131" spans="1:7" x14ac:dyDescent="0.25">
      <c r="A131" s="19"/>
      <c r="B131" s="19"/>
      <c r="C131" s="19"/>
      <c r="D131" s="19"/>
      <c r="F131" s="19"/>
      <c r="G131" s="19"/>
    </row>
    <row r="132" spans="1:7" x14ac:dyDescent="0.25">
      <c r="A132" s="19"/>
      <c r="B132" s="19"/>
      <c r="C132" s="19"/>
      <c r="D132" s="19"/>
      <c r="F132" s="19"/>
      <c r="G132" s="19"/>
    </row>
    <row r="133" spans="1:7" x14ac:dyDescent="0.25">
      <c r="A133" s="19"/>
      <c r="B133" s="19"/>
      <c r="C133" s="19"/>
      <c r="D133" s="19"/>
      <c r="F133" s="19"/>
      <c r="G133" s="19"/>
    </row>
    <row r="134" spans="1:7" x14ac:dyDescent="0.25">
      <c r="A134" s="19"/>
      <c r="B134" s="19"/>
      <c r="C134" s="19"/>
      <c r="D134" s="19"/>
      <c r="F134" s="19"/>
      <c r="G134" s="19"/>
    </row>
    <row r="135" spans="1:7" x14ac:dyDescent="0.25">
      <c r="A135" s="19"/>
      <c r="B135" s="19"/>
      <c r="C135" s="19"/>
      <c r="D135" s="19"/>
      <c r="F135" s="19"/>
      <c r="G135" s="19"/>
    </row>
    <row r="136" spans="1:7" x14ac:dyDescent="0.25">
      <c r="A136" s="19"/>
      <c r="B136" s="19"/>
      <c r="C136" s="19"/>
      <c r="D136" s="19"/>
      <c r="F136" s="19"/>
      <c r="G136" s="19"/>
    </row>
    <row r="137" spans="1:7" x14ac:dyDescent="0.25">
      <c r="A137" s="19"/>
      <c r="B137" s="19"/>
      <c r="C137" s="19"/>
      <c r="D137" s="19"/>
      <c r="F137" s="19"/>
      <c r="G137" s="19"/>
    </row>
    <row r="138" spans="1:7" x14ac:dyDescent="0.25">
      <c r="A138" s="19"/>
      <c r="B138" s="19"/>
      <c r="C138" s="19"/>
      <c r="D138" s="19"/>
      <c r="F138" s="19"/>
      <c r="G138" s="19"/>
    </row>
    <row r="139" spans="1:7" x14ac:dyDescent="0.25">
      <c r="A139" s="19"/>
      <c r="B139" s="19"/>
      <c r="C139" s="19"/>
      <c r="D139" s="19"/>
      <c r="F139" s="19"/>
      <c r="G139" s="19"/>
    </row>
    <row r="140" spans="1:7" x14ac:dyDescent="0.25">
      <c r="A140" s="19"/>
      <c r="B140" s="19"/>
      <c r="C140" s="19"/>
      <c r="D140" s="19"/>
      <c r="F140" s="19"/>
      <c r="G140" s="19"/>
    </row>
    <row r="141" spans="1:7" x14ac:dyDescent="0.25">
      <c r="A141" s="19"/>
      <c r="B141" s="19"/>
      <c r="C141" s="19"/>
      <c r="D141" s="19"/>
      <c r="F141" s="19"/>
      <c r="G141" s="19"/>
    </row>
    <row r="142" spans="1:7" x14ac:dyDescent="0.25">
      <c r="A142" s="19"/>
      <c r="B142" s="19"/>
      <c r="C142" s="19"/>
      <c r="D142" s="19"/>
      <c r="F142" s="19"/>
      <c r="G142" s="19"/>
    </row>
    <row r="143" spans="1:7" x14ac:dyDescent="0.25">
      <c r="A143" s="19"/>
      <c r="B143" s="19"/>
      <c r="C143" s="19"/>
      <c r="D143" s="19"/>
      <c r="F143" s="19"/>
      <c r="G143" s="19"/>
    </row>
    <row r="144" spans="1:7" x14ac:dyDescent="0.25">
      <c r="A144" s="19"/>
      <c r="B144" s="19"/>
      <c r="C144" s="19"/>
      <c r="D144" s="19"/>
      <c r="F144" s="19"/>
      <c r="G144" s="19"/>
    </row>
    <row r="145" spans="1:7" x14ac:dyDescent="0.25">
      <c r="A145" s="19"/>
      <c r="B145" s="19"/>
      <c r="C145" s="19"/>
      <c r="D145" s="19"/>
      <c r="F145" s="19"/>
      <c r="G145" s="19"/>
    </row>
    <row r="146" spans="1:7" x14ac:dyDescent="0.25">
      <c r="A146" s="19"/>
      <c r="B146" s="19"/>
      <c r="C146" s="19"/>
      <c r="D146" s="19"/>
      <c r="F146" s="19"/>
      <c r="G146" s="19"/>
    </row>
    <row r="147" spans="1:7" x14ac:dyDescent="0.25">
      <c r="A147" s="19"/>
      <c r="B147" s="19"/>
      <c r="C147" s="19"/>
      <c r="D147" s="19"/>
      <c r="F147" s="19"/>
      <c r="G147" s="19"/>
    </row>
    <row r="148" spans="1:7" x14ac:dyDescent="0.25">
      <c r="A148" s="19"/>
      <c r="B148" s="19"/>
      <c r="C148" s="19"/>
      <c r="D148" s="19"/>
      <c r="F148" s="19"/>
      <c r="G148" s="19"/>
    </row>
    <row r="149" spans="1:7" x14ac:dyDescent="0.25">
      <c r="A149" s="19"/>
      <c r="B149" s="19"/>
      <c r="C149" s="19"/>
      <c r="D149" s="19"/>
      <c r="F149" s="19"/>
      <c r="G149" s="19"/>
    </row>
    <row r="150" spans="1:7" x14ac:dyDescent="0.25">
      <c r="A150" s="19"/>
      <c r="B150" s="19"/>
      <c r="C150" s="19"/>
      <c r="D150" s="19"/>
      <c r="F150" s="19"/>
      <c r="G150" s="19"/>
    </row>
    <row r="151" spans="1:7" x14ac:dyDescent="0.25">
      <c r="A151" s="19"/>
      <c r="B151" s="19"/>
      <c r="C151" s="19"/>
      <c r="D151" s="19"/>
      <c r="F151" s="19"/>
      <c r="G151" s="19"/>
    </row>
    <row r="152" spans="1:7" x14ac:dyDescent="0.25">
      <c r="A152" s="19"/>
      <c r="B152" s="19"/>
      <c r="C152" s="19"/>
      <c r="D152" s="19"/>
      <c r="F152" s="19"/>
      <c r="G152" s="19"/>
    </row>
    <row r="153" spans="1:7" x14ac:dyDescent="0.25">
      <c r="A153" s="19"/>
      <c r="B153" s="19"/>
      <c r="C153" s="19"/>
      <c r="D153" s="19"/>
      <c r="F153" s="19"/>
      <c r="G153" s="19"/>
    </row>
    <row r="154" spans="1:7" x14ac:dyDescent="0.25">
      <c r="A154" s="19"/>
      <c r="B154" s="19"/>
      <c r="C154" s="19"/>
      <c r="D154" s="19"/>
      <c r="F154" s="19"/>
      <c r="G154" s="19"/>
    </row>
    <row r="155" spans="1:7" x14ac:dyDescent="0.25">
      <c r="A155" s="19"/>
      <c r="B155" s="19"/>
      <c r="C155" s="19"/>
      <c r="D155" s="19"/>
      <c r="F155" s="19"/>
      <c r="G155" s="19"/>
    </row>
    <row r="156" spans="1:7" x14ac:dyDescent="0.25">
      <c r="A156" s="19"/>
      <c r="B156" s="19"/>
      <c r="C156" s="19"/>
      <c r="D156" s="19"/>
      <c r="F156" s="19"/>
      <c r="G156" s="19"/>
    </row>
    <row r="157" spans="1:7" x14ac:dyDescent="0.25">
      <c r="A157" s="19"/>
      <c r="B157" s="19"/>
      <c r="C157" s="19"/>
      <c r="D157" s="19"/>
      <c r="F157" s="19"/>
      <c r="G157" s="19"/>
    </row>
    <row r="158" spans="1:7" x14ac:dyDescent="0.25">
      <c r="A158" s="19"/>
      <c r="B158" s="19"/>
      <c r="C158" s="19"/>
      <c r="D158" s="19"/>
      <c r="F158" s="19"/>
      <c r="G158" s="19"/>
    </row>
    <row r="159" spans="1:7" x14ac:dyDescent="0.25">
      <c r="A159" s="19"/>
      <c r="B159" s="19"/>
      <c r="C159" s="19"/>
      <c r="D159" s="19"/>
      <c r="F159" s="19"/>
      <c r="G159" s="19"/>
    </row>
    <row r="160" spans="1:7" x14ac:dyDescent="0.25">
      <c r="A160" s="19"/>
      <c r="B160" s="19"/>
      <c r="C160" s="19"/>
      <c r="D160" s="19"/>
      <c r="F160" s="19"/>
      <c r="G160" s="19"/>
    </row>
    <row r="161" spans="1:7" x14ac:dyDescent="0.25">
      <c r="A161" s="19"/>
      <c r="B161" s="19"/>
      <c r="C161" s="19"/>
      <c r="D161" s="19"/>
      <c r="F161" s="19"/>
      <c r="G161" s="19"/>
    </row>
    <row r="162" spans="1:7" x14ac:dyDescent="0.25">
      <c r="A162" s="19"/>
      <c r="B162" s="19"/>
      <c r="C162" s="19"/>
      <c r="D162" s="19"/>
      <c r="F162" s="19"/>
      <c r="G162" s="19"/>
    </row>
    <row r="163" spans="1:7" x14ac:dyDescent="0.25">
      <c r="A163" s="19"/>
      <c r="B163" s="19"/>
      <c r="C163" s="19"/>
      <c r="D163" s="19"/>
      <c r="F163" s="19"/>
      <c r="G163" s="19"/>
    </row>
    <row r="164" spans="1:7" x14ac:dyDescent="0.25">
      <c r="A164" s="19"/>
      <c r="B164" s="19"/>
      <c r="C164" s="19"/>
      <c r="D164" s="19"/>
      <c r="F164" s="19"/>
      <c r="G164" s="19"/>
    </row>
    <row r="165" spans="1:7" x14ac:dyDescent="0.25">
      <c r="A165" s="19"/>
      <c r="B165" s="19"/>
      <c r="C165" s="19"/>
      <c r="D165" s="19"/>
      <c r="F165" s="19"/>
      <c r="G165" s="19"/>
    </row>
    <row r="166" spans="1:7" x14ac:dyDescent="0.25">
      <c r="A166" s="19"/>
      <c r="B166" s="19"/>
      <c r="C166" s="19"/>
      <c r="D166" s="19"/>
      <c r="F166" s="19"/>
      <c r="G166" s="19"/>
    </row>
    <row r="167" spans="1:7" x14ac:dyDescent="0.25">
      <c r="A167" s="19"/>
      <c r="B167" s="19"/>
      <c r="C167" s="19"/>
      <c r="D167" s="19"/>
      <c r="F167" s="19"/>
      <c r="G167" s="19"/>
    </row>
    <row r="168" spans="1:7" x14ac:dyDescent="0.25">
      <c r="A168" s="19"/>
      <c r="B168" s="19"/>
      <c r="C168" s="19"/>
      <c r="D168" s="19"/>
      <c r="F168" s="19"/>
      <c r="G168" s="19"/>
    </row>
    <row r="169" spans="1:7" x14ac:dyDescent="0.25">
      <c r="A169" s="19"/>
      <c r="B169" s="19"/>
      <c r="C169" s="19"/>
      <c r="D169" s="19"/>
      <c r="F169" s="19"/>
      <c r="G169" s="19"/>
    </row>
    <row r="170" spans="1:7" x14ac:dyDescent="0.25">
      <c r="A170" s="19"/>
      <c r="B170" s="19"/>
      <c r="C170" s="19"/>
      <c r="D170" s="19"/>
      <c r="F170" s="19"/>
      <c r="G170" s="19"/>
    </row>
    <row r="171" spans="1:7" x14ac:dyDescent="0.25">
      <c r="A171" s="19"/>
      <c r="B171" s="19"/>
      <c r="C171" s="19"/>
      <c r="D171" s="19"/>
      <c r="F171" s="19"/>
      <c r="G171" s="19"/>
    </row>
    <row r="172" spans="1:7" x14ac:dyDescent="0.25">
      <c r="A172" s="19"/>
      <c r="B172" s="19"/>
      <c r="C172" s="19"/>
      <c r="D172" s="19"/>
      <c r="F172" s="19"/>
      <c r="G172" s="19"/>
    </row>
    <row r="173" spans="1:7" x14ac:dyDescent="0.25">
      <c r="A173" s="19"/>
      <c r="B173" s="19"/>
      <c r="C173" s="19"/>
      <c r="D173" s="19"/>
      <c r="F173" s="19"/>
      <c r="G173" s="19"/>
    </row>
    <row r="174" spans="1:7" x14ac:dyDescent="0.25">
      <c r="A174" s="19"/>
      <c r="B174" s="19"/>
      <c r="C174" s="19"/>
      <c r="D174" s="19"/>
      <c r="F174" s="19"/>
      <c r="G174" s="19"/>
    </row>
    <row r="175" spans="1:7" x14ac:dyDescent="0.25">
      <c r="A175" s="19"/>
      <c r="B175" s="19"/>
      <c r="C175" s="19"/>
      <c r="D175" s="19"/>
      <c r="F175" s="19"/>
      <c r="G175" s="19"/>
    </row>
    <row r="176" spans="1:7" x14ac:dyDescent="0.25">
      <c r="A176" s="19"/>
      <c r="B176" s="19"/>
      <c r="C176" s="19"/>
      <c r="D176" s="19"/>
      <c r="F176" s="19"/>
      <c r="G176" s="19"/>
    </row>
  </sheetData>
  <phoneticPr fontId="2" type="noConversion"/>
  <pageMargins left="0.5" right="0.5" top="0.5" bottom="0.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L7" sqref="L7"/>
    </sheetView>
  </sheetViews>
  <sheetFormatPr defaultRowHeight="12.75" x14ac:dyDescent="0.2"/>
  <cols>
    <col min="1" max="5" width="14.28515625" style="5" customWidth="1"/>
    <col min="6" max="6" width="14.28515625" style="21" customWidth="1"/>
    <col min="7" max="7" width="16.85546875" style="21" bestFit="1" customWidth="1"/>
    <col min="8" max="8" width="14.28515625" style="21" customWidth="1"/>
    <col min="9" max="256" width="14.28515625" style="5" customWidth="1"/>
    <col min="257" max="16384" width="9.140625" style="5"/>
  </cols>
  <sheetData>
    <row r="1" spans="1:13" x14ac:dyDescent="0.2">
      <c r="A1" s="22" t="s">
        <v>1</v>
      </c>
      <c r="B1" s="23" t="s">
        <v>12</v>
      </c>
      <c r="C1" s="23" t="s">
        <v>43</v>
      </c>
      <c r="D1" s="22" t="s">
        <v>40</v>
      </c>
      <c r="F1" s="74" t="s">
        <v>22</v>
      </c>
      <c r="G1" s="75"/>
      <c r="H1" s="75"/>
      <c r="I1" s="76"/>
      <c r="K1" s="77" t="s">
        <v>52</v>
      </c>
      <c r="L1" s="77"/>
      <c r="M1" s="77"/>
    </row>
    <row r="2" spans="1:13" x14ac:dyDescent="0.2">
      <c r="A2" s="8">
        <v>0.1</v>
      </c>
      <c r="B2" s="9">
        <v>305.60000000000002</v>
      </c>
      <c r="C2" s="71">
        <f>A2/($G$4+A2)</f>
        <v>6.9439622248454976E-5</v>
      </c>
      <c r="D2" s="9">
        <v>0.1</v>
      </c>
      <c r="F2" s="24" t="s">
        <v>41</v>
      </c>
      <c r="G2" s="32">
        <v>39372</v>
      </c>
      <c r="H2" s="16" t="s">
        <v>17</v>
      </c>
      <c r="I2" s="25">
        <v>0.54166666666666663</v>
      </c>
      <c r="K2" s="55" t="s">
        <v>46</v>
      </c>
      <c r="L2" s="56">
        <v>6.9999999999999999E-4</v>
      </c>
      <c r="M2" s="55"/>
    </row>
    <row r="3" spans="1:13" x14ac:dyDescent="0.2">
      <c r="A3" s="8">
        <v>1</v>
      </c>
      <c r="B3" s="9">
        <v>262.08300000000003</v>
      </c>
      <c r="C3" s="71">
        <f t="shared" ref="C3:C4" si="0">A3/($G$4+A3)</f>
        <v>6.939625260235947E-4</v>
      </c>
      <c r="D3" s="9">
        <f>$G$6-(B3-$G$7-$G$8)</f>
        <v>43.416999999999973</v>
      </c>
      <c r="E3" s="57"/>
      <c r="F3" s="24" t="s">
        <v>42</v>
      </c>
      <c r="G3" s="32">
        <v>39373</v>
      </c>
      <c r="H3" s="16" t="s">
        <v>17</v>
      </c>
      <c r="I3" s="25">
        <v>0.54166666666666663</v>
      </c>
      <c r="K3" s="55" t="s">
        <v>47</v>
      </c>
      <c r="L3" s="56">
        <v>43.4</v>
      </c>
      <c r="M3" s="55"/>
    </row>
    <row r="4" spans="1:13" x14ac:dyDescent="0.2">
      <c r="A4" s="8">
        <v>2</v>
      </c>
      <c r="B4" s="9">
        <v>229.5</v>
      </c>
      <c r="C4" s="71">
        <f t="shared" si="0"/>
        <v>1.3869625520110957E-3</v>
      </c>
      <c r="D4" s="9">
        <f t="shared" ref="D4:D22" si="1">$G$6-(B4-$G$7-$G$8)</f>
        <v>76</v>
      </c>
      <c r="E4" s="57"/>
      <c r="F4" s="24" t="s">
        <v>44</v>
      </c>
      <c r="G4" s="61">
        <f>(DAY($G$3-$G$2) + ($I$3-$I$2))*24*60</f>
        <v>1440</v>
      </c>
      <c r="H4" s="16" t="s">
        <v>45</v>
      </c>
      <c r="I4" s="25"/>
      <c r="K4" s="56" t="s">
        <v>48</v>
      </c>
      <c r="L4" s="58">
        <v>4.1000000000000003E-3</v>
      </c>
      <c r="M4" s="55"/>
    </row>
    <row r="5" spans="1:13" x14ac:dyDescent="0.2">
      <c r="A5" s="8">
        <v>3</v>
      </c>
      <c r="B5" s="9">
        <v>203.166</v>
      </c>
      <c r="C5" s="71">
        <f t="shared" ref="C5:C22" si="2">A5/($G$4+A5)</f>
        <v>2.0790020790020791E-3</v>
      </c>
      <c r="D5" s="9">
        <f t="shared" si="1"/>
        <v>102.334</v>
      </c>
      <c r="E5" s="57"/>
      <c r="F5" s="24" t="s">
        <v>51</v>
      </c>
      <c r="G5" s="61">
        <v>150</v>
      </c>
      <c r="H5" s="16" t="s">
        <v>18</v>
      </c>
      <c r="I5" s="25"/>
      <c r="K5" s="55" t="s">
        <v>49</v>
      </c>
      <c r="L5" s="59">
        <v>137</v>
      </c>
      <c r="M5" s="55"/>
    </row>
    <row r="6" spans="1:13" x14ac:dyDescent="0.2">
      <c r="A6" s="8">
        <v>4</v>
      </c>
      <c r="B6" s="9">
        <v>183</v>
      </c>
      <c r="C6" s="71">
        <f t="shared" si="2"/>
        <v>2.7700831024930748E-3</v>
      </c>
      <c r="D6" s="9">
        <f t="shared" si="1"/>
        <v>122.5</v>
      </c>
      <c r="E6" s="57"/>
      <c r="F6" s="24" t="s">
        <v>53</v>
      </c>
      <c r="G6" s="61">
        <v>176.417</v>
      </c>
      <c r="H6" s="16" t="s">
        <v>13</v>
      </c>
      <c r="I6" s="25"/>
      <c r="K6" s="56" t="s">
        <v>50</v>
      </c>
      <c r="L6" s="60">
        <f>(L5-L3)/(L4-L2)</f>
        <v>27529.411764705877</v>
      </c>
      <c r="M6" s="55"/>
    </row>
    <row r="7" spans="1:13" ht="14.25" x14ac:dyDescent="0.2">
      <c r="A7" s="8">
        <v>5</v>
      </c>
      <c r="B7" s="9">
        <v>174.33</v>
      </c>
      <c r="C7" s="71">
        <f t="shared" si="2"/>
        <v>3.4602076124567475E-3</v>
      </c>
      <c r="D7" s="9">
        <f t="shared" si="1"/>
        <v>131.16999999999999</v>
      </c>
      <c r="E7" s="57"/>
      <c r="F7" s="24" t="s">
        <v>5</v>
      </c>
      <c r="G7" s="63">
        <v>126.583</v>
      </c>
      <c r="H7" s="16" t="s">
        <v>13</v>
      </c>
      <c r="I7" s="26"/>
      <c r="K7" s="55" t="s">
        <v>30</v>
      </c>
      <c r="L7" s="59">
        <f>(2.3*G5*192.5)/(4*PI()*$L$6)</f>
        <v>0.19197427370463518</v>
      </c>
      <c r="M7" s="30" t="s">
        <v>39</v>
      </c>
    </row>
    <row r="8" spans="1:13" ht="13.5" thickBot="1" x14ac:dyDescent="0.25">
      <c r="A8" s="8">
        <v>6</v>
      </c>
      <c r="B8" s="9">
        <v>168.5</v>
      </c>
      <c r="C8" s="71">
        <f t="shared" si="2"/>
        <v>4.1493775933609959E-3</v>
      </c>
      <c r="D8" s="9">
        <f t="shared" si="1"/>
        <v>137</v>
      </c>
      <c r="E8" s="57"/>
      <c r="F8" s="27" t="s">
        <v>4</v>
      </c>
      <c r="G8" s="62">
        <v>2.5</v>
      </c>
      <c r="H8" s="28" t="s">
        <v>13</v>
      </c>
      <c r="I8" s="29"/>
    </row>
    <row r="9" spans="1:13" x14ac:dyDescent="0.2">
      <c r="A9" s="8">
        <v>7</v>
      </c>
      <c r="B9" s="9">
        <v>163.416</v>
      </c>
      <c r="C9" s="71">
        <f t="shared" si="2"/>
        <v>4.8375950241879755E-3</v>
      </c>
      <c r="D9" s="9">
        <f t="shared" si="1"/>
        <v>142.084</v>
      </c>
      <c r="E9" s="57"/>
    </row>
    <row r="10" spans="1:13" x14ac:dyDescent="0.2">
      <c r="A10" s="8">
        <v>8</v>
      </c>
      <c r="B10" s="9">
        <v>160</v>
      </c>
      <c r="C10" s="71">
        <f t="shared" si="2"/>
        <v>5.5248618784530384E-3</v>
      </c>
      <c r="D10" s="9">
        <f t="shared" si="1"/>
        <v>145.5</v>
      </c>
      <c r="E10" s="57"/>
    </row>
    <row r="11" spans="1:13" x14ac:dyDescent="0.2">
      <c r="A11" s="8">
        <v>9</v>
      </c>
      <c r="B11" s="9">
        <v>157.916</v>
      </c>
      <c r="C11" s="71">
        <f t="shared" si="2"/>
        <v>6.2111801242236021E-3</v>
      </c>
      <c r="D11" s="9">
        <f t="shared" si="1"/>
        <v>147.584</v>
      </c>
      <c r="E11" s="57"/>
    </row>
    <row r="12" spans="1:13" x14ac:dyDescent="0.2">
      <c r="A12" s="8">
        <v>10</v>
      </c>
      <c r="B12" s="9">
        <v>156.5</v>
      </c>
      <c r="C12" s="71">
        <f t="shared" si="2"/>
        <v>6.8965517241379309E-3</v>
      </c>
      <c r="D12" s="9">
        <f t="shared" si="1"/>
        <v>149</v>
      </c>
      <c r="E12" s="57"/>
    </row>
    <row r="13" spans="1:13" x14ac:dyDescent="0.2">
      <c r="A13" s="8">
        <v>20</v>
      </c>
      <c r="B13" s="9">
        <v>149.75</v>
      </c>
      <c r="C13" s="71">
        <f t="shared" si="2"/>
        <v>1.3698630136986301E-2</v>
      </c>
      <c r="D13" s="9">
        <f t="shared" si="1"/>
        <v>155.75</v>
      </c>
      <c r="E13" s="57"/>
    </row>
    <row r="14" spans="1:13" x14ac:dyDescent="0.2">
      <c r="A14" s="8">
        <v>30</v>
      </c>
      <c r="B14" s="9">
        <v>146.5</v>
      </c>
      <c r="C14" s="71">
        <f t="shared" si="2"/>
        <v>2.0408163265306121E-2</v>
      </c>
      <c r="D14" s="9">
        <f t="shared" si="1"/>
        <v>159</v>
      </c>
      <c r="E14" s="57"/>
    </row>
    <row r="15" spans="1:13" x14ac:dyDescent="0.2">
      <c r="A15" s="8">
        <v>40</v>
      </c>
      <c r="B15" s="9">
        <v>145</v>
      </c>
      <c r="C15" s="71">
        <f t="shared" si="2"/>
        <v>2.7027027027027029E-2</v>
      </c>
      <c r="D15" s="9">
        <f t="shared" si="1"/>
        <v>160.5</v>
      </c>
      <c r="E15" s="57"/>
    </row>
    <row r="16" spans="1:13" x14ac:dyDescent="0.2">
      <c r="A16" s="8">
        <v>50</v>
      </c>
      <c r="B16" s="9">
        <v>144</v>
      </c>
      <c r="C16" s="71">
        <f t="shared" si="2"/>
        <v>3.3557046979865772E-2</v>
      </c>
      <c r="D16" s="9">
        <f t="shared" si="1"/>
        <v>161.5</v>
      </c>
      <c r="E16" s="57"/>
    </row>
    <row r="17" spans="1:5" x14ac:dyDescent="0.2">
      <c r="A17" s="8">
        <v>60</v>
      </c>
      <c r="B17" s="9">
        <v>142.33000000000001</v>
      </c>
      <c r="C17" s="71">
        <f t="shared" si="2"/>
        <v>0.04</v>
      </c>
      <c r="D17" s="9">
        <f t="shared" si="1"/>
        <v>163.16999999999999</v>
      </c>
      <c r="E17" s="57"/>
    </row>
    <row r="18" spans="1:5" x14ac:dyDescent="0.2">
      <c r="A18" s="8">
        <v>180</v>
      </c>
      <c r="B18" s="9">
        <v>141.916</v>
      </c>
      <c r="C18" s="71">
        <f t="shared" si="2"/>
        <v>0.1111111111111111</v>
      </c>
      <c r="D18" s="9">
        <f t="shared" si="1"/>
        <v>163.584</v>
      </c>
      <c r="E18" s="57"/>
    </row>
    <row r="19" spans="1:5" x14ac:dyDescent="0.2">
      <c r="A19" s="8">
        <v>300</v>
      </c>
      <c r="B19" s="9">
        <v>140.75</v>
      </c>
      <c r="C19" s="71">
        <f t="shared" si="2"/>
        <v>0.17241379310344829</v>
      </c>
      <c r="D19" s="9">
        <f t="shared" si="1"/>
        <v>164.75</v>
      </c>
      <c r="E19" s="57"/>
    </row>
    <row r="20" spans="1:5" x14ac:dyDescent="0.2">
      <c r="A20" s="8">
        <v>420</v>
      </c>
      <c r="B20" s="9">
        <v>139.583</v>
      </c>
      <c r="C20" s="71">
        <f t="shared" si="2"/>
        <v>0.22580645161290322</v>
      </c>
      <c r="D20" s="9">
        <f t="shared" si="1"/>
        <v>165.917</v>
      </c>
      <c r="E20" s="57"/>
    </row>
    <row r="21" spans="1:5" x14ac:dyDescent="0.2">
      <c r="A21" s="8">
        <v>1140</v>
      </c>
      <c r="B21" s="9">
        <v>134.666</v>
      </c>
      <c r="C21" s="71">
        <f t="shared" si="2"/>
        <v>0.44186046511627908</v>
      </c>
      <c r="D21" s="9">
        <f t="shared" si="1"/>
        <v>170.834</v>
      </c>
      <c r="E21" s="57"/>
    </row>
    <row r="22" spans="1:5" x14ac:dyDescent="0.2">
      <c r="A22" s="8">
        <v>1860</v>
      </c>
      <c r="B22" s="9">
        <v>129.083</v>
      </c>
      <c r="C22" s="71">
        <f t="shared" si="2"/>
        <v>0.5636363636363636</v>
      </c>
      <c r="D22" s="9">
        <f t="shared" si="1"/>
        <v>176.417</v>
      </c>
      <c r="E22" s="57"/>
    </row>
    <row r="27" spans="1:5" x14ac:dyDescent="0.2">
      <c r="A27" s="6"/>
      <c r="B27" s="7"/>
      <c r="C27" s="7"/>
      <c r="D27" s="7"/>
    </row>
    <row r="28" spans="1:5" x14ac:dyDescent="0.2">
      <c r="A28" s="6"/>
      <c r="B28" s="7"/>
      <c r="C28" s="7"/>
      <c r="D28" s="7"/>
    </row>
    <row r="29" spans="1:5" x14ac:dyDescent="0.2">
      <c r="A29" s="6"/>
      <c r="B29" s="7"/>
      <c r="C29" s="7"/>
      <c r="D29" s="7"/>
    </row>
    <row r="30" spans="1:5" x14ac:dyDescent="0.2">
      <c r="A30" s="6"/>
      <c r="B30" s="7"/>
      <c r="C30" s="7"/>
      <c r="D30" s="7"/>
    </row>
    <row r="31" spans="1:5" x14ac:dyDescent="0.2">
      <c r="A31" s="6"/>
      <c r="B31" s="7"/>
      <c r="C31" s="7"/>
      <c r="D31" s="7"/>
    </row>
    <row r="32" spans="1:5" x14ac:dyDescent="0.2">
      <c r="A32" s="6"/>
      <c r="B32" s="7"/>
      <c r="C32" s="7"/>
      <c r="D32" s="7"/>
    </row>
    <row r="33" spans="1:4" x14ac:dyDescent="0.2">
      <c r="A33" s="6"/>
      <c r="B33" s="7"/>
      <c r="C33" s="7"/>
      <c r="D33" s="7"/>
    </row>
    <row r="34" spans="1:4" x14ac:dyDescent="0.2">
      <c r="A34" s="6"/>
      <c r="B34" s="7"/>
      <c r="C34" s="7"/>
      <c r="D34" s="7"/>
    </row>
    <row r="35" spans="1:4" x14ac:dyDescent="0.2">
      <c r="A35" s="6"/>
      <c r="B35" s="7"/>
      <c r="C35" s="7"/>
      <c r="D35" s="7"/>
    </row>
    <row r="36" spans="1:4" x14ac:dyDescent="0.2">
      <c r="A36" s="6"/>
      <c r="B36" s="7"/>
      <c r="C36" s="7"/>
      <c r="D36" s="7"/>
    </row>
    <row r="37" spans="1:4" x14ac:dyDescent="0.2">
      <c r="A37" s="6"/>
      <c r="B37" s="7"/>
      <c r="C37" s="7"/>
      <c r="D37" s="7"/>
    </row>
    <row r="38" spans="1:4" x14ac:dyDescent="0.2">
      <c r="A38" s="6"/>
      <c r="B38" s="7"/>
      <c r="C38" s="7"/>
      <c r="D38" s="7"/>
    </row>
    <row r="39" spans="1:4" x14ac:dyDescent="0.2">
      <c r="A39" s="18"/>
      <c r="B39" s="7"/>
      <c r="C39" s="7"/>
      <c r="D39" s="6"/>
    </row>
  </sheetData>
  <mergeCells count="2">
    <mergeCell ref="F1:I1"/>
    <mergeCell ref="K1:M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Constant Rate</vt:lpstr>
      <vt:lpstr>PC Curves</vt:lpstr>
      <vt:lpstr>RS Curves</vt:lpstr>
      <vt:lpstr>Step Drawdown</vt:lpstr>
      <vt:lpstr>Recovery Test </vt:lpstr>
      <vt:lpstr>'Constant Rate'!Print_Titles</vt:lpstr>
      <vt:lpstr>'Step Drawdown'!Print_Titles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Kevan Lee Lum</cp:lastModifiedBy>
  <cp:lastPrinted>2010-03-01T15:36:45Z</cp:lastPrinted>
  <dcterms:created xsi:type="dcterms:W3CDTF">2007-12-18T20:34:23Z</dcterms:created>
  <dcterms:modified xsi:type="dcterms:W3CDTF">2018-03-23T16:14:33Z</dcterms:modified>
</cp:coreProperties>
</file>