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eemac113/Desktop/Data Bucket/General Assembly/Projects/Project 3/"/>
    </mc:Choice>
  </mc:AlternateContent>
  <xr:revisionPtr revIDLastSave="0" documentId="8_{5669D525-4399-BF40-85DC-B9BF717D184E}" xr6:coauthVersionLast="36" xr6:coauthVersionMax="36" xr10:uidLastSave="{00000000-0000-0000-0000-000000000000}"/>
  <bookViews>
    <workbookView xWindow="2680" yWindow="2960" windowWidth="27240" windowHeight="16040" firstSheet="1" activeTab="6" xr2:uid="{00000000-000D-0000-FFFF-FFFF00000000}"/>
  </bookViews>
  <sheets>
    <sheet name="Top 100 Pitchers (1969)" sheetId="6" r:id="rId1"/>
    <sheet name="Top 100 Pitchers First 3 Years" sheetId="12" r:id="rId2"/>
    <sheet name="Average Pitchers (ERA+ 95-105)" sheetId="13" r:id="rId3"/>
    <sheet name="Top 100 Hitters (1969)" sheetId="7" r:id="rId4"/>
    <sheet name="Top 100 Hitters First 3 Years" sheetId="11" r:id="rId5"/>
    <sheet name="Average Hitters (OPS+ 95-105)" sheetId="14" r:id="rId6"/>
    <sheet name="Current Hitters" sheetId="16" r:id="rId7"/>
    <sheet name="Current Pitchers" sheetId="17" r:id="rId8"/>
  </sheet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G2" i="17" l="1"/>
  <c r="F2" i="17" s="1"/>
  <c r="G3" i="17"/>
  <c r="F3" i="17" s="1"/>
  <c r="G4" i="17"/>
  <c r="F4" i="17" s="1"/>
  <c r="G8" i="17"/>
  <c r="F8" i="17" s="1"/>
  <c r="G6" i="17"/>
  <c r="F6" i="17" s="1"/>
  <c r="G5" i="17"/>
  <c r="F5" i="17" s="1"/>
  <c r="G17" i="17"/>
  <c r="F17" i="17" s="1"/>
  <c r="G10" i="17"/>
  <c r="F10" i="17" s="1"/>
  <c r="G9" i="17"/>
  <c r="F9" i="17" s="1"/>
  <c r="G20" i="17"/>
  <c r="F20" i="17" s="1"/>
  <c r="G15" i="17"/>
  <c r="F15" i="17" s="1"/>
  <c r="G13" i="17"/>
  <c r="F13" i="17" s="1"/>
  <c r="G19" i="17"/>
  <c r="F19" i="17" s="1"/>
  <c r="G23" i="17"/>
  <c r="F23" i="17" s="1"/>
  <c r="G7" i="17"/>
  <c r="F7" i="17" s="1"/>
  <c r="G18" i="17"/>
  <c r="F18" i="17" s="1"/>
  <c r="G11" i="17"/>
  <c r="F11" i="17" s="1"/>
  <c r="G12" i="17"/>
  <c r="F12" i="17" s="1"/>
  <c r="G14" i="17"/>
  <c r="F14" i="17" s="1"/>
  <c r="G31" i="17"/>
  <c r="F31" i="17" s="1"/>
  <c r="G30" i="17"/>
  <c r="F30" i="17" s="1"/>
  <c r="G25" i="17"/>
  <c r="F25" i="17" s="1"/>
  <c r="G16" i="17"/>
  <c r="F16" i="17" s="1"/>
  <c r="G24" i="17"/>
  <c r="F24" i="17" s="1"/>
  <c r="G22" i="17"/>
  <c r="F22" i="17" s="1"/>
  <c r="G46" i="17"/>
  <c r="F46" i="17" s="1"/>
  <c r="G28" i="17"/>
  <c r="F28" i="17" s="1"/>
  <c r="G26" i="17"/>
  <c r="F26" i="17" s="1"/>
  <c r="G27" i="17"/>
  <c r="F27" i="17" s="1"/>
  <c r="G21" i="17"/>
  <c r="F21" i="17" s="1"/>
  <c r="G34" i="17"/>
  <c r="F34" i="17" s="1"/>
  <c r="G35" i="17"/>
  <c r="F35" i="17" s="1"/>
  <c r="G39" i="17"/>
  <c r="F39" i="17" s="1"/>
  <c r="G29" i="17"/>
  <c r="F29" i="17" s="1"/>
  <c r="G41" i="17"/>
  <c r="F41" i="17" s="1"/>
  <c r="G32" i="17"/>
  <c r="F32" i="17" s="1"/>
  <c r="G45" i="17"/>
  <c r="F45" i="17" s="1"/>
  <c r="G36" i="17"/>
  <c r="F36" i="17" s="1"/>
  <c r="G47" i="17"/>
  <c r="F47" i="17" s="1"/>
  <c r="G33" i="17"/>
  <c r="F33" i="17" s="1"/>
  <c r="G38" i="17"/>
  <c r="F38" i="17" s="1"/>
  <c r="G43" i="17"/>
  <c r="F43" i="17" s="1"/>
  <c r="G44" i="17"/>
  <c r="F44" i="17" s="1"/>
  <c r="G40" i="17"/>
  <c r="F40" i="17" s="1"/>
  <c r="G56" i="17"/>
  <c r="F56" i="17" s="1"/>
  <c r="G51" i="17"/>
  <c r="F51" i="17" s="1"/>
  <c r="G50" i="17"/>
  <c r="F50" i="17" s="1"/>
  <c r="G52" i="17"/>
  <c r="F52" i="17" s="1"/>
  <c r="G37" i="17"/>
  <c r="F37" i="17" s="1"/>
  <c r="G53" i="17"/>
  <c r="F53" i="17" s="1"/>
  <c r="G42" i="17"/>
  <c r="F42" i="17" s="1"/>
  <c r="G48" i="17"/>
  <c r="F48" i="17" s="1"/>
  <c r="G49" i="17"/>
  <c r="F49" i="17" s="1"/>
  <c r="G54" i="17"/>
  <c r="F54" i="17" s="1"/>
  <c r="G55" i="17"/>
  <c r="F55" i="17" s="1"/>
  <c r="G57" i="17"/>
  <c r="F57" i="17" s="1"/>
  <c r="G59" i="17"/>
  <c r="F59" i="17" s="1"/>
  <c r="G58" i="17"/>
  <c r="F58" i="17" s="1"/>
  <c r="M2" i="17"/>
  <c r="M3" i="17"/>
  <c r="M4" i="17"/>
  <c r="M8" i="17"/>
  <c r="M6" i="17"/>
  <c r="M5" i="17"/>
  <c r="M17" i="17"/>
  <c r="M10" i="17"/>
  <c r="M9" i="17"/>
  <c r="M20" i="17"/>
  <c r="M15" i="17"/>
  <c r="M13" i="17"/>
  <c r="M19" i="17"/>
  <c r="M23" i="17"/>
  <c r="M7" i="17"/>
  <c r="M18" i="17"/>
  <c r="M11" i="17"/>
  <c r="M12" i="17"/>
  <c r="M14" i="17"/>
  <c r="M31" i="17"/>
  <c r="M30" i="17"/>
  <c r="M25" i="17"/>
  <c r="M16" i="17"/>
  <c r="M24" i="17"/>
  <c r="M22" i="17"/>
  <c r="M46" i="17"/>
  <c r="M28" i="17"/>
  <c r="M26" i="17"/>
  <c r="M27" i="17"/>
  <c r="M21" i="17"/>
  <c r="M34" i="17"/>
  <c r="M35" i="17"/>
  <c r="M39" i="17"/>
  <c r="M29" i="17"/>
  <c r="M41" i="17"/>
  <c r="M32" i="17"/>
  <c r="M45" i="17"/>
  <c r="M36" i="17"/>
  <c r="M47" i="17"/>
  <c r="M33" i="17"/>
  <c r="M38" i="17"/>
  <c r="M43" i="17"/>
  <c r="M44" i="17"/>
  <c r="M40" i="17"/>
  <c r="M56" i="17"/>
  <c r="M51" i="17"/>
  <c r="M50" i="17"/>
  <c r="M52" i="17"/>
  <c r="M37" i="17"/>
  <c r="M53" i="17"/>
  <c r="M42" i="17"/>
  <c r="M48" i="17"/>
  <c r="M49" i="17"/>
  <c r="M54" i="17"/>
  <c r="M55" i="17"/>
  <c r="M57" i="17"/>
  <c r="M59" i="17"/>
  <c r="M58" i="17"/>
  <c r="I2" i="16"/>
  <c r="F2" i="16" s="1"/>
  <c r="I3" i="16"/>
  <c r="F3" i="16" s="1"/>
  <c r="I4" i="16"/>
  <c r="F4" i="16" s="1"/>
  <c r="I5" i="16"/>
  <c r="F5" i="16" s="1"/>
  <c r="I6" i="16"/>
  <c r="F6" i="16" s="1"/>
  <c r="I7" i="16"/>
  <c r="F7" i="16" s="1"/>
  <c r="I8" i="16"/>
  <c r="F8" i="16" s="1"/>
  <c r="I9" i="16"/>
  <c r="F9" i="16" s="1"/>
  <c r="I10" i="16"/>
  <c r="F10" i="16" s="1"/>
  <c r="I11" i="16"/>
  <c r="F11" i="16" s="1"/>
  <c r="I12" i="16"/>
  <c r="F12" i="16" s="1"/>
  <c r="I13" i="16"/>
  <c r="F13" i="16" s="1"/>
  <c r="I14" i="16"/>
  <c r="F14" i="16" s="1"/>
  <c r="I15" i="16"/>
  <c r="F15" i="16" s="1"/>
  <c r="I16" i="16"/>
  <c r="F16" i="16" s="1"/>
  <c r="I17" i="16"/>
  <c r="F17" i="16" s="1"/>
  <c r="I18" i="16"/>
  <c r="F18" i="16" s="1"/>
  <c r="I19" i="16"/>
  <c r="F19" i="16" s="1"/>
  <c r="I20" i="16"/>
  <c r="F20" i="16" s="1"/>
  <c r="I21" i="16"/>
  <c r="F21" i="16" s="1"/>
  <c r="I22" i="16"/>
  <c r="F22" i="16" s="1"/>
  <c r="I23" i="16"/>
  <c r="F23" i="16" s="1"/>
  <c r="I24" i="16"/>
  <c r="F24" i="16" s="1"/>
  <c r="I25" i="16"/>
  <c r="F25" i="16" s="1"/>
  <c r="I26" i="16"/>
  <c r="F26" i="16" s="1"/>
  <c r="I27" i="16"/>
  <c r="F27" i="16" s="1"/>
  <c r="I28" i="16"/>
  <c r="F28" i="16" s="1"/>
  <c r="I29" i="16"/>
  <c r="F29" i="16" s="1"/>
  <c r="I30" i="16"/>
  <c r="F30" i="16" s="1"/>
  <c r="I31" i="16"/>
  <c r="F31" i="16" s="1"/>
  <c r="I32" i="16"/>
  <c r="F32" i="16" s="1"/>
  <c r="I33" i="16"/>
  <c r="F33" i="16" s="1"/>
  <c r="I34" i="16"/>
  <c r="F34" i="16" s="1"/>
  <c r="I35" i="16"/>
  <c r="F35" i="16" s="1"/>
  <c r="I36" i="16"/>
  <c r="F36" i="16" s="1"/>
  <c r="I37" i="16"/>
  <c r="F37" i="16" s="1"/>
  <c r="I38" i="16"/>
  <c r="F38" i="16" s="1"/>
  <c r="I39" i="16"/>
  <c r="F39" i="16" s="1"/>
  <c r="I40" i="16"/>
  <c r="F40" i="16" s="1"/>
  <c r="I41" i="16"/>
  <c r="F41" i="16" s="1"/>
  <c r="I42" i="16"/>
  <c r="F42" i="16" s="1"/>
  <c r="I43" i="16"/>
  <c r="F43" i="16" s="1"/>
  <c r="I44" i="16"/>
  <c r="F44" i="16" s="1"/>
  <c r="I45" i="16"/>
  <c r="F45" i="16" s="1"/>
  <c r="I46" i="16"/>
  <c r="F46" i="16" s="1"/>
  <c r="I47" i="16"/>
  <c r="F47" i="16" s="1"/>
  <c r="I48" i="16"/>
  <c r="F48" i="16" s="1"/>
  <c r="I49" i="16"/>
  <c r="F49" i="16" s="1"/>
  <c r="I50" i="16"/>
  <c r="F50" i="16" s="1"/>
  <c r="I51" i="16"/>
  <c r="F51" i="16" s="1"/>
  <c r="I52" i="16"/>
  <c r="F52" i="16" s="1"/>
  <c r="I53" i="16"/>
  <c r="F53" i="16" s="1"/>
  <c r="I54" i="16"/>
  <c r="F54" i="16" s="1"/>
  <c r="I55" i="16"/>
  <c r="F55" i="16" s="1"/>
  <c r="I56" i="16"/>
  <c r="F56" i="16" s="1"/>
  <c r="I57" i="16"/>
  <c r="F57" i="16" s="1"/>
  <c r="I58" i="16"/>
  <c r="F58" i="16" s="1"/>
  <c r="I59" i="16"/>
  <c r="F59" i="16" s="1"/>
  <c r="I60" i="16"/>
  <c r="F60" i="16" s="1"/>
  <c r="I61" i="16"/>
  <c r="F61" i="16" s="1"/>
  <c r="I62" i="16"/>
  <c r="F62" i="16" s="1"/>
  <c r="I63" i="16"/>
  <c r="F63" i="16" s="1"/>
  <c r="I64" i="16"/>
  <c r="F64" i="16" s="1"/>
  <c r="I65" i="16"/>
  <c r="F65" i="16" s="1"/>
  <c r="I66" i="16"/>
  <c r="F66" i="16" s="1"/>
  <c r="I67" i="16"/>
  <c r="F67" i="16" s="1"/>
  <c r="I68" i="16"/>
  <c r="F68" i="16" s="1"/>
  <c r="I69" i="16"/>
  <c r="F69" i="16" s="1"/>
  <c r="I70" i="16"/>
  <c r="F70" i="16" s="1"/>
  <c r="I71" i="16"/>
  <c r="F71" i="16" s="1"/>
  <c r="I72" i="16"/>
  <c r="F72" i="16" s="1"/>
  <c r="I73" i="16"/>
  <c r="F73" i="16" s="1"/>
  <c r="I74" i="16"/>
  <c r="F74" i="16" s="1"/>
  <c r="I75" i="16"/>
  <c r="F75" i="16" s="1"/>
  <c r="I76" i="16"/>
  <c r="F76" i="16" s="1"/>
  <c r="I77" i="16"/>
  <c r="F77" i="16" s="1"/>
  <c r="I78" i="16"/>
  <c r="F78" i="16" s="1"/>
  <c r="I79" i="16"/>
  <c r="F79" i="16" s="1"/>
  <c r="I80" i="16"/>
  <c r="F80" i="16" s="1"/>
  <c r="I81" i="16"/>
  <c r="F81" i="16" s="1"/>
  <c r="I82" i="16"/>
  <c r="F82" i="16" s="1"/>
  <c r="I83" i="16"/>
  <c r="F83" i="16" s="1"/>
  <c r="I84" i="16"/>
  <c r="F84" i="16" s="1"/>
  <c r="I85" i="16"/>
  <c r="F85" i="16" s="1"/>
  <c r="I86" i="16"/>
  <c r="F86" i="16" s="1"/>
  <c r="I87" i="16"/>
  <c r="F87" i="16" s="1"/>
  <c r="I88" i="16"/>
  <c r="F88" i="16" s="1"/>
  <c r="I89" i="16"/>
  <c r="F89" i="16" s="1"/>
  <c r="I90" i="16"/>
  <c r="F90" i="16" s="1"/>
  <c r="I91" i="16"/>
  <c r="F91" i="16" s="1"/>
  <c r="I92" i="16"/>
  <c r="F92" i="16" s="1"/>
  <c r="I93" i="16"/>
  <c r="F93" i="16" s="1"/>
  <c r="I94" i="16"/>
  <c r="F94" i="16" s="1"/>
  <c r="H4" i="16"/>
  <c r="H30" i="16"/>
  <c r="H37" i="16"/>
  <c r="H31" i="16"/>
  <c r="H3" i="16"/>
  <c r="H5" i="16"/>
  <c r="H6" i="16"/>
  <c r="H2" i="16"/>
  <c r="H13" i="16"/>
  <c r="H24" i="16"/>
  <c r="H7" i="16"/>
  <c r="H18" i="16"/>
  <c r="H8" i="16"/>
  <c r="H12" i="16"/>
  <c r="H25" i="16"/>
  <c r="H9" i="16"/>
  <c r="H28" i="16"/>
  <c r="H14" i="16"/>
  <c r="H11" i="16"/>
  <c r="H17" i="16"/>
  <c r="H22" i="16"/>
  <c r="H27" i="16"/>
  <c r="H42" i="16"/>
  <c r="H16" i="16"/>
  <c r="H55" i="16"/>
  <c r="H10" i="16"/>
  <c r="H33" i="16"/>
  <c r="H53" i="16"/>
  <c r="H70" i="16"/>
  <c r="H45" i="16"/>
  <c r="H44" i="16"/>
  <c r="H41" i="16"/>
  <c r="H49" i="16"/>
  <c r="H48" i="16"/>
  <c r="H50" i="16"/>
  <c r="H61" i="16"/>
  <c r="H54" i="16"/>
  <c r="H15" i="16"/>
  <c r="H19" i="16"/>
  <c r="H34" i="16"/>
  <c r="H21" i="16"/>
  <c r="H69" i="16"/>
  <c r="H59" i="16"/>
  <c r="H64" i="16"/>
  <c r="H75" i="16"/>
  <c r="H38" i="16"/>
  <c r="H39" i="16"/>
  <c r="H20" i="16"/>
  <c r="H80" i="16"/>
  <c r="H23" i="16"/>
  <c r="H62" i="16"/>
  <c r="H26" i="16"/>
  <c r="H67" i="16"/>
  <c r="H83" i="16"/>
  <c r="H43" i="16"/>
  <c r="H29" i="16"/>
  <c r="H46" i="16"/>
  <c r="H84" i="16"/>
  <c r="H35" i="16"/>
  <c r="H40" i="16"/>
  <c r="H32" i="16"/>
  <c r="H56" i="16"/>
  <c r="H63" i="16"/>
  <c r="H71" i="16"/>
  <c r="H76" i="16"/>
  <c r="H82" i="16"/>
  <c r="H57" i="16"/>
  <c r="H36" i="16"/>
  <c r="H58" i="16"/>
  <c r="H73" i="16"/>
  <c r="H60" i="16"/>
  <c r="H51" i="16"/>
  <c r="H65" i="16"/>
  <c r="H77" i="16"/>
  <c r="H68" i="16"/>
  <c r="H78" i="16"/>
  <c r="H72" i="16"/>
  <c r="H85" i="16"/>
  <c r="H79" i="16"/>
  <c r="H47" i="16"/>
  <c r="H87" i="16"/>
  <c r="H88" i="16"/>
  <c r="H52" i="16"/>
  <c r="H74" i="16"/>
  <c r="H90" i="16"/>
  <c r="H89" i="16"/>
  <c r="H92" i="16"/>
  <c r="H66" i="16"/>
  <c r="H93" i="16"/>
  <c r="H94" i="16"/>
  <c r="H81" i="16"/>
  <c r="H91" i="16"/>
  <c r="H86" i="16"/>
  <c r="G4" i="16"/>
  <c r="G30" i="16"/>
  <c r="G37" i="16"/>
  <c r="G31" i="16"/>
  <c r="G3" i="16"/>
  <c r="G5" i="16"/>
  <c r="G6" i="16"/>
  <c r="G2" i="16"/>
  <c r="G13" i="16"/>
  <c r="G24" i="16"/>
  <c r="G7" i="16"/>
  <c r="G18" i="16"/>
  <c r="G8" i="16"/>
  <c r="G12" i="16"/>
  <c r="G25" i="16"/>
  <c r="G9" i="16"/>
  <c r="G28" i="16"/>
  <c r="G14" i="16"/>
  <c r="G11" i="16"/>
  <c r="G17" i="16"/>
  <c r="G22" i="16"/>
  <c r="G27" i="16"/>
  <c r="G42" i="16"/>
  <c r="G16" i="16"/>
  <c r="G55" i="16"/>
  <c r="G10" i="16"/>
  <c r="G33" i="16"/>
  <c r="G53" i="16"/>
  <c r="G70" i="16"/>
  <c r="G45" i="16"/>
  <c r="G44" i="16"/>
  <c r="G41" i="16"/>
  <c r="G49" i="16"/>
  <c r="G48" i="16"/>
  <c r="G50" i="16"/>
  <c r="G61" i="16"/>
  <c r="G54" i="16"/>
  <c r="G15" i="16"/>
  <c r="G19" i="16"/>
  <c r="G34" i="16"/>
  <c r="G21" i="16"/>
  <c r="G69" i="16"/>
  <c r="G59" i="16"/>
  <c r="G64" i="16"/>
  <c r="G75" i="16"/>
  <c r="G38" i="16"/>
  <c r="G39" i="16"/>
  <c r="G20" i="16"/>
  <c r="G80" i="16"/>
  <c r="G23" i="16"/>
  <c r="G62" i="16"/>
  <c r="G26" i="16"/>
  <c r="G67" i="16"/>
  <c r="G83" i="16"/>
  <c r="G43" i="16"/>
  <c r="G29" i="16"/>
  <c r="G46" i="16"/>
  <c r="G84" i="16"/>
  <c r="G35" i="16"/>
  <c r="G40" i="16"/>
  <c r="G32" i="16"/>
  <c r="G56" i="16"/>
  <c r="G63" i="16"/>
  <c r="G71" i="16"/>
  <c r="G76" i="16"/>
  <c r="G82" i="16"/>
  <c r="G57" i="16"/>
  <c r="G36" i="16"/>
  <c r="G58" i="16"/>
  <c r="G73" i="16"/>
  <c r="G60" i="16"/>
  <c r="G51" i="16"/>
  <c r="G65" i="16"/>
  <c r="G77" i="16"/>
  <c r="G68" i="16"/>
  <c r="G78" i="16"/>
  <c r="G72" i="16"/>
  <c r="G85" i="16"/>
  <c r="G79" i="16"/>
  <c r="G47" i="16"/>
  <c r="G87" i="16"/>
  <c r="G88" i="16"/>
  <c r="G52" i="16"/>
  <c r="G74" i="16"/>
  <c r="G90" i="16"/>
  <c r="G89" i="16"/>
  <c r="G92" i="16"/>
  <c r="G66" i="16"/>
  <c r="G93" i="16"/>
  <c r="G94" i="16"/>
  <c r="G81" i="16"/>
  <c r="G91" i="16"/>
  <c r="G86" i="16"/>
  <c r="Q2" i="16"/>
  <c r="Q10" i="16"/>
  <c r="Q15" i="16"/>
  <c r="Q5" i="16"/>
  <c r="Q26" i="16"/>
  <c r="Q20" i="16"/>
  <c r="Q3" i="16"/>
  <c r="Q35" i="16"/>
  <c r="Q6" i="16"/>
  <c r="Q7" i="16"/>
  <c r="Q19" i="16"/>
  <c r="Q11" i="16"/>
  <c r="Q4" i="16"/>
  <c r="Q23" i="16"/>
  <c r="Q36" i="16"/>
  <c r="Q32" i="16"/>
  <c r="Q21" i="16"/>
  <c r="Q8" i="16"/>
  <c r="Q52" i="16"/>
  <c r="Q9" i="16"/>
  <c r="Q47" i="16"/>
  <c r="Q51" i="16"/>
  <c r="Q29" i="16"/>
  <c r="Q40" i="16"/>
  <c r="Q12" i="16"/>
  <c r="Q34" i="16"/>
  <c r="Q14" i="16"/>
  <c r="Q38" i="16"/>
  <c r="Q16" i="16"/>
  <c r="Q39" i="16"/>
  <c r="Q27" i="16"/>
  <c r="Q33" i="16"/>
  <c r="Q56" i="16"/>
  <c r="Q66" i="16"/>
  <c r="Q28" i="16"/>
  <c r="Q17" i="16"/>
  <c r="Q68" i="16"/>
  <c r="Q22" i="16"/>
  <c r="Q46" i="16"/>
  <c r="Q58" i="16"/>
  <c r="Q13" i="16"/>
  <c r="Q74" i="16"/>
  <c r="Q43" i="16"/>
  <c r="Q57" i="16"/>
  <c r="Q25" i="16"/>
  <c r="Q60" i="16"/>
  <c r="Q18" i="16"/>
  <c r="Q63" i="16"/>
  <c r="Q72" i="16"/>
  <c r="Q71" i="16"/>
  <c r="Q24" i="16"/>
  <c r="Q73" i="16"/>
  <c r="Q30" i="16"/>
  <c r="Q77" i="16"/>
  <c r="Q41" i="16"/>
  <c r="Q65" i="16"/>
  <c r="Q53" i="16"/>
  <c r="Q81" i="16"/>
  <c r="Q67" i="16"/>
  <c r="Q62" i="16"/>
  <c r="Q86" i="16"/>
  <c r="Q59" i="16"/>
  <c r="Q50" i="16"/>
  <c r="Q64" i="16"/>
  <c r="Q44" i="16"/>
  <c r="Q45" i="16"/>
  <c r="Q49" i="16"/>
  <c r="Q79" i="16"/>
  <c r="Q76" i="16"/>
  <c r="Q48" i="16"/>
  <c r="Q61" i="16"/>
  <c r="Q42" i="16"/>
  <c r="Q55" i="16"/>
  <c r="Q54" i="16"/>
  <c r="Q78" i="16"/>
  <c r="Q91" i="16"/>
  <c r="Q85" i="16"/>
  <c r="Q31" i="16"/>
  <c r="Q89" i="16"/>
  <c r="Q82" i="16"/>
  <c r="Q87" i="16"/>
  <c r="Q88" i="16"/>
  <c r="Q70" i="16"/>
  <c r="Q69" i="16"/>
  <c r="Q75" i="16"/>
  <c r="Q92" i="16"/>
  <c r="Q90" i="16"/>
  <c r="Q84" i="16"/>
  <c r="Q83" i="16"/>
  <c r="Q93" i="16"/>
  <c r="Q37" i="16"/>
  <c r="Q80" i="16"/>
  <c r="Q94" i="16"/>
  <c r="AB35" i="14"/>
  <c r="AC35" i="14"/>
  <c r="AD35" i="14"/>
  <c r="AB36" i="14"/>
  <c r="AC36" i="14"/>
  <c r="AD36" i="14"/>
  <c r="AB37" i="14"/>
  <c r="AC37" i="14"/>
  <c r="AD37" i="14"/>
  <c r="AB38" i="14"/>
  <c r="AC38" i="14"/>
  <c r="AD38" i="14"/>
  <c r="AB39" i="14"/>
  <c r="AC39" i="14"/>
  <c r="AD39" i="14"/>
  <c r="AB40" i="14"/>
  <c r="AC40" i="14"/>
  <c r="AD40" i="14"/>
  <c r="AB41" i="14"/>
  <c r="AC41" i="14"/>
  <c r="AD41" i="14"/>
  <c r="AB42" i="14"/>
  <c r="AC42" i="14"/>
  <c r="AD42" i="14"/>
  <c r="AB43" i="14"/>
  <c r="AC43" i="14"/>
  <c r="AD43" i="14"/>
  <c r="AB44" i="14"/>
  <c r="AC44" i="14"/>
  <c r="AD44" i="14"/>
  <c r="AB45" i="14"/>
  <c r="AC45" i="14"/>
  <c r="AD45" i="14"/>
  <c r="AB46" i="14"/>
  <c r="AC46" i="14"/>
  <c r="AD46" i="14"/>
  <c r="AB47" i="14"/>
  <c r="AC47" i="14"/>
  <c r="AD47" i="14"/>
  <c r="AB48" i="14"/>
  <c r="AC48" i="14"/>
  <c r="AD48" i="14"/>
  <c r="AB49" i="14"/>
  <c r="AC49" i="14"/>
  <c r="AD49" i="14"/>
  <c r="AB50" i="14"/>
  <c r="AC50" i="14"/>
  <c r="AD50" i="14"/>
  <c r="AB51" i="14"/>
  <c r="AC51" i="14"/>
  <c r="AD51" i="14"/>
  <c r="AB52" i="14"/>
  <c r="AC52" i="14"/>
  <c r="AD52" i="14"/>
  <c r="AB53" i="14"/>
  <c r="AC53" i="14"/>
  <c r="AD53" i="14"/>
  <c r="AB54" i="14"/>
  <c r="AC54" i="14"/>
  <c r="AD54" i="14"/>
  <c r="AB55" i="14"/>
  <c r="AC55" i="14"/>
  <c r="AD55" i="14"/>
  <c r="AB56" i="14"/>
  <c r="AC56" i="14"/>
  <c r="AD56" i="14"/>
  <c r="AB57" i="14"/>
  <c r="AC57" i="14"/>
  <c r="AD57" i="14"/>
  <c r="AB58" i="14"/>
  <c r="AC58" i="14"/>
  <c r="AD58" i="14"/>
  <c r="AB59" i="14"/>
  <c r="AC59" i="14"/>
  <c r="AD59" i="14"/>
  <c r="AB60" i="14"/>
  <c r="AC60" i="14"/>
  <c r="AD60" i="14"/>
  <c r="AB61" i="14"/>
  <c r="AC61" i="14"/>
  <c r="AD61" i="14"/>
  <c r="AB62" i="14"/>
  <c r="AC62" i="14"/>
  <c r="AD62" i="14"/>
  <c r="AB63" i="14"/>
  <c r="AC63" i="14"/>
  <c r="AD63" i="14"/>
  <c r="AB64" i="14"/>
  <c r="AC64" i="14"/>
  <c r="AD64" i="14"/>
  <c r="AB65" i="14"/>
  <c r="AC65" i="14"/>
  <c r="AD65" i="14"/>
  <c r="AB66" i="14"/>
  <c r="AC66" i="14"/>
  <c r="AD66" i="14"/>
  <c r="AB67" i="14"/>
  <c r="AC67" i="14"/>
  <c r="AD67" i="14"/>
  <c r="AB68" i="14"/>
  <c r="AC68" i="14"/>
  <c r="AD68" i="14"/>
  <c r="AB69" i="14"/>
  <c r="AC69" i="14"/>
  <c r="AD69" i="14"/>
  <c r="AB70" i="14"/>
  <c r="AC70" i="14"/>
  <c r="AD70" i="14"/>
  <c r="AB71" i="14"/>
  <c r="AC71" i="14"/>
  <c r="AD71" i="14"/>
  <c r="AB72" i="14"/>
  <c r="AC72" i="14"/>
  <c r="AD72" i="14"/>
  <c r="AB73" i="14"/>
  <c r="AC73" i="14"/>
  <c r="AD73" i="14"/>
  <c r="AB74" i="14"/>
  <c r="AC74" i="14"/>
  <c r="AD74" i="14"/>
  <c r="AB75" i="14"/>
  <c r="AC75" i="14"/>
  <c r="AD75" i="14"/>
  <c r="AB76" i="14"/>
  <c r="AC76" i="14"/>
  <c r="AD76" i="14"/>
  <c r="AB77" i="14"/>
  <c r="AC77" i="14"/>
  <c r="AD77" i="14"/>
  <c r="AB78" i="14"/>
  <c r="AC78" i="14"/>
  <c r="AD78" i="14"/>
  <c r="AB79" i="14"/>
  <c r="AC79" i="14"/>
  <c r="AD79" i="14"/>
  <c r="AB80" i="14"/>
  <c r="AC80" i="14"/>
  <c r="AD80" i="14"/>
  <c r="AB81" i="14"/>
  <c r="AC81" i="14"/>
  <c r="AD81" i="14"/>
  <c r="AB82" i="14"/>
  <c r="AC82" i="14"/>
  <c r="AD82" i="14"/>
  <c r="AB83" i="14"/>
  <c r="AC83" i="14"/>
  <c r="AD83" i="14"/>
  <c r="AB84" i="14"/>
  <c r="AC84" i="14"/>
  <c r="AD84" i="14"/>
  <c r="AB85" i="14"/>
  <c r="AC85" i="14"/>
  <c r="AD85" i="14"/>
  <c r="AB86" i="14"/>
  <c r="AC86" i="14"/>
  <c r="AD86" i="14"/>
  <c r="AB87" i="14"/>
  <c r="AC87" i="14"/>
  <c r="AD87" i="14"/>
  <c r="AB88" i="14"/>
  <c r="AC88" i="14"/>
  <c r="AD88" i="14"/>
  <c r="AB89" i="14"/>
  <c r="AC89" i="14"/>
  <c r="AD89" i="14"/>
  <c r="AB90" i="14"/>
  <c r="AC90" i="14"/>
  <c r="AD90" i="14"/>
  <c r="AB91" i="14"/>
  <c r="AC91" i="14"/>
  <c r="AD91" i="14"/>
  <c r="AB92" i="14"/>
  <c r="AC92" i="14"/>
  <c r="AD92" i="14"/>
  <c r="AB93" i="14"/>
  <c r="AC93" i="14"/>
  <c r="AD93" i="14"/>
  <c r="AB94" i="14"/>
  <c r="AC94" i="14"/>
  <c r="AD94" i="14"/>
  <c r="AB95" i="14"/>
  <c r="AC95" i="14"/>
  <c r="AD95" i="14"/>
  <c r="AB96" i="14"/>
  <c r="AC96" i="14"/>
  <c r="AD96" i="14"/>
  <c r="AB97" i="14"/>
  <c r="AC97" i="14"/>
  <c r="AD97" i="14"/>
  <c r="AB98" i="14"/>
  <c r="AC98" i="14"/>
  <c r="AD98" i="14"/>
  <c r="AB99" i="14"/>
  <c r="AC99" i="14"/>
  <c r="AD99" i="14"/>
  <c r="AB100" i="14"/>
  <c r="AC100" i="14"/>
  <c r="AD100" i="14"/>
  <c r="AB101" i="14"/>
  <c r="AC101" i="14"/>
  <c r="AD101" i="14"/>
  <c r="AB102" i="14"/>
  <c r="AC102" i="14"/>
  <c r="AD102" i="14"/>
  <c r="AB103" i="14"/>
  <c r="AC103" i="14"/>
  <c r="AD103" i="14"/>
  <c r="AB104" i="14"/>
  <c r="AC104" i="14"/>
  <c r="AD104" i="14"/>
  <c r="AB105" i="14"/>
  <c r="AC105" i="14"/>
  <c r="AD105" i="14"/>
  <c r="AB106" i="14"/>
  <c r="AC106" i="14"/>
  <c r="AD106" i="14"/>
  <c r="AB107" i="14"/>
  <c r="AC107" i="14"/>
  <c r="AD107" i="14"/>
  <c r="AB108" i="14"/>
  <c r="AC108" i="14"/>
  <c r="AD108" i="14"/>
  <c r="AB109" i="14"/>
  <c r="AC109" i="14"/>
  <c r="AD109" i="14"/>
  <c r="AB110" i="14"/>
  <c r="AC110" i="14"/>
  <c r="AD110" i="14"/>
  <c r="AB111" i="14"/>
  <c r="AC111" i="14"/>
  <c r="AD111" i="14"/>
  <c r="AB112" i="14"/>
  <c r="AC112" i="14"/>
  <c r="AD112" i="14"/>
  <c r="AB113" i="14"/>
  <c r="AC113" i="14"/>
  <c r="AD113" i="14"/>
  <c r="AB114" i="14"/>
  <c r="AC114" i="14"/>
  <c r="AD114" i="14"/>
  <c r="AB115" i="14"/>
  <c r="AC115" i="14"/>
  <c r="AD115" i="14"/>
  <c r="AB116" i="14"/>
  <c r="AC116" i="14"/>
  <c r="AD116" i="14"/>
  <c r="AB117" i="14"/>
  <c r="AC117" i="14"/>
  <c r="AD117" i="14"/>
  <c r="AB118" i="14"/>
  <c r="AC118" i="14"/>
  <c r="AD118" i="14"/>
  <c r="AB119" i="14"/>
  <c r="AC119" i="14"/>
  <c r="AD119" i="14"/>
  <c r="AB120" i="14"/>
  <c r="AC120" i="14"/>
  <c r="AD120" i="14"/>
  <c r="AB121" i="14"/>
  <c r="AC121" i="14"/>
  <c r="AD121" i="14"/>
  <c r="AB122" i="14"/>
  <c r="AC122" i="14"/>
  <c r="AD122" i="14"/>
  <c r="AB123" i="14"/>
  <c r="AC123" i="14"/>
  <c r="AD123" i="14"/>
  <c r="AB124" i="14"/>
  <c r="AC124" i="14"/>
  <c r="AD124" i="14"/>
  <c r="AB125" i="14"/>
  <c r="AC125" i="14"/>
  <c r="AD125" i="14"/>
  <c r="AB126" i="14"/>
  <c r="AC126" i="14"/>
  <c r="AD126" i="14"/>
  <c r="AB127" i="14"/>
  <c r="AC127" i="14"/>
  <c r="AD127" i="14"/>
  <c r="AB128" i="14"/>
  <c r="AC128" i="14"/>
  <c r="AD128" i="14"/>
  <c r="AB129" i="14"/>
  <c r="AC129" i="14"/>
  <c r="AD129" i="14"/>
  <c r="AB130" i="14"/>
  <c r="AC130" i="14"/>
  <c r="AD130" i="14"/>
  <c r="AB131" i="14"/>
  <c r="AC131" i="14"/>
  <c r="AD131" i="14"/>
  <c r="AB132" i="14"/>
  <c r="AC132" i="14"/>
  <c r="AD132" i="14"/>
  <c r="AB133" i="14"/>
  <c r="AC133" i="14"/>
  <c r="AD133" i="14"/>
  <c r="AB134" i="14"/>
  <c r="AC134" i="14"/>
  <c r="AD134" i="14"/>
  <c r="AB135" i="14"/>
  <c r="AC135" i="14"/>
  <c r="AD135" i="14"/>
  <c r="AB136" i="14"/>
  <c r="AC136" i="14"/>
  <c r="AD136" i="14"/>
  <c r="AB137" i="14"/>
  <c r="AC137" i="14"/>
  <c r="AD137" i="14"/>
  <c r="AB138" i="14"/>
  <c r="AC138" i="14"/>
  <c r="AD138" i="14"/>
  <c r="AB139" i="14"/>
  <c r="AC139" i="14"/>
  <c r="AD139" i="14"/>
  <c r="AB140" i="14"/>
  <c r="AC140" i="14"/>
  <c r="AD140" i="14"/>
  <c r="AB141" i="14"/>
  <c r="AC141" i="14"/>
  <c r="AD141" i="14"/>
  <c r="AB142" i="14"/>
  <c r="AC142" i="14"/>
  <c r="AD142" i="14"/>
  <c r="AB143" i="14"/>
  <c r="AC143" i="14"/>
  <c r="AD143" i="14"/>
  <c r="AB144" i="14"/>
  <c r="AC144" i="14"/>
  <c r="AD144" i="14"/>
  <c r="AB145" i="14"/>
  <c r="AC145" i="14"/>
  <c r="AD145" i="14"/>
  <c r="AB146" i="14"/>
  <c r="AC146" i="14"/>
  <c r="AD146" i="14"/>
  <c r="AB147" i="14"/>
  <c r="AC147" i="14"/>
  <c r="AD147" i="14"/>
  <c r="AB148" i="14"/>
  <c r="AC148" i="14"/>
  <c r="AD148" i="14"/>
  <c r="AB149" i="14"/>
  <c r="AC149" i="14"/>
  <c r="AD149" i="14"/>
  <c r="AB150" i="14"/>
  <c r="AC150" i="14"/>
  <c r="AD150" i="14"/>
  <c r="AB151" i="14"/>
  <c r="AC151" i="14"/>
  <c r="AD151" i="14"/>
  <c r="AB152" i="14"/>
  <c r="AC152" i="14"/>
  <c r="AD152" i="14"/>
  <c r="AB153" i="14"/>
  <c r="AC153" i="14"/>
  <c r="AD153" i="14"/>
  <c r="AB154" i="14"/>
  <c r="AC154" i="14"/>
  <c r="AD154" i="14"/>
  <c r="AB155" i="14"/>
  <c r="AC155" i="14"/>
  <c r="AD155" i="14"/>
  <c r="AB156" i="14"/>
  <c r="AC156" i="14"/>
  <c r="AD156" i="14"/>
  <c r="AB157" i="14"/>
  <c r="AC157" i="14"/>
  <c r="AD157" i="14"/>
  <c r="AB158" i="14"/>
  <c r="AC158" i="14"/>
  <c r="AD158" i="14"/>
  <c r="AB159" i="14"/>
  <c r="AC159" i="14"/>
  <c r="AD159" i="14"/>
  <c r="AB160" i="14"/>
  <c r="AC160" i="14"/>
  <c r="AD160" i="14"/>
  <c r="AB161" i="14"/>
  <c r="AC161" i="14"/>
  <c r="AD161" i="14"/>
  <c r="AB162" i="14"/>
  <c r="AC162" i="14"/>
  <c r="AD162" i="14"/>
  <c r="AB163" i="14"/>
  <c r="AC163" i="14"/>
  <c r="AD163" i="14"/>
  <c r="AB164" i="14"/>
  <c r="AC164" i="14"/>
  <c r="AD164" i="14"/>
  <c r="AB165" i="14"/>
  <c r="AC165" i="14"/>
  <c r="AD165" i="14"/>
  <c r="AB166" i="14"/>
  <c r="AC166" i="14"/>
  <c r="AD166" i="14"/>
  <c r="AB167" i="14"/>
  <c r="AC167" i="14"/>
  <c r="AD167" i="14"/>
  <c r="AB168" i="14"/>
  <c r="AC168" i="14"/>
  <c r="AD168" i="14"/>
  <c r="AB169" i="14"/>
  <c r="AC169" i="14"/>
  <c r="AD169" i="14"/>
  <c r="AB170" i="14"/>
  <c r="AC170" i="14"/>
  <c r="AD170" i="14"/>
  <c r="AB171" i="14"/>
  <c r="AC171" i="14"/>
  <c r="AD171" i="14"/>
  <c r="AB172" i="14"/>
  <c r="AC172" i="14"/>
  <c r="AD172" i="14"/>
  <c r="AB173" i="14"/>
  <c r="AC173" i="14"/>
  <c r="AD173" i="14"/>
  <c r="AB174" i="14"/>
  <c r="AC174" i="14"/>
  <c r="AD174" i="14"/>
  <c r="AB175" i="14"/>
  <c r="AC175" i="14"/>
  <c r="AD175" i="14"/>
  <c r="AB176" i="14"/>
  <c r="AC176" i="14"/>
  <c r="AD176" i="14"/>
  <c r="AB177" i="14"/>
  <c r="AC177" i="14"/>
  <c r="AD177" i="14"/>
  <c r="AB178" i="14"/>
  <c r="AC178" i="14"/>
  <c r="AD178" i="14"/>
  <c r="AB179" i="14"/>
  <c r="AC179" i="14"/>
  <c r="AD179" i="14"/>
  <c r="AB180" i="14"/>
  <c r="AC180" i="14"/>
  <c r="AD180" i="14"/>
  <c r="AB181" i="14"/>
  <c r="AC181" i="14"/>
  <c r="AD181" i="14"/>
  <c r="AB182" i="14"/>
  <c r="AC182" i="14"/>
  <c r="AD182" i="14"/>
  <c r="AB183" i="14"/>
  <c r="AC183" i="14"/>
  <c r="AD183" i="14"/>
  <c r="AB184" i="14"/>
  <c r="AC184" i="14"/>
  <c r="AD184" i="14"/>
  <c r="AB185" i="14"/>
  <c r="AC185" i="14"/>
  <c r="AD185" i="14"/>
  <c r="AB186" i="14"/>
  <c r="AC186" i="14"/>
  <c r="AD186" i="14"/>
  <c r="AB187" i="14"/>
  <c r="AC187" i="14"/>
  <c r="AD187" i="14"/>
  <c r="AB188" i="14"/>
  <c r="AC188" i="14"/>
  <c r="AD188" i="14"/>
  <c r="AB189" i="14"/>
  <c r="AC189" i="14"/>
  <c r="AD189" i="14"/>
  <c r="AB190" i="14"/>
  <c r="AC190" i="14"/>
  <c r="AD190" i="14"/>
  <c r="AB191" i="14"/>
  <c r="AC191" i="14"/>
  <c r="AD191" i="14"/>
  <c r="AB192" i="14"/>
  <c r="AC192" i="14"/>
  <c r="AD192" i="14"/>
  <c r="AB193" i="14"/>
  <c r="AC193" i="14"/>
  <c r="AD193" i="14"/>
  <c r="AB194" i="14"/>
  <c r="AC194" i="14"/>
  <c r="AD194" i="14"/>
  <c r="AB195" i="14"/>
  <c r="AC195" i="14"/>
  <c r="AD195" i="14"/>
  <c r="AB196" i="14"/>
  <c r="AC196" i="14"/>
  <c r="AD196" i="14"/>
  <c r="AB197" i="14"/>
  <c r="AC197" i="14"/>
  <c r="AD197" i="14"/>
  <c r="AB198" i="14"/>
  <c r="AC198" i="14"/>
  <c r="AD198" i="14"/>
  <c r="AB199" i="14"/>
  <c r="AC199" i="14"/>
  <c r="AD199" i="14"/>
  <c r="AB200" i="14"/>
  <c r="AC200" i="14"/>
  <c r="AD200" i="14"/>
  <c r="AB201" i="14"/>
  <c r="AC201" i="14"/>
  <c r="AD201" i="14"/>
  <c r="AB202" i="14"/>
  <c r="AC202" i="14"/>
  <c r="AD202" i="14"/>
  <c r="AB203" i="14"/>
  <c r="AC203" i="14"/>
  <c r="AD203" i="14"/>
  <c r="AB204" i="14"/>
  <c r="AC204" i="14"/>
  <c r="AD204" i="14"/>
  <c r="AB205" i="14"/>
  <c r="AC205" i="14"/>
  <c r="AD205" i="14"/>
  <c r="AB206" i="14"/>
  <c r="AC206" i="14"/>
  <c r="AD206" i="14"/>
  <c r="AB207" i="14"/>
  <c r="AC207" i="14"/>
  <c r="AD207" i="14"/>
  <c r="AB208" i="14"/>
  <c r="AC208" i="14"/>
  <c r="AD208" i="14"/>
  <c r="AB209" i="14"/>
  <c r="AC209" i="14"/>
  <c r="AD209" i="14"/>
  <c r="AB210" i="14"/>
  <c r="AC210" i="14"/>
  <c r="AD210" i="14"/>
  <c r="AB211" i="14"/>
  <c r="AC211" i="14"/>
  <c r="AD211" i="14"/>
  <c r="AB212" i="14"/>
  <c r="AC212" i="14"/>
  <c r="AD212" i="14"/>
  <c r="AB213" i="14"/>
  <c r="AC213" i="14"/>
  <c r="AD213" i="14"/>
  <c r="AB214" i="14"/>
  <c r="AC214" i="14"/>
  <c r="AD214" i="14"/>
  <c r="AB215" i="14"/>
  <c r="AC215" i="14"/>
  <c r="AD215" i="14"/>
  <c r="AB216" i="14"/>
  <c r="AC216" i="14"/>
  <c r="AD216" i="14"/>
  <c r="AB217" i="14"/>
  <c r="AC217" i="14"/>
  <c r="AD217" i="14"/>
  <c r="AB218" i="14"/>
  <c r="AC218" i="14"/>
  <c r="AD218" i="14"/>
  <c r="AB219" i="14"/>
  <c r="AC219" i="14"/>
  <c r="AD219" i="14"/>
  <c r="AB220" i="14"/>
  <c r="AC220" i="14"/>
  <c r="AD220" i="14"/>
  <c r="AB221" i="14"/>
  <c r="AC221" i="14"/>
  <c r="AD221" i="14"/>
  <c r="AB222" i="14"/>
  <c r="AC222" i="14"/>
  <c r="AD222" i="14"/>
  <c r="AB223" i="14"/>
  <c r="AC223" i="14"/>
  <c r="AD223" i="14"/>
  <c r="AB224" i="14"/>
  <c r="AC224" i="14"/>
  <c r="AD224" i="14"/>
  <c r="AB225" i="14"/>
  <c r="AC225" i="14"/>
  <c r="AD225" i="14"/>
  <c r="AB226" i="14"/>
  <c r="AC226" i="14"/>
  <c r="AD226" i="14"/>
  <c r="AB227" i="14"/>
  <c r="AC227" i="14"/>
  <c r="AD227" i="14"/>
  <c r="AB228" i="14"/>
  <c r="AC228" i="14"/>
  <c r="AD228" i="14"/>
  <c r="AB229" i="14"/>
  <c r="AC229" i="14"/>
  <c r="AD229" i="14"/>
  <c r="AB230" i="14"/>
  <c r="AC230" i="14"/>
  <c r="AD230" i="14"/>
  <c r="AB231" i="14"/>
  <c r="AC231" i="14"/>
  <c r="AD231" i="14"/>
  <c r="AB232" i="14"/>
  <c r="AC232" i="14"/>
  <c r="AD232" i="14"/>
  <c r="AB233" i="14"/>
  <c r="AC233" i="14"/>
  <c r="AD233" i="14"/>
  <c r="AB234" i="14"/>
  <c r="AC234" i="14"/>
  <c r="AD234" i="14"/>
  <c r="AB235" i="14"/>
  <c r="AC235" i="14"/>
  <c r="AD235" i="14"/>
  <c r="AB236" i="14"/>
  <c r="AC236" i="14"/>
  <c r="AD236" i="14"/>
  <c r="AB237" i="14"/>
  <c r="AC237" i="14"/>
  <c r="AD237" i="14"/>
  <c r="AB238" i="14"/>
  <c r="AC238" i="14"/>
  <c r="AD238" i="14"/>
  <c r="AB239" i="14"/>
  <c r="AC239" i="14"/>
  <c r="AD239" i="14"/>
  <c r="AB240" i="14"/>
  <c r="AC240" i="14"/>
  <c r="AD240" i="14"/>
  <c r="AB241" i="14"/>
  <c r="AC241" i="14"/>
  <c r="AD241" i="14"/>
  <c r="AB242" i="14"/>
  <c r="AC242" i="14"/>
  <c r="AD242" i="14"/>
  <c r="AB243" i="14"/>
  <c r="AC243" i="14"/>
  <c r="AD243" i="14"/>
  <c r="AB244" i="14"/>
  <c r="AC244" i="14"/>
  <c r="AD244" i="14"/>
  <c r="AB245" i="14"/>
  <c r="AC245" i="14"/>
  <c r="AD245" i="14"/>
  <c r="AB246" i="14"/>
  <c r="AC246" i="14"/>
  <c r="AD246" i="14"/>
  <c r="AB247" i="14"/>
  <c r="AC247" i="14"/>
  <c r="AD247" i="14"/>
  <c r="AB248" i="14"/>
  <c r="AC248" i="14"/>
  <c r="AD248" i="14"/>
  <c r="AB249" i="14"/>
  <c r="AC249" i="14"/>
  <c r="AD249" i="14"/>
  <c r="AB250" i="14"/>
  <c r="AC250" i="14"/>
  <c r="AD250" i="14"/>
  <c r="AB251" i="14"/>
  <c r="AC251" i="14"/>
  <c r="AD251" i="14"/>
  <c r="AB252" i="14"/>
  <c r="AC252" i="14"/>
  <c r="AD252" i="14"/>
  <c r="AB253" i="14"/>
  <c r="AC253" i="14"/>
  <c r="AD253" i="14"/>
  <c r="AB254" i="14"/>
  <c r="AC254" i="14"/>
  <c r="AD254" i="14"/>
  <c r="AB255" i="14"/>
  <c r="AC255" i="14"/>
  <c r="AD255" i="14"/>
  <c r="AB256" i="14"/>
  <c r="AC256" i="14"/>
  <c r="AD256" i="14"/>
  <c r="AB257" i="14"/>
  <c r="AC257" i="14"/>
  <c r="AD257" i="14"/>
  <c r="AB258" i="14"/>
  <c r="AC258" i="14"/>
  <c r="AD258" i="14"/>
  <c r="AB259" i="14"/>
  <c r="AC259" i="14"/>
  <c r="AD259" i="14"/>
  <c r="AB260" i="14"/>
  <c r="AC260" i="14"/>
  <c r="AD260" i="14"/>
  <c r="AB261" i="14"/>
  <c r="AC261" i="14"/>
  <c r="AD261" i="14"/>
  <c r="AB262" i="14"/>
  <c r="AC262" i="14"/>
  <c r="AD262" i="14"/>
  <c r="AB263" i="14"/>
  <c r="AC263" i="14"/>
  <c r="AD263" i="14"/>
  <c r="AB264" i="14"/>
  <c r="AC264" i="14"/>
  <c r="AD264" i="14"/>
  <c r="AB265" i="14"/>
  <c r="AC265" i="14"/>
  <c r="AD265" i="14"/>
  <c r="AB266" i="14"/>
  <c r="AC266" i="14"/>
  <c r="AD266" i="14"/>
  <c r="AB267" i="14"/>
  <c r="AC267" i="14"/>
  <c r="AD267" i="14"/>
  <c r="AB268" i="14"/>
  <c r="AC268" i="14"/>
  <c r="AD268" i="14"/>
  <c r="AB269" i="14"/>
  <c r="AC269" i="14"/>
  <c r="AD269" i="14"/>
  <c r="AB270" i="14"/>
  <c r="AC270" i="14"/>
  <c r="AD270" i="14"/>
  <c r="AB271" i="14"/>
  <c r="AC271" i="14"/>
  <c r="AD271" i="14"/>
  <c r="AB272" i="14"/>
  <c r="AC272" i="14"/>
  <c r="AD272" i="14"/>
  <c r="AB273" i="14"/>
  <c r="AC273" i="14"/>
  <c r="AD273" i="14"/>
  <c r="AB274" i="14"/>
  <c r="AC274" i="14"/>
  <c r="AD274" i="14"/>
  <c r="AB275" i="14"/>
  <c r="AC275" i="14"/>
  <c r="AD275" i="14"/>
  <c r="AB276" i="14"/>
  <c r="AC276" i="14"/>
  <c r="AD276" i="14"/>
  <c r="AB277" i="14"/>
  <c r="AC277" i="14"/>
  <c r="AD277" i="14"/>
  <c r="AB278" i="14"/>
  <c r="AC278" i="14"/>
  <c r="AD278" i="14"/>
  <c r="AB279" i="14"/>
  <c r="AC279" i="14"/>
  <c r="AD279" i="14"/>
  <c r="AB280" i="14"/>
  <c r="AC280" i="14"/>
  <c r="AD280" i="14"/>
  <c r="AB281" i="14"/>
  <c r="AC281" i="14"/>
  <c r="AD281" i="14"/>
  <c r="AB282" i="14"/>
  <c r="AC282" i="14"/>
  <c r="AD282" i="14"/>
  <c r="AB283" i="14"/>
  <c r="AC283" i="14"/>
  <c r="AD283" i="14"/>
  <c r="AB284" i="14"/>
  <c r="AC284" i="14"/>
  <c r="AD284" i="14"/>
  <c r="AB285" i="14"/>
  <c r="AC285" i="14"/>
  <c r="AD285" i="14"/>
  <c r="AB286" i="14"/>
  <c r="AC286" i="14"/>
  <c r="AD286" i="14"/>
  <c r="AB287" i="14"/>
  <c r="AC287" i="14"/>
  <c r="AD287" i="14"/>
  <c r="AB288" i="14"/>
  <c r="AC288" i="14"/>
  <c r="AD288" i="14"/>
  <c r="AB289" i="14"/>
  <c r="AC289" i="14"/>
  <c r="AD289" i="14"/>
  <c r="AB290" i="14"/>
  <c r="AC290" i="14"/>
  <c r="AD290" i="14"/>
  <c r="AB291" i="14"/>
  <c r="AC291" i="14"/>
  <c r="AD291" i="14"/>
  <c r="AB292" i="14"/>
  <c r="AC292" i="14"/>
  <c r="AD292" i="14"/>
  <c r="AB293" i="14"/>
  <c r="AC293" i="14"/>
  <c r="AD293" i="14"/>
  <c r="AB294" i="14"/>
  <c r="AC294" i="14"/>
  <c r="AD294" i="14"/>
  <c r="AB295" i="14"/>
  <c r="AC295" i="14"/>
  <c r="AD295" i="14"/>
  <c r="AB296" i="14"/>
  <c r="AC296" i="14"/>
  <c r="AD296" i="14"/>
  <c r="AB297" i="14"/>
  <c r="AC297" i="14"/>
  <c r="AD297" i="14"/>
  <c r="AB298" i="14"/>
  <c r="AC298" i="14"/>
  <c r="AD298" i="14"/>
  <c r="AB299" i="14"/>
  <c r="AC299" i="14"/>
  <c r="AD299" i="14"/>
  <c r="AB300" i="14"/>
  <c r="AC300" i="14"/>
  <c r="AD300" i="14"/>
  <c r="AB301" i="14"/>
  <c r="AC301" i="14"/>
  <c r="AD301" i="14"/>
  <c r="AB302" i="14"/>
  <c r="AC302" i="14"/>
  <c r="AD302" i="14"/>
  <c r="AB303" i="14"/>
  <c r="AC303" i="14"/>
  <c r="AD303" i="14"/>
  <c r="AB304" i="14"/>
  <c r="AC304" i="14"/>
  <c r="AD304" i="14"/>
  <c r="AB305" i="14"/>
  <c r="AC305" i="14"/>
  <c r="AD305" i="14"/>
  <c r="AB306" i="14"/>
  <c r="AC306" i="14"/>
  <c r="AD306" i="14"/>
  <c r="AB307" i="14"/>
  <c r="AC307" i="14"/>
  <c r="AD307" i="14"/>
  <c r="AB308" i="14"/>
  <c r="AC308" i="14"/>
  <c r="AD308" i="14"/>
  <c r="AB309" i="14"/>
  <c r="AC309" i="14"/>
  <c r="AD309" i="14"/>
  <c r="AB310" i="14"/>
  <c r="AC310" i="14"/>
  <c r="AD310" i="14"/>
  <c r="AB311" i="14"/>
  <c r="AC311" i="14"/>
  <c r="AD311" i="14"/>
  <c r="AB312" i="14"/>
  <c r="AC312" i="14"/>
  <c r="AD312" i="14"/>
  <c r="AB313" i="14"/>
  <c r="AC313" i="14"/>
  <c r="AD313" i="14"/>
  <c r="AB314" i="14"/>
  <c r="AC314" i="14"/>
  <c r="AD314" i="14"/>
  <c r="AB315" i="14"/>
  <c r="AC315" i="14"/>
  <c r="AD315" i="14"/>
  <c r="AB316" i="14"/>
  <c r="AC316" i="14"/>
  <c r="AD316" i="14"/>
  <c r="AB317" i="14"/>
  <c r="AC317" i="14"/>
  <c r="AD317" i="14"/>
  <c r="AB318" i="14"/>
  <c r="AC318" i="14"/>
  <c r="AD318" i="14"/>
  <c r="AB319" i="14"/>
  <c r="AC319" i="14"/>
  <c r="AD319" i="14"/>
  <c r="AB320" i="14"/>
  <c r="AC320" i="14"/>
  <c r="AD320" i="14"/>
  <c r="AB321" i="14"/>
  <c r="AC321" i="14"/>
  <c r="AD321" i="14"/>
  <c r="AB322" i="14"/>
  <c r="AC322" i="14"/>
  <c r="AD322" i="14"/>
  <c r="AB323" i="14"/>
  <c r="AC323" i="14"/>
  <c r="AD323" i="14"/>
  <c r="AB324" i="14"/>
  <c r="AC324" i="14"/>
  <c r="AD324" i="14"/>
  <c r="AB325" i="14"/>
  <c r="AC325" i="14"/>
  <c r="AD325" i="14"/>
  <c r="AB326" i="14"/>
  <c r="AC326" i="14"/>
  <c r="AD326" i="14"/>
  <c r="AB327" i="14"/>
  <c r="AC327" i="14"/>
  <c r="AD327" i="14"/>
  <c r="AB328" i="14"/>
  <c r="AC328" i="14"/>
  <c r="AD328" i="14"/>
  <c r="AB329" i="14"/>
  <c r="AC329" i="14"/>
  <c r="AD329" i="14"/>
  <c r="AB330" i="14"/>
  <c r="AC330" i="14"/>
  <c r="AD330" i="14"/>
  <c r="AB331" i="14"/>
  <c r="AC331" i="14"/>
  <c r="AD331" i="14"/>
  <c r="AB332" i="14"/>
  <c r="AC332" i="14"/>
  <c r="AD332" i="14"/>
  <c r="AB333" i="14"/>
  <c r="AC333" i="14"/>
  <c r="AD333" i="14"/>
  <c r="AB334" i="14"/>
  <c r="AC334" i="14"/>
  <c r="AD334" i="14"/>
  <c r="AB335" i="14"/>
  <c r="AC335" i="14"/>
  <c r="AD335" i="14"/>
  <c r="AB336" i="14"/>
  <c r="AC336" i="14"/>
  <c r="AD336" i="14"/>
  <c r="AB337" i="14"/>
  <c r="AC337" i="14"/>
  <c r="AD337" i="14"/>
  <c r="AB338" i="14"/>
  <c r="AC338" i="14"/>
  <c r="AD338" i="14"/>
  <c r="AB339" i="14"/>
  <c r="AC339" i="14"/>
  <c r="AD339" i="14"/>
  <c r="AB340" i="14"/>
  <c r="AC340" i="14"/>
  <c r="AD340" i="14"/>
  <c r="AB341" i="14"/>
  <c r="AC341" i="14"/>
  <c r="AD341" i="14"/>
  <c r="AB342" i="14"/>
  <c r="AC342" i="14"/>
  <c r="AD342" i="14"/>
  <c r="AB343" i="14"/>
  <c r="AC343" i="14"/>
  <c r="AD343" i="14"/>
  <c r="AB344" i="14"/>
  <c r="AC344" i="14"/>
  <c r="AD344" i="14"/>
  <c r="AB345" i="14"/>
  <c r="AC345" i="14"/>
  <c r="AD345" i="14"/>
  <c r="AB346" i="14"/>
  <c r="AC346" i="14"/>
  <c r="AD346" i="14"/>
  <c r="AB347" i="14"/>
  <c r="AC347" i="14"/>
  <c r="AD347" i="14"/>
  <c r="AB348" i="14"/>
  <c r="AC348" i="14"/>
  <c r="AD348" i="14"/>
  <c r="AB349" i="14"/>
  <c r="AC349" i="14"/>
  <c r="AD349" i="14"/>
  <c r="AB350" i="14"/>
  <c r="AC350" i="14"/>
  <c r="AD350" i="14"/>
  <c r="AB351" i="14"/>
  <c r="AC351" i="14"/>
  <c r="AD351" i="14"/>
  <c r="AB352" i="14"/>
  <c r="AC352" i="14"/>
  <c r="AD352" i="14"/>
  <c r="AB353" i="14"/>
  <c r="AC353" i="14"/>
  <c r="AD353" i="14"/>
  <c r="AB354" i="14"/>
  <c r="AC354" i="14"/>
  <c r="AD354" i="14"/>
  <c r="AB355" i="14"/>
  <c r="AC355" i="14"/>
  <c r="AD355" i="14"/>
  <c r="AB356" i="14"/>
  <c r="AC356" i="14"/>
  <c r="AD356" i="14"/>
  <c r="AB357" i="14"/>
  <c r="AC357" i="14"/>
  <c r="AD357" i="14"/>
  <c r="AB358" i="14"/>
  <c r="AC358" i="14"/>
  <c r="AD358" i="14"/>
  <c r="AB359" i="14"/>
  <c r="AC359" i="14"/>
  <c r="AD359" i="14"/>
  <c r="AB360" i="14"/>
  <c r="AC360" i="14"/>
  <c r="AD360" i="14"/>
  <c r="AB361" i="14"/>
  <c r="AC361" i="14"/>
  <c r="AD361" i="14"/>
  <c r="AB362" i="14"/>
  <c r="AC362" i="14"/>
  <c r="AD362" i="14"/>
  <c r="AB363" i="14"/>
  <c r="AC363" i="14"/>
  <c r="AD363" i="14"/>
  <c r="AB364" i="14"/>
  <c r="AC364" i="14"/>
  <c r="AD364" i="14"/>
  <c r="AB365" i="14"/>
  <c r="AC365" i="14"/>
  <c r="AD365" i="14"/>
  <c r="AB366" i="14"/>
  <c r="AC366" i="14"/>
  <c r="AD366" i="14"/>
  <c r="AB367" i="14"/>
  <c r="AC367" i="14"/>
  <c r="AD367" i="14"/>
  <c r="AB368" i="14"/>
  <c r="AC368" i="14"/>
  <c r="AD368" i="14"/>
  <c r="AB369" i="14"/>
  <c r="AC369" i="14"/>
  <c r="AD369" i="14"/>
  <c r="AB370" i="14"/>
  <c r="AC370" i="14"/>
  <c r="AD370" i="14"/>
  <c r="AB371" i="14"/>
  <c r="AC371" i="14"/>
  <c r="AD371" i="14"/>
  <c r="AB372" i="14"/>
  <c r="AC372" i="14"/>
  <c r="AD372" i="14"/>
  <c r="AB373" i="14"/>
  <c r="AC373" i="14"/>
  <c r="AD373" i="14"/>
  <c r="AB374" i="14"/>
  <c r="AC374" i="14"/>
  <c r="AD374" i="14"/>
  <c r="AB375" i="14"/>
  <c r="AC375" i="14"/>
  <c r="AD375" i="14"/>
  <c r="AB376" i="14"/>
  <c r="AC376" i="14"/>
  <c r="AD376" i="14"/>
  <c r="AB377" i="14"/>
  <c r="AC377" i="14"/>
  <c r="AD377" i="14"/>
  <c r="AB378" i="14"/>
  <c r="AC378" i="14"/>
  <c r="AD378" i="14"/>
  <c r="AB379" i="14"/>
  <c r="AC379" i="14"/>
  <c r="AD379" i="14"/>
  <c r="AB380" i="14"/>
  <c r="AC380" i="14"/>
  <c r="AD380" i="14"/>
  <c r="AB381" i="14"/>
  <c r="AC381" i="14"/>
  <c r="AD381" i="14"/>
  <c r="AB382" i="14"/>
  <c r="AC382" i="14"/>
  <c r="AD382" i="14"/>
  <c r="AB383" i="14"/>
  <c r="AC383" i="14"/>
  <c r="AD383" i="14"/>
  <c r="AB384" i="14"/>
  <c r="AC384" i="14"/>
  <c r="AD384" i="14"/>
  <c r="AB385" i="14"/>
  <c r="AC385" i="14"/>
  <c r="AD385" i="14"/>
  <c r="AB386" i="14"/>
  <c r="AC386" i="14"/>
  <c r="AD386" i="14"/>
  <c r="AB387" i="14"/>
  <c r="AC387" i="14"/>
  <c r="AD387" i="14"/>
  <c r="AB388" i="14"/>
  <c r="AC388" i="14"/>
  <c r="AD388" i="14"/>
  <c r="AB389" i="14"/>
  <c r="AC389" i="14"/>
  <c r="AD389" i="14"/>
  <c r="AB390" i="14"/>
  <c r="AC390" i="14"/>
  <c r="AD390" i="14"/>
  <c r="AB391" i="14"/>
  <c r="AC391" i="14"/>
  <c r="AD391" i="14"/>
  <c r="AB392" i="14"/>
  <c r="AC392" i="14"/>
  <c r="AD392" i="14"/>
  <c r="AB393" i="14"/>
  <c r="AC393" i="14"/>
  <c r="AD393" i="14"/>
  <c r="AB394" i="14"/>
  <c r="AC394" i="14"/>
  <c r="AD394" i="14"/>
  <c r="AB395" i="14"/>
  <c r="AC395" i="14"/>
  <c r="AD395" i="14"/>
  <c r="AB34" i="14"/>
  <c r="AC34" i="14"/>
  <c r="AD34" i="14"/>
  <c r="AD396" i="14"/>
  <c r="AC396" i="14"/>
  <c r="AB396" i="14"/>
  <c r="AA396" i="14"/>
  <c r="Z396" i="14"/>
  <c r="Y396" i="14"/>
  <c r="X396" i="14"/>
  <c r="W396" i="14"/>
  <c r="V396" i="14"/>
  <c r="T396" i="14"/>
  <c r="S396" i="14"/>
  <c r="R396" i="14"/>
  <c r="Q396" i="14"/>
  <c r="P396" i="14"/>
  <c r="O396" i="14"/>
  <c r="N396" i="14"/>
  <c r="M396" i="14"/>
  <c r="L396" i="14"/>
  <c r="K396" i="14"/>
  <c r="J396" i="14"/>
  <c r="I396" i="14"/>
  <c r="H396" i="14"/>
  <c r="G396" i="14"/>
  <c r="F396" i="14"/>
  <c r="E396" i="14"/>
  <c r="S64" i="13"/>
  <c r="S65" i="13"/>
  <c r="S66" i="13"/>
  <c r="S67" i="13"/>
  <c r="S68" i="13"/>
  <c r="S69" i="13"/>
  <c r="S70" i="13"/>
  <c r="S71" i="13"/>
  <c r="S72" i="13"/>
  <c r="S73" i="13"/>
  <c r="S74" i="13"/>
  <c r="S75" i="13"/>
  <c r="S76" i="13"/>
  <c r="S77" i="13"/>
  <c r="S78" i="13"/>
  <c r="S79" i="13"/>
  <c r="S80" i="13"/>
  <c r="S81" i="13"/>
  <c r="S82" i="13"/>
  <c r="S83" i="13"/>
  <c r="S84" i="13"/>
  <c r="S85" i="13"/>
  <c r="S86" i="13"/>
  <c r="S87" i="13"/>
  <c r="S88" i="13"/>
  <c r="S89" i="13"/>
  <c r="S90" i="13"/>
  <c r="S91" i="13"/>
  <c r="S92" i="13"/>
  <c r="S93" i="13"/>
  <c r="S94" i="13"/>
  <c r="S95" i="13"/>
  <c r="S96" i="13"/>
  <c r="S97" i="13"/>
  <c r="S98" i="13"/>
  <c r="S99" i="13"/>
  <c r="S100" i="13"/>
  <c r="S101" i="13"/>
  <c r="S102" i="13"/>
  <c r="S103" i="13"/>
  <c r="S104" i="13"/>
  <c r="S105" i="13"/>
  <c r="S106" i="13"/>
  <c r="S107" i="13"/>
  <c r="S108" i="13"/>
  <c r="S109" i="13"/>
  <c r="S110" i="13"/>
  <c r="S111" i="13"/>
  <c r="S112" i="13"/>
  <c r="S113" i="13"/>
  <c r="S114" i="13"/>
  <c r="S115" i="13"/>
  <c r="S116" i="13"/>
  <c r="S117" i="13"/>
  <c r="S118" i="13"/>
  <c r="S119" i="13"/>
  <c r="S120" i="13"/>
  <c r="S121" i="13"/>
  <c r="S122" i="13"/>
  <c r="S123" i="13"/>
  <c r="S124" i="13"/>
  <c r="S125" i="13"/>
  <c r="S126" i="13"/>
  <c r="S127" i="13"/>
  <c r="S128" i="13"/>
  <c r="S129" i="13"/>
  <c r="S130" i="13"/>
  <c r="S131" i="13"/>
  <c r="S132" i="13"/>
  <c r="S133" i="13"/>
  <c r="S134" i="13"/>
  <c r="S135" i="13"/>
  <c r="S136" i="13"/>
  <c r="S137" i="13"/>
  <c r="S138" i="13"/>
  <c r="S139" i="13"/>
  <c r="S140" i="13"/>
  <c r="S141" i="13"/>
  <c r="S142" i="13"/>
  <c r="S143" i="13"/>
  <c r="S144" i="13"/>
  <c r="S145" i="13"/>
  <c r="S146" i="13"/>
  <c r="S147" i="13"/>
  <c r="S148" i="13"/>
  <c r="S149" i="13"/>
  <c r="S150" i="13"/>
  <c r="S151" i="13"/>
  <c r="S152" i="13"/>
  <c r="S153" i="13"/>
  <c r="S154" i="13"/>
  <c r="S155" i="13"/>
  <c r="S156" i="13"/>
  <c r="S157" i="13"/>
  <c r="S158" i="13"/>
  <c r="S159" i="13"/>
  <c r="S160" i="13"/>
  <c r="S161" i="13"/>
  <c r="S162" i="13"/>
  <c r="S163" i="13"/>
  <c r="S164" i="13"/>
  <c r="S165" i="13"/>
  <c r="S166" i="13"/>
  <c r="S167" i="13"/>
  <c r="S168" i="13"/>
  <c r="S169" i="13"/>
  <c r="S170" i="13"/>
  <c r="S171" i="13"/>
  <c r="S172" i="13"/>
  <c r="S173" i="13"/>
  <c r="S174" i="13"/>
  <c r="S175" i="13"/>
  <c r="S176" i="13"/>
  <c r="S177" i="13"/>
  <c r="S178" i="13"/>
  <c r="S179" i="13"/>
  <c r="S180" i="13"/>
  <c r="S181" i="13"/>
  <c r="S182" i="13"/>
  <c r="S183" i="13"/>
  <c r="S184" i="13"/>
  <c r="S185" i="13"/>
  <c r="S186" i="13"/>
  <c r="S187" i="13"/>
  <c r="S188" i="13"/>
  <c r="S189" i="13"/>
  <c r="S190" i="13"/>
  <c r="S191" i="13"/>
  <c r="S192" i="13"/>
  <c r="S193" i="13"/>
  <c r="S194" i="13"/>
  <c r="S195" i="13"/>
  <c r="S196" i="13"/>
  <c r="S197" i="13"/>
  <c r="S198" i="13"/>
  <c r="S199" i="13"/>
  <c r="S200" i="13"/>
  <c r="S201" i="13"/>
  <c r="S202" i="13"/>
  <c r="S203" i="13"/>
  <c r="S204" i="13"/>
  <c r="S205" i="13"/>
  <c r="S206" i="13"/>
  <c r="S207" i="13"/>
  <c r="S208" i="13"/>
  <c r="S209" i="13"/>
  <c r="S210" i="13"/>
  <c r="S211" i="13"/>
  <c r="S212" i="13"/>
  <c r="S213" i="13"/>
  <c r="S214" i="13"/>
  <c r="S215" i="13"/>
  <c r="S216" i="13"/>
  <c r="S217" i="13"/>
  <c r="S218" i="13"/>
  <c r="S219" i="13"/>
  <c r="S220" i="13"/>
  <c r="S221" i="13"/>
  <c r="S222" i="13"/>
  <c r="S223" i="13"/>
  <c r="S224" i="13"/>
  <c r="S225" i="13"/>
  <c r="S226" i="13"/>
  <c r="S227" i="13"/>
  <c r="S228" i="13"/>
  <c r="S229" i="13"/>
  <c r="S230" i="13"/>
  <c r="S231" i="13"/>
  <c r="S232" i="13"/>
  <c r="S233" i="13"/>
  <c r="S234" i="13"/>
  <c r="S235" i="13"/>
  <c r="S236" i="13"/>
  <c r="S237" i="13"/>
  <c r="S238" i="13"/>
  <c r="S239" i="13"/>
  <c r="S240" i="13"/>
  <c r="S241" i="13"/>
  <c r="S242" i="13"/>
  <c r="S243" i="13"/>
  <c r="S244" i="13"/>
  <c r="S245" i="13"/>
  <c r="S246" i="13"/>
  <c r="S247" i="13"/>
  <c r="S248" i="13"/>
  <c r="S249" i="13"/>
  <c r="S250" i="13"/>
  <c r="S251" i="13"/>
  <c r="S252" i="13"/>
  <c r="S253" i="13"/>
  <c r="S254" i="13"/>
  <c r="S255" i="13"/>
  <c r="S256" i="13"/>
  <c r="S257" i="13"/>
  <c r="S258" i="13"/>
  <c r="S259" i="13"/>
  <c r="S260" i="13"/>
  <c r="S261" i="13"/>
  <c r="S262" i="13"/>
  <c r="S263" i="13"/>
  <c r="S264" i="13"/>
  <c r="S265" i="13"/>
  <c r="S266" i="13"/>
  <c r="S267" i="13"/>
  <c r="S268" i="13"/>
  <c r="S269" i="13"/>
  <c r="S270" i="13"/>
  <c r="S271" i="13"/>
  <c r="S272" i="13"/>
  <c r="S273" i="13"/>
  <c r="S274" i="13"/>
  <c r="S275" i="13"/>
  <c r="S276" i="13"/>
  <c r="S277" i="13"/>
  <c r="S278" i="13"/>
  <c r="S279" i="13"/>
  <c r="S280" i="13"/>
  <c r="S281" i="13"/>
  <c r="S282" i="13"/>
  <c r="S283" i="13"/>
  <c r="S284" i="13"/>
  <c r="S285" i="13"/>
  <c r="S286" i="13"/>
  <c r="S287" i="13"/>
  <c r="S288" i="13"/>
  <c r="S289" i="13"/>
  <c r="S290" i="13"/>
  <c r="S291" i="13"/>
  <c r="S292" i="13"/>
  <c r="S293" i="13"/>
  <c r="S294" i="13"/>
  <c r="S295" i="13"/>
  <c r="S296" i="13"/>
  <c r="S297" i="13"/>
  <c r="S298" i="13"/>
  <c r="S299" i="13"/>
  <c r="S300" i="13"/>
  <c r="S301" i="13"/>
  <c r="S302" i="13"/>
  <c r="S303" i="13"/>
  <c r="S304" i="13"/>
  <c r="S305" i="13"/>
  <c r="S306" i="13"/>
  <c r="S307" i="13"/>
  <c r="S308" i="13"/>
  <c r="S309" i="13"/>
  <c r="S310" i="13"/>
  <c r="S311" i="13"/>
  <c r="S312" i="13"/>
  <c r="S313" i="13"/>
  <c r="S314" i="13"/>
  <c r="S315" i="13"/>
  <c r="S316" i="13"/>
  <c r="S317" i="13"/>
  <c r="S318" i="13"/>
  <c r="S319" i="13"/>
  <c r="S320" i="13"/>
  <c r="S321" i="13"/>
  <c r="S322" i="13"/>
  <c r="S323" i="13"/>
  <c r="S324" i="13"/>
  <c r="S325" i="13"/>
  <c r="S326" i="13"/>
  <c r="S327" i="13"/>
  <c r="S328" i="13"/>
  <c r="S329" i="13"/>
  <c r="S330" i="13"/>
  <c r="S331" i="13"/>
  <c r="S332" i="13"/>
  <c r="S333" i="13"/>
  <c r="S334" i="13"/>
  <c r="S335" i="13"/>
  <c r="S336" i="13"/>
  <c r="S337" i="13"/>
  <c r="S338" i="13"/>
  <c r="S339" i="13"/>
  <c r="S340" i="13"/>
  <c r="S341" i="13"/>
  <c r="S342" i="13"/>
  <c r="S343" i="13"/>
  <c r="S344" i="13"/>
  <c r="S345" i="13"/>
  <c r="S346" i="13"/>
  <c r="S347" i="13"/>
  <c r="S348" i="13"/>
  <c r="S349" i="13"/>
  <c r="S350" i="13"/>
  <c r="S351" i="13"/>
  <c r="S352" i="13"/>
  <c r="S353" i="13"/>
  <c r="S354" i="13"/>
  <c r="S355" i="13"/>
  <c r="S356" i="13"/>
  <c r="S357" i="13"/>
  <c r="S358" i="13"/>
  <c r="S359" i="13"/>
  <c r="S360" i="13"/>
  <c r="S361" i="13"/>
  <c r="S362" i="13"/>
  <c r="S363" i="13"/>
  <c r="S364" i="13"/>
  <c r="S365" i="13"/>
  <c r="S366" i="13"/>
  <c r="S367" i="13"/>
  <c r="S368" i="13"/>
  <c r="S369" i="13"/>
  <c r="S370" i="13"/>
  <c r="S371" i="13"/>
  <c r="S372" i="13"/>
  <c r="S373" i="13"/>
  <c r="S374" i="13"/>
  <c r="S375" i="13"/>
  <c r="S376" i="13"/>
  <c r="S377" i="13"/>
  <c r="S378" i="13"/>
  <c r="S379" i="13"/>
  <c r="S380" i="13"/>
  <c r="S381" i="13"/>
  <c r="S382" i="13"/>
  <c r="S383" i="13"/>
  <c r="S384" i="13"/>
  <c r="S385" i="13"/>
  <c r="S386" i="13"/>
  <c r="S387" i="13"/>
  <c r="S388" i="13"/>
  <c r="S389" i="13"/>
  <c r="S390" i="13"/>
  <c r="S391" i="13"/>
  <c r="S392" i="13"/>
  <c r="S393" i="13"/>
  <c r="S394" i="13"/>
  <c r="S395" i="13"/>
  <c r="S396" i="13"/>
  <c r="S397" i="13"/>
  <c r="S398" i="13"/>
  <c r="S399" i="13"/>
  <c r="S400" i="13"/>
  <c r="S401" i="13"/>
  <c r="S402" i="13"/>
  <c r="S403" i="13"/>
  <c r="S404" i="13"/>
  <c r="S405" i="13"/>
  <c r="S406" i="13"/>
  <c r="S407" i="13"/>
  <c r="S408" i="13"/>
  <c r="S409" i="13"/>
  <c r="S410" i="13"/>
  <c r="S411" i="13"/>
  <c r="S412" i="13"/>
  <c r="S413" i="13"/>
  <c r="S414" i="13"/>
  <c r="S415" i="13"/>
  <c r="S416" i="13"/>
  <c r="S417" i="13"/>
  <c r="S418" i="13"/>
  <c r="S419" i="13"/>
  <c r="S420" i="13"/>
  <c r="S421" i="13"/>
  <c r="S422" i="13"/>
  <c r="S423" i="13"/>
  <c r="S424" i="13"/>
  <c r="S425" i="13"/>
  <c r="S426" i="13"/>
  <c r="S427" i="13"/>
  <c r="S428" i="13"/>
  <c r="S429" i="13"/>
  <c r="S430" i="13"/>
  <c r="S431" i="13"/>
  <c r="S432" i="13"/>
  <c r="S433" i="13"/>
  <c r="S434" i="13"/>
  <c r="S435" i="13"/>
  <c r="S436" i="13"/>
  <c r="S437" i="13"/>
  <c r="S438" i="13"/>
  <c r="S439" i="13"/>
  <c r="S440" i="13"/>
  <c r="S441" i="13"/>
  <c r="S442" i="13"/>
  <c r="S443" i="13"/>
  <c r="S444" i="13"/>
  <c r="S445" i="13"/>
  <c r="S446" i="13"/>
  <c r="S447" i="13"/>
  <c r="S448" i="13"/>
  <c r="S449" i="13"/>
  <c r="S450" i="13"/>
  <c r="S451" i="13"/>
  <c r="S452" i="13"/>
  <c r="S453" i="13"/>
  <c r="S454" i="13"/>
  <c r="S455" i="13"/>
  <c r="S456" i="13"/>
  <c r="S457" i="13"/>
  <c r="S458" i="13"/>
  <c r="S459" i="13"/>
  <c r="S460" i="13"/>
  <c r="S461" i="13"/>
  <c r="S462" i="13"/>
  <c r="S463" i="13"/>
  <c r="S464" i="13"/>
  <c r="S465" i="13"/>
  <c r="S466" i="13"/>
  <c r="S467" i="13"/>
  <c r="S468" i="13"/>
  <c r="S469" i="13"/>
  <c r="S470" i="13"/>
  <c r="S471" i="13"/>
  <c r="S472" i="13"/>
  <c r="S473" i="13"/>
  <c r="S474" i="13"/>
  <c r="S475" i="13"/>
  <c r="S476" i="13"/>
  <c r="S477" i="13"/>
  <c r="S478" i="13"/>
  <c r="S479" i="13"/>
  <c r="S480" i="13"/>
  <c r="S481" i="13"/>
  <c r="S482" i="13"/>
  <c r="S483" i="13"/>
  <c r="S484" i="13"/>
  <c r="S485" i="13"/>
  <c r="S486" i="13"/>
  <c r="S487" i="13"/>
  <c r="S488" i="13"/>
  <c r="S489" i="13"/>
  <c r="S490" i="13"/>
  <c r="S491" i="13"/>
  <c r="S492" i="13"/>
  <c r="S493" i="13"/>
  <c r="S494" i="13"/>
  <c r="S495" i="13"/>
  <c r="S496" i="13"/>
  <c r="S497" i="13"/>
  <c r="S498" i="13"/>
  <c r="S499" i="13"/>
  <c r="S500" i="13"/>
  <c r="S501" i="13"/>
  <c r="S502" i="13"/>
  <c r="S503" i="13"/>
  <c r="S504" i="13"/>
  <c r="S505" i="13"/>
  <c r="S506" i="13"/>
  <c r="S507" i="13"/>
  <c r="S508" i="13"/>
  <c r="S509" i="13"/>
  <c r="S510" i="13"/>
  <c r="S511" i="13"/>
  <c r="S512" i="13"/>
  <c r="S513" i="13"/>
  <c r="S514" i="13"/>
  <c r="S515" i="13"/>
  <c r="S516" i="13"/>
  <c r="S517" i="13"/>
  <c r="S518" i="13"/>
  <c r="S519" i="13"/>
  <c r="S520" i="13"/>
  <c r="S521" i="13"/>
  <c r="S522" i="13"/>
  <c r="S523" i="13"/>
  <c r="S524" i="13"/>
  <c r="S525" i="13"/>
  <c r="S526" i="13"/>
  <c r="S61" i="13"/>
  <c r="S62" i="13"/>
  <c r="S63" i="13"/>
  <c r="S60" i="13"/>
  <c r="Q527" i="13"/>
  <c r="Q64" i="13"/>
  <c r="Q65" i="13"/>
  <c r="Q66" i="13"/>
  <c r="Q67" i="13"/>
  <c r="Q68" i="13"/>
  <c r="Q69" i="13"/>
  <c r="Q70" i="13"/>
  <c r="Q71" i="13"/>
  <c r="Q72" i="13"/>
  <c r="Q73" i="13"/>
  <c r="Q74" i="13"/>
  <c r="Q75" i="13"/>
  <c r="Q76" i="13"/>
  <c r="Q77" i="13"/>
  <c r="Q78" i="13"/>
  <c r="Q79" i="13"/>
  <c r="Q80" i="13"/>
  <c r="Q81" i="13"/>
  <c r="Q82" i="13"/>
  <c r="Q83" i="13"/>
  <c r="Q84" i="13"/>
  <c r="Q85" i="13"/>
  <c r="Q86" i="13"/>
  <c r="Q87" i="13"/>
  <c r="Q88" i="13"/>
  <c r="Q89" i="13"/>
  <c r="Q90" i="13"/>
  <c r="Q91" i="13"/>
  <c r="Q92" i="13"/>
  <c r="Q93" i="13"/>
  <c r="Q94" i="13"/>
  <c r="Q95" i="13"/>
  <c r="Q96" i="13"/>
  <c r="Q97" i="13"/>
  <c r="Q98" i="13"/>
  <c r="Q99" i="13"/>
  <c r="Q100" i="13"/>
  <c r="Q101" i="13"/>
  <c r="Q102" i="13"/>
  <c r="Q103" i="13"/>
  <c r="Q104" i="13"/>
  <c r="Q105" i="13"/>
  <c r="Q106" i="13"/>
  <c r="Q107" i="13"/>
  <c r="Q108" i="13"/>
  <c r="Q109" i="13"/>
  <c r="Q110" i="13"/>
  <c r="Q111" i="13"/>
  <c r="Q112" i="13"/>
  <c r="Q113" i="13"/>
  <c r="Q114" i="13"/>
  <c r="Q115" i="13"/>
  <c r="Q116" i="13"/>
  <c r="Q117" i="13"/>
  <c r="Q118" i="13"/>
  <c r="Q119" i="13"/>
  <c r="Q120" i="13"/>
  <c r="Q121" i="13"/>
  <c r="Q122" i="13"/>
  <c r="Q123" i="13"/>
  <c r="Q124" i="13"/>
  <c r="Q125" i="13"/>
  <c r="Q126" i="13"/>
  <c r="Q127" i="13"/>
  <c r="Q128" i="13"/>
  <c r="Q129" i="13"/>
  <c r="Q130" i="13"/>
  <c r="Q131" i="13"/>
  <c r="Q132" i="13"/>
  <c r="Q133" i="13"/>
  <c r="Q134" i="13"/>
  <c r="Q135" i="13"/>
  <c r="Q136" i="13"/>
  <c r="Q137" i="13"/>
  <c r="Q138" i="13"/>
  <c r="Q139" i="13"/>
  <c r="Q140" i="13"/>
  <c r="Q141" i="13"/>
  <c r="Q142" i="13"/>
  <c r="Q143" i="13"/>
  <c r="Q144" i="13"/>
  <c r="Q145" i="13"/>
  <c r="Q146" i="13"/>
  <c r="Q147" i="13"/>
  <c r="Q148" i="13"/>
  <c r="Q149" i="13"/>
  <c r="Q150" i="13"/>
  <c r="Q151" i="13"/>
  <c r="Q152" i="13"/>
  <c r="Q153" i="13"/>
  <c r="Q154" i="13"/>
  <c r="Q155" i="13"/>
  <c r="Q156" i="13"/>
  <c r="Q157" i="13"/>
  <c r="Q158" i="13"/>
  <c r="Q159" i="13"/>
  <c r="Q160" i="13"/>
  <c r="Q161" i="13"/>
  <c r="Q162" i="13"/>
  <c r="Q163" i="13"/>
  <c r="Q164" i="13"/>
  <c r="Q165" i="13"/>
  <c r="Q166" i="13"/>
  <c r="Q167" i="13"/>
  <c r="Q168" i="13"/>
  <c r="Q169" i="13"/>
  <c r="Q170" i="13"/>
  <c r="Q171" i="13"/>
  <c r="Q172" i="13"/>
  <c r="Q173" i="13"/>
  <c r="Q174" i="13"/>
  <c r="Q175" i="13"/>
  <c r="Q176" i="13"/>
  <c r="Q177" i="13"/>
  <c r="Q178" i="13"/>
  <c r="Q179" i="13"/>
  <c r="Q180" i="13"/>
  <c r="Q181" i="13"/>
  <c r="Q182" i="13"/>
  <c r="Q183" i="13"/>
  <c r="Q184" i="13"/>
  <c r="Q185" i="13"/>
  <c r="Q186" i="13"/>
  <c r="Q187" i="13"/>
  <c r="Q188" i="13"/>
  <c r="Q189" i="13"/>
  <c r="Q190" i="13"/>
  <c r="Q191" i="13"/>
  <c r="Q192" i="13"/>
  <c r="Q193" i="13"/>
  <c r="Q194" i="13"/>
  <c r="Q195" i="13"/>
  <c r="Q196" i="13"/>
  <c r="Q197" i="13"/>
  <c r="Q198" i="13"/>
  <c r="Q199" i="13"/>
  <c r="Q200" i="13"/>
  <c r="Q201" i="13"/>
  <c r="Q202" i="13"/>
  <c r="Q203" i="13"/>
  <c r="Q204" i="13"/>
  <c r="Q205" i="13"/>
  <c r="Q206" i="13"/>
  <c r="Q207" i="13"/>
  <c r="Q208" i="13"/>
  <c r="Q209" i="13"/>
  <c r="Q210" i="13"/>
  <c r="Q211" i="13"/>
  <c r="Q212" i="13"/>
  <c r="Q213" i="13"/>
  <c r="Q214" i="13"/>
  <c r="Q215" i="13"/>
  <c r="Q216" i="13"/>
  <c r="Q217" i="13"/>
  <c r="Q218" i="13"/>
  <c r="Q219" i="13"/>
  <c r="Q220" i="13"/>
  <c r="Q221" i="13"/>
  <c r="Q222" i="13"/>
  <c r="Q223" i="13"/>
  <c r="Q224" i="13"/>
  <c r="Q225" i="13"/>
  <c r="Q226" i="13"/>
  <c r="Q227" i="13"/>
  <c r="Q228" i="13"/>
  <c r="Q229" i="13"/>
  <c r="Q230" i="13"/>
  <c r="Q231" i="13"/>
  <c r="Q232" i="13"/>
  <c r="Q233" i="13"/>
  <c r="Q234" i="13"/>
  <c r="Q235" i="13"/>
  <c r="Q236" i="13"/>
  <c r="Q237" i="13"/>
  <c r="Q238" i="13"/>
  <c r="Q239" i="13"/>
  <c r="Q240" i="13"/>
  <c r="Q241" i="13"/>
  <c r="Q242" i="13"/>
  <c r="Q243" i="13"/>
  <c r="Q244" i="13"/>
  <c r="Q245" i="13"/>
  <c r="Q246" i="13"/>
  <c r="Q247" i="13"/>
  <c r="Q248" i="13"/>
  <c r="Q249" i="13"/>
  <c r="Q250" i="13"/>
  <c r="Q251" i="13"/>
  <c r="Q252" i="13"/>
  <c r="Q253" i="13"/>
  <c r="Q254" i="13"/>
  <c r="Q255" i="13"/>
  <c r="Q256" i="13"/>
  <c r="Q257" i="13"/>
  <c r="Q258" i="13"/>
  <c r="Q259" i="13"/>
  <c r="Q260" i="13"/>
  <c r="Q261" i="13"/>
  <c r="Q262" i="13"/>
  <c r="Q263" i="13"/>
  <c r="Q264" i="13"/>
  <c r="Q265" i="13"/>
  <c r="Q266" i="13"/>
  <c r="Q267" i="13"/>
  <c r="Q268" i="13"/>
  <c r="Q269" i="13"/>
  <c r="Q270" i="13"/>
  <c r="Q271" i="13"/>
  <c r="Q272" i="13"/>
  <c r="Q273" i="13"/>
  <c r="Q274" i="13"/>
  <c r="Q275" i="13"/>
  <c r="Q276" i="13"/>
  <c r="Q277" i="13"/>
  <c r="Q278" i="13"/>
  <c r="Q279" i="13"/>
  <c r="Q280" i="13"/>
  <c r="Q281" i="13"/>
  <c r="Q282" i="13"/>
  <c r="Q283" i="13"/>
  <c r="Q284" i="13"/>
  <c r="Q285" i="13"/>
  <c r="Q286" i="13"/>
  <c r="Q287" i="13"/>
  <c r="Q288" i="13"/>
  <c r="Q289" i="13"/>
  <c r="Q290" i="13"/>
  <c r="Q291" i="13"/>
  <c r="Q292" i="13"/>
  <c r="Q293" i="13"/>
  <c r="Q294" i="13"/>
  <c r="Q295" i="13"/>
  <c r="Q296" i="13"/>
  <c r="Q297" i="13"/>
  <c r="Q298" i="13"/>
  <c r="Q299" i="13"/>
  <c r="Q300" i="13"/>
  <c r="Q301" i="13"/>
  <c r="Q302" i="13"/>
  <c r="Q303" i="13"/>
  <c r="Q304" i="13"/>
  <c r="Q305" i="13"/>
  <c r="Q306" i="13"/>
  <c r="Q307" i="13"/>
  <c r="Q308" i="13"/>
  <c r="Q309" i="13"/>
  <c r="Q310" i="13"/>
  <c r="Q311" i="13"/>
  <c r="Q312" i="13"/>
  <c r="Q313" i="13"/>
  <c r="Q314" i="13"/>
  <c r="Q315" i="13"/>
  <c r="Q316" i="13"/>
  <c r="Q317" i="13"/>
  <c r="Q318" i="13"/>
  <c r="Q319" i="13"/>
  <c r="Q320" i="13"/>
  <c r="Q321" i="13"/>
  <c r="Q322" i="13"/>
  <c r="Q323" i="13"/>
  <c r="Q324" i="13"/>
  <c r="Q325" i="13"/>
  <c r="Q326" i="13"/>
  <c r="Q327" i="13"/>
  <c r="Q328" i="13"/>
  <c r="Q329" i="13"/>
  <c r="Q330" i="13"/>
  <c r="Q331" i="13"/>
  <c r="Q332" i="13"/>
  <c r="Q333" i="13"/>
  <c r="Q334" i="13"/>
  <c r="Q335" i="13"/>
  <c r="Q336" i="13"/>
  <c r="Q337" i="13"/>
  <c r="Q338" i="13"/>
  <c r="Q339" i="13"/>
  <c r="Q340" i="13"/>
  <c r="Q341" i="13"/>
  <c r="Q342" i="13"/>
  <c r="Q343" i="13"/>
  <c r="Q344" i="13"/>
  <c r="Q345" i="13"/>
  <c r="Q346" i="13"/>
  <c r="Q347" i="13"/>
  <c r="Q348" i="13"/>
  <c r="Q349" i="13"/>
  <c r="Q350" i="13"/>
  <c r="Q351" i="13"/>
  <c r="Q352" i="13"/>
  <c r="Q353" i="13"/>
  <c r="Q354" i="13"/>
  <c r="Q355" i="13"/>
  <c r="Q356" i="13"/>
  <c r="Q357" i="13"/>
  <c r="Q358" i="13"/>
  <c r="Q359" i="13"/>
  <c r="Q360" i="13"/>
  <c r="Q361" i="13"/>
  <c r="Q362" i="13"/>
  <c r="Q363" i="13"/>
  <c r="Q364" i="13"/>
  <c r="Q365" i="13"/>
  <c r="Q366" i="13"/>
  <c r="Q367" i="13"/>
  <c r="Q368" i="13"/>
  <c r="Q369" i="13"/>
  <c r="Q370" i="13"/>
  <c r="Q371" i="13"/>
  <c r="Q372" i="13"/>
  <c r="Q373" i="13"/>
  <c r="Q374" i="13"/>
  <c r="Q375" i="13"/>
  <c r="Q376" i="13"/>
  <c r="Q377" i="13"/>
  <c r="Q378" i="13"/>
  <c r="Q379" i="13"/>
  <c r="Q380" i="13"/>
  <c r="Q381" i="13"/>
  <c r="Q382" i="13"/>
  <c r="Q383" i="13"/>
  <c r="Q384" i="13"/>
  <c r="Q385" i="13"/>
  <c r="Q386" i="13"/>
  <c r="Q387" i="13"/>
  <c r="Q388" i="13"/>
  <c r="Q389" i="13"/>
  <c r="Q390" i="13"/>
  <c r="Q391" i="13"/>
  <c r="Q392" i="13"/>
  <c r="Q393" i="13"/>
  <c r="Q394" i="13"/>
  <c r="Q395" i="13"/>
  <c r="Q396" i="13"/>
  <c r="Q397" i="13"/>
  <c r="Q398" i="13"/>
  <c r="Q399" i="13"/>
  <c r="Q400" i="13"/>
  <c r="Q401" i="13"/>
  <c r="Q402" i="13"/>
  <c r="Q403" i="13"/>
  <c r="Q404" i="13"/>
  <c r="Q405" i="13"/>
  <c r="Q406" i="13"/>
  <c r="Q407" i="13"/>
  <c r="Q408" i="13"/>
  <c r="Q409" i="13"/>
  <c r="Q410" i="13"/>
  <c r="Q411" i="13"/>
  <c r="Q412" i="13"/>
  <c r="Q413" i="13"/>
  <c r="Q414" i="13"/>
  <c r="Q415" i="13"/>
  <c r="Q416" i="13"/>
  <c r="Q417" i="13"/>
  <c r="Q418" i="13"/>
  <c r="Q419" i="13"/>
  <c r="Q420" i="13"/>
  <c r="Q421" i="13"/>
  <c r="Q422" i="13"/>
  <c r="Q423" i="13"/>
  <c r="Q424" i="13"/>
  <c r="Q425" i="13"/>
  <c r="Q426" i="13"/>
  <c r="Q427" i="13"/>
  <c r="Q428" i="13"/>
  <c r="Q429" i="13"/>
  <c r="Q430" i="13"/>
  <c r="Q431" i="13"/>
  <c r="Q432" i="13"/>
  <c r="Q433" i="13"/>
  <c r="Q434" i="13"/>
  <c r="Q435" i="13"/>
  <c r="Q436" i="13"/>
  <c r="Q437" i="13"/>
  <c r="Q438" i="13"/>
  <c r="Q439" i="13"/>
  <c r="Q440" i="13"/>
  <c r="Q441" i="13"/>
  <c r="Q442" i="13"/>
  <c r="Q443" i="13"/>
  <c r="Q444" i="13"/>
  <c r="Q445" i="13"/>
  <c r="Q446" i="13"/>
  <c r="Q447" i="13"/>
  <c r="Q448" i="13"/>
  <c r="Q449" i="13"/>
  <c r="Q450" i="13"/>
  <c r="Q451" i="13"/>
  <c r="Q452" i="13"/>
  <c r="Q453" i="13"/>
  <c r="Q454" i="13"/>
  <c r="Q455" i="13"/>
  <c r="Q456" i="13"/>
  <c r="Q457" i="13"/>
  <c r="Q458" i="13"/>
  <c r="Q459" i="13"/>
  <c r="Q460" i="13"/>
  <c r="Q461" i="13"/>
  <c r="Q462" i="13"/>
  <c r="Q463" i="13"/>
  <c r="Q464" i="13"/>
  <c r="Q465" i="13"/>
  <c r="Q466" i="13"/>
  <c r="Q467" i="13"/>
  <c r="Q468" i="13"/>
  <c r="Q469" i="13"/>
  <c r="Q470" i="13"/>
  <c r="Q471" i="13"/>
  <c r="Q472" i="13"/>
  <c r="Q473" i="13"/>
  <c r="Q474" i="13"/>
  <c r="Q475" i="13"/>
  <c r="Q476" i="13"/>
  <c r="Q477" i="13"/>
  <c r="Q478" i="13"/>
  <c r="Q479" i="13"/>
  <c r="Q480" i="13"/>
  <c r="Q481" i="13"/>
  <c r="Q482" i="13"/>
  <c r="Q483" i="13"/>
  <c r="Q484" i="13"/>
  <c r="Q485" i="13"/>
  <c r="Q486" i="13"/>
  <c r="Q487" i="13"/>
  <c r="Q488" i="13"/>
  <c r="Q489" i="13"/>
  <c r="Q490" i="13"/>
  <c r="Q491" i="13"/>
  <c r="Q492" i="13"/>
  <c r="Q493" i="13"/>
  <c r="Q494" i="13"/>
  <c r="Q495" i="13"/>
  <c r="Q496" i="13"/>
  <c r="Q497" i="13"/>
  <c r="Q498" i="13"/>
  <c r="Q499" i="13"/>
  <c r="Q500" i="13"/>
  <c r="Q501" i="13"/>
  <c r="Q502" i="13"/>
  <c r="Q503" i="13"/>
  <c r="Q504" i="13"/>
  <c r="Q505" i="13"/>
  <c r="Q506" i="13"/>
  <c r="Q507" i="13"/>
  <c r="Q508" i="13"/>
  <c r="Q509" i="13"/>
  <c r="Q510" i="13"/>
  <c r="Q511" i="13"/>
  <c r="Q512" i="13"/>
  <c r="Q513" i="13"/>
  <c r="Q514" i="13"/>
  <c r="Q515" i="13"/>
  <c r="Q516" i="13"/>
  <c r="Q517" i="13"/>
  <c r="Q518" i="13"/>
  <c r="Q519" i="13"/>
  <c r="Q520" i="13"/>
  <c r="Q521" i="13"/>
  <c r="Q522" i="13"/>
  <c r="Q523" i="13"/>
  <c r="Q524" i="13"/>
  <c r="Q525" i="13"/>
  <c r="Q526" i="13"/>
  <c r="Q60" i="13"/>
  <c r="Q61" i="13"/>
  <c r="Q62" i="13"/>
  <c r="Q63" i="13"/>
  <c r="T527" i="13"/>
  <c r="T61" i="13"/>
  <c r="T62" i="13"/>
  <c r="T63" i="13"/>
  <c r="T64" i="13"/>
  <c r="T65" i="13"/>
  <c r="T66" i="13"/>
  <c r="T67" i="13"/>
  <c r="T68" i="13"/>
  <c r="T69" i="13"/>
  <c r="T70" i="13"/>
  <c r="T71" i="13"/>
  <c r="T72" i="13"/>
  <c r="T73" i="13"/>
  <c r="T74" i="13"/>
  <c r="T75" i="13"/>
  <c r="T76" i="13"/>
  <c r="T77" i="13"/>
  <c r="T78" i="13"/>
  <c r="T79" i="13"/>
  <c r="T80" i="13"/>
  <c r="T81" i="13"/>
  <c r="T82" i="13"/>
  <c r="T83" i="13"/>
  <c r="T84" i="13"/>
  <c r="T85" i="13"/>
  <c r="T86" i="13"/>
  <c r="T87" i="13"/>
  <c r="T88" i="13"/>
  <c r="T89" i="13"/>
  <c r="T90" i="13"/>
  <c r="T91" i="13"/>
  <c r="T92" i="13"/>
  <c r="T93" i="13"/>
  <c r="T94" i="13"/>
  <c r="T95" i="13"/>
  <c r="T96" i="13"/>
  <c r="T97" i="13"/>
  <c r="T98" i="13"/>
  <c r="T99" i="13"/>
  <c r="T100" i="13"/>
  <c r="T101" i="13"/>
  <c r="T102" i="13"/>
  <c r="T103" i="13"/>
  <c r="T104" i="13"/>
  <c r="T105" i="13"/>
  <c r="T106" i="13"/>
  <c r="T107" i="13"/>
  <c r="T108" i="13"/>
  <c r="T109" i="13"/>
  <c r="T110" i="13"/>
  <c r="T111" i="13"/>
  <c r="T112" i="13"/>
  <c r="T113" i="13"/>
  <c r="T114" i="13"/>
  <c r="T115" i="13"/>
  <c r="T116" i="13"/>
  <c r="T117" i="13"/>
  <c r="T118" i="13"/>
  <c r="T119" i="13"/>
  <c r="T120" i="13"/>
  <c r="T121" i="13"/>
  <c r="T122" i="13"/>
  <c r="T123" i="13"/>
  <c r="T124" i="13"/>
  <c r="T125" i="13"/>
  <c r="T126" i="13"/>
  <c r="T127" i="13"/>
  <c r="T128" i="13"/>
  <c r="T129" i="13"/>
  <c r="T130" i="13"/>
  <c r="T131" i="13"/>
  <c r="T132" i="13"/>
  <c r="T133" i="13"/>
  <c r="T134" i="13"/>
  <c r="T135" i="13"/>
  <c r="T136" i="13"/>
  <c r="T137" i="13"/>
  <c r="T138" i="13"/>
  <c r="T139" i="13"/>
  <c r="T140" i="13"/>
  <c r="T141" i="13"/>
  <c r="T142" i="13"/>
  <c r="T143" i="13"/>
  <c r="T144" i="13"/>
  <c r="T145" i="13"/>
  <c r="T146" i="13"/>
  <c r="T147" i="13"/>
  <c r="T148" i="13"/>
  <c r="T149" i="13"/>
  <c r="T150" i="13"/>
  <c r="T151" i="13"/>
  <c r="T152" i="13"/>
  <c r="T153" i="13"/>
  <c r="T154" i="13"/>
  <c r="T155" i="13"/>
  <c r="T156" i="13"/>
  <c r="T157" i="13"/>
  <c r="T158" i="13"/>
  <c r="T159" i="13"/>
  <c r="T160" i="13"/>
  <c r="T161" i="13"/>
  <c r="T162" i="13"/>
  <c r="T163" i="13"/>
  <c r="T164" i="13"/>
  <c r="T165" i="13"/>
  <c r="T166" i="13"/>
  <c r="T167" i="13"/>
  <c r="T168" i="13"/>
  <c r="T169" i="13"/>
  <c r="T170" i="13"/>
  <c r="T171" i="13"/>
  <c r="T172" i="13"/>
  <c r="T173" i="13"/>
  <c r="T174" i="13"/>
  <c r="T175" i="13"/>
  <c r="T176" i="13"/>
  <c r="T177" i="13"/>
  <c r="T178" i="13"/>
  <c r="T179" i="13"/>
  <c r="T180" i="13"/>
  <c r="T181" i="13"/>
  <c r="T182" i="13"/>
  <c r="T183" i="13"/>
  <c r="T184" i="13"/>
  <c r="T185" i="13"/>
  <c r="T186" i="13"/>
  <c r="T187" i="13"/>
  <c r="T188" i="13"/>
  <c r="T189" i="13"/>
  <c r="T190" i="13"/>
  <c r="T191" i="13"/>
  <c r="T192" i="13"/>
  <c r="T193" i="13"/>
  <c r="T194" i="13"/>
  <c r="T195" i="13"/>
  <c r="T196" i="13"/>
  <c r="T197" i="13"/>
  <c r="T198" i="13"/>
  <c r="T199" i="13"/>
  <c r="T200" i="13"/>
  <c r="T201" i="13"/>
  <c r="T202" i="13"/>
  <c r="T203" i="13"/>
  <c r="T204" i="13"/>
  <c r="T205" i="13"/>
  <c r="T206" i="13"/>
  <c r="T207" i="13"/>
  <c r="T208" i="13"/>
  <c r="T209" i="13"/>
  <c r="T210" i="13"/>
  <c r="T211" i="13"/>
  <c r="T212" i="13"/>
  <c r="T213" i="13"/>
  <c r="T214" i="13"/>
  <c r="T215" i="13"/>
  <c r="T216" i="13"/>
  <c r="T217" i="13"/>
  <c r="T218" i="13"/>
  <c r="T219" i="13"/>
  <c r="T220" i="13"/>
  <c r="T221" i="13"/>
  <c r="T222" i="13"/>
  <c r="T223" i="13"/>
  <c r="T224" i="13"/>
  <c r="T225" i="13"/>
  <c r="T226" i="13"/>
  <c r="T227" i="13"/>
  <c r="T228" i="13"/>
  <c r="T229" i="13"/>
  <c r="T230" i="13"/>
  <c r="T231" i="13"/>
  <c r="T232" i="13"/>
  <c r="T233" i="13"/>
  <c r="T234" i="13"/>
  <c r="T235" i="13"/>
  <c r="T236" i="13"/>
  <c r="T237" i="13"/>
  <c r="T238" i="13"/>
  <c r="T239" i="13"/>
  <c r="T240" i="13"/>
  <c r="T241" i="13"/>
  <c r="T242" i="13"/>
  <c r="T243" i="13"/>
  <c r="T244" i="13"/>
  <c r="T245" i="13"/>
  <c r="T246" i="13"/>
  <c r="T247" i="13"/>
  <c r="T248" i="13"/>
  <c r="T249" i="13"/>
  <c r="T250" i="13"/>
  <c r="T251" i="13"/>
  <c r="T252" i="13"/>
  <c r="T253" i="13"/>
  <c r="T254" i="13"/>
  <c r="T255" i="13"/>
  <c r="T256" i="13"/>
  <c r="T257" i="13"/>
  <c r="T258" i="13"/>
  <c r="T259" i="13"/>
  <c r="T260" i="13"/>
  <c r="T261" i="13"/>
  <c r="T262" i="13"/>
  <c r="T263" i="13"/>
  <c r="T264" i="13"/>
  <c r="T265" i="13"/>
  <c r="T266" i="13"/>
  <c r="T267" i="13"/>
  <c r="T268" i="13"/>
  <c r="T269" i="13"/>
  <c r="T270" i="13"/>
  <c r="T271" i="13"/>
  <c r="T272" i="13"/>
  <c r="T273" i="13"/>
  <c r="T274" i="13"/>
  <c r="T275" i="13"/>
  <c r="T276" i="13"/>
  <c r="T277" i="13"/>
  <c r="T278" i="13"/>
  <c r="T279" i="13"/>
  <c r="T280" i="13"/>
  <c r="T281" i="13"/>
  <c r="T282" i="13"/>
  <c r="T283" i="13"/>
  <c r="T284" i="13"/>
  <c r="T285" i="13"/>
  <c r="T286" i="13"/>
  <c r="T287" i="13"/>
  <c r="T288" i="13"/>
  <c r="T289" i="13"/>
  <c r="T290" i="13"/>
  <c r="T291" i="13"/>
  <c r="T292" i="13"/>
  <c r="T293" i="13"/>
  <c r="T294" i="13"/>
  <c r="T295" i="13"/>
  <c r="T296" i="13"/>
  <c r="T297" i="13"/>
  <c r="T298" i="13"/>
  <c r="T299" i="13"/>
  <c r="T300" i="13"/>
  <c r="T301" i="13"/>
  <c r="T302" i="13"/>
  <c r="T303" i="13"/>
  <c r="T304" i="13"/>
  <c r="T305" i="13"/>
  <c r="T306" i="13"/>
  <c r="T307" i="13"/>
  <c r="T308" i="13"/>
  <c r="T309" i="13"/>
  <c r="T310" i="13"/>
  <c r="T311" i="13"/>
  <c r="T312" i="13"/>
  <c r="T313" i="13"/>
  <c r="T314" i="13"/>
  <c r="T315" i="13"/>
  <c r="T316" i="13"/>
  <c r="T317" i="13"/>
  <c r="T318" i="13"/>
  <c r="T319" i="13"/>
  <c r="T320" i="13"/>
  <c r="T321" i="13"/>
  <c r="T322" i="13"/>
  <c r="T323" i="13"/>
  <c r="T324" i="13"/>
  <c r="T325" i="13"/>
  <c r="T326" i="13"/>
  <c r="T327" i="13"/>
  <c r="T328" i="13"/>
  <c r="T329" i="13"/>
  <c r="T330" i="13"/>
  <c r="T331" i="13"/>
  <c r="T332" i="13"/>
  <c r="T333" i="13"/>
  <c r="T334" i="13"/>
  <c r="T335" i="13"/>
  <c r="T336" i="13"/>
  <c r="T337" i="13"/>
  <c r="T338" i="13"/>
  <c r="T339" i="13"/>
  <c r="T340" i="13"/>
  <c r="T341" i="13"/>
  <c r="T342" i="13"/>
  <c r="T343" i="13"/>
  <c r="T344" i="13"/>
  <c r="T345" i="13"/>
  <c r="T346" i="13"/>
  <c r="T347" i="13"/>
  <c r="T348" i="13"/>
  <c r="T349" i="13"/>
  <c r="T350" i="13"/>
  <c r="T351" i="13"/>
  <c r="T352" i="13"/>
  <c r="T353" i="13"/>
  <c r="T354" i="13"/>
  <c r="T355" i="13"/>
  <c r="T356" i="13"/>
  <c r="T357" i="13"/>
  <c r="T358" i="13"/>
  <c r="T359" i="13"/>
  <c r="T360" i="13"/>
  <c r="T361" i="13"/>
  <c r="T362" i="13"/>
  <c r="T363" i="13"/>
  <c r="T364" i="13"/>
  <c r="T365" i="13"/>
  <c r="T366" i="13"/>
  <c r="T367" i="13"/>
  <c r="T368" i="13"/>
  <c r="T369" i="13"/>
  <c r="T370" i="13"/>
  <c r="T371" i="13"/>
  <c r="T372" i="13"/>
  <c r="T373" i="13"/>
  <c r="T374" i="13"/>
  <c r="T375" i="13"/>
  <c r="T376" i="13"/>
  <c r="T377" i="13"/>
  <c r="T378" i="13"/>
  <c r="T379" i="13"/>
  <c r="T380" i="13"/>
  <c r="T381" i="13"/>
  <c r="T382" i="13"/>
  <c r="T383" i="13"/>
  <c r="T384" i="13"/>
  <c r="T385" i="13"/>
  <c r="T386" i="13"/>
  <c r="T387" i="13"/>
  <c r="T388" i="13"/>
  <c r="T389" i="13"/>
  <c r="T390" i="13"/>
  <c r="T391" i="13"/>
  <c r="T392" i="13"/>
  <c r="T393" i="13"/>
  <c r="T394" i="13"/>
  <c r="T395" i="13"/>
  <c r="T396" i="13"/>
  <c r="T397" i="13"/>
  <c r="T398" i="13"/>
  <c r="T399" i="13"/>
  <c r="T400" i="13"/>
  <c r="T401" i="13"/>
  <c r="T402" i="13"/>
  <c r="T403" i="13"/>
  <c r="T404" i="13"/>
  <c r="T405" i="13"/>
  <c r="T406" i="13"/>
  <c r="T407" i="13"/>
  <c r="T408" i="13"/>
  <c r="T409" i="13"/>
  <c r="T410" i="13"/>
  <c r="T411" i="13"/>
  <c r="T412" i="13"/>
  <c r="T413" i="13"/>
  <c r="T414" i="13"/>
  <c r="T415" i="13"/>
  <c r="T416" i="13"/>
  <c r="T417" i="13"/>
  <c r="T418" i="13"/>
  <c r="T419" i="13"/>
  <c r="T420" i="13"/>
  <c r="T421" i="13"/>
  <c r="T422" i="13"/>
  <c r="T423" i="13"/>
  <c r="T424" i="13"/>
  <c r="T425" i="13"/>
  <c r="T426" i="13"/>
  <c r="T427" i="13"/>
  <c r="T428" i="13"/>
  <c r="T429" i="13"/>
  <c r="T430" i="13"/>
  <c r="T431" i="13"/>
  <c r="T432" i="13"/>
  <c r="T433" i="13"/>
  <c r="T434" i="13"/>
  <c r="T435" i="13"/>
  <c r="T436" i="13"/>
  <c r="T437" i="13"/>
  <c r="T438" i="13"/>
  <c r="T439" i="13"/>
  <c r="T440" i="13"/>
  <c r="T441" i="13"/>
  <c r="T442" i="13"/>
  <c r="T443" i="13"/>
  <c r="T444" i="13"/>
  <c r="T445" i="13"/>
  <c r="T446" i="13"/>
  <c r="T447" i="13"/>
  <c r="T448" i="13"/>
  <c r="T449" i="13"/>
  <c r="T450" i="13"/>
  <c r="T451" i="13"/>
  <c r="T452" i="13"/>
  <c r="T453" i="13"/>
  <c r="T454" i="13"/>
  <c r="T455" i="13"/>
  <c r="T456" i="13"/>
  <c r="T457" i="13"/>
  <c r="T458" i="13"/>
  <c r="T459" i="13"/>
  <c r="T460" i="13"/>
  <c r="T461" i="13"/>
  <c r="T462" i="13"/>
  <c r="T463" i="13"/>
  <c r="T464" i="13"/>
  <c r="T465" i="13"/>
  <c r="T466" i="13"/>
  <c r="T467" i="13"/>
  <c r="T468" i="13"/>
  <c r="T469" i="13"/>
  <c r="T470" i="13"/>
  <c r="T471" i="13"/>
  <c r="T472" i="13"/>
  <c r="T473" i="13"/>
  <c r="T474" i="13"/>
  <c r="T475" i="13"/>
  <c r="T476" i="13"/>
  <c r="T477" i="13"/>
  <c r="T478" i="13"/>
  <c r="T479" i="13"/>
  <c r="T480" i="13"/>
  <c r="T481" i="13"/>
  <c r="T482" i="13"/>
  <c r="T483" i="13"/>
  <c r="T484" i="13"/>
  <c r="T485" i="13"/>
  <c r="T486" i="13"/>
  <c r="T487" i="13"/>
  <c r="T488" i="13"/>
  <c r="T489" i="13"/>
  <c r="T490" i="13"/>
  <c r="T491" i="13"/>
  <c r="T492" i="13"/>
  <c r="T493" i="13"/>
  <c r="T494" i="13"/>
  <c r="T495" i="13"/>
  <c r="T496" i="13"/>
  <c r="T497" i="13"/>
  <c r="T498" i="13"/>
  <c r="T499" i="13"/>
  <c r="T500" i="13"/>
  <c r="T501" i="13"/>
  <c r="T502" i="13"/>
  <c r="T503" i="13"/>
  <c r="T504" i="13"/>
  <c r="T505" i="13"/>
  <c r="T506" i="13"/>
  <c r="T507" i="13"/>
  <c r="T508" i="13"/>
  <c r="T509" i="13"/>
  <c r="T510" i="13"/>
  <c r="T511" i="13"/>
  <c r="T512" i="13"/>
  <c r="T513" i="13"/>
  <c r="T514" i="13"/>
  <c r="T515" i="13"/>
  <c r="T516" i="13"/>
  <c r="T517" i="13"/>
  <c r="T518" i="13"/>
  <c r="T519" i="13"/>
  <c r="T520" i="13"/>
  <c r="T521" i="13"/>
  <c r="T522" i="13"/>
  <c r="T523" i="13"/>
  <c r="T524" i="13"/>
  <c r="T525" i="13"/>
  <c r="T526" i="13"/>
  <c r="T60" i="13"/>
  <c r="Y64" i="13"/>
  <c r="Y65" i="13"/>
  <c r="Y66" i="13"/>
  <c r="Y67" i="13"/>
  <c r="Y68" i="13"/>
  <c r="Y69" i="13"/>
  <c r="Y70" i="13"/>
  <c r="Y71" i="13"/>
  <c r="Y72" i="13"/>
  <c r="Y73" i="13"/>
  <c r="Y74" i="13"/>
  <c r="Y75" i="13"/>
  <c r="Y76" i="13"/>
  <c r="Y77" i="13"/>
  <c r="Y78" i="13"/>
  <c r="Y79" i="13"/>
  <c r="Y80" i="13"/>
  <c r="Y81" i="13"/>
  <c r="Y82" i="13"/>
  <c r="Y83" i="13"/>
  <c r="Y84" i="13"/>
  <c r="Y85" i="13"/>
  <c r="Y86" i="13"/>
  <c r="Y87" i="13"/>
  <c r="Y88" i="13"/>
  <c r="Y89" i="13"/>
  <c r="Y90" i="13"/>
  <c r="Y91" i="13"/>
  <c r="Y92" i="13"/>
  <c r="Y93" i="13"/>
  <c r="Y94" i="13"/>
  <c r="Y95" i="13"/>
  <c r="Y96" i="13"/>
  <c r="Y97" i="13"/>
  <c r="Y98" i="13"/>
  <c r="Y99" i="13"/>
  <c r="Y100" i="13"/>
  <c r="Y101" i="13"/>
  <c r="Y102" i="13"/>
  <c r="Y103" i="13"/>
  <c r="Y104" i="13"/>
  <c r="Y105" i="13"/>
  <c r="Y106" i="13"/>
  <c r="Y107" i="13"/>
  <c r="Y108" i="13"/>
  <c r="Y109" i="13"/>
  <c r="Y110" i="13"/>
  <c r="Y111" i="13"/>
  <c r="Y112" i="13"/>
  <c r="Y113" i="13"/>
  <c r="Y114" i="13"/>
  <c r="Y115" i="13"/>
  <c r="Y116" i="13"/>
  <c r="Y117" i="13"/>
  <c r="Y118" i="13"/>
  <c r="Y119" i="13"/>
  <c r="Y120" i="13"/>
  <c r="Y121" i="13"/>
  <c r="Y122" i="13"/>
  <c r="Y123" i="13"/>
  <c r="Y124" i="13"/>
  <c r="Y125" i="13"/>
  <c r="Y126" i="13"/>
  <c r="Y127" i="13"/>
  <c r="Y128" i="13"/>
  <c r="Y129" i="13"/>
  <c r="Y130" i="13"/>
  <c r="Y131" i="13"/>
  <c r="Y132" i="13"/>
  <c r="Y133" i="13"/>
  <c r="Y134" i="13"/>
  <c r="Y135" i="13"/>
  <c r="Y136" i="13"/>
  <c r="Y137" i="13"/>
  <c r="Y138" i="13"/>
  <c r="Y139" i="13"/>
  <c r="Y140" i="13"/>
  <c r="Y141" i="13"/>
  <c r="Y142" i="13"/>
  <c r="Y143" i="13"/>
  <c r="Y144" i="13"/>
  <c r="Y145" i="13"/>
  <c r="Y146" i="13"/>
  <c r="Y147" i="13"/>
  <c r="Y148" i="13"/>
  <c r="Y149" i="13"/>
  <c r="Y150" i="13"/>
  <c r="Y151" i="13"/>
  <c r="Y152" i="13"/>
  <c r="Y153" i="13"/>
  <c r="Y154" i="13"/>
  <c r="Y155" i="13"/>
  <c r="Y156" i="13"/>
  <c r="Y157" i="13"/>
  <c r="Y158" i="13"/>
  <c r="Y159" i="13"/>
  <c r="Y160" i="13"/>
  <c r="Y161" i="13"/>
  <c r="Y162" i="13"/>
  <c r="Y163" i="13"/>
  <c r="Y164" i="13"/>
  <c r="Y165" i="13"/>
  <c r="Y166" i="13"/>
  <c r="Y167" i="13"/>
  <c r="Y168" i="13"/>
  <c r="Y169" i="13"/>
  <c r="Y170" i="13"/>
  <c r="Y171" i="13"/>
  <c r="Y172" i="13"/>
  <c r="Y173" i="13"/>
  <c r="Y174" i="13"/>
  <c r="Y175" i="13"/>
  <c r="Y176" i="13"/>
  <c r="Y177" i="13"/>
  <c r="Y178" i="13"/>
  <c r="Y179" i="13"/>
  <c r="Y180" i="13"/>
  <c r="Y181" i="13"/>
  <c r="Y182" i="13"/>
  <c r="Y183" i="13"/>
  <c r="Y184" i="13"/>
  <c r="Y185" i="13"/>
  <c r="Y186" i="13"/>
  <c r="Y187" i="13"/>
  <c r="Y188" i="13"/>
  <c r="Y189" i="13"/>
  <c r="Y190" i="13"/>
  <c r="Y191" i="13"/>
  <c r="Y192" i="13"/>
  <c r="Y193" i="13"/>
  <c r="Y194" i="13"/>
  <c r="Y195" i="13"/>
  <c r="Y196" i="13"/>
  <c r="Y197" i="13"/>
  <c r="Y198" i="13"/>
  <c r="Y199" i="13"/>
  <c r="Y200" i="13"/>
  <c r="Y201" i="13"/>
  <c r="Y202" i="13"/>
  <c r="Y203" i="13"/>
  <c r="Y204" i="13"/>
  <c r="Y205" i="13"/>
  <c r="Y206" i="13"/>
  <c r="Y207" i="13"/>
  <c r="Y208" i="13"/>
  <c r="Y209" i="13"/>
  <c r="Y210" i="13"/>
  <c r="Y211" i="13"/>
  <c r="Y212" i="13"/>
  <c r="Y213" i="13"/>
  <c r="Y214" i="13"/>
  <c r="Y215" i="13"/>
  <c r="Y216" i="13"/>
  <c r="Y217" i="13"/>
  <c r="Y218" i="13"/>
  <c r="Y219" i="13"/>
  <c r="Y220" i="13"/>
  <c r="Y221" i="13"/>
  <c r="Y222" i="13"/>
  <c r="Y223" i="13"/>
  <c r="Y224" i="13"/>
  <c r="Y225" i="13"/>
  <c r="Y226" i="13"/>
  <c r="Y227" i="13"/>
  <c r="Y228" i="13"/>
  <c r="Y229" i="13"/>
  <c r="Y230" i="13"/>
  <c r="Y231" i="13"/>
  <c r="Y232" i="13"/>
  <c r="Y233" i="13"/>
  <c r="Y234" i="13"/>
  <c r="Y235" i="13"/>
  <c r="Y236" i="13"/>
  <c r="Y237" i="13"/>
  <c r="Y238" i="13"/>
  <c r="Y239" i="13"/>
  <c r="Y240" i="13"/>
  <c r="Y241" i="13"/>
  <c r="Y242" i="13"/>
  <c r="Y243" i="13"/>
  <c r="Y244" i="13"/>
  <c r="Y245" i="13"/>
  <c r="Y246" i="13"/>
  <c r="Y247" i="13"/>
  <c r="Y248" i="13"/>
  <c r="Y249" i="13"/>
  <c r="Y250" i="13"/>
  <c r="Y251" i="13"/>
  <c r="Y252" i="13"/>
  <c r="Y253" i="13"/>
  <c r="Y254" i="13"/>
  <c r="Y255" i="13"/>
  <c r="Y256" i="13"/>
  <c r="Y257" i="13"/>
  <c r="Y258" i="13"/>
  <c r="Y259" i="13"/>
  <c r="Y260" i="13"/>
  <c r="Y261" i="13"/>
  <c r="Y262" i="13"/>
  <c r="Y263" i="13"/>
  <c r="Y264" i="13"/>
  <c r="Y265" i="13"/>
  <c r="Y266" i="13"/>
  <c r="Y267" i="13"/>
  <c r="Y268" i="13"/>
  <c r="Y269" i="13"/>
  <c r="Y270" i="13"/>
  <c r="Y271" i="13"/>
  <c r="Y272" i="13"/>
  <c r="Y273" i="13"/>
  <c r="Y274" i="13"/>
  <c r="Y275" i="13"/>
  <c r="Y276" i="13"/>
  <c r="Y277" i="13"/>
  <c r="Y278" i="13"/>
  <c r="Y279" i="13"/>
  <c r="Y280" i="13"/>
  <c r="Y281" i="13"/>
  <c r="Y282" i="13"/>
  <c r="Y283" i="13"/>
  <c r="Y284" i="13"/>
  <c r="Y285" i="13"/>
  <c r="Y286" i="13"/>
  <c r="Y287" i="13"/>
  <c r="Y288" i="13"/>
  <c r="Y289" i="13"/>
  <c r="Y290" i="13"/>
  <c r="Y291" i="13"/>
  <c r="Y292" i="13"/>
  <c r="Y293" i="13"/>
  <c r="Y294" i="13"/>
  <c r="Y295" i="13"/>
  <c r="Y296" i="13"/>
  <c r="Y297" i="13"/>
  <c r="Y298" i="13"/>
  <c r="Y299" i="13"/>
  <c r="Y300" i="13"/>
  <c r="Y301" i="13"/>
  <c r="Y302" i="13"/>
  <c r="Y303" i="13"/>
  <c r="Y304" i="13"/>
  <c r="Y305" i="13"/>
  <c r="Y306" i="13"/>
  <c r="Y307" i="13"/>
  <c r="Y308" i="13"/>
  <c r="Y309" i="13"/>
  <c r="Y310" i="13"/>
  <c r="Y311" i="13"/>
  <c r="Y312" i="13"/>
  <c r="Y313" i="13"/>
  <c r="Y314" i="13"/>
  <c r="Y315" i="13"/>
  <c r="Y316" i="13"/>
  <c r="Y317" i="13"/>
  <c r="Y318" i="13"/>
  <c r="Y319" i="13"/>
  <c r="Y320" i="13"/>
  <c r="Y321" i="13"/>
  <c r="Y322" i="13"/>
  <c r="Y323" i="13"/>
  <c r="Y324" i="13"/>
  <c r="Y325" i="13"/>
  <c r="Y326" i="13"/>
  <c r="Y327" i="13"/>
  <c r="Y328" i="13"/>
  <c r="Y329" i="13"/>
  <c r="Y330" i="13"/>
  <c r="Y331" i="13"/>
  <c r="Y332" i="13"/>
  <c r="Y333" i="13"/>
  <c r="Y334" i="13"/>
  <c r="Y335" i="13"/>
  <c r="Y336" i="13"/>
  <c r="Y337" i="13"/>
  <c r="Y338" i="13"/>
  <c r="Y339" i="13"/>
  <c r="Y340" i="13"/>
  <c r="Y341" i="13"/>
  <c r="Y342" i="13"/>
  <c r="Y343" i="13"/>
  <c r="Y344" i="13"/>
  <c r="Y345" i="13"/>
  <c r="Y346" i="13"/>
  <c r="Y347" i="13"/>
  <c r="Y348" i="13"/>
  <c r="Y349" i="13"/>
  <c r="Y350" i="13"/>
  <c r="Y351" i="13"/>
  <c r="Y352" i="13"/>
  <c r="Y353" i="13"/>
  <c r="Y354" i="13"/>
  <c r="Y355" i="13"/>
  <c r="Y356" i="13"/>
  <c r="Y357" i="13"/>
  <c r="Y358" i="13"/>
  <c r="Y359" i="13"/>
  <c r="Y360" i="13"/>
  <c r="Y361" i="13"/>
  <c r="Y362" i="13"/>
  <c r="Y363" i="13"/>
  <c r="Y364" i="13"/>
  <c r="Y365" i="13"/>
  <c r="Y366" i="13"/>
  <c r="Y367" i="13"/>
  <c r="Y368" i="13"/>
  <c r="Y369" i="13"/>
  <c r="Y370" i="13"/>
  <c r="Y371" i="13"/>
  <c r="Y372" i="13"/>
  <c r="Y373" i="13"/>
  <c r="Y374" i="13"/>
  <c r="Y375" i="13"/>
  <c r="Y376" i="13"/>
  <c r="Y377" i="13"/>
  <c r="Y378" i="13"/>
  <c r="Y379" i="13"/>
  <c r="Y380" i="13"/>
  <c r="Y381" i="13"/>
  <c r="Y382" i="13"/>
  <c r="Y383" i="13"/>
  <c r="Y384" i="13"/>
  <c r="Y385" i="13"/>
  <c r="Y386" i="13"/>
  <c r="Y387" i="13"/>
  <c r="Y388" i="13"/>
  <c r="Y389" i="13"/>
  <c r="Y390" i="13"/>
  <c r="Y391" i="13"/>
  <c r="Y392" i="13"/>
  <c r="Y393" i="13"/>
  <c r="Y394" i="13"/>
  <c r="Y395" i="13"/>
  <c r="Y396" i="13"/>
  <c r="Y397" i="13"/>
  <c r="Y398" i="13"/>
  <c r="Y399" i="13"/>
  <c r="Y400" i="13"/>
  <c r="Y401" i="13"/>
  <c r="Y402" i="13"/>
  <c r="Y403" i="13"/>
  <c r="Y404" i="13"/>
  <c r="Y405" i="13"/>
  <c r="Y406" i="13"/>
  <c r="Y407" i="13"/>
  <c r="Y408" i="13"/>
  <c r="Y409" i="13"/>
  <c r="Y410" i="13"/>
  <c r="Y411" i="13"/>
  <c r="Y412" i="13"/>
  <c r="Y413" i="13"/>
  <c r="Y414" i="13"/>
  <c r="Y415" i="13"/>
  <c r="Y416" i="13"/>
  <c r="Y417" i="13"/>
  <c r="Y418" i="13"/>
  <c r="Y419" i="13"/>
  <c r="Y420" i="13"/>
  <c r="Y421" i="13"/>
  <c r="Y422" i="13"/>
  <c r="Y423" i="13"/>
  <c r="Y424" i="13"/>
  <c r="Y425" i="13"/>
  <c r="Y426" i="13"/>
  <c r="Y427" i="13"/>
  <c r="Y428" i="13"/>
  <c r="Y429" i="13"/>
  <c r="Y430" i="13"/>
  <c r="Y431" i="13"/>
  <c r="Y432" i="13"/>
  <c r="Y433" i="13"/>
  <c r="Y434" i="13"/>
  <c r="Y435" i="13"/>
  <c r="Y436" i="13"/>
  <c r="Y437" i="13"/>
  <c r="Y438" i="13"/>
  <c r="Y439" i="13"/>
  <c r="Y440" i="13"/>
  <c r="Y441" i="13"/>
  <c r="Y442" i="13"/>
  <c r="Y443" i="13"/>
  <c r="Y444" i="13"/>
  <c r="Y445" i="13"/>
  <c r="Y446" i="13"/>
  <c r="Y447" i="13"/>
  <c r="Y448" i="13"/>
  <c r="Y449" i="13"/>
  <c r="Y450" i="13"/>
  <c r="Y451" i="13"/>
  <c r="Y452" i="13"/>
  <c r="Y453" i="13"/>
  <c r="Y454" i="13"/>
  <c r="Y455" i="13"/>
  <c r="Y456" i="13"/>
  <c r="Y457" i="13"/>
  <c r="Y458" i="13"/>
  <c r="Y459" i="13"/>
  <c r="Y460" i="13"/>
  <c r="Y461" i="13"/>
  <c r="Y462" i="13"/>
  <c r="Y463" i="13"/>
  <c r="Y464" i="13"/>
  <c r="Y465" i="13"/>
  <c r="Y466" i="13"/>
  <c r="Y467" i="13"/>
  <c r="Y468" i="13"/>
  <c r="Y469" i="13"/>
  <c r="Y470" i="13"/>
  <c r="Y471" i="13"/>
  <c r="Y472" i="13"/>
  <c r="Y473" i="13"/>
  <c r="Y474" i="13"/>
  <c r="Y475" i="13"/>
  <c r="Y476" i="13"/>
  <c r="Y477" i="13"/>
  <c r="Y478" i="13"/>
  <c r="Y479" i="13"/>
  <c r="Y480" i="13"/>
  <c r="Y481" i="13"/>
  <c r="Y482" i="13"/>
  <c r="Y483" i="13"/>
  <c r="Y484" i="13"/>
  <c r="Y485" i="13"/>
  <c r="Y486" i="13"/>
  <c r="Y487" i="13"/>
  <c r="Y488" i="13"/>
  <c r="Y489" i="13"/>
  <c r="Y490" i="13"/>
  <c r="Y491" i="13"/>
  <c r="Y492" i="13"/>
  <c r="Y493" i="13"/>
  <c r="Y494" i="13"/>
  <c r="Y495" i="13"/>
  <c r="Y496" i="13"/>
  <c r="Y497" i="13"/>
  <c r="Y498" i="13"/>
  <c r="Y499" i="13"/>
  <c r="Y500" i="13"/>
  <c r="Y501" i="13"/>
  <c r="Y502" i="13"/>
  <c r="Y503" i="13"/>
  <c r="Y504" i="13"/>
  <c r="Y505" i="13"/>
  <c r="Y506" i="13"/>
  <c r="Y507" i="13"/>
  <c r="Y508" i="13"/>
  <c r="Y509" i="13"/>
  <c r="Y510" i="13"/>
  <c r="Y511" i="13"/>
  <c r="Y512" i="13"/>
  <c r="Y513" i="13"/>
  <c r="Y514" i="13"/>
  <c r="Y515" i="13"/>
  <c r="Y516" i="13"/>
  <c r="Y517" i="13"/>
  <c r="Y518" i="13"/>
  <c r="Y519" i="13"/>
  <c r="Y520" i="13"/>
  <c r="Y521" i="13"/>
  <c r="Y522" i="13"/>
  <c r="Y523" i="13"/>
  <c r="Y524" i="13"/>
  <c r="Y525" i="13"/>
  <c r="Y526" i="13"/>
  <c r="Y61" i="13"/>
  <c r="Y62" i="13"/>
  <c r="Y63" i="13"/>
  <c r="Y60" i="13"/>
  <c r="Y59" i="13"/>
  <c r="Y2" i="13"/>
  <c r="Z527" i="13"/>
  <c r="Y527" i="13"/>
  <c r="X527" i="13"/>
  <c r="W527" i="13"/>
  <c r="V527" i="13"/>
  <c r="U527" i="13"/>
  <c r="S527" i="13"/>
  <c r="R527" i="13"/>
  <c r="P527" i="13"/>
  <c r="O527" i="13"/>
  <c r="N527" i="13"/>
  <c r="M527" i="13"/>
  <c r="L527" i="13"/>
  <c r="K527" i="13"/>
  <c r="J527" i="13"/>
  <c r="I527" i="13"/>
  <c r="H527" i="13"/>
  <c r="G527" i="13"/>
  <c r="F527" i="13"/>
  <c r="E527" i="13"/>
  <c r="AE102" i="11"/>
  <c r="AD102" i="11"/>
  <c r="AC102" i="11"/>
  <c r="AA2" i="7"/>
  <c r="AA3" i="7"/>
  <c r="AA4" i="7"/>
  <c r="AA5" i="7"/>
  <c r="AA6" i="7"/>
  <c r="AA7" i="7"/>
  <c r="AA8" i="7"/>
  <c r="AA9" i="7"/>
  <c r="AA10" i="7"/>
  <c r="AA11" i="7"/>
  <c r="AA12" i="7"/>
  <c r="AA13" i="7"/>
  <c r="AA14" i="7"/>
  <c r="AA15" i="7"/>
  <c r="AA16" i="7"/>
  <c r="AA17" i="7"/>
  <c r="AA18" i="7"/>
  <c r="AA19" i="7"/>
  <c r="AA20" i="7"/>
  <c r="AA21" i="7"/>
  <c r="AA22" i="7"/>
  <c r="AA23" i="7"/>
  <c r="AA24" i="7"/>
  <c r="AA25" i="7"/>
  <c r="AA26" i="7"/>
  <c r="AA27" i="7"/>
  <c r="AA28" i="7"/>
  <c r="AA29" i="7"/>
  <c r="AA30" i="7"/>
  <c r="AA31" i="7"/>
  <c r="AA32" i="7"/>
  <c r="AA33" i="7"/>
  <c r="AA34" i="7"/>
  <c r="AA35" i="7"/>
  <c r="AA36" i="7"/>
  <c r="AA37" i="7"/>
  <c r="AA38" i="7"/>
  <c r="AA39" i="7"/>
  <c r="AA40" i="7"/>
  <c r="AA41" i="7"/>
  <c r="AA42" i="7"/>
  <c r="AA43" i="7"/>
  <c r="AA44" i="7"/>
  <c r="AA45" i="7"/>
  <c r="AA46" i="7"/>
  <c r="AA47" i="7"/>
  <c r="AA48" i="7"/>
  <c r="AA49" i="7"/>
  <c r="AA50" i="7"/>
  <c r="AA51" i="7"/>
  <c r="AA52" i="7"/>
  <c r="AA53" i="7"/>
  <c r="AA54" i="7"/>
  <c r="AA55" i="7"/>
  <c r="AA56" i="7"/>
  <c r="AA57" i="7"/>
  <c r="AA58" i="7"/>
  <c r="AA59" i="7"/>
  <c r="AA60" i="7"/>
  <c r="AA61" i="7"/>
  <c r="AA62" i="7"/>
  <c r="AA63" i="7"/>
  <c r="AA64" i="7"/>
  <c r="AA65" i="7"/>
  <c r="AA66" i="7"/>
  <c r="AA67" i="7"/>
  <c r="AA68" i="7"/>
  <c r="AA69" i="7"/>
  <c r="AA70" i="7"/>
  <c r="AA71" i="7"/>
  <c r="AA72" i="7"/>
  <c r="AA73" i="7"/>
  <c r="AA74" i="7"/>
  <c r="AA75" i="7"/>
  <c r="AA76" i="7"/>
  <c r="AA77" i="7"/>
  <c r="AA78" i="7"/>
  <c r="AA79" i="7"/>
  <c r="AA80" i="7"/>
  <c r="AA81" i="7"/>
  <c r="AA82" i="7"/>
  <c r="AA83" i="7"/>
  <c r="AA84" i="7"/>
  <c r="AA85" i="7"/>
  <c r="AA86" i="7"/>
  <c r="AA87" i="7"/>
  <c r="AA88" i="7"/>
  <c r="AA89" i="7"/>
  <c r="AA90" i="7"/>
  <c r="AA91" i="7"/>
  <c r="AA92" i="7"/>
  <c r="AA93" i="7"/>
  <c r="AA94" i="7"/>
  <c r="AA95" i="7"/>
  <c r="AA96" i="7"/>
  <c r="AA97" i="7"/>
  <c r="AA98" i="7"/>
  <c r="AA99" i="7"/>
  <c r="AA100" i="7"/>
  <c r="AA101" i="7"/>
  <c r="Z2" i="7"/>
  <c r="Z3" i="7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Y2" i="7"/>
  <c r="Y3" i="7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AE2" i="11"/>
  <c r="AE3" i="11"/>
  <c r="AE4" i="11"/>
  <c r="AE5" i="11"/>
  <c r="AE6" i="11"/>
  <c r="AE7" i="11"/>
  <c r="AE8" i="11"/>
  <c r="AE9" i="11"/>
  <c r="AE10" i="11"/>
  <c r="AE11" i="11"/>
  <c r="AE12" i="11"/>
  <c r="AE13" i="11"/>
  <c r="AE14" i="11"/>
  <c r="AE15" i="11"/>
  <c r="AE16" i="11"/>
  <c r="AE17" i="11"/>
  <c r="AE18" i="11"/>
  <c r="AE19" i="11"/>
  <c r="AE20" i="11"/>
  <c r="AE21" i="11"/>
  <c r="AE22" i="11"/>
  <c r="AE23" i="11"/>
  <c r="AE24" i="11"/>
  <c r="AE25" i="11"/>
  <c r="AE26" i="11"/>
  <c r="AE27" i="11"/>
  <c r="AE28" i="11"/>
  <c r="AE29" i="11"/>
  <c r="AE30" i="11"/>
  <c r="AE31" i="11"/>
  <c r="AE32" i="11"/>
  <c r="AE33" i="11"/>
  <c r="AE34" i="11"/>
  <c r="AE35" i="11"/>
  <c r="AE36" i="11"/>
  <c r="AE37" i="11"/>
  <c r="AE38" i="11"/>
  <c r="AE39" i="11"/>
  <c r="AE40" i="11"/>
  <c r="AE41" i="11"/>
  <c r="AE42" i="11"/>
  <c r="AE43" i="11"/>
  <c r="AE44" i="11"/>
  <c r="AE45" i="11"/>
  <c r="AE46" i="11"/>
  <c r="AE47" i="11"/>
  <c r="AE48" i="11"/>
  <c r="AE49" i="11"/>
  <c r="AE50" i="11"/>
  <c r="AE51" i="11"/>
  <c r="AE52" i="11"/>
  <c r="AE53" i="11"/>
  <c r="AE54" i="11"/>
  <c r="AE55" i="11"/>
  <c r="AE56" i="11"/>
  <c r="AE57" i="11"/>
  <c r="AE58" i="11"/>
  <c r="AE59" i="11"/>
  <c r="AE60" i="11"/>
  <c r="AE61" i="11"/>
  <c r="AE62" i="11"/>
  <c r="AE63" i="11"/>
  <c r="AE64" i="11"/>
  <c r="AE65" i="11"/>
  <c r="AE66" i="11"/>
  <c r="AE67" i="11"/>
  <c r="AE68" i="11"/>
  <c r="AE69" i="11"/>
  <c r="AE70" i="11"/>
  <c r="AE71" i="11"/>
  <c r="AE72" i="11"/>
  <c r="AE73" i="11"/>
  <c r="AE74" i="11"/>
  <c r="AE75" i="11"/>
  <c r="AE76" i="11"/>
  <c r="AE77" i="11"/>
  <c r="AE78" i="11"/>
  <c r="AE79" i="11"/>
  <c r="AE80" i="11"/>
  <c r="AE81" i="11"/>
  <c r="AE82" i="11"/>
  <c r="AE83" i="11"/>
  <c r="AE84" i="11"/>
  <c r="AE85" i="11"/>
  <c r="AE86" i="11"/>
  <c r="AE87" i="11"/>
  <c r="AE88" i="11"/>
  <c r="AE89" i="11"/>
  <c r="AE90" i="11"/>
  <c r="AE91" i="11"/>
  <c r="AE92" i="11"/>
  <c r="AE93" i="11"/>
  <c r="AE94" i="11"/>
  <c r="AE95" i="11"/>
  <c r="AE96" i="11"/>
  <c r="AE97" i="11"/>
  <c r="AE98" i="11"/>
  <c r="AE99" i="11"/>
  <c r="AE100" i="11"/>
  <c r="AE101" i="11"/>
  <c r="AD2" i="11"/>
  <c r="AD3" i="11"/>
  <c r="AD4" i="11"/>
  <c r="AD5" i="11"/>
  <c r="AD6" i="11"/>
  <c r="AD7" i="11"/>
  <c r="AD8" i="11"/>
  <c r="AD9" i="11"/>
  <c r="AD10" i="11"/>
  <c r="AD11" i="11"/>
  <c r="AD12" i="11"/>
  <c r="AD13" i="11"/>
  <c r="AD14" i="11"/>
  <c r="AD15" i="11"/>
  <c r="AD16" i="11"/>
  <c r="AD17" i="11"/>
  <c r="AD18" i="11"/>
  <c r="AD19" i="11"/>
  <c r="AD20" i="11"/>
  <c r="AD21" i="11"/>
  <c r="AD22" i="11"/>
  <c r="AD23" i="11"/>
  <c r="AD24" i="11"/>
  <c r="AD25" i="11"/>
  <c r="AD26" i="11"/>
  <c r="AD27" i="11"/>
  <c r="AD28" i="11"/>
  <c r="AD29" i="11"/>
  <c r="AD30" i="11"/>
  <c r="AD31" i="11"/>
  <c r="AD32" i="11"/>
  <c r="AD33" i="11"/>
  <c r="AD34" i="11"/>
  <c r="AD35" i="11"/>
  <c r="AD36" i="11"/>
  <c r="AD37" i="11"/>
  <c r="AD38" i="11"/>
  <c r="AD39" i="11"/>
  <c r="AD40" i="11"/>
  <c r="AD41" i="11"/>
  <c r="AD42" i="11"/>
  <c r="AD43" i="11"/>
  <c r="AD44" i="11"/>
  <c r="AD45" i="11"/>
  <c r="AD46" i="11"/>
  <c r="AD47" i="11"/>
  <c r="AD48" i="11"/>
  <c r="AD49" i="11"/>
  <c r="AD50" i="11"/>
  <c r="AD51" i="11"/>
  <c r="AD52" i="11"/>
  <c r="AD53" i="11"/>
  <c r="AD54" i="11"/>
  <c r="AD55" i="11"/>
  <c r="AD56" i="11"/>
  <c r="AD57" i="11"/>
  <c r="AD58" i="11"/>
  <c r="AD59" i="11"/>
  <c r="AD60" i="11"/>
  <c r="AD61" i="11"/>
  <c r="AD62" i="11"/>
  <c r="AD63" i="11"/>
  <c r="AD64" i="11"/>
  <c r="AD65" i="11"/>
  <c r="AD66" i="11"/>
  <c r="AD67" i="11"/>
  <c r="AD68" i="11"/>
  <c r="AD69" i="11"/>
  <c r="AD70" i="11"/>
  <c r="AD71" i="11"/>
  <c r="AD72" i="11"/>
  <c r="AD73" i="11"/>
  <c r="AD74" i="11"/>
  <c r="AD75" i="11"/>
  <c r="AD76" i="11"/>
  <c r="AD77" i="11"/>
  <c r="AD78" i="11"/>
  <c r="AD79" i="11"/>
  <c r="AD80" i="11"/>
  <c r="AD81" i="11"/>
  <c r="AD82" i="11"/>
  <c r="AD83" i="11"/>
  <c r="AD84" i="11"/>
  <c r="AD85" i="11"/>
  <c r="AD86" i="11"/>
  <c r="AD87" i="11"/>
  <c r="AD88" i="11"/>
  <c r="AD89" i="11"/>
  <c r="AD90" i="11"/>
  <c r="AD91" i="11"/>
  <c r="AD92" i="11"/>
  <c r="AD93" i="11"/>
  <c r="AD94" i="11"/>
  <c r="AD95" i="11"/>
  <c r="AD96" i="11"/>
  <c r="AD97" i="11"/>
  <c r="AD98" i="11"/>
  <c r="AD99" i="11"/>
  <c r="AD100" i="11"/>
  <c r="AD101" i="11"/>
  <c r="AC2" i="11"/>
  <c r="AC3" i="11"/>
  <c r="AC4" i="11"/>
  <c r="AC5" i="11"/>
  <c r="AC6" i="11"/>
  <c r="AC7" i="11"/>
  <c r="AC8" i="11"/>
  <c r="AC9" i="11"/>
  <c r="AC10" i="11"/>
  <c r="AC11" i="11"/>
  <c r="AC12" i="11"/>
  <c r="AC13" i="11"/>
  <c r="AC14" i="11"/>
  <c r="AC15" i="11"/>
  <c r="AC16" i="11"/>
  <c r="AC17" i="11"/>
  <c r="AC18" i="11"/>
  <c r="AC19" i="11"/>
  <c r="AC20" i="11"/>
  <c r="AC21" i="11"/>
  <c r="AC22" i="11"/>
  <c r="AC23" i="11"/>
  <c r="AC24" i="11"/>
  <c r="AC25" i="11"/>
  <c r="AC26" i="11"/>
  <c r="AC27" i="11"/>
  <c r="AC28" i="11"/>
  <c r="AC29" i="11"/>
  <c r="AC30" i="11"/>
  <c r="AC31" i="11"/>
  <c r="AC32" i="11"/>
  <c r="AC33" i="11"/>
  <c r="AC34" i="11"/>
  <c r="AC35" i="11"/>
  <c r="AC36" i="11"/>
  <c r="AC37" i="11"/>
  <c r="AC38" i="11"/>
  <c r="AC39" i="11"/>
  <c r="AC40" i="11"/>
  <c r="AC41" i="11"/>
  <c r="AC42" i="11"/>
  <c r="AC43" i="11"/>
  <c r="AC44" i="11"/>
  <c r="AC45" i="11"/>
  <c r="AC46" i="11"/>
  <c r="AC47" i="11"/>
  <c r="AC48" i="11"/>
  <c r="AC49" i="11"/>
  <c r="AC50" i="11"/>
  <c r="AC51" i="11"/>
  <c r="AC52" i="11"/>
  <c r="AC53" i="11"/>
  <c r="AC54" i="11"/>
  <c r="AC55" i="11"/>
  <c r="AC56" i="11"/>
  <c r="AC57" i="11"/>
  <c r="AC58" i="11"/>
  <c r="AC59" i="11"/>
  <c r="AC60" i="11"/>
  <c r="AC61" i="11"/>
  <c r="AC62" i="11"/>
  <c r="AC63" i="11"/>
  <c r="AC64" i="11"/>
  <c r="AC65" i="11"/>
  <c r="AC66" i="11"/>
  <c r="AC67" i="11"/>
  <c r="AC68" i="11"/>
  <c r="AC69" i="11"/>
  <c r="AC70" i="11"/>
  <c r="AC71" i="11"/>
  <c r="AC72" i="11"/>
  <c r="AC73" i="11"/>
  <c r="AC74" i="11"/>
  <c r="AC75" i="11"/>
  <c r="AC76" i="11"/>
  <c r="AC77" i="11"/>
  <c r="AC78" i="11"/>
  <c r="AC79" i="11"/>
  <c r="AC80" i="11"/>
  <c r="AC81" i="11"/>
  <c r="AC82" i="11"/>
  <c r="AC83" i="11"/>
  <c r="AC84" i="11"/>
  <c r="AC85" i="11"/>
  <c r="AC86" i="11"/>
  <c r="AC87" i="11"/>
  <c r="AC88" i="11"/>
  <c r="AC89" i="11"/>
  <c r="AC90" i="11"/>
  <c r="AC91" i="11"/>
  <c r="AC92" i="11"/>
  <c r="AC93" i="11"/>
  <c r="AC94" i="11"/>
  <c r="AC95" i="11"/>
  <c r="AC96" i="11"/>
  <c r="AC97" i="11"/>
  <c r="AC98" i="11"/>
  <c r="AC99" i="11"/>
  <c r="AC100" i="11"/>
  <c r="AC101" i="11"/>
  <c r="AD2" i="14"/>
  <c r="AD3" i="14"/>
  <c r="AD4" i="14"/>
  <c r="AD5" i="14"/>
  <c r="AD6" i="14"/>
  <c r="AD7" i="14"/>
  <c r="AD8" i="14"/>
  <c r="AD9" i="14"/>
  <c r="AD10" i="14"/>
  <c r="AD11" i="14"/>
  <c r="AD12" i="14"/>
  <c r="AD13" i="14"/>
  <c r="AD14" i="14"/>
  <c r="AD15" i="14"/>
  <c r="AD16" i="14"/>
  <c r="AD17" i="14"/>
  <c r="AD18" i="14"/>
  <c r="AD19" i="14"/>
  <c r="AD20" i="14"/>
  <c r="AD21" i="14"/>
  <c r="AD22" i="14"/>
  <c r="AD23" i="14"/>
  <c r="AD24" i="14"/>
  <c r="AD25" i="14"/>
  <c r="AD26" i="14"/>
  <c r="AD27" i="14"/>
  <c r="AD28" i="14"/>
  <c r="AD29" i="14"/>
  <c r="AD30" i="14"/>
  <c r="AD31" i="14"/>
  <c r="AD32" i="14"/>
  <c r="AD33" i="14"/>
  <c r="AC2" i="14"/>
  <c r="AC3" i="14"/>
  <c r="AC4" i="14"/>
  <c r="AC5" i="14"/>
  <c r="AC6" i="14"/>
  <c r="AC7" i="14"/>
  <c r="AC8" i="14"/>
  <c r="AC9" i="14"/>
  <c r="AC10" i="14"/>
  <c r="AC11" i="14"/>
  <c r="AC12" i="14"/>
  <c r="AC13" i="14"/>
  <c r="AC14" i="14"/>
  <c r="AC15" i="14"/>
  <c r="AC16" i="14"/>
  <c r="AC17" i="14"/>
  <c r="AC18" i="14"/>
  <c r="AC19" i="14"/>
  <c r="AC20" i="14"/>
  <c r="AC21" i="14"/>
  <c r="AC22" i="14"/>
  <c r="AC23" i="14"/>
  <c r="AC24" i="14"/>
  <c r="AC25" i="14"/>
  <c r="AC26" i="14"/>
  <c r="AC27" i="14"/>
  <c r="AC28" i="14"/>
  <c r="AC29" i="14"/>
  <c r="AC30" i="14"/>
  <c r="AC31" i="14"/>
  <c r="AC32" i="14"/>
  <c r="AC33" i="14"/>
  <c r="AB2" i="14"/>
  <c r="AB3" i="14"/>
  <c r="AB4" i="14"/>
  <c r="AB5" i="14"/>
  <c r="AB6" i="14"/>
  <c r="AB7" i="14"/>
  <c r="AB8" i="14"/>
  <c r="AB9" i="14"/>
  <c r="AB10" i="14"/>
  <c r="AB11" i="14"/>
  <c r="AB12" i="14"/>
  <c r="AB13" i="14"/>
  <c r="AB14" i="14"/>
  <c r="AB15" i="14"/>
  <c r="AB16" i="14"/>
  <c r="AB17" i="14"/>
  <c r="AB18" i="14"/>
  <c r="AB19" i="14"/>
  <c r="AB20" i="14"/>
  <c r="AB21" i="14"/>
  <c r="AB22" i="14"/>
  <c r="AB23" i="14"/>
  <c r="AB24" i="14"/>
  <c r="AB25" i="14"/>
  <c r="AB26" i="14"/>
  <c r="AB27" i="14"/>
  <c r="AB28" i="14"/>
  <c r="AB29" i="14"/>
  <c r="AB30" i="14"/>
  <c r="AB31" i="14"/>
  <c r="AB32" i="14"/>
  <c r="AB33" i="14"/>
  <c r="Z102" i="12"/>
  <c r="T102" i="12"/>
  <c r="Y3" i="13"/>
  <c r="Y4" i="13"/>
  <c r="Y5" i="13"/>
  <c r="Y6" i="13"/>
  <c r="Y7" i="13"/>
  <c r="Y8" i="13"/>
  <c r="Y9" i="13"/>
  <c r="Y10" i="13"/>
  <c r="Y11" i="13"/>
  <c r="Y12" i="13"/>
  <c r="Y13" i="13"/>
  <c r="Y14" i="13"/>
  <c r="Y15" i="13"/>
  <c r="Y16" i="13"/>
  <c r="Y17" i="13"/>
  <c r="Y18" i="13"/>
  <c r="Y19" i="13"/>
  <c r="Y20" i="13"/>
  <c r="Y21" i="13"/>
  <c r="Y22" i="13"/>
  <c r="Y23" i="13"/>
  <c r="Y24" i="13"/>
  <c r="Y25" i="13"/>
  <c r="Y26" i="13"/>
  <c r="Y27" i="13"/>
  <c r="Y28" i="13"/>
  <c r="Y29" i="13"/>
  <c r="Y30" i="13"/>
  <c r="Y31" i="13"/>
  <c r="Y32" i="13"/>
  <c r="Y33" i="13"/>
  <c r="Y34" i="13"/>
  <c r="Y35" i="13"/>
  <c r="Y36" i="13"/>
  <c r="Y37" i="13"/>
  <c r="Y38" i="13"/>
  <c r="Y39" i="13"/>
  <c r="Y40" i="13"/>
  <c r="Y41" i="13"/>
  <c r="Y42" i="13"/>
  <c r="Y43" i="13"/>
  <c r="Y44" i="13"/>
  <c r="Y45" i="13"/>
  <c r="Y46" i="13"/>
  <c r="Y47" i="13"/>
  <c r="Y48" i="13"/>
  <c r="Y49" i="13"/>
  <c r="Y50" i="13"/>
  <c r="Y51" i="13"/>
  <c r="Y52" i="13"/>
  <c r="Y53" i="13"/>
  <c r="Y54" i="13"/>
  <c r="Y55" i="13"/>
  <c r="Y56" i="13"/>
  <c r="Y57" i="13"/>
  <c r="Y58" i="13"/>
  <c r="Z2" i="12"/>
  <c r="Z3" i="12"/>
  <c r="Z4" i="12"/>
  <c r="Z5" i="12"/>
  <c r="Z6" i="12"/>
  <c r="Z7" i="12"/>
  <c r="Z8" i="12"/>
  <c r="Z9" i="12"/>
  <c r="Z10" i="12"/>
  <c r="Z11" i="12"/>
  <c r="Z12" i="12"/>
  <c r="Z13" i="12"/>
  <c r="Z14" i="12"/>
  <c r="Z15" i="12"/>
  <c r="Z16" i="12"/>
  <c r="Z17" i="12"/>
  <c r="Z18" i="12"/>
  <c r="Z19" i="12"/>
  <c r="Z20" i="12"/>
  <c r="Z21" i="12"/>
  <c r="Z22" i="12"/>
  <c r="Z23" i="12"/>
  <c r="Z24" i="12"/>
  <c r="Z25" i="12"/>
  <c r="Z26" i="12"/>
  <c r="Z27" i="12"/>
  <c r="Z28" i="12"/>
  <c r="Z29" i="12"/>
  <c r="Z30" i="12"/>
  <c r="Z31" i="12"/>
  <c r="Z32" i="12"/>
  <c r="Z33" i="12"/>
  <c r="Z34" i="12"/>
  <c r="Z35" i="12"/>
  <c r="Z36" i="12"/>
  <c r="Z37" i="12"/>
  <c r="Z38" i="12"/>
  <c r="Z39" i="12"/>
  <c r="Z40" i="12"/>
  <c r="Z41" i="12"/>
  <c r="Z42" i="12"/>
  <c r="Z43" i="12"/>
  <c r="Z44" i="12"/>
  <c r="Z45" i="12"/>
  <c r="Z46" i="12"/>
  <c r="Z47" i="12"/>
  <c r="Z48" i="12"/>
  <c r="Z49" i="12"/>
  <c r="Z50" i="12"/>
  <c r="Z51" i="12"/>
  <c r="Z52" i="12"/>
  <c r="Z53" i="12"/>
  <c r="Z54" i="12"/>
  <c r="Z55" i="12"/>
  <c r="Z56" i="12"/>
  <c r="Z57" i="12"/>
  <c r="Z58" i="12"/>
  <c r="Z59" i="12"/>
  <c r="Z60" i="12"/>
  <c r="Z61" i="12"/>
  <c r="Z62" i="12"/>
  <c r="Z63" i="12"/>
  <c r="Z64" i="12"/>
  <c r="Z65" i="12"/>
  <c r="Z66" i="12"/>
  <c r="Z67" i="12"/>
  <c r="Z68" i="12"/>
  <c r="Z69" i="12"/>
  <c r="Z70" i="12"/>
  <c r="Z71" i="12"/>
  <c r="Z72" i="12"/>
  <c r="Z73" i="12"/>
  <c r="Z74" i="12"/>
  <c r="Z75" i="12"/>
  <c r="Z76" i="12"/>
  <c r="Z77" i="12"/>
  <c r="Z78" i="12"/>
  <c r="Z79" i="12"/>
  <c r="Z80" i="12"/>
  <c r="Z81" i="12"/>
  <c r="Z82" i="12"/>
  <c r="Z83" i="12"/>
  <c r="Z84" i="12"/>
  <c r="Z85" i="12"/>
  <c r="Z86" i="12"/>
  <c r="Z87" i="12"/>
  <c r="Z88" i="12"/>
  <c r="Z89" i="12"/>
  <c r="Z90" i="12"/>
  <c r="Z91" i="12"/>
  <c r="Z92" i="12"/>
  <c r="Z93" i="12"/>
  <c r="Z94" i="12"/>
  <c r="Z95" i="12"/>
  <c r="Z96" i="12"/>
  <c r="Z97" i="12"/>
  <c r="Z98" i="12"/>
  <c r="Z99" i="12"/>
  <c r="Z100" i="12"/>
  <c r="Z101" i="12"/>
  <c r="X2" i="6"/>
  <c r="X3" i="6"/>
  <c r="X4" i="6"/>
  <c r="X5" i="6"/>
  <c r="X6" i="6"/>
  <c r="X7" i="6"/>
  <c r="X8" i="6"/>
  <c r="X9" i="6"/>
  <c r="X10" i="6"/>
  <c r="X11" i="6"/>
  <c r="X12" i="6"/>
  <c r="X13" i="6"/>
  <c r="X14" i="6"/>
  <c r="X15" i="6"/>
  <c r="X16" i="6"/>
  <c r="X17" i="6"/>
  <c r="X18" i="6"/>
  <c r="X19" i="6"/>
  <c r="X20" i="6"/>
  <c r="X21" i="6"/>
  <c r="X22" i="6"/>
  <c r="X23" i="6"/>
  <c r="X24" i="6"/>
  <c r="X25" i="6"/>
  <c r="X26" i="6"/>
  <c r="X27" i="6"/>
  <c r="X28" i="6"/>
  <c r="X29" i="6"/>
  <c r="X30" i="6"/>
  <c r="X31" i="6"/>
  <c r="X32" i="6"/>
  <c r="X33" i="6"/>
  <c r="X34" i="6"/>
  <c r="X35" i="6"/>
  <c r="X36" i="6"/>
  <c r="X37" i="6"/>
  <c r="X38" i="6"/>
  <c r="X39" i="6"/>
  <c r="X40" i="6"/>
  <c r="X41" i="6"/>
  <c r="X42" i="6"/>
  <c r="X43" i="6"/>
  <c r="X44" i="6"/>
  <c r="X45" i="6"/>
  <c r="X46" i="6"/>
  <c r="X47" i="6"/>
  <c r="X48" i="6"/>
  <c r="X49" i="6"/>
  <c r="X50" i="6"/>
  <c r="X51" i="6"/>
  <c r="X52" i="6"/>
  <c r="X53" i="6"/>
  <c r="X54" i="6"/>
  <c r="X55" i="6"/>
  <c r="X56" i="6"/>
  <c r="X57" i="6"/>
  <c r="X58" i="6"/>
  <c r="X59" i="6"/>
  <c r="X60" i="6"/>
  <c r="X61" i="6"/>
  <c r="X62" i="6"/>
  <c r="X63" i="6"/>
  <c r="X64" i="6"/>
  <c r="X65" i="6"/>
  <c r="X66" i="6"/>
  <c r="X67" i="6"/>
  <c r="X68" i="6"/>
  <c r="X69" i="6"/>
  <c r="X70" i="6"/>
  <c r="X71" i="6"/>
  <c r="X72" i="6"/>
  <c r="X73" i="6"/>
  <c r="X74" i="6"/>
  <c r="X75" i="6"/>
  <c r="X76" i="6"/>
  <c r="X77" i="6"/>
  <c r="X78" i="6"/>
  <c r="X79" i="6"/>
  <c r="X80" i="6"/>
  <c r="X81" i="6"/>
  <c r="X82" i="6"/>
  <c r="X83" i="6"/>
  <c r="X84" i="6"/>
  <c r="X85" i="6"/>
  <c r="X86" i="6"/>
  <c r="X87" i="6"/>
  <c r="X88" i="6"/>
  <c r="X89" i="6"/>
  <c r="X90" i="6"/>
  <c r="X91" i="6"/>
  <c r="X92" i="6"/>
  <c r="X93" i="6"/>
  <c r="X94" i="6"/>
  <c r="X95" i="6"/>
  <c r="X96" i="6"/>
  <c r="X97" i="6"/>
  <c r="X98" i="6"/>
  <c r="X99" i="6"/>
  <c r="X100" i="6"/>
  <c r="X101" i="6"/>
  <c r="AB102" i="11"/>
  <c r="AA2" i="14"/>
  <c r="AA3" i="14"/>
  <c r="AA4" i="14"/>
  <c r="AA5" i="14"/>
  <c r="AA6" i="14"/>
  <c r="AA7" i="14"/>
  <c r="AA8" i="14"/>
  <c r="AA10" i="14"/>
  <c r="AA11" i="14"/>
  <c r="AA12" i="14"/>
  <c r="AA13" i="14"/>
  <c r="AA14" i="14"/>
  <c r="AA15" i="14"/>
  <c r="AA16" i="14"/>
  <c r="AA17" i="14"/>
  <c r="AA18" i="14"/>
  <c r="AA19" i="14"/>
  <c r="AA20" i="14"/>
  <c r="AA21" i="14"/>
  <c r="AA22" i="14"/>
  <c r="AA23" i="14"/>
  <c r="AA24" i="14"/>
  <c r="AA25" i="14"/>
  <c r="AA26" i="14"/>
  <c r="AA28" i="14"/>
  <c r="AA30" i="14"/>
  <c r="AA33" i="14"/>
  <c r="AB2" i="11"/>
  <c r="AB3" i="11"/>
  <c r="AB4" i="11"/>
  <c r="AB5" i="11"/>
  <c r="AB6" i="11"/>
  <c r="AB7" i="11"/>
  <c r="AB8" i="11"/>
  <c r="AB9" i="11"/>
  <c r="AB10" i="11"/>
  <c r="AB11" i="11"/>
  <c r="AB12" i="11"/>
  <c r="AB13" i="11"/>
  <c r="AB14" i="11"/>
  <c r="AB15" i="11"/>
  <c r="AB16" i="11"/>
  <c r="AB17" i="11"/>
  <c r="AB18" i="11"/>
  <c r="AB19" i="11"/>
  <c r="AB20" i="11"/>
  <c r="AB21" i="11"/>
  <c r="AB22" i="11"/>
  <c r="AB23" i="11"/>
  <c r="AB24" i="11"/>
  <c r="AB25" i="11"/>
  <c r="AB26" i="11"/>
  <c r="AB27" i="11"/>
  <c r="AB28" i="11"/>
  <c r="AB29" i="11"/>
  <c r="AB30" i="11"/>
  <c r="AB31" i="11"/>
  <c r="AB32" i="11"/>
  <c r="AB33" i="11"/>
  <c r="AB34" i="11"/>
  <c r="AB35" i="11"/>
  <c r="AB36" i="11"/>
  <c r="AB37" i="11"/>
  <c r="AB38" i="11"/>
  <c r="AB39" i="11"/>
  <c r="AB40" i="11"/>
  <c r="AB41" i="11"/>
  <c r="AB42" i="11"/>
  <c r="AB43" i="11"/>
  <c r="AB44" i="11"/>
  <c r="AB45" i="11"/>
  <c r="AB46" i="11"/>
  <c r="AB47" i="11"/>
  <c r="AB48" i="11"/>
  <c r="AB49" i="11"/>
  <c r="AB50" i="11"/>
  <c r="AB51" i="11"/>
  <c r="AB52" i="11"/>
  <c r="AB53" i="11"/>
  <c r="AB54" i="11"/>
  <c r="AB55" i="11"/>
  <c r="AB56" i="11"/>
  <c r="AB57" i="11"/>
  <c r="AB58" i="11"/>
  <c r="AB59" i="11"/>
  <c r="AB60" i="11"/>
  <c r="AB61" i="11"/>
  <c r="AB62" i="11"/>
  <c r="AB63" i="11"/>
  <c r="AB64" i="11"/>
  <c r="AB65" i="11"/>
  <c r="AB66" i="11"/>
  <c r="AB67" i="11"/>
  <c r="AB68" i="11"/>
  <c r="AB69" i="11"/>
  <c r="AB70" i="11"/>
  <c r="AB71" i="11"/>
  <c r="AB72" i="11"/>
  <c r="AB73" i="11"/>
  <c r="AB74" i="11"/>
  <c r="AB75" i="11"/>
  <c r="AB76" i="11"/>
  <c r="AB77" i="11"/>
  <c r="AB78" i="11"/>
  <c r="AB79" i="11"/>
  <c r="AB80" i="11"/>
  <c r="AB81" i="11"/>
  <c r="AB82" i="11"/>
  <c r="AB83" i="11"/>
  <c r="AB84" i="11"/>
  <c r="AB85" i="11"/>
  <c r="AB86" i="11"/>
  <c r="AB87" i="11"/>
  <c r="AB88" i="11"/>
  <c r="AB89" i="11"/>
  <c r="AB90" i="11"/>
  <c r="AB91" i="11"/>
  <c r="AB92" i="11"/>
  <c r="AB93" i="11"/>
  <c r="AB94" i="11"/>
  <c r="AB95" i="11"/>
  <c r="AB96" i="11"/>
  <c r="AB97" i="11"/>
  <c r="AB98" i="11"/>
  <c r="AB99" i="11"/>
  <c r="AB100" i="11"/>
  <c r="AB101" i="11"/>
  <c r="X2" i="7"/>
  <c r="X3" i="7"/>
  <c r="X4" i="7"/>
  <c r="X5" i="7"/>
  <c r="X6" i="7"/>
  <c r="X7" i="7"/>
  <c r="X8" i="7"/>
  <c r="X9" i="7"/>
  <c r="X10" i="7"/>
  <c r="X11" i="7"/>
  <c r="X12" i="7"/>
  <c r="X13" i="7"/>
  <c r="X14" i="7"/>
  <c r="X15" i="7"/>
  <c r="X16" i="7"/>
  <c r="X17" i="7"/>
  <c r="X18" i="7"/>
  <c r="X19" i="7"/>
  <c r="X20" i="7"/>
  <c r="X21" i="7"/>
  <c r="X22" i="7"/>
  <c r="X23" i="7"/>
  <c r="X24" i="7"/>
  <c r="X25" i="7"/>
  <c r="X26" i="7"/>
  <c r="X27" i="7"/>
  <c r="X28" i="7"/>
  <c r="X29" i="7"/>
  <c r="X30" i="7"/>
  <c r="X31" i="7"/>
  <c r="X32" i="7"/>
  <c r="X33" i="7"/>
  <c r="X34" i="7"/>
  <c r="X35" i="7"/>
  <c r="X36" i="7"/>
  <c r="X37" i="7"/>
  <c r="X38" i="7"/>
  <c r="X39" i="7"/>
  <c r="X40" i="7"/>
  <c r="X41" i="7"/>
  <c r="X42" i="7"/>
  <c r="X43" i="7"/>
  <c r="X44" i="7"/>
  <c r="X45" i="7"/>
  <c r="X46" i="7"/>
  <c r="X47" i="7"/>
  <c r="X48" i="7"/>
  <c r="X49" i="7"/>
  <c r="X50" i="7"/>
  <c r="X51" i="7"/>
  <c r="X52" i="7"/>
  <c r="X53" i="7"/>
  <c r="X54" i="7"/>
  <c r="X55" i="7"/>
  <c r="X56" i="7"/>
  <c r="X57" i="7"/>
  <c r="X58" i="7"/>
  <c r="X59" i="7"/>
  <c r="X60" i="7"/>
  <c r="X61" i="7"/>
  <c r="X62" i="7"/>
  <c r="X63" i="7"/>
  <c r="X64" i="7"/>
  <c r="X65" i="7"/>
  <c r="X66" i="7"/>
  <c r="X67" i="7"/>
  <c r="X68" i="7"/>
  <c r="X69" i="7"/>
  <c r="X70" i="7"/>
  <c r="X71" i="7"/>
  <c r="X72" i="7"/>
  <c r="X73" i="7"/>
  <c r="X74" i="7"/>
  <c r="X75" i="7"/>
  <c r="X76" i="7"/>
  <c r="X77" i="7"/>
  <c r="X78" i="7"/>
  <c r="X79" i="7"/>
  <c r="X80" i="7"/>
  <c r="X81" i="7"/>
  <c r="X82" i="7"/>
  <c r="X83" i="7"/>
  <c r="X84" i="7"/>
  <c r="X85" i="7"/>
  <c r="X86" i="7"/>
  <c r="X87" i="7"/>
  <c r="X88" i="7"/>
  <c r="X89" i="7"/>
  <c r="X90" i="7"/>
  <c r="X91" i="7"/>
  <c r="X92" i="7"/>
  <c r="X93" i="7"/>
  <c r="X94" i="7"/>
  <c r="X95" i="7"/>
  <c r="X96" i="7"/>
  <c r="X97" i="7"/>
  <c r="X98" i="7"/>
  <c r="X99" i="7"/>
  <c r="X100" i="7"/>
  <c r="X101" i="7"/>
  <c r="E57" i="17" l="1"/>
  <c r="C57" i="17" s="1"/>
  <c r="E48" i="17"/>
  <c r="C48" i="17" s="1"/>
  <c r="E52" i="17"/>
  <c r="C52" i="17" s="1"/>
  <c r="E40" i="17"/>
  <c r="C40" i="17" s="1"/>
  <c r="E33" i="17"/>
  <c r="C33" i="17" s="1"/>
  <c r="E32" i="17"/>
  <c r="C32" i="17" s="1"/>
  <c r="E35" i="17"/>
  <c r="C35" i="17" s="1"/>
  <c r="E26" i="17"/>
  <c r="C26" i="17" s="1"/>
  <c r="E24" i="17"/>
  <c r="C24" i="17" s="1"/>
  <c r="E31" i="17"/>
  <c r="C31" i="17" s="1"/>
  <c r="E18" i="17"/>
  <c r="C18" i="17" s="1"/>
  <c r="E13" i="17"/>
  <c r="C13" i="17" s="1"/>
  <c r="E10" i="17"/>
  <c r="C10" i="17" s="1"/>
  <c r="E46" i="17"/>
  <c r="C46" i="17" s="1"/>
  <c r="E55" i="17"/>
  <c r="C55" i="17" s="1"/>
  <c r="E42" i="17"/>
  <c r="C42" i="17" s="1"/>
  <c r="E50" i="17"/>
  <c r="C50" i="17" s="1"/>
  <c r="E44" i="17"/>
  <c r="C44" i="17" s="1"/>
  <c r="E47" i="17"/>
  <c r="C47" i="17" s="1"/>
  <c r="E41" i="17"/>
  <c r="C41" i="17" s="1"/>
  <c r="E34" i="17"/>
  <c r="C34" i="17" s="1"/>
  <c r="E28" i="17"/>
  <c r="C28" i="17" s="1"/>
  <c r="E16" i="17"/>
  <c r="C16" i="17" s="1"/>
  <c r="E14" i="17"/>
  <c r="C14" i="17" s="1"/>
  <c r="E7" i="17"/>
  <c r="C7" i="17" s="1"/>
  <c r="E15" i="17"/>
  <c r="C15" i="17" s="1"/>
  <c r="E17" i="17"/>
  <c r="C17" i="17" s="1"/>
  <c r="E4" i="17"/>
  <c r="C4" i="17" s="1"/>
  <c r="E54" i="17"/>
  <c r="C54" i="17" s="1"/>
  <c r="E51" i="17"/>
  <c r="C51" i="17" s="1"/>
  <c r="E29" i="17"/>
  <c r="C29" i="17" s="1"/>
  <c r="E12" i="17"/>
  <c r="C12" i="17" s="1"/>
  <c r="E5" i="17"/>
  <c r="C5" i="17" s="1"/>
  <c r="E36" i="17"/>
  <c r="C36" i="17" s="1"/>
  <c r="E21" i="17"/>
  <c r="C21" i="17" s="1"/>
  <c r="E25" i="17"/>
  <c r="C25" i="17" s="1"/>
  <c r="E23" i="17"/>
  <c r="C23" i="17" s="1"/>
  <c r="E20" i="17"/>
  <c r="C20" i="17" s="1"/>
  <c r="E3" i="17"/>
  <c r="C3" i="17" s="1"/>
  <c r="E49" i="17"/>
  <c r="C49" i="17" s="1"/>
  <c r="E56" i="17"/>
  <c r="C56" i="17" s="1"/>
  <c r="E45" i="17"/>
  <c r="C45" i="17" s="1"/>
  <c r="E27" i="17"/>
  <c r="C27" i="17" s="1"/>
  <c r="E30" i="17"/>
  <c r="C30" i="17" s="1"/>
  <c r="E19" i="17"/>
  <c r="C19" i="17" s="1"/>
  <c r="E9" i="17"/>
  <c r="C9" i="17" s="1"/>
  <c r="E2" i="17"/>
  <c r="C2" i="17" s="1"/>
  <c r="E8" i="17"/>
  <c r="C8" i="17" s="1"/>
  <c r="E58" i="17"/>
  <c r="C58" i="17" s="1"/>
  <c r="E53" i="17"/>
  <c r="C53" i="17" s="1"/>
  <c r="E43" i="17"/>
  <c r="C43" i="17" s="1"/>
  <c r="E59" i="17"/>
  <c r="C59" i="17" s="1"/>
  <c r="E37" i="17"/>
  <c r="C37" i="17" s="1"/>
  <c r="E38" i="17"/>
  <c r="C38" i="17" s="1"/>
  <c r="E39" i="17"/>
  <c r="C39" i="17" s="1"/>
  <c r="E22" i="17"/>
  <c r="C22" i="17" s="1"/>
  <c r="E11" i="17"/>
  <c r="C11" i="17" s="1"/>
  <c r="E6" i="17"/>
  <c r="C6" i="17" s="1"/>
  <c r="E89" i="16"/>
  <c r="C89" i="16" s="1"/>
  <c r="E18" i="16"/>
  <c r="C18" i="16" s="1"/>
  <c r="E29" i="16"/>
  <c r="C29" i="16" s="1"/>
  <c r="E61" i="16"/>
  <c r="C61" i="16" s="1"/>
  <c r="E41" i="16"/>
  <c r="C41" i="16" s="1"/>
  <c r="E27" i="16"/>
  <c r="C27" i="16" s="1"/>
  <c r="E78" i="16"/>
  <c r="C78" i="16" s="1"/>
  <c r="E24" i="16"/>
  <c r="C24" i="16" s="1"/>
  <c r="E14" i="16"/>
  <c r="C14" i="16" s="1"/>
  <c r="E36" i="16"/>
  <c r="C36" i="16" s="1"/>
  <c r="E15" i="16"/>
  <c r="C15" i="16" s="1"/>
  <c r="E92" i="16"/>
  <c r="C92" i="16" s="1"/>
  <c r="E37" i="16"/>
  <c r="C37" i="16" s="1"/>
  <c r="E45" i="16"/>
  <c r="C45" i="16" s="1"/>
  <c r="E77" i="16"/>
  <c r="C77" i="16" s="1"/>
  <c r="E74" i="16"/>
  <c r="C74" i="16" s="1"/>
  <c r="E22" i="16"/>
  <c r="C22" i="16" s="1"/>
  <c r="E39" i="16"/>
  <c r="C39" i="16" s="1"/>
  <c r="E51" i="16"/>
  <c r="C51" i="16" s="1"/>
  <c r="E23" i="16"/>
  <c r="C23" i="16" s="1"/>
  <c r="E20" i="16"/>
  <c r="C20" i="16" s="1"/>
  <c r="E10" i="16"/>
  <c r="C10" i="16" s="1"/>
  <c r="E48" i="16"/>
  <c r="C48" i="16" s="1"/>
  <c r="E81" i="16"/>
  <c r="C81" i="16" s="1"/>
  <c r="E60" i="16"/>
  <c r="C60" i="16" s="1"/>
  <c r="E66" i="16"/>
  <c r="C66" i="16" s="1"/>
  <c r="E34" i="16"/>
  <c r="C34" i="16" s="1"/>
  <c r="E8" i="16"/>
  <c r="C8" i="16" s="1"/>
  <c r="E7" i="16"/>
  <c r="C7" i="16" s="1"/>
  <c r="E94" i="16"/>
  <c r="C94" i="16" s="1"/>
  <c r="E83" i="16"/>
  <c r="C83" i="16" s="1"/>
  <c r="E85" i="16"/>
  <c r="C85" i="16" s="1"/>
  <c r="E53" i="16"/>
  <c r="C53" i="16" s="1"/>
  <c r="E30" i="16"/>
  <c r="C30" i="16" s="1"/>
  <c r="E56" i="16"/>
  <c r="C56" i="16" s="1"/>
  <c r="E16" i="16"/>
  <c r="C16" i="16" s="1"/>
  <c r="E12" i="16"/>
  <c r="C12" i="16" s="1"/>
  <c r="E47" i="16"/>
  <c r="C47" i="16" s="1"/>
  <c r="E26" i="16"/>
  <c r="C26" i="16" s="1"/>
  <c r="E2" i="16"/>
  <c r="C2" i="16" s="1"/>
  <c r="E93" i="16"/>
  <c r="C93" i="16" s="1"/>
  <c r="E88" i="16"/>
  <c r="C88" i="16" s="1"/>
  <c r="E54" i="16"/>
  <c r="C54" i="16" s="1"/>
  <c r="E59" i="16"/>
  <c r="C59" i="16" s="1"/>
  <c r="E71" i="16"/>
  <c r="C71" i="16" s="1"/>
  <c r="E80" i="16"/>
  <c r="C80" i="16" s="1"/>
  <c r="E84" i="16"/>
  <c r="C84" i="16" s="1"/>
  <c r="E69" i="16"/>
  <c r="C69" i="16" s="1"/>
  <c r="E82" i="16"/>
  <c r="C82" i="16" s="1"/>
  <c r="E91" i="16"/>
  <c r="C91" i="16" s="1"/>
  <c r="E42" i="16"/>
  <c r="C42" i="16" s="1"/>
  <c r="E79" i="16"/>
  <c r="C79" i="16" s="1"/>
  <c r="E64" i="16"/>
  <c r="C64" i="16" s="1"/>
  <c r="E62" i="16"/>
  <c r="C62" i="16" s="1"/>
  <c r="E65" i="16"/>
  <c r="C65" i="16" s="1"/>
  <c r="E73" i="16"/>
  <c r="C73" i="16" s="1"/>
  <c r="E63" i="16"/>
  <c r="C63" i="16" s="1"/>
  <c r="E57" i="16"/>
  <c r="C57" i="16" s="1"/>
  <c r="E58" i="16"/>
  <c r="C58" i="16" s="1"/>
  <c r="E17" i="16"/>
  <c r="C17" i="16" s="1"/>
  <c r="E33" i="16"/>
  <c r="C33" i="16" s="1"/>
  <c r="E38" i="16"/>
  <c r="C38" i="16" s="1"/>
  <c r="E40" i="16"/>
  <c r="C40" i="16" s="1"/>
  <c r="E9" i="16"/>
  <c r="C9" i="16" s="1"/>
  <c r="E32" i="16"/>
  <c r="C32" i="16" s="1"/>
  <c r="E11" i="16"/>
  <c r="C11" i="16" s="1"/>
  <c r="E35" i="16"/>
  <c r="C35" i="16" s="1"/>
  <c r="E5" i="16"/>
  <c r="C5" i="16" s="1"/>
  <c r="E86" i="16"/>
  <c r="C86" i="16" s="1"/>
  <c r="E90" i="16"/>
  <c r="C90" i="16" s="1"/>
  <c r="E87" i="16"/>
  <c r="C87" i="16" s="1"/>
  <c r="E72" i="16"/>
  <c r="C72" i="16" s="1"/>
  <c r="E76" i="16"/>
  <c r="C76" i="16" s="1"/>
  <c r="E46" i="16"/>
  <c r="C46" i="16" s="1"/>
  <c r="E67" i="16"/>
  <c r="C67" i="16" s="1"/>
  <c r="E75" i="16"/>
  <c r="C75" i="16" s="1"/>
  <c r="E21" i="16"/>
  <c r="C21" i="16" s="1"/>
  <c r="E49" i="16"/>
  <c r="C49" i="16" s="1"/>
  <c r="E70" i="16"/>
  <c r="C70" i="16" s="1"/>
  <c r="E55" i="16"/>
  <c r="C55" i="16" s="1"/>
  <c r="E28" i="16"/>
  <c r="C28" i="16" s="1"/>
  <c r="E13" i="16"/>
  <c r="C13" i="16" s="1"/>
  <c r="E3" i="16"/>
  <c r="C3" i="16" s="1"/>
  <c r="E4" i="16"/>
  <c r="C4" i="16" s="1"/>
  <c r="E31" i="16"/>
  <c r="C31" i="16" s="1"/>
  <c r="E52" i="16"/>
  <c r="C52" i="16" s="1"/>
  <c r="E68" i="16"/>
  <c r="C68" i="16" s="1"/>
  <c r="E43" i="16"/>
  <c r="C43" i="16" s="1"/>
  <c r="E19" i="16"/>
  <c r="C19" i="16" s="1"/>
  <c r="E50" i="16"/>
  <c r="C50" i="16" s="1"/>
  <c r="E44" i="16"/>
  <c r="C44" i="16" s="1"/>
  <c r="E25" i="16"/>
  <c r="C25" i="16" s="1"/>
  <c r="E6" i="16"/>
  <c r="C6" i="16" s="1"/>
  <c r="S102" i="11"/>
  <c r="R102" i="11"/>
  <c r="W102" i="12"/>
  <c r="X102" i="12"/>
  <c r="V102" i="12"/>
  <c r="O102" i="12"/>
  <c r="F102" i="11"/>
  <c r="P102" i="12"/>
  <c r="L102" i="12"/>
  <c r="T2" i="13"/>
  <c r="T3" i="13"/>
  <c r="T4" i="13"/>
  <c r="T5" i="13"/>
  <c r="T6" i="13"/>
  <c r="T7" i="13"/>
  <c r="T8" i="13"/>
  <c r="T9" i="13"/>
  <c r="T10" i="13"/>
  <c r="T11" i="13"/>
  <c r="T12" i="13"/>
  <c r="T13" i="13"/>
  <c r="T14" i="13"/>
  <c r="T15" i="13"/>
  <c r="T16" i="13"/>
  <c r="T17" i="13"/>
  <c r="T18" i="13"/>
  <c r="T19" i="13"/>
  <c r="T20" i="13"/>
  <c r="T21" i="13"/>
  <c r="T22" i="13"/>
  <c r="T23" i="13"/>
  <c r="T24" i="13"/>
  <c r="T25" i="13"/>
  <c r="T26" i="13"/>
  <c r="T27" i="13"/>
  <c r="T28" i="13"/>
  <c r="T29" i="13"/>
  <c r="T30" i="13"/>
  <c r="T31" i="13"/>
  <c r="T32" i="13"/>
  <c r="T33" i="13"/>
  <c r="T34" i="13"/>
  <c r="T35" i="13"/>
  <c r="T36" i="13"/>
  <c r="T37" i="13"/>
  <c r="T38" i="13"/>
  <c r="T39" i="13"/>
  <c r="T40" i="13"/>
  <c r="T41" i="13"/>
  <c r="T42" i="13"/>
  <c r="T43" i="13"/>
  <c r="T44" i="13"/>
  <c r="T45" i="13"/>
  <c r="T46" i="13"/>
  <c r="T47" i="13"/>
  <c r="T48" i="13"/>
  <c r="T49" i="13"/>
  <c r="T50" i="13"/>
  <c r="T51" i="13"/>
  <c r="T52" i="13"/>
  <c r="T53" i="13"/>
  <c r="T54" i="13"/>
  <c r="T55" i="13"/>
  <c r="T56" i="13"/>
  <c r="T57" i="13"/>
  <c r="T58" i="13"/>
  <c r="T59" i="13"/>
  <c r="Q2" i="13"/>
  <c r="Q3" i="13"/>
  <c r="Q4" i="13"/>
  <c r="Q5" i="13"/>
  <c r="Q6" i="13"/>
  <c r="Q7" i="13"/>
  <c r="Q8" i="13"/>
  <c r="Q9" i="13"/>
  <c r="Q10" i="13"/>
  <c r="Q11" i="13"/>
  <c r="Q12" i="13"/>
  <c r="Q13" i="13"/>
  <c r="Q14" i="13"/>
  <c r="Q15" i="13"/>
  <c r="Q16" i="13"/>
  <c r="Q17" i="13"/>
  <c r="Q18" i="13"/>
  <c r="Q19" i="13"/>
  <c r="Q20" i="13"/>
  <c r="Q21" i="13"/>
  <c r="Q22" i="13"/>
  <c r="Q23" i="13"/>
  <c r="Q24" i="13"/>
  <c r="Q25" i="13"/>
  <c r="Q26" i="13"/>
  <c r="Q27" i="13"/>
  <c r="Q28" i="13"/>
  <c r="Q29" i="13"/>
  <c r="Q30" i="13"/>
  <c r="Q31" i="13"/>
  <c r="Q32" i="13"/>
  <c r="Q33" i="13"/>
  <c r="Q34" i="13"/>
  <c r="Q35" i="13"/>
  <c r="Q36" i="13"/>
  <c r="Q37" i="13"/>
  <c r="Q38" i="13"/>
  <c r="Q39" i="13"/>
  <c r="Q40" i="13"/>
  <c r="Q41" i="13"/>
  <c r="Q42" i="13"/>
  <c r="Q43" i="13"/>
  <c r="Q44" i="13"/>
  <c r="Q45" i="13"/>
  <c r="Q46" i="13"/>
  <c r="Q47" i="13"/>
  <c r="Q48" i="13"/>
  <c r="Q49" i="13"/>
  <c r="Q50" i="13"/>
  <c r="Q51" i="13"/>
  <c r="Q52" i="13"/>
  <c r="Q53" i="13"/>
  <c r="Q54" i="13"/>
  <c r="Q55" i="13"/>
  <c r="Q56" i="13"/>
  <c r="Q57" i="13"/>
  <c r="Q58" i="13"/>
  <c r="Q59" i="13"/>
  <c r="U102" i="12"/>
  <c r="R102" i="12"/>
  <c r="A6" i="17" l="1"/>
  <c r="A38" i="17"/>
  <c r="A22" i="17"/>
  <c r="A59" i="17"/>
  <c r="A8" i="17"/>
  <c r="A30" i="17"/>
  <c r="A49" i="17"/>
  <c r="A25" i="17"/>
  <c r="A12" i="17"/>
  <c r="A4" i="17"/>
  <c r="A14" i="17"/>
  <c r="A41" i="17"/>
  <c r="A42" i="17"/>
  <c r="A13" i="17"/>
  <c r="A26" i="17"/>
  <c r="A40" i="17"/>
  <c r="A39" i="17"/>
  <c r="A43" i="17"/>
  <c r="A2" i="17"/>
  <c r="A27" i="17"/>
  <c r="A3" i="17"/>
  <c r="A21" i="17"/>
  <c r="A29" i="17"/>
  <c r="A17" i="17"/>
  <c r="A16" i="17"/>
  <c r="A47" i="17"/>
  <c r="A55" i="17"/>
  <c r="A18" i="17"/>
  <c r="A35" i="17"/>
  <c r="A52" i="17"/>
  <c r="A53" i="17"/>
  <c r="A9" i="17"/>
  <c r="A45" i="17"/>
  <c r="A20" i="17"/>
  <c r="A36" i="17"/>
  <c r="A51" i="17"/>
  <c r="A15" i="17"/>
  <c r="A28" i="17"/>
  <c r="A44" i="17"/>
  <c r="A46" i="17"/>
  <c r="A31" i="17"/>
  <c r="A32" i="17"/>
  <c r="A48" i="17"/>
  <c r="A11" i="17"/>
  <c r="A37" i="17"/>
  <c r="A58" i="17"/>
  <c r="A19" i="17"/>
  <c r="A56" i="17"/>
  <c r="A23" i="17"/>
  <c r="A5" i="17"/>
  <c r="A54" i="17"/>
  <c r="A7" i="17"/>
  <c r="A34" i="17"/>
  <c r="A50" i="17"/>
  <c r="A10" i="17"/>
  <c r="A24" i="17"/>
  <c r="A33" i="17"/>
  <c r="A57" i="17"/>
  <c r="A25" i="16"/>
  <c r="A43" i="16"/>
  <c r="A4" i="16"/>
  <c r="A55" i="16"/>
  <c r="A75" i="16"/>
  <c r="A72" i="16"/>
  <c r="A5" i="16"/>
  <c r="A9" i="16"/>
  <c r="A17" i="16"/>
  <c r="A73" i="16"/>
  <c r="A79" i="16"/>
  <c r="A69" i="16"/>
  <c r="A59" i="16"/>
  <c r="A2" i="16"/>
  <c r="A16" i="16"/>
  <c r="A85" i="16"/>
  <c r="A8" i="16"/>
  <c r="A81" i="16"/>
  <c r="A23" i="16"/>
  <c r="A74" i="16"/>
  <c r="A92" i="16"/>
  <c r="A24" i="16"/>
  <c r="A61" i="16"/>
  <c r="A44" i="16"/>
  <c r="A68" i="16"/>
  <c r="A3" i="16"/>
  <c r="A70" i="16"/>
  <c r="A67" i="16"/>
  <c r="A87" i="16"/>
  <c r="A35" i="16"/>
  <c r="A40" i="16"/>
  <c r="A58" i="16"/>
  <c r="A65" i="16"/>
  <c r="A42" i="16"/>
  <c r="A84" i="16"/>
  <c r="A54" i="16"/>
  <c r="A26" i="16"/>
  <c r="A56" i="16"/>
  <c r="A83" i="16"/>
  <c r="A34" i="16"/>
  <c r="A48" i="16"/>
  <c r="A51" i="16"/>
  <c r="A77" i="16"/>
  <c r="A15" i="16"/>
  <c r="A78" i="16"/>
  <c r="A29" i="16"/>
  <c r="A50" i="16"/>
  <c r="A52" i="16"/>
  <c r="A13" i="16"/>
  <c r="A49" i="16"/>
  <c r="A46" i="16"/>
  <c r="A90" i="16"/>
  <c r="A11" i="16"/>
  <c r="A38" i="16"/>
  <c r="A57" i="16"/>
  <c r="A62" i="16"/>
  <c r="A91" i="16"/>
  <c r="A80" i="16"/>
  <c r="A88" i="16"/>
  <c r="A47" i="16"/>
  <c r="A30" i="16"/>
  <c r="A94" i="16"/>
  <c r="A66" i="16"/>
  <c r="A10" i="16"/>
  <c r="A39" i="16"/>
  <c r="A45" i="16"/>
  <c r="A36" i="16"/>
  <c r="A27" i="16"/>
  <c r="A18" i="16"/>
  <c r="A6" i="16"/>
  <c r="A19" i="16"/>
  <c r="A31" i="16"/>
  <c r="A28" i="16"/>
  <c r="A21" i="16"/>
  <c r="A76" i="16"/>
  <c r="A86" i="16"/>
  <c r="A32" i="16"/>
  <c r="A33" i="16"/>
  <c r="A63" i="16"/>
  <c r="A64" i="16"/>
  <c r="A82" i="16"/>
  <c r="A71" i="16"/>
  <c r="A93" i="16"/>
  <c r="A12" i="16"/>
  <c r="A53" i="16"/>
  <c r="A7" i="16"/>
  <c r="A60" i="16"/>
  <c r="A20" i="16"/>
  <c r="A22" i="16"/>
  <c r="A37" i="16"/>
  <c r="A14" i="16"/>
  <c r="A41" i="16"/>
  <c r="A89" i="16"/>
  <c r="Y102" i="12"/>
  <c r="AA102" i="12"/>
  <c r="G102" i="12"/>
  <c r="M102" i="12"/>
  <c r="N102" i="12"/>
  <c r="S102" i="12"/>
  <c r="Q102" i="12"/>
  <c r="I102" i="12"/>
  <c r="J102" i="12"/>
  <c r="K102" i="12"/>
  <c r="H102" i="12"/>
  <c r="F102" i="12"/>
  <c r="T102" i="11"/>
  <c r="U102" i="11" l="1"/>
  <c r="H102" i="11"/>
  <c r="I102" i="11"/>
  <c r="J102" i="11"/>
  <c r="K102" i="11"/>
  <c r="L102" i="11"/>
  <c r="M102" i="11"/>
  <c r="N102" i="11"/>
  <c r="O102" i="11"/>
  <c r="P102" i="11"/>
  <c r="Q102" i="11"/>
  <c r="X102" i="11"/>
  <c r="Y102" i="11"/>
  <c r="Z102" i="11"/>
  <c r="AA102" i="11"/>
  <c r="G102" i="11"/>
  <c r="U396" i="14"/>
  <c r="W102" i="11"/>
  <c r="V102" i="11"/>
  <c r="U101" i="12"/>
  <c r="U94" i="12"/>
  <c r="U95" i="12"/>
  <c r="U96" i="12"/>
  <c r="U97" i="12"/>
  <c r="U98" i="12"/>
  <c r="U99" i="12"/>
  <c r="U100" i="12"/>
  <c r="U93" i="12"/>
  <c r="AB92" i="12"/>
  <c r="AB90" i="12"/>
  <c r="AB88" i="12"/>
  <c r="AB89" i="12"/>
  <c r="AB91" i="12"/>
  <c r="AB86" i="12"/>
  <c r="AB87" i="12"/>
  <c r="AB82" i="12"/>
  <c r="AB83" i="12"/>
  <c r="AB84" i="12"/>
  <c r="AB85" i="12"/>
  <c r="AB78" i="12"/>
  <c r="AB79" i="12"/>
  <c r="AB80" i="12"/>
  <c r="AB81" i="12"/>
  <c r="AB68" i="12"/>
  <c r="AB69" i="12"/>
  <c r="AB70" i="12"/>
  <c r="AB71" i="12"/>
  <c r="AB72" i="12"/>
  <c r="AB74" i="12"/>
  <c r="AB75" i="12"/>
  <c r="AB73" i="12"/>
  <c r="AB76" i="12"/>
  <c r="AB77" i="12"/>
  <c r="AB54" i="12"/>
  <c r="AB55" i="12"/>
  <c r="AB57" i="12"/>
  <c r="AB56" i="12"/>
  <c r="AB58" i="12"/>
  <c r="AB59" i="12"/>
  <c r="AB60" i="12"/>
  <c r="AB61" i="12"/>
  <c r="AB62" i="12"/>
  <c r="AB63" i="12"/>
  <c r="AB64" i="12"/>
  <c r="AB65" i="12"/>
  <c r="AB66" i="12"/>
  <c r="AB67" i="12"/>
  <c r="AB2" i="12"/>
  <c r="AB3" i="12"/>
  <c r="AB4" i="12"/>
  <c r="AB5" i="12"/>
  <c r="AB6" i="12"/>
  <c r="AB7" i="12"/>
  <c r="AB8" i="12"/>
  <c r="AB9" i="12"/>
  <c r="AB10" i="12"/>
  <c r="AB12" i="12"/>
  <c r="AB11" i="12"/>
  <c r="AB13" i="12"/>
  <c r="AB14" i="12"/>
  <c r="AB15" i="12"/>
  <c r="AB16" i="12"/>
  <c r="AB17" i="12"/>
  <c r="AB18" i="12"/>
  <c r="AB19" i="12"/>
  <c r="AB20" i="12"/>
  <c r="AB21" i="12"/>
  <c r="AB23" i="12"/>
  <c r="AB22" i="12"/>
  <c r="AB24" i="12"/>
  <c r="AB25" i="12"/>
  <c r="AB26" i="12"/>
  <c r="AB28" i="12"/>
  <c r="AB27" i="12"/>
  <c r="AB29" i="12"/>
  <c r="AB30" i="12"/>
  <c r="AB31" i="12"/>
  <c r="AB33" i="12"/>
  <c r="AB32" i="12"/>
  <c r="AB35" i="12"/>
  <c r="AB34" i="12"/>
  <c r="AB36" i="12"/>
  <c r="AB37" i="12"/>
  <c r="AB38" i="12"/>
  <c r="AB39" i="12"/>
  <c r="AB40" i="12"/>
  <c r="AB41" i="12"/>
  <c r="AB42" i="12"/>
  <c r="AB43" i="12"/>
  <c r="AB44" i="12"/>
  <c r="AB45" i="12"/>
  <c r="AB46" i="12"/>
  <c r="AB47" i="12"/>
  <c r="AB48" i="12"/>
  <c r="AB50" i="12"/>
  <c r="AB49" i="12"/>
  <c r="AB51" i="12"/>
  <c r="AB52" i="12"/>
  <c r="AB53" i="12"/>
  <c r="AF98" i="11"/>
  <c r="AF97" i="11"/>
  <c r="AF2" i="11"/>
  <c r="AF3" i="11"/>
  <c r="AF4" i="11"/>
  <c r="AF5" i="11"/>
  <c r="AF6" i="11"/>
  <c r="AF7" i="11"/>
  <c r="AF8" i="11"/>
  <c r="AF9" i="11"/>
  <c r="AF10" i="11"/>
  <c r="AF11" i="11"/>
  <c r="AF12" i="11"/>
  <c r="AF13" i="11"/>
  <c r="AF14" i="11"/>
  <c r="AF15" i="11"/>
  <c r="AF16" i="11"/>
  <c r="AF17" i="11"/>
  <c r="AF18" i="11"/>
  <c r="AF19" i="11"/>
  <c r="AF20" i="11"/>
  <c r="AF21" i="11"/>
  <c r="AF22" i="11"/>
  <c r="AF23" i="11"/>
  <c r="AF24" i="11"/>
  <c r="AF25" i="11"/>
  <c r="AF26" i="11"/>
  <c r="AF27" i="11"/>
  <c r="AF28" i="11"/>
  <c r="AF29" i="11"/>
  <c r="AF30" i="11"/>
  <c r="AF31" i="11"/>
  <c r="AF32" i="11"/>
  <c r="AF33" i="11"/>
  <c r="AF34" i="11"/>
  <c r="AF35" i="11"/>
  <c r="AF36" i="11"/>
  <c r="AF37" i="11"/>
  <c r="AF38" i="11"/>
  <c r="AF39" i="11"/>
  <c r="AF40" i="11"/>
  <c r="AF41" i="11"/>
  <c r="AF42" i="11"/>
  <c r="AF43" i="11"/>
  <c r="AF44" i="11"/>
  <c r="AF45" i="11"/>
  <c r="AF46" i="11"/>
  <c r="AF47" i="11"/>
  <c r="AF48" i="11"/>
  <c r="AF49" i="11"/>
  <c r="AF50" i="11"/>
  <c r="AF51" i="11"/>
  <c r="AF52" i="11"/>
  <c r="AF53" i="11"/>
  <c r="AF54" i="11"/>
  <c r="AF55" i="11"/>
  <c r="AF56" i="11"/>
  <c r="AF57" i="11"/>
  <c r="AF58" i="11"/>
  <c r="AF59" i="11"/>
  <c r="AF60" i="11"/>
  <c r="AF61" i="11"/>
  <c r="AF62" i="11"/>
  <c r="AF63" i="11"/>
  <c r="AF64" i="11"/>
  <c r="AF65" i="11"/>
  <c r="AF66" i="11"/>
  <c r="AF67" i="11"/>
  <c r="AF68" i="11"/>
  <c r="AF69" i="11"/>
  <c r="AF70" i="11"/>
  <c r="AF71" i="11"/>
  <c r="AF72" i="11"/>
  <c r="AF73" i="11"/>
  <c r="AF74" i="11"/>
  <c r="AF75" i="11"/>
  <c r="AF76" i="11"/>
  <c r="AF77" i="11"/>
  <c r="AF78" i="11"/>
  <c r="AF79" i="11"/>
  <c r="AF80" i="11"/>
  <c r="AF81" i="11"/>
  <c r="AF82" i="11"/>
  <c r="AF83" i="11"/>
  <c r="AF84" i="11"/>
  <c r="AF85" i="11"/>
  <c r="AF86" i="11"/>
  <c r="AF87" i="11"/>
  <c r="AF88" i="11"/>
  <c r="AF89" i="11"/>
  <c r="AF90" i="11"/>
  <c r="AF91" i="11"/>
  <c r="AF92" i="11"/>
  <c r="AF93" i="11"/>
  <c r="AF94" i="11"/>
  <c r="AF95" i="11"/>
  <c r="AF96" i="11"/>
  <c r="P88" i="6"/>
  <c r="P44" i="6"/>
  <c r="P83" i="6"/>
  <c r="P9" i="6"/>
  <c r="P82" i="6"/>
  <c r="P79" i="6"/>
  <c r="P27" i="6"/>
  <c r="P98" i="6"/>
  <c r="P70" i="6"/>
  <c r="P85" i="6"/>
  <c r="P60" i="6"/>
  <c r="P90" i="6"/>
  <c r="P34" i="6"/>
  <c r="P67" i="6"/>
  <c r="P23" i="6"/>
  <c r="P17" i="6"/>
  <c r="P31" i="6"/>
  <c r="P101" i="6"/>
  <c r="P6" i="6"/>
  <c r="P74" i="6"/>
  <c r="P13" i="6"/>
  <c r="P22" i="6"/>
  <c r="P41" i="6"/>
  <c r="P95" i="6"/>
  <c r="P30" i="6"/>
  <c r="P73" i="6"/>
  <c r="P25" i="6"/>
  <c r="P69" i="6"/>
  <c r="P33" i="6"/>
  <c r="P77" i="6"/>
  <c r="P80" i="6"/>
  <c r="P39" i="6"/>
  <c r="P56" i="6"/>
  <c r="P68" i="6"/>
  <c r="P76" i="6"/>
  <c r="P91" i="6"/>
  <c r="P49" i="6"/>
  <c r="P35" i="6"/>
  <c r="P55" i="6"/>
  <c r="P8" i="6"/>
  <c r="P38" i="6"/>
  <c r="P89" i="6"/>
  <c r="P42" i="6"/>
  <c r="P11" i="6"/>
  <c r="P93" i="6"/>
  <c r="P100" i="6"/>
  <c r="P46" i="6"/>
  <c r="P63" i="6"/>
  <c r="P51" i="6"/>
  <c r="P10" i="6"/>
  <c r="P24" i="6"/>
  <c r="P21" i="6"/>
  <c r="P4" i="6"/>
  <c r="P97" i="6"/>
  <c r="P84" i="6"/>
  <c r="P29" i="6"/>
  <c r="P57" i="6"/>
  <c r="P18" i="6"/>
  <c r="P64" i="6"/>
  <c r="P59" i="6"/>
  <c r="P16" i="6"/>
  <c r="P32" i="6"/>
  <c r="P75" i="6"/>
  <c r="P47" i="6"/>
  <c r="P40" i="6"/>
  <c r="P15" i="6"/>
  <c r="P66" i="6"/>
  <c r="P20" i="6"/>
  <c r="P65" i="6"/>
  <c r="P99" i="6"/>
  <c r="P52" i="6"/>
  <c r="P14" i="6"/>
  <c r="P37" i="6"/>
  <c r="P43" i="6"/>
  <c r="P96" i="6"/>
  <c r="P61" i="6"/>
  <c r="P19" i="6"/>
  <c r="P62" i="6"/>
  <c r="P3" i="6"/>
  <c r="P36" i="6"/>
  <c r="P26" i="6"/>
  <c r="P7" i="6"/>
  <c r="P12" i="6"/>
  <c r="P81" i="6"/>
  <c r="P53" i="6"/>
  <c r="P28" i="6"/>
  <c r="P50" i="6"/>
  <c r="P92" i="6"/>
  <c r="P78" i="6"/>
  <c r="P5" i="6"/>
  <c r="P87" i="6"/>
  <c r="P58" i="6"/>
  <c r="P71" i="6"/>
  <c r="P54" i="6"/>
  <c r="P94" i="6"/>
  <c r="P45" i="6"/>
  <c r="P86" i="6"/>
  <c r="P2" i="6"/>
  <c r="P48" i="6"/>
  <c r="P72" i="6"/>
  <c r="R88" i="6"/>
  <c r="R44" i="6"/>
  <c r="R83" i="6"/>
  <c r="R9" i="6"/>
  <c r="R82" i="6"/>
  <c r="R79" i="6"/>
  <c r="R27" i="6"/>
  <c r="R98" i="6"/>
  <c r="R70" i="6"/>
  <c r="R85" i="6"/>
  <c r="R60" i="6"/>
  <c r="R90" i="6"/>
  <c r="R34" i="6"/>
  <c r="R67" i="6"/>
  <c r="R23" i="6"/>
  <c r="R17" i="6"/>
  <c r="R31" i="6"/>
  <c r="R101" i="6"/>
  <c r="R6" i="6"/>
  <c r="R74" i="6"/>
  <c r="R13" i="6"/>
  <c r="R22" i="6"/>
  <c r="R41" i="6"/>
  <c r="R95" i="6"/>
  <c r="R30" i="6"/>
  <c r="R73" i="6"/>
  <c r="R25" i="6"/>
  <c r="R69" i="6"/>
  <c r="R33" i="6"/>
  <c r="R77" i="6"/>
  <c r="R80" i="6"/>
  <c r="R39" i="6"/>
  <c r="R56" i="6"/>
  <c r="R68" i="6"/>
  <c r="R76" i="6"/>
  <c r="R91" i="6"/>
  <c r="R49" i="6"/>
  <c r="R35" i="6"/>
  <c r="R55" i="6"/>
  <c r="R8" i="6"/>
  <c r="R38" i="6"/>
  <c r="R89" i="6"/>
  <c r="R42" i="6"/>
  <c r="R11" i="6"/>
  <c r="R93" i="6"/>
  <c r="R100" i="6"/>
  <c r="R46" i="6"/>
  <c r="R63" i="6"/>
  <c r="R51" i="6"/>
  <c r="R10" i="6"/>
  <c r="R24" i="6"/>
  <c r="R21" i="6"/>
  <c r="R4" i="6"/>
  <c r="R97" i="6"/>
  <c r="R84" i="6"/>
  <c r="R29" i="6"/>
  <c r="R57" i="6"/>
  <c r="R18" i="6"/>
  <c r="R64" i="6"/>
  <c r="R59" i="6"/>
  <c r="R16" i="6"/>
  <c r="R32" i="6"/>
  <c r="R75" i="6"/>
  <c r="R47" i="6"/>
  <c r="R40" i="6"/>
  <c r="R15" i="6"/>
  <c r="R66" i="6"/>
  <c r="R20" i="6"/>
  <c r="R65" i="6"/>
  <c r="R99" i="6"/>
  <c r="R52" i="6"/>
  <c r="R14" i="6"/>
  <c r="R37" i="6"/>
  <c r="R43" i="6"/>
  <c r="R96" i="6"/>
  <c r="R61" i="6"/>
  <c r="R19" i="6"/>
  <c r="R62" i="6"/>
  <c r="R3" i="6"/>
  <c r="R36" i="6"/>
  <c r="R26" i="6"/>
  <c r="R7" i="6"/>
  <c r="R12" i="6"/>
  <c r="R81" i="6"/>
  <c r="R53" i="6"/>
  <c r="R28" i="6"/>
  <c r="R50" i="6"/>
  <c r="R92" i="6"/>
  <c r="R78" i="6"/>
  <c r="R5" i="6"/>
  <c r="R87" i="6"/>
  <c r="R58" i="6"/>
  <c r="R71" i="6"/>
  <c r="R54" i="6"/>
  <c r="R94" i="6"/>
  <c r="R45" i="6"/>
  <c r="R86" i="6"/>
  <c r="R2" i="6"/>
  <c r="R48" i="6"/>
  <c r="R72" i="6"/>
</calcChain>
</file>

<file path=xl/sharedStrings.xml><?xml version="1.0" encoding="utf-8"?>
<sst xmlns="http://purl.oclc.org/ooxml/spreadsheetml/main" count="3282" uniqueCount="1556">
  <si>
    <t>Player</t>
  </si>
  <si>
    <t>WAR</t>
  </si>
  <si>
    <t>From</t>
  </si>
  <si>
    <t>To</t>
  </si>
  <si>
    <t>Age</t>
  </si>
  <si>
    <t>G</t>
  </si>
  <si>
    <t>GS</t>
  </si>
  <si>
    <t>CG</t>
  </si>
  <si>
    <t>SHO</t>
  </si>
  <si>
    <t>W</t>
  </si>
  <si>
    <t>L</t>
  </si>
  <si>
    <t>W-L%</t>
  </si>
  <si>
    <t>IP</t>
  </si>
  <si>
    <t>H</t>
  </si>
  <si>
    <t>R</t>
  </si>
  <si>
    <t>ER</t>
  </si>
  <si>
    <t>BB</t>
  </si>
  <si>
    <t>SO</t>
  </si>
  <si>
    <t>ERA</t>
  </si>
  <si>
    <t>FIP</t>
  </si>
  <si>
    <t>K%</t>
  </si>
  <si>
    <t>BB%</t>
  </si>
  <si>
    <t>ERA+</t>
  </si>
  <si>
    <t>HR</t>
  </si>
  <si>
    <t>BF</t>
  </si>
  <si>
    <t>HBP</t>
  </si>
  <si>
    <t>BK</t>
  </si>
  <si>
    <t>WP</t>
  </si>
  <si>
    <t>Tm</t>
  </si>
  <si>
    <t>Roger Clemens</t>
  </si>
  <si>
    <t>Greg Maddux</t>
  </si>
  <si>
    <t>Randy Johnson</t>
  </si>
  <si>
    <t>Bert Blyleven</t>
  </si>
  <si>
    <t>Pedro Martinez</t>
  </si>
  <si>
    <t>Mike Mussina</t>
  </si>
  <si>
    <t>STL</t>
  </si>
  <si>
    <t>Curt Schilling</t>
  </si>
  <si>
    <t>Tom Glavine</t>
  </si>
  <si>
    <t>CHW</t>
  </si>
  <si>
    <t>Kevin Brown</t>
  </si>
  <si>
    <t>Rick Reuschel</t>
  </si>
  <si>
    <t>BAL</t>
  </si>
  <si>
    <t>John Smoltz</t>
  </si>
  <si>
    <t>Roy Halladay</t>
  </si>
  <si>
    <t>CLE</t>
  </si>
  <si>
    <t>Dennis Eckersley</t>
  </si>
  <si>
    <t>Clayton Kershaw</t>
  </si>
  <si>
    <t>LAD</t>
  </si>
  <si>
    <t>Justin Verlander</t>
  </si>
  <si>
    <t>CC Sabathia</t>
  </si>
  <si>
    <t>David Cone</t>
  </si>
  <si>
    <t>Zack Greinke</t>
  </si>
  <si>
    <t>Andy Pettitte</t>
  </si>
  <si>
    <t>Mark Buehrle</t>
  </si>
  <si>
    <t>Bret Saberhagen</t>
  </si>
  <si>
    <t>Chuck Finley</t>
  </si>
  <si>
    <t>Frank Tanana</t>
  </si>
  <si>
    <t>Tim Hudson</t>
  </si>
  <si>
    <t>Dave Stieb</t>
  </si>
  <si>
    <t>Mariano Rivera</t>
  </si>
  <si>
    <t>NYY</t>
  </si>
  <si>
    <t>Cole Hamels</t>
  </si>
  <si>
    <t>Kevin Appier</t>
  </si>
  <si>
    <t>David Wells</t>
  </si>
  <si>
    <t>Max Scherzer</t>
  </si>
  <si>
    <t>DET</t>
  </si>
  <si>
    <t>Orel Hershiser</t>
  </si>
  <si>
    <t>Felix Hernandez</t>
  </si>
  <si>
    <t>Johan Santana</t>
  </si>
  <si>
    <t>Kenny Rogers</t>
  </si>
  <si>
    <t>Mark Langston</t>
  </si>
  <si>
    <t>Roy Oswalt</t>
  </si>
  <si>
    <t>Jamie Moyer</t>
  </si>
  <si>
    <t>Dennis Martinez</t>
  </si>
  <si>
    <t>Jimmy Key</t>
  </si>
  <si>
    <t>Bartolo Colon</t>
  </si>
  <si>
    <t>Dwight Gooden</t>
  </si>
  <si>
    <t>Ron Guidry</t>
  </si>
  <si>
    <t>Frank Viola</t>
  </si>
  <si>
    <t>Brad Radke</t>
  </si>
  <si>
    <t>MIN</t>
  </si>
  <si>
    <t>Steve Rogers</t>
  </si>
  <si>
    <t>Vida Blue</t>
  </si>
  <si>
    <t>Jack Morris</t>
  </si>
  <si>
    <t>Jon Lester</t>
  </si>
  <si>
    <t>Javier Vazquez</t>
  </si>
  <si>
    <t>Bob Welch</t>
  </si>
  <si>
    <t>Cliff Lee</t>
  </si>
  <si>
    <t>Chris Sale</t>
  </si>
  <si>
    <t>Al Leiter</t>
  </si>
  <si>
    <t>Tom Candiotti</t>
  </si>
  <si>
    <t>PIT</t>
  </si>
  <si>
    <t>oWAR</t>
  </si>
  <si>
    <t>PA</t>
  </si>
  <si>
    <t>AB</t>
  </si>
  <si>
    <t>2B</t>
  </si>
  <si>
    <t>3B</t>
  </si>
  <si>
    <t>RBI</t>
  </si>
  <si>
    <t>SB</t>
  </si>
  <si>
    <t>BA</t>
  </si>
  <si>
    <t>OBP</t>
  </si>
  <si>
    <t>SLG</t>
  </si>
  <si>
    <t>OPS</t>
  </si>
  <si>
    <t>Pos</t>
  </si>
  <si>
    <t>Barry Bonds</t>
  </si>
  <si>
    <t>BOS</t>
  </si>
  <si>
    <t>Alex Rodriguez</t>
  </si>
  <si>
    <t>Rickey Henderson</t>
  </si>
  <si>
    <t>Derek Jeter</t>
  </si>
  <si>
    <t>Mike Schmidt</t>
  </si>
  <si>
    <t>PHI</t>
  </si>
  <si>
    <t>Chipper Jones</t>
  </si>
  <si>
    <t>ATL</t>
  </si>
  <si>
    <t>Albert Pujols</t>
  </si>
  <si>
    <t>George Brett</t>
  </si>
  <si>
    <t>KCR</t>
  </si>
  <si>
    <t>Ken Griffey Jr.</t>
  </si>
  <si>
    <t>Robin Yount</t>
  </si>
  <si>
    <t>MIL</t>
  </si>
  <si>
    <t>Manny Ramirez</t>
  </si>
  <si>
    <t>Wade Boggs</t>
  </si>
  <si>
    <t>Gary Sheffield</t>
  </si>
  <si>
    <t>Frank Thomas</t>
  </si>
  <si>
    <t>Miguel Cabrera</t>
  </si>
  <si>
    <t>Cal Ripken Jr.</t>
  </si>
  <si>
    <t>Jim Thome</t>
  </si>
  <si>
    <t>Craig Biggio</t>
  </si>
  <si>
    <t>HOU</t>
  </si>
  <si>
    <t>Paul Molitor</t>
  </si>
  <si>
    <t>Jeff Bagwell</t>
  </si>
  <si>
    <t>Dave Winfield</t>
  </si>
  <si>
    <t>Adrian Beltre</t>
  </si>
  <si>
    <t>Roberto Alomar</t>
  </si>
  <si>
    <t>Tim Raines</t>
  </si>
  <si>
    <t>Barry Larkin</t>
  </si>
  <si>
    <t>CIN</t>
  </si>
  <si>
    <t>Lou Whitaker</t>
  </si>
  <si>
    <t>Rafael Palmeiro</t>
  </si>
  <si>
    <t>Tony Gwynn</t>
  </si>
  <si>
    <t>SDP</t>
  </si>
  <si>
    <t>Edgar Martinez</t>
  </si>
  <si>
    <t>Carlos Beltran</t>
  </si>
  <si>
    <t>Mike Piazza</t>
  </si>
  <si>
    <t>Carlton Fisk</t>
  </si>
  <si>
    <t>Mark McGwire</t>
  </si>
  <si>
    <t>Robinson Cano</t>
  </si>
  <si>
    <t>Bernie Williams</t>
  </si>
  <si>
    <t>Alan Trammell</t>
  </si>
  <si>
    <t>Larry Walker</t>
  </si>
  <si>
    <t>Bobby Grich</t>
  </si>
  <si>
    <t>Toby Harrah</t>
  </si>
  <si>
    <t>Mike Trout</t>
  </si>
  <si>
    <t>LAA</t>
  </si>
  <si>
    <t>Eddie Murray</t>
  </si>
  <si>
    <t>CHC</t>
  </si>
  <si>
    <t>Bobby Abreu</t>
  </si>
  <si>
    <t>Dwight Evans</t>
  </si>
  <si>
    <t>Ryne Sandberg</t>
  </si>
  <si>
    <t>Jeff Kent</t>
  </si>
  <si>
    <t>Vladimir Guerrero</t>
  </si>
  <si>
    <t>Jason Giambi</t>
  </si>
  <si>
    <t>Brett Butler</t>
  </si>
  <si>
    <t>Kenny Lofton</t>
  </si>
  <si>
    <t>Jim Edmonds</t>
  </si>
  <si>
    <t>David Ortiz</t>
  </si>
  <si>
    <t>Gary Carter</t>
  </si>
  <si>
    <t>Fred McGriff</t>
  </si>
  <si>
    <t>Johnny Damon</t>
  </si>
  <si>
    <t>Will Clark</t>
  </si>
  <si>
    <t>Andre Dawson</t>
  </si>
  <si>
    <t>Jack Clark</t>
  </si>
  <si>
    <t>Brian Giles</t>
  </si>
  <si>
    <t>Ivan Rodriguez</t>
  </si>
  <si>
    <t>Todd Helton</t>
  </si>
  <si>
    <t>COL</t>
  </si>
  <si>
    <t>Darrell Evans</t>
  </si>
  <si>
    <t>Willie Randolph</t>
  </si>
  <si>
    <t>Joey Votto</t>
  </si>
  <si>
    <t>Lance Berkman</t>
  </si>
  <si>
    <t>Brian Downing</t>
  </si>
  <si>
    <t>Ellis Burks</t>
  </si>
  <si>
    <t>Fred Lynn</t>
  </si>
  <si>
    <t>Cesar Cedeno</t>
  </si>
  <si>
    <t>Kirby Puckett</t>
  </si>
  <si>
    <t>Joe Mauer</t>
  </si>
  <si>
    <t>Scott Rolen</t>
  </si>
  <si>
    <t>Miguel Tejada</t>
  </si>
  <si>
    <t>David Wright</t>
  </si>
  <si>
    <t>NYM</t>
  </si>
  <si>
    <t>Chase Utley</t>
  </si>
  <si>
    <t>Carlos Delgado</t>
  </si>
  <si>
    <t>Ron Cey</t>
  </si>
  <si>
    <t>Sammy Sosa</t>
  </si>
  <si>
    <t>Hanley Ramirez</t>
  </si>
  <si>
    <t>Matt Holliday</t>
  </si>
  <si>
    <t>Andrew McCutchen</t>
  </si>
  <si>
    <t>Bill Madlock</t>
  </si>
  <si>
    <t>Dale Murphy</t>
  </si>
  <si>
    <t>Ozzie Smith</t>
  </si>
  <si>
    <t>*6/H</t>
  </si>
  <si>
    <t>John Olerud</t>
  </si>
  <si>
    <t>Jorge Posada</t>
  </si>
  <si>
    <t>Julio Franco</t>
  </si>
  <si>
    <t>Ken Singleton</t>
  </si>
  <si>
    <t>Buddy Bell</t>
  </si>
  <si>
    <t>Ichiro Suzuki</t>
  </si>
  <si>
    <t>Gene Tenace</t>
  </si>
  <si>
    <t>Torii Hunter</t>
  </si>
  <si>
    <t>Tony Phillips</t>
  </si>
  <si>
    <t>Ryan Braun</t>
  </si>
  <si>
    <t>Chet Lemon</t>
  </si>
  <si>
    <t>Rk</t>
  </si>
  <si>
    <t>IBB</t>
  </si>
  <si>
    <t>SH</t>
  </si>
  <si>
    <t>SF</t>
  </si>
  <si>
    <t>GDP</t>
  </si>
  <si>
    <t>CS</t>
  </si>
  <si>
    <t>Keith Hernandez</t>
  </si>
  <si>
    <t>Albert Belle</t>
  </si>
  <si>
    <t>Jose Canseco</t>
  </si>
  <si>
    <t>Carney Lansford</t>
  </si>
  <si>
    <t>Jim Rice</t>
  </si>
  <si>
    <t>Ian Kinsler</t>
  </si>
  <si>
    <t>GF</t>
  </si>
  <si>
    <t>SV</t>
  </si>
  <si>
    <t>BAbip</t>
  </si>
  <si>
    <t>Rich Gossage</t>
  </si>
  <si>
    <t>Danny Darwin</t>
  </si>
  <si>
    <t>John Candelaria</t>
  </si>
  <si>
    <t>Charlie Hough</t>
  </si>
  <si>
    <t>Jon Matlack</t>
  </si>
  <si>
    <t>John Lackey</t>
  </si>
  <si>
    <t>Carlos Zambrano</t>
  </si>
  <si>
    <t>David Price</t>
  </si>
  <si>
    <t>Mark Gubicza</t>
  </si>
  <si>
    <t>Jake Peavy</t>
  </si>
  <si>
    <t>Fernando Valenzuela</t>
  </si>
  <si>
    <t>Burt Hooton</t>
  </si>
  <si>
    <t>Josh Beckett</t>
  </si>
  <si>
    <t>Chris Carpenter</t>
  </si>
  <si>
    <t>Jose Rijo</t>
  </si>
  <si>
    <t>Tom Gordon</t>
  </si>
  <si>
    <t>Jered Weaver</t>
  </si>
  <si>
    <t>Bruce Hurst</t>
  </si>
  <si>
    <t>Doyle Alexander</t>
  </si>
  <si>
    <t>Freddy Garcia</t>
  </si>
  <si>
    <t>Tim Wakefield</t>
  </si>
  <si>
    <t>John Tudor</t>
  </si>
  <si>
    <t>Charlie Leibrandt</t>
  </si>
  <si>
    <t>Johnny Cueto</t>
  </si>
  <si>
    <t>Adam Wainwright</t>
  </si>
  <si>
    <t>Derek Lowe</t>
  </si>
  <si>
    <t>Corey Kluber</t>
  </si>
  <si>
    <t>Barry Zito</t>
  </si>
  <si>
    <t>Brandon Webb</t>
  </si>
  <si>
    <t>ARI</t>
  </si>
  <si>
    <t>Pat Hentgen</t>
  </si>
  <si>
    <t>Jerry Reuss</t>
  </si>
  <si>
    <t>Dan Haren</t>
  </si>
  <si>
    <t>Jason Schmidt</t>
  </si>
  <si>
    <t>Sid Fernandez</t>
  </si>
  <si>
    <t>Mike Boddicker</t>
  </si>
  <si>
    <t>Andy Benes</t>
  </si>
  <si>
    <t>Rick Sutcliffe</t>
  </si>
  <si>
    <t>John Denny</t>
  </si>
  <si>
    <t>Kevin Millwood</t>
  </si>
  <si>
    <t>Jim Barr</t>
  </si>
  <si>
    <t>Teddy Higuera</t>
  </si>
  <si>
    <t>Greg Swindell</t>
  </si>
  <si>
    <t>Rick Rhoden</t>
  </si>
  <si>
    <t>A.J. Burnett</t>
  </si>
  <si>
    <t>James Shields</t>
  </si>
  <si>
    <t>Madison Bumgarner</t>
  </si>
  <si>
    <t>OPS+</t>
  </si>
  <si>
    <t>WHIP</t>
  </si>
  <si>
    <t>BB/9</t>
  </si>
  <si>
    <t>K/9</t>
  </si>
  <si>
    <t>21-23</t>
  </si>
  <si>
    <t>19-21</t>
  </si>
  <si>
    <t>23-25</t>
  </si>
  <si>
    <t>22-24</t>
  </si>
  <si>
    <t>20-22</t>
  </si>
  <si>
    <t>*6/HD</t>
  </si>
  <si>
    <t>TBR</t>
  </si>
  <si>
    <t>24-26</t>
  </si>
  <si>
    <t>*8/HD</t>
  </si>
  <si>
    <t>27-29</t>
  </si>
  <si>
    <t>*6/H5D</t>
  </si>
  <si>
    <t>OAK</t>
  </si>
  <si>
    <t>TEX</t>
  </si>
  <si>
    <t>*4/HD</t>
  </si>
  <si>
    <t>26-28</t>
  </si>
  <si>
    <t>*9/8H7D</t>
  </si>
  <si>
    <t>25-27</t>
  </si>
  <si>
    <t>21-24</t>
  </si>
  <si>
    <t>*6/H4</t>
  </si>
  <si>
    <t>18-20</t>
  </si>
  <si>
    <t>TOR</t>
  </si>
  <si>
    <t>Ron LeFlore</t>
  </si>
  <si>
    <t>25-28</t>
  </si>
  <si>
    <t>23-26</t>
  </si>
  <si>
    <t>24-27</t>
  </si>
  <si>
    <t>28-30</t>
  </si>
  <si>
    <t>*2/HD</t>
  </si>
  <si>
    <t>*9/78H</t>
  </si>
  <si>
    <t>Matt Wieters</t>
  </si>
  <si>
    <t>Benito Santiago</t>
  </si>
  <si>
    <t>20-23</t>
  </si>
  <si>
    <t>Vlookup</t>
  </si>
  <si>
    <t>Rk (first3)</t>
  </si>
  <si>
    <t>Ken Landreaux</t>
  </si>
  <si>
    <t>HOU-PHI</t>
  </si>
  <si>
    <t>21-25</t>
  </si>
  <si>
    <t>Mickey Tettleton</t>
  </si>
  <si>
    <t>Joe Inglett</t>
  </si>
  <si>
    <t>26-29</t>
  </si>
  <si>
    <t>TEX-CHW</t>
  </si>
  <si>
    <t>John Baker</t>
  </si>
  <si>
    <t>Bret Barberie</t>
  </si>
  <si>
    <t>Rick Peters</t>
  </si>
  <si>
    <t>Jeff Francoeur</t>
  </si>
  <si>
    <t>Chris Coste</t>
  </si>
  <si>
    <t>33-35</t>
  </si>
  <si>
    <t>*2/H3D</t>
  </si>
  <si>
    <t>Chris Heisey</t>
  </si>
  <si>
    <t>Mike Cameron</t>
  </si>
  <si>
    <t>Lorenzo Cain</t>
  </si>
  <si>
    <t>Rick Miller</t>
  </si>
  <si>
    <t>Alex Presley</t>
  </si>
  <si>
    <t>Colin Moran</t>
  </si>
  <si>
    <t>SEA-BOS</t>
  </si>
  <si>
    <t>Justin Morneau</t>
  </si>
  <si>
    <t>Bruce Aven</t>
  </si>
  <si>
    <t>Paul Konerko</t>
  </si>
  <si>
    <t>29-32</t>
  </si>
  <si>
    <t>Shawn Green</t>
  </si>
  <si>
    <t>Johnny Jeter</t>
  </si>
  <si>
    <t>Robert Fick</t>
  </si>
  <si>
    <t>David Dellucci</t>
  </si>
  <si>
    <t>STL-OAK</t>
  </si>
  <si>
    <t>Jeff Weaver</t>
  </si>
  <si>
    <t>Steve Sparks</t>
  </si>
  <si>
    <t>Scott Bankhead</t>
  </si>
  <si>
    <t>Kevin Gross</t>
  </si>
  <si>
    <t>John Thomson</t>
  </si>
  <si>
    <t>Bob Milacki</t>
  </si>
  <si>
    <t>John Halama</t>
  </si>
  <si>
    <t>Dennis Leonard</t>
  </si>
  <si>
    <t>Mike Krukow</t>
  </si>
  <si>
    <t>Barry Lersch</t>
  </si>
  <si>
    <t>Jae Weong Seo</t>
  </si>
  <si>
    <t>Joe Cowley</t>
  </si>
  <si>
    <t>Steve Woodard</t>
  </si>
  <si>
    <t>Brett Oberholtzer</t>
  </si>
  <si>
    <t>Matt Shoemaker</t>
  </si>
  <si>
    <t>Eric Show</t>
  </si>
  <si>
    <t>Tony Saunders</t>
  </si>
  <si>
    <t>Sean Marshall</t>
  </si>
  <si>
    <t>Jon Garland</t>
  </si>
  <si>
    <t>Dave Goltz</t>
  </si>
  <si>
    <t>Marty Bystrom</t>
  </si>
  <si>
    <t>Bill Wilson</t>
  </si>
  <si>
    <t>Wily Peralta</t>
  </si>
  <si>
    <t>Scott Proctor</t>
  </si>
  <si>
    <t>Donovan Osborne</t>
  </si>
  <si>
    <t>Martin Perez</t>
  </si>
  <si>
    <t>Damian Moss</t>
  </si>
  <si>
    <t>Alan Benes</t>
  </si>
  <si>
    <t>Brian Fisher</t>
  </si>
  <si>
    <t>Parker Bridwell</t>
  </si>
  <si>
    <t>Brandon Villafuerte</t>
  </si>
  <si>
    <t>Tim Redding</t>
  </si>
  <si>
    <t>Chan Ho Park</t>
  </si>
  <si>
    <t>Brian Johnson</t>
  </si>
  <si>
    <t>Kevin Gregg</t>
  </si>
  <si>
    <t>Tim Mauser</t>
  </si>
  <si>
    <t>Mike Cosgrove</t>
  </si>
  <si>
    <t>Denny Stark</t>
  </si>
  <si>
    <t>Matt Wise</t>
  </si>
  <si>
    <t>Rick Jones</t>
  </si>
  <si>
    <t>Len Whitehouse</t>
  </si>
  <si>
    <t>Steve Johnson</t>
  </si>
  <si>
    <t>22-27</t>
  </si>
  <si>
    <t>Dave LaPoint</t>
  </si>
  <si>
    <t>Stephen Fife</t>
  </si>
  <si>
    <t>Dave Stewart</t>
  </si>
  <si>
    <t>Jeff Fulchino</t>
  </si>
  <si>
    <t>Jeff Jones</t>
  </si>
  <si>
    <t>Geoff Geary</t>
  </si>
  <si>
    <t>Michael Blazek</t>
  </si>
  <si>
    <t>Duane Below</t>
  </si>
  <si>
    <t>Orber Moreno</t>
  </si>
  <si>
    <t>Rob Zastryzny</t>
  </si>
  <si>
    <t>Bret Prinz</t>
  </si>
  <si>
    <t>Armando Almanza</t>
  </si>
  <si>
    <t>Matt Daley</t>
  </si>
  <si>
    <t>Mike Hampton</t>
  </si>
  <si>
    <t>Jack Lazorko</t>
  </si>
  <si>
    <t>Larvell Blanks</t>
  </si>
  <si>
    <t>Dan Norman</t>
  </si>
  <si>
    <t>Jeff Grotewold</t>
  </si>
  <si>
    <t>Mark Brouhard</t>
  </si>
  <si>
    <t>Jonathan Van Every</t>
  </si>
  <si>
    <t>Damon Minor</t>
  </si>
  <si>
    <t>Tony Muser</t>
  </si>
  <si>
    <t>BABIP</t>
  </si>
  <si>
    <t>Averages:</t>
  </si>
  <si>
    <t>K/BB</t>
  </si>
  <si>
    <t>SB%</t>
  </si>
  <si>
    <t>HR/9</t>
  </si>
  <si>
    <t>R/AB</t>
  </si>
  <si>
    <t>HR/AB</t>
  </si>
  <si>
    <t>RBI/AB</t>
  </si>
  <si>
    <t>Will McEnaney</t>
  </si>
  <si>
    <t>Renie Martin</t>
  </si>
  <si>
    <t>Larry Pashnick</t>
  </si>
  <si>
    <t>Eric Knott</t>
  </si>
  <si>
    <t>Noe Ramirez</t>
  </si>
  <si>
    <t>George Frazier</t>
  </si>
  <si>
    <t>24-31</t>
  </si>
  <si>
    <t>Ravelo Manzanillo</t>
  </si>
  <si>
    <t>Macay McBride</t>
  </si>
  <si>
    <t>Blake Hawksworth</t>
  </si>
  <si>
    <t>Brad Brink</t>
  </si>
  <si>
    <t>Kevin Jepsen</t>
  </si>
  <si>
    <t>Joe Savery</t>
  </si>
  <si>
    <t>Joe Kerrigan</t>
  </si>
  <si>
    <t>18-23</t>
  </si>
  <si>
    <t>Tim Conroy</t>
  </si>
  <si>
    <t>22-25</t>
  </si>
  <si>
    <t>Tim Leary</t>
  </si>
  <si>
    <t>Steve Frey</t>
  </si>
  <si>
    <t>Dan Smith</t>
  </si>
  <si>
    <t>Jose Mercedes</t>
  </si>
  <si>
    <t>Brad Clontz</t>
  </si>
  <si>
    <t>Eddie Gaillard</t>
  </si>
  <si>
    <t>Randy Flores</t>
  </si>
  <si>
    <t>Shawn Camp</t>
  </si>
  <si>
    <t>27-30</t>
  </si>
  <si>
    <t>Josh Kinney</t>
  </si>
  <si>
    <t>Ed Sprague</t>
  </si>
  <si>
    <t>26-30</t>
  </si>
  <si>
    <t>Roberto Rivera</t>
  </si>
  <si>
    <t>Bryan Ward</t>
  </si>
  <si>
    <t>Roberto Novoa</t>
  </si>
  <si>
    <t>Eric Hacker</t>
  </si>
  <si>
    <t>George Kontos</t>
  </si>
  <si>
    <t>Deolis Guerra</t>
  </si>
  <si>
    <t>23-27</t>
  </si>
  <si>
    <t>Daniel Corcino</t>
  </si>
  <si>
    <t>Matthew Bowman</t>
  </si>
  <si>
    <t>Jeff Little</t>
  </si>
  <si>
    <t>Anthony Young</t>
  </si>
  <si>
    <t>Bob Scanlan</t>
  </si>
  <si>
    <t>Jose Capellan</t>
  </si>
  <si>
    <t>Joe Thatcher</t>
  </si>
  <si>
    <t>Jon Meloan</t>
  </si>
  <si>
    <t>Henry Rodriguez</t>
  </si>
  <si>
    <t>Josh Stinson</t>
  </si>
  <si>
    <t>Brad Brach</t>
  </si>
  <si>
    <t>Chaz Roe</t>
  </si>
  <si>
    <t>Matt Barnes</t>
  </si>
  <si>
    <t>Scott Oberg</t>
  </si>
  <si>
    <t>Wandy Peralta</t>
  </si>
  <si>
    <t>Josias Manzanillo</t>
  </si>
  <si>
    <t>Paul Byrd</t>
  </si>
  <si>
    <t>Chad Fox</t>
  </si>
  <si>
    <t>B.J. Ryan</t>
  </si>
  <si>
    <t>Kyle Peterson</t>
  </si>
  <si>
    <t>Matt DeWitt</t>
  </si>
  <si>
    <t>29-31</t>
  </si>
  <si>
    <t>Jared Fernandez</t>
  </si>
  <si>
    <t>Brian Gordon</t>
  </si>
  <si>
    <t>James Russell</t>
  </si>
  <si>
    <t>Cam Bedrosian</t>
  </si>
  <si>
    <t>Oliver Drake</t>
  </si>
  <si>
    <t>25-29</t>
  </si>
  <si>
    <t>Simon Castro</t>
  </si>
  <si>
    <t>Marcel Lachemann</t>
  </si>
  <si>
    <t>Wayne Twitchell</t>
  </si>
  <si>
    <t>Mickey Scott</t>
  </si>
  <si>
    <t>John Montague</t>
  </si>
  <si>
    <t>Bob Babcock</t>
  </si>
  <si>
    <t>Steve Crawford</t>
  </si>
  <si>
    <t>Mark Huismann</t>
  </si>
  <si>
    <t>Duane Ward</t>
  </si>
  <si>
    <t>Dave Otto</t>
  </si>
  <si>
    <t>Yorkis Perez</t>
  </si>
  <si>
    <t>24-28</t>
  </si>
  <si>
    <t>Erik Plantenberg</t>
  </si>
  <si>
    <t>31-34</t>
  </si>
  <si>
    <t>Dane Johnson</t>
  </si>
  <si>
    <t>Greg McCarthy</t>
  </si>
  <si>
    <t>Jim Mann</t>
  </si>
  <si>
    <t>Fernando Rodney</t>
  </si>
  <si>
    <t>Chris Schroder</t>
  </si>
  <si>
    <t>Justin Berg</t>
  </si>
  <si>
    <t>Arquimedes Caminero</t>
  </si>
  <si>
    <t>Dominic Leone</t>
  </si>
  <si>
    <t>A.J. Achter</t>
  </si>
  <si>
    <t>Preston Claiborne</t>
  </si>
  <si>
    <t>Koda Glover</t>
  </si>
  <si>
    <t>Dewey Robinson</t>
  </si>
  <si>
    <t>Tom Henke</t>
  </si>
  <si>
    <t>Randy Myers</t>
  </si>
  <si>
    <t>Ralph Citarella</t>
  </si>
  <si>
    <t>Bryan Clutterbuck</t>
  </si>
  <si>
    <t>23-28</t>
  </si>
  <si>
    <t>Randy Veres</t>
  </si>
  <si>
    <t>Rich Robertson</t>
  </si>
  <si>
    <t>30-32</t>
  </si>
  <si>
    <t>Jim Bruske</t>
  </si>
  <si>
    <t>Wayne Gomes</t>
  </si>
  <si>
    <t>Tommy Phelps</t>
  </si>
  <si>
    <t>Mike Gosling</t>
  </si>
  <si>
    <t>Tyler Johnson</t>
  </si>
  <si>
    <t>Juan Salas</t>
  </si>
  <si>
    <t>Billy Sadler</t>
  </si>
  <si>
    <t>Jerry Blevins</t>
  </si>
  <si>
    <t>32-34</t>
  </si>
  <si>
    <t>Raul Valdes</t>
  </si>
  <si>
    <t>Michael Stutes</t>
  </si>
  <si>
    <t>T.J. McFarland</t>
  </si>
  <si>
    <t>Corey Knebel</t>
  </si>
  <si>
    <t>Miguel Castro</t>
  </si>
  <si>
    <t>JT Chargois</t>
  </si>
  <si>
    <t>Paul Doyle</t>
  </si>
  <si>
    <t>Donnie Moore</t>
  </si>
  <si>
    <t>Ricky Wright</t>
  </si>
  <si>
    <t>Randy St. Claire</t>
  </si>
  <si>
    <t>Joe Klink</t>
  </si>
  <si>
    <t>Kip Gross</t>
  </si>
  <si>
    <t>John Kiely</t>
  </si>
  <si>
    <t>Mike Butcher</t>
  </si>
  <si>
    <t>Jim Bullinger</t>
  </si>
  <si>
    <t>Mike Oquist</t>
  </si>
  <si>
    <t>Marc Valdes</t>
  </si>
  <si>
    <t>Rafael Carmona</t>
  </si>
  <si>
    <t>Jeff Wallace</t>
  </si>
  <si>
    <t>Kevin Walker</t>
  </si>
  <si>
    <t>Jason Marquis</t>
  </si>
  <si>
    <t>Jack Cressend</t>
  </si>
  <si>
    <t>Pedro Feliciano</t>
  </si>
  <si>
    <t>George Sherrill</t>
  </si>
  <si>
    <t>30-33</t>
  </si>
  <si>
    <t>Julio Manon</t>
  </si>
  <si>
    <t>Sean White</t>
  </si>
  <si>
    <t>Cristhian Martinez</t>
  </si>
  <si>
    <t>David Herndon</t>
  </si>
  <si>
    <t>Erik Johnson</t>
  </si>
  <si>
    <t>A.J. Cole</t>
  </si>
  <si>
    <t>Jorge Lopez</t>
  </si>
  <si>
    <t>Dave Sells</t>
  </si>
  <si>
    <t>Wayne Garland</t>
  </si>
  <si>
    <t>Paul Siebert</t>
  </si>
  <si>
    <t>Rob Dressler</t>
  </si>
  <si>
    <t>Bill Atkinson</t>
  </si>
  <si>
    <t>22-26</t>
  </si>
  <si>
    <t>Guy Hoffman</t>
  </si>
  <si>
    <t>Ken Patterson</t>
  </si>
  <si>
    <t>27-36</t>
  </si>
  <si>
    <t>Danny Boone</t>
  </si>
  <si>
    <t>Cliff Young</t>
  </si>
  <si>
    <t>Tim Scott</t>
  </si>
  <si>
    <t>Ricardo Jordan</t>
  </si>
  <si>
    <t>Guillermo Mota</t>
  </si>
  <si>
    <t>David Riske</t>
  </si>
  <si>
    <t>Wayne Franklin</t>
  </si>
  <si>
    <t>Rick Bauer</t>
  </si>
  <si>
    <t>Jake Woods</t>
  </si>
  <si>
    <t>Dennis Sarfate</t>
  </si>
  <si>
    <t>Sean Green</t>
  </si>
  <si>
    <t>Evan Scribner</t>
  </si>
  <si>
    <t>Eduardo Sanchez</t>
  </si>
  <si>
    <t>Rob Scahill</t>
  </si>
  <si>
    <t>Drew VerHagen</t>
  </si>
  <si>
    <t>Bruce Rondon</t>
  </si>
  <si>
    <t>Gary Neibauer</t>
  </si>
  <si>
    <t>Jeff Lahti</t>
  </si>
  <si>
    <t>Jose Nunez</t>
  </si>
  <si>
    <t>Darren Holmes</t>
  </si>
  <si>
    <t>Gil Heredia</t>
  </si>
  <si>
    <t>Justin Speier</t>
  </si>
  <si>
    <t>Hector Mercado</t>
  </si>
  <si>
    <t>Juan Rincon</t>
  </si>
  <si>
    <t>Grant Balfour</t>
  </si>
  <si>
    <t>Matt Belisle</t>
  </si>
  <si>
    <t>Ambiorix Burgos</t>
  </si>
  <si>
    <t>Matt Palmer</t>
  </si>
  <si>
    <t>Michael Kirkman</t>
  </si>
  <si>
    <t>Randall Delgado</t>
  </si>
  <si>
    <t>Cory Rasmus</t>
  </si>
  <si>
    <t>Milt Wilcox</t>
  </si>
  <si>
    <t>Max Leon</t>
  </si>
  <si>
    <t>Gene Pentz</t>
  </si>
  <si>
    <t>Bob Myrick</t>
  </si>
  <si>
    <t>Alan Wirth</t>
  </si>
  <si>
    <t>Pascual Perez</t>
  </si>
  <si>
    <t>Todd Frohwirth</t>
  </si>
  <si>
    <t>Mike Dunne</t>
  </si>
  <si>
    <t>Russ Swan</t>
  </si>
  <si>
    <t>Joey Eischen</t>
  </si>
  <si>
    <t>Sean Lowe</t>
  </si>
  <si>
    <t>Cory Lidle</t>
  </si>
  <si>
    <t>Francisco Cordero</t>
  </si>
  <si>
    <t>Travis Phelps</t>
  </si>
  <si>
    <t>Jon Rauch</t>
  </si>
  <si>
    <t>Jordan Norberto</t>
  </si>
  <si>
    <t>Michael Kohn</t>
  </si>
  <si>
    <t>Mike Fiers</t>
  </si>
  <si>
    <t>Luis Garcia</t>
  </si>
  <si>
    <t>Lerrin LaGrow</t>
  </si>
  <si>
    <t>Rick Baldwin</t>
  </si>
  <si>
    <t>Charlie Kerfeld</t>
  </si>
  <si>
    <t>DeWayne Buice</t>
  </si>
  <si>
    <t>Tim Drummond</t>
  </si>
  <si>
    <t>Stan Belinda</t>
  </si>
  <si>
    <t>Mark Hutton</t>
  </si>
  <si>
    <t>Darren Dreifort</t>
  </si>
  <si>
    <t>Steve Montgomery</t>
  </si>
  <si>
    <t>J.J. Putz</t>
  </si>
  <si>
    <t>John Maine</t>
  </si>
  <si>
    <t>Scott Feldman</t>
  </si>
  <si>
    <t>Josh Rupe</t>
  </si>
  <si>
    <t>Jeff Bennett</t>
  </si>
  <si>
    <t>Blake Wood</t>
  </si>
  <si>
    <t>Everett Teaford</t>
  </si>
  <si>
    <t>Hansel Robles</t>
  </si>
  <si>
    <t>Luis Cessa</t>
  </si>
  <si>
    <t>Bill Zepp</t>
  </si>
  <si>
    <t>Glenn Abbott</t>
  </si>
  <si>
    <t>Dickie Noles</t>
  </si>
  <si>
    <t>Brian Allard</t>
  </si>
  <si>
    <t>Matt Mantei</t>
  </si>
  <si>
    <t>Tyler Walker</t>
  </si>
  <si>
    <t>Brian Wilson</t>
  </si>
  <si>
    <t>Kyle Kendrick</t>
  </si>
  <si>
    <t>35-37</t>
  </si>
  <si>
    <t>Hisanori Takahashi</t>
  </si>
  <si>
    <t>Ryan Mattheus</t>
  </si>
  <si>
    <t>Todd Redmond</t>
  </si>
  <si>
    <t>Manny Sarmiento</t>
  </si>
  <si>
    <t>Mike Sirotka</t>
  </si>
  <si>
    <t>Bobby Chouinard</t>
  </si>
  <si>
    <t>Matt Anderson</t>
  </si>
  <si>
    <t>Willis Roberts</t>
  </si>
  <si>
    <t>Peter Munro</t>
  </si>
  <si>
    <t>Chris Spurling</t>
  </si>
  <si>
    <t>Taylor Tankersley</t>
  </si>
  <si>
    <t>Alex Sanabia</t>
  </si>
  <si>
    <t>Addison Reed</t>
  </si>
  <si>
    <t>Josh Lindblom</t>
  </si>
  <si>
    <t>Felix Pena</t>
  </si>
  <si>
    <t>Danny Barnes</t>
  </si>
  <si>
    <t>Jerry Ujdur</t>
  </si>
  <si>
    <t>Frank DiPino</t>
  </si>
  <si>
    <t>Terry Mathews</t>
  </si>
  <si>
    <t>Franklin Morales</t>
  </si>
  <si>
    <t>Burke Badenhop</t>
  </si>
  <si>
    <t>Robbie Ross</t>
  </si>
  <si>
    <t>Matt Koch</t>
  </si>
  <si>
    <t>Pat Underwood</t>
  </si>
  <si>
    <t>Bob Tewksbury</t>
  </si>
  <si>
    <t>Tom Kramer</t>
  </si>
  <si>
    <t>Mike Thurman</t>
  </si>
  <si>
    <t>Casey Fossum</t>
  </si>
  <si>
    <t>Brad Hennessey</t>
  </si>
  <si>
    <t>C.J. Wilson</t>
  </si>
  <si>
    <t>Nick Tropeano</t>
  </si>
  <si>
    <t>Mac Scarce</t>
  </si>
  <si>
    <t>Jim Deshaies</t>
  </si>
  <si>
    <t>Francisco Oliveras</t>
  </si>
  <si>
    <t>Mike Hartley</t>
  </si>
  <si>
    <t>Darryl Kile</t>
  </si>
  <si>
    <t>Garrett Stephenson</t>
  </si>
  <si>
    <t>Juan Dominguez</t>
  </si>
  <si>
    <t>Todd Coffey</t>
  </si>
  <si>
    <t>21-26</t>
  </si>
  <si>
    <t>Sean Burnett</t>
  </si>
  <si>
    <t>Antonio Bastardo</t>
  </si>
  <si>
    <t>Mike Leake</t>
  </si>
  <si>
    <t>Chuck Seelbach</t>
  </si>
  <si>
    <t>Doug Rau</t>
  </si>
  <si>
    <t>Greg Cadaret</t>
  </si>
  <si>
    <t>27-31</t>
  </si>
  <si>
    <t>Chris Michalak</t>
  </si>
  <si>
    <t>Aaron Laffey</t>
  </si>
  <si>
    <t>Chris Bassitt</t>
  </si>
  <si>
    <t>Jim York</t>
  </si>
  <si>
    <t>Dave Tobik</t>
  </si>
  <si>
    <t>Joey McLaughlin</t>
  </si>
  <si>
    <t>Paul Wagner</t>
  </si>
  <si>
    <t>Kameron Loe</t>
  </si>
  <si>
    <t>Jesse Hahn</t>
  </si>
  <si>
    <t>Dave Hamilton</t>
  </si>
  <si>
    <t>Ed Whitson</t>
  </si>
  <si>
    <t>Robb Nen</t>
  </si>
  <si>
    <t>Jeff D'Amico</t>
  </si>
  <si>
    <t>29-33</t>
  </si>
  <si>
    <t>Osvaldo Fernandez</t>
  </si>
  <si>
    <t>Fernando Nieve</t>
  </si>
  <si>
    <t>Clay Buchholz</t>
  </si>
  <si>
    <t>Paul Reuschel</t>
  </si>
  <si>
    <t>Bill Long</t>
  </si>
  <si>
    <t>Paul Kilgus</t>
  </si>
  <si>
    <t>Bryan Hickerson</t>
  </si>
  <si>
    <t>Joe Saunders</t>
  </si>
  <si>
    <t>Kason Gabbard</t>
  </si>
  <si>
    <t>Kris Medlen</t>
  </si>
  <si>
    <t>David Phelps</t>
  </si>
  <si>
    <t>Nate Karns</t>
  </si>
  <si>
    <t>Pete Filson</t>
  </si>
  <si>
    <t>Jim Willoughby</t>
  </si>
  <si>
    <t>Neil Allen</t>
  </si>
  <si>
    <t>Tom Brennan</t>
  </si>
  <si>
    <t>Keith Atherton</t>
  </si>
  <si>
    <t>Dennis Cook</t>
  </si>
  <si>
    <t>Bruce Kison</t>
  </si>
  <si>
    <t>Jaime Cocanower</t>
  </si>
  <si>
    <t>Mike Magnante</t>
  </si>
  <si>
    <t>Rene Arocha</t>
  </si>
  <si>
    <t>Aaron Cook</t>
  </si>
  <si>
    <t>Miguel Asencio</t>
  </si>
  <si>
    <t>Glen Perkins</t>
  </si>
  <si>
    <t>Kevin Gausman</t>
  </si>
  <si>
    <t>Kevin Foster</t>
  </si>
  <si>
    <t>Chris Reitsma</t>
  </si>
  <si>
    <t>Travis Wood</t>
  </si>
  <si>
    <t>Rick Honeycutt</t>
  </si>
  <si>
    <t>Bob Wickman</t>
  </si>
  <si>
    <t>Steve Trachsel</t>
  </si>
  <si>
    <t>Jon Lieber</t>
  </si>
  <si>
    <t>Chris Holt</t>
  </si>
  <si>
    <t>Jim Brower</t>
  </si>
  <si>
    <t>Carlos Hernandez</t>
  </si>
  <si>
    <t>Reynaldo Lopez</t>
  </si>
  <si>
    <t>Clay Parker</t>
  </si>
  <si>
    <t>Livan Hernandez</t>
  </si>
  <si>
    <t>Jose Jimenez</t>
  </si>
  <si>
    <t>Jason Jennings</t>
  </si>
  <si>
    <t>Roric Harrison</t>
  </si>
  <si>
    <t>Frank Pastore</t>
  </si>
  <si>
    <t>John Stuper</t>
  </si>
  <si>
    <t>Butch Henry</t>
  </si>
  <si>
    <t>Carlos Reyes</t>
  </si>
  <si>
    <t>Tomo Ohka</t>
  </si>
  <si>
    <t>Skip Lockwood</t>
  </si>
  <si>
    <t>Steve Cooke</t>
  </si>
  <si>
    <t>D.J. Carrasco</t>
  </si>
  <si>
    <t>Richard Dotson</t>
  </si>
  <si>
    <t>Bud Black</t>
  </si>
  <si>
    <t>Kelvim Escobar</t>
  </si>
  <si>
    <t>Ramon Ortiz</t>
  </si>
  <si>
    <t>Derek Holland</t>
  </si>
  <si>
    <t>Chase Anderson</t>
  </si>
  <si>
    <t>Tom Timmermann</t>
  </si>
  <si>
    <t>Mike Nagy</t>
  </si>
  <si>
    <t>Rick Waits</t>
  </si>
  <si>
    <t>Scott McGregor</t>
  </si>
  <si>
    <t>Jim Gott</t>
  </si>
  <si>
    <t>Tom Waddell</t>
  </si>
  <si>
    <t>Brandon McCarthy</t>
  </si>
  <si>
    <t>Clay Hensley</t>
  </si>
  <si>
    <t>Mike Pelfrey</t>
  </si>
  <si>
    <t>Jeff Niemann</t>
  </si>
  <si>
    <t>Julio Valera</t>
  </si>
  <si>
    <t>Brian Barnes</t>
  </si>
  <si>
    <t>Lucas Harrell</t>
  </si>
  <si>
    <t>Charlie Lea</t>
  </si>
  <si>
    <t>John Cerutti</t>
  </si>
  <si>
    <t>Tom Hume</t>
  </si>
  <si>
    <t>Eric King</t>
  </si>
  <si>
    <t>Jeff Robinson</t>
  </si>
  <si>
    <t>Ben McDonald</t>
  </si>
  <si>
    <t>Tommy Greene</t>
  </si>
  <si>
    <t>Victor Zambrano</t>
  </si>
  <si>
    <t>Rick Aguilera</t>
  </si>
  <si>
    <t>Mark Gardner</t>
  </si>
  <si>
    <t>Brad Penny</t>
  </si>
  <si>
    <t>Shawn Chacon</t>
  </si>
  <si>
    <t>Jordan Zimmermann</t>
  </si>
  <si>
    <t>Tommy Milone</t>
  </si>
  <si>
    <t>Ariel Prieto</t>
  </si>
  <si>
    <t>Chris Peters</t>
  </si>
  <si>
    <t>Jason Dickson</t>
  </si>
  <si>
    <t>Erik Bedard</t>
  </si>
  <si>
    <t>Tyler Chatwood</t>
  </si>
  <si>
    <t>Mike Flanagan</t>
  </si>
  <si>
    <t>Randy Martz</t>
  </si>
  <si>
    <t>Justin Masterson</t>
  </si>
  <si>
    <t>Ivan Nova</t>
  </si>
  <si>
    <t>Bill Butler</t>
  </si>
  <si>
    <t>Darrell Jackson</t>
  </si>
  <si>
    <t>Oil Can Boyd</t>
  </si>
  <si>
    <t>John Dopson</t>
  </si>
  <si>
    <t>Bill Caudill</t>
  </si>
  <si>
    <t>Mark Guthrie</t>
  </si>
  <si>
    <t>David Nied</t>
  </si>
  <si>
    <t>Mark Redman</t>
  </si>
  <si>
    <t>Armando Galarraga</t>
  </si>
  <si>
    <t>Henderson Alvarez</t>
  </si>
  <si>
    <t>Steven Matz</t>
  </si>
  <si>
    <t>Larry Demery</t>
  </si>
  <si>
    <t>Rich Gale</t>
  </si>
  <si>
    <t>Mark Williamson</t>
  </si>
  <si>
    <t>Roger Pavlik</t>
  </si>
  <si>
    <t>Chris Capuano</t>
  </si>
  <si>
    <t>Jeff Francis</t>
  </si>
  <si>
    <t>Tommy Hunter</t>
  </si>
  <si>
    <t>Ed Lynch</t>
  </si>
  <si>
    <t>Ron Romanick</t>
  </si>
  <si>
    <t>Omar Olivares</t>
  </si>
  <si>
    <t>Anthony DeSclafani</t>
  </si>
  <si>
    <t>Jose Berrios</t>
  </si>
  <si>
    <t>Bob Shirley</t>
  </si>
  <si>
    <t>Mike Witt</t>
  </si>
  <si>
    <t>Scott Kamieniecki</t>
  </si>
  <si>
    <t>Carl Pavano</t>
  </si>
  <si>
    <t>Kevin Slowey</t>
  </si>
  <si>
    <t>Bruce Ruffin</t>
  </si>
  <si>
    <t>Ross Grimsley</t>
  </si>
  <si>
    <t>Rick Langford</t>
  </si>
  <si>
    <t>Walt Terrell</t>
  </si>
  <si>
    <t>Jose Guzman</t>
  </si>
  <si>
    <t>22-28</t>
  </si>
  <si>
    <t>Geremi Gonzalez</t>
  </si>
  <si>
    <t>Paul Maholm</t>
  </si>
  <si>
    <t>Mike Parrott</t>
  </si>
  <si>
    <t>Zane Smith</t>
  </si>
  <si>
    <t>Doug Davis</t>
  </si>
  <si>
    <t>Nathan Eovaldi</t>
  </si>
  <si>
    <t>Steve Stone</t>
  </si>
  <si>
    <t>Ed Halicki</t>
  </si>
  <si>
    <t>Fernando Arroyo</t>
  </si>
  <si>
    <t>Ken Dixon</t>
  </si>
  <si>
    <t>Bart Johnson</t>
  </si>
  <si>
    <t>Jerry Augustine</t>
  </si>
  <si>
    <t>Charles Hudson</t>
  </si>
  <si>
    <t>Kirk McCaskill</t>
  </si>
  <si>
    <t>Ryan Dempster</t>
  </si>
  <si>
    <t>Ken Forsch</t>
  </si>
  <si>
    <t>Brett Tomko</t>
  </si>
  <si>
    <t>Kyle Lohse</t>
  </si>
  <si>
    <t>19-24</t>
  </si>
  <si>
    <t>Dylan Bundy</t>
  </si>
  <si>
    <t>Lance Lynn</t>
  </si>
  <si>
    <t>Dallas Keuchel</t>
  </si>
  <si>
    <t>Kendall Graveman</t>
  </si>
  <si>
    <t>Carlos Rodon</t>
  </si>
  <si>
    <t>Bill Travers</t>
  </si>
  <si>
    <t>Greg Mathews</t>
  </si>
  <si>
    <t>Marcus Stroman</t>
  </si>
  <si>
    <t>Paul Splittorff</t>
  </si>
  <si>
    <t>Craig McMurtry</t>
  </si>
  <si>
    <t>Vern Ruhle</t>
  </si>
  <si>
    <t>Jim Parque</t>
  </si>
  <si>
    <t>John Henry Johnson</t>
  </si>
  <si>
    <t>Bruce Berenyi</t>
  </si>
  <si>
    <t>Mike Smithson</t>
  </si>
  <si>
    <t>Randy Wolf</t>
  </si>
  <si>
    <t>20-24</t>
  </si>
  <si>
    <t>Gil Meche</t>
  </si>
  <si>
    <t>Nick Blackburn</t>
  </si>
  <si>
    <t>Brian Duensing</t>
  </si>
  <si>
    <t>Ron Schueler</t>
  </si>
  <si>
    <t>Don Aase</t>
  </si>
  <si>
    <t>Jay Tibbs</t>
  </si>
  <si>
    <t>Jaime Navarro</t>
  </si>
  <si>
    <t>Sidney Ponson</t>
  </si>
  <si>
    <t>Zach Duke</t>
  </si>
  <si>
    <t>Masato Yoshii</t>
  </si>
  <si>
    <t>Ben Sheets</t>
  </si>
  <si>
    <t>Atlee Hammaker</t>
  </si>
  <si>
    <t>Ray Fontenot</t>
  </si>
  <si>
    <t>Brian Holman</t>
  </si>
  <si>
    <t>A.J. Griffin</t>
  </si>
  <si>
    <t>Albert Williams</t>
  </si>
  <si>
    <t>Steve Avery</t>
  </si>
  <si>
    <t>Aaron Nola</t>
  </si>
  <si>
    <t>Floyd Youmans</t>
  </si>
  <si>
    <t>Brian Lawrence</t>
  </si>
  <si>
    <t>Roger Erickson</t>
  </si>
  <si>
    <t>Don Robinson</t>
  </si>
  <si>
    <t>Bill Wegman</t>
  </si>
  <si>
    <t>Clay Kirby</t>
  </si>
  <si>
    <t>Dick Drago</t>
  </si>
  <si>
    <t>Eric Milton</t>
  </si>
  <si>
    <t>Sam Horn</t>
  </si>
  <si>
    <t>Wilkin Ramirez</t>
  </si>
  <si>
    <t>Mike Laga</t>
  </si>
  <si>
    <t>Pat Putnam</t>
  </si>
  <si>
    <t>Brandon Snyder</t>
  </si>
  <si>
    <t>Steven Moya</t>
  </si>
  <si>
    <t>Tom Hutton</t>
  </si>
  <si>
    <t>Ken Smith</t>
  </si>
  <si>
    <t>Mark Leonard</t>
  </si>
  <si>
    <t>26-32</t>
  </si>
  <si>
    <t>Reggie Williams</t>
  </si>
  <si>
    <t>Dante Powell</t>
  </si>
  <si>
    <t>Marcus Thames</t>
  </si>
  <si>
    <t>Donny Lucy</t>
  </si>
  <si>
    <t>Jose Morales</t>
  </si>
  <si>
    <t>Chico Ruiz</t>
  </si>
  <si>
    <t>George Vukovich</t>
  </si>
  <si>
    <t>Gene Roof</t>
  </si>
  <si>
    <t>Jim Eisenreich</t>
  </si>
  <si>
    <t>Matt Luke</t>
  </si>
  <si>
    <t>Eric Byrnes</t>
  </si>
  <si>
    <t>Jorge Piedra</t>
  </si>
  <si>
    <t>Tomas de la Rosa</t>
  </si>
  <si>
    <t>Tyler Austin</t>
  </si>
  <si>
    <t>Terry Crowley</t>
  </si>
  <si>
    <t>Nelson Simmons</t>
  </si>
  <si>
    <t>Herbert Perry</t>
  </si>
  <si>
    <t>Ruben Rivera</t>
  </si>
  <si>
    <t>Chris Snelling</t>
  </si>
  <si>
    <t>Mat Gamel</t>
  </si>
  <si>
    <t>Darrin Jackson</t>
  </si>
  <si>
    <t>Francisco Cabrera</t>
  </si>
  <si>
    <t>Jerry Goff</t>
  </si>
  <si>
    <t>John Mabry</t>
  </si>
  <si>
    <t>Damian Jackson</t>
  </si>
  <si>
    <t>Randall Simon</t>
  </si>
  <si>
    <t>Jose Ortiz</t>
  </si>
  <si>
    <t>Ron Pruitt</t>
  </si>
  <si>
    <t>Rod Booker</t>
  </si>
  <si>
    <t>Turner Ward</t>
  </si>
  <si>
    <t>Eric Karros</t>
  </si>
  <si>
    <t>Adam Hyzdu</t>
  </si>
  <si>
    <t>Joaquin Arias</t>
  </si>
  <si>
    <t>Tom Grieve</t>
  </si>
  <si>
    <t>Broderick Perkins</t>
  </si>
  <si>
    <t>Daryl Sconiers</t>
  </si>
  <si>
    <t>Dave Hostetler</t>
  </si>
  <si>
    <t>Ed Hearn</t>
  </si>
  <si>
    <t>Jeff Conine</t>
  </si>
  <si>
    <t>Yamil Benitez</t>
  </si>
  <si>
    <t>Chris Carter</t>
  </si>
  <si>
    <t>John Ellis</t>
  </si>
  <si>
    <t>Ivan Calderon</t>
  </si>
  <si>
    <t>Todd Pratt</t>
  </si>
  <si>
    <t>Russ Johnson</t>
  </si>
  <si>
    <t>Adam Piatt</t>
  </si>
  <si>
    <t>Joe Crede</t>
  </si>
  <si>
    <t>So Taguchi</t>
  </si>
  <si>
    <t>Ryan Langerhans</t>
  </si>
  <si>
    <t>Terrmel Sledge</t>
  </si>
  <si>
    <t>Chris Parmelee</t>
  </si>
  <si>
    <t>Lane Adams</t>
  </si>
  <si>
    <t>Eddie Milner</t>
  </si>
  <si>
    <t>Ed Jurak</t>
  </si>
  <si>
    <t>Dion James</t>
  </si>
  <si>
    <t>Glenallen Hill</t>
  </si>
  <si>
    <t>Mark Sweeney</t>
  </si>
  <si>
    <t>Mark Johnson</t>
  </si>
  <si>
    <t>Brad Fullmer</t>
  </si>
  <si>
    <t>A.J. Pierzynski</t>
  </si>
  <si>
    <t>Chris Davis</t>
  </si>
  <si>
    <t>Brooks Conrad</t>
  </si>
  <si>
    <t>Carmelo Castillo</t>
  </si>
  <si>
    <t>Curt Ford</t>
  </si>
  <si>
    <t>Jason Kubel</t>
  </si>
  <si>
    <t>Avisail Garcia</t>
  </si>
  <si>
    <t>Mike Anderson</t>
  </si>
  <si>
    <t>Jim Pankovits</t>
  </si>
  <si>
    <t>Carlos Quintana</t>
  </si>
  <si>
    <t>Chip Hale</t>
  </si>
  <si>
    <t>Carl Everett</t>
  </si>
  <si>
    <t>Scott Stahoviak</t>
  </si>
  <si>
    <t>Dallas McPherson</t>
  </si>
  <si>
    <t>Tony Kemp</t>
  </si>
  <si>
    <t>Brian Goodwin</t>
  </si>
  <si>
    <t>George Foster</t>
  </si>
  <si>
    <t>Bombo Rivera</t>
  </si>
  <si>
    <t>Pedro Munoz</t>
  </si>
  <si>
    <t>Wily Mo Pena</t>
  </si>
  <si>
    <t>Jose Tabata</t>
  </si>
  <si>
    <t>Jesus Montero</t>
  </si>
  <si>
    <t>Stephen Vogt</t>
  </si>
  <si>
    <t>Darryl Motley</t>
  </si>
  <si>
    <t>Randy Ready</t>
  </si>
  <si>
    <t>Chris Stynes</t>
  </si>
  <si>
    <t>Brian Buchanan</t>
  </si>
  <si>
    <t>Ryan Spilborghs</t>
  </si>
  <si>
    <t>Chris Dickerson</t>
  </si>
  <si>
    <t>Angel Mangual</t>
  </si>
  <si>
    <t>Dmitri Young</t>
  </si>
  <si>
    <t>Frank Catalanotto</t>
  </si>
  <si>
    <t>Jay Payton</t>
  </si>
  <si>
    <t>Jayson Werth</t>
  </si>
  <si>
    <t>Kyle Blanks</t>
  </si>
  <si>
    <t>Kirk Nieuwenhuis</t>
  </si>
  <si>
    <t>Brandon Guyer</t>
  </si>
  <si>
    <t>Domingo Santana</t>
  </si>
  <si>
    <t>Yasmany Tomas</t>
  </si>
  <si>
    <t>Joe Lefebvre</t>
  </si>
  <si>
    <t>Greg Brock</t>
  </si>
  <si>
    <t>Lyle Mouton</t>
  </si>
  <si>
    <t>Trot Nixon</t>
  </si>
  <si>
    <t>Philip Gosselin</t>
  </si>
  <si>
    <t>Adam Duvall</t>
  </si>
  <si>
    <t>Tim Beckham</t>
  </si>
  <si>
    <t>Trayce Thompson</t>
  </si>
  <si>
    <t>Jim Morrison</t>
  </si>
  <si>
    <t>Jeffrey Leonard</t>
  </si>
  <si>
    <t>Duane Walker</t>
  </si>
  <si>
    <t>Jack Voigt</t>
  </si>
  <si>
    <t>Brian Jordan</t>
  </si>
  <si>
    <t>Adam Lind</t>
  </si>
  <si>
    <t>Pat Tabler</t>
  </si>
  <si>
    <t>Mackey Sasser</t>
  </si>
  <si>
    <t>Jacob Brumfield</t>
  </si>
  <si>
    <t>Travis Snider</t>
  </si>
  <si>
    <t>Matt Downs</t>
  </si>
  <si>
    <t>Dayan Viciedo</t>
  </si>
  <si>
    <t>Pedro Ciriaco</t>
  </si>
  <si>
    <t>Bill Schroeder</t>
  </si>
  <si>
    <t>Lloyd McClendon</t>
  </si>
  <si>
    <t>Brian Daubach</t>
  </si>
  <si>
    <t>Steve Cox</t>
  </si>
  <si>
    <t>Larry Bigbie</t>
  </si>
  <si>
    <t>Daric Barton</t>
  </si>
  <si>
    <t>Charlie Moore</t>
  </si>
  <si>
    <t>David Green</t>
  </si>
  <si>
    <t>Scott Hatteberg</t>
  </si>
  <si>
    <t>Ian Stewart</t>
  </si>
  <si>
    <t>Mitch Moreland</t>
  </si>
  <si>
    <t>Scott Schebler</t>
  </si>
  <si>
    <t>Garret Anderson</t>
  </si>
  <si>
    <t>Ben Petrick</t>
  </si>
  <si>
    <t>Chris Johnson</t>
  </si>
  <si>
    <t>Greg Garcia</t>
  </si>
  <si>
    <t>Mikie Mahtook</t>
  </si>
  <si>
    <t>John Wathan</t>
  </si>
  <si>
    <t>John Russell</t>
  </si>
  <si>
    <t>Wes Chamberlain</t>
  </si>
  <si>
    <t>Gregg Zaun</t>
  </si>
  <si>
    <t>Ryan Doumit</t>
  </si>
  <si>
    <t>Enrique Hernandez</t>
  </si>
  <si>
    <t>Jesse Barfield</t>
  </si>
  <si>
    <t>Bo Jackson</t>
  </si>
  <si>
    <t>Juan Encarnacion</t>
  </si>
  <si>
    <t>Chris Richard</t>
  </si>
  <si>
    <t>Antonio Perez</t>
  </si>
  <si>
    <t>Josh Thole</t>
  </si>
  <si>
    <t>Steven Souza Jr.</t>
  </si>
  <si>
    <t>Chad Pinder</t>
  </si>
  <si>
    <t>Jerry Hairston</t>
  </si>
  <si>
    <t>Bob Bailor</t>
  </si>
  <si>
    <t>Darryl Hamilton</t>
  </si>
  <si>
    <t>Todd Hollandsworth</t>
  </si>
  <si>
    <t>Ron Coomer</t>
  </si>
  <si>
    <t>Richard Hidalgo</t>
  </si>
  <si>
    <t>Mike Lowell</t>
  </si>
  <si>
    <t>Brad Hawpe</t>
  </si>
  <si>
    <t>Conor Jackson</t>
  </si>
  <si>
    <t>Anthony Rizzo</t>
  </si>
  <si>
    <t>Cory Spangenberg</t>
  </si>
  <si>
    <t>Butch Hobson</t>
  </si>
  <si>
    <t>Ken Oberkfell</t>
  </si>
  <si>
    <t>Howard Johnson</t>
  </si>
  <si>
    <t>Elijah Dukes</t>
  </si>
  <si>
    <t>Jed Lowrie</t>
  </si>
  <si>
    <t>Scott Sizemore</t>
  </si>
  <si>
    <t>Oswaldo Arcia</t>
  </si>
  <si>
    <t>Bob Brenly</t>
  </si>
  <si>
    <t>Glenn Wilson</t>
  </si>
  <si>
    <t>Mickey Brantley</t>
  </si>
  <si>
    <t>Michael Tucker</t>
  </si>
  <si>
    <t>Aaron Ledesma</t>
  </si>
  <si>
    <t>Willy Aybar</t>
  </si>
  <si>
    <t>Jeimer Candelario</t>
  </si>
  <si>
    <t>Dave Henderson</t>
  </si>
  <si>
    <t>Dave Engle</t>
  </si>
  <si>
    <t>Pete O'Brien</t>
  </si>
  <si>
    <t>Shane Mack</t>
  </si>
  <si>
    <t>Craig Counsell</t>
  </si>
  <si>
    <t>Jose Cruz</t>
  </si>
  <si>
    <t>Pat Sheridan</t>
  </si>
  <si>
    <t>Jason Varitek</t>
  </si>
  <si>
    <t>Fred Lewis</t>
  </si>
  <si>
    <t>Nyjer Morgan</t>
  </si>
  <si>
    <t>Andy Dirks</t>
  </si>
  <si>
    <t>Tyler Naquin</t>
  </si>
  <si>
    <t>Yoan Moncada</t>
  </si>
  <si>
    <t>Von Hayes</t>
  </si>
  <si>
    <t>Gene Larkin</t>
  </si>
  <si>
    <t>Ricky Jordan</t>
  </si>
  <si>
    <t>Greg Briley</t>
  </si>
  <si>
    <t>Ben Gamel</t>
  </si>
  <si>
    <t>Trevor Plouffe</t>
  </si>
  <si>
    <t>Charlie Spikes</t>
  </si>
  <si>
    <t>Steve Ontiveros</t>
  </si>
  <si>
    <t>Jeff Treadway</t>
  </si>
  <si>
    <t>Joe Randa</t>
  </si>
  <si>
    <t>Matt Lawton</t>
  </si>
  <si>
    <t>Mark Quinn</t>
  </si>
  <si>
    <t>Alex Cintron</t>
  </si>
  <si>
    <t>Ryan Freel</t>
  </si>
  <si>
    <t>Brennan Boesch</t>
  </si>
  <si>
    <t>Derek Dietrich</t>
  </si>
  <si>
    <t>Max Kepler</t>
  </si>
  <si>
    <t>Chris James</t>
  </si>
  <si>
    <t>Jacque Jones</t>
  </si>
  <si>
    <t>Chase Headley</t>
  </si>
  <si>
    <t>Devon White</t>
  </si>
  <si>
    <t>Jack Howell</t>
  </si>
  <si>
    <t>Dean Palmer</t>
  </si>
  <si>
    <t>Gregory Polanco</t>
  </si>
  <si>
    <t>Joey Wendle</t>
  </si>
  <si>
    <t>Jeff Blauser</t>
  </si>
  <si>
    <t>Homer Bush</t>
  </si>
  <si>
    <t>Frank Menechino</t>
  </si>
  <si>
    <t>Delmon Young</t>
  </si>
  <si>
    <t>Nick Castellanos</t>
  </si>
  <si>
    <t>Nomar Mazara</t>
  </si>
  <si>
    <t>Roy Howell</t>
  </si>
  <si>
    <t>Jim Norris</t>
  </si>
  <si>
    <t>Ruben Sierra</t>
  </si>
  <si>
    <t>Aubrey Huff</t>
  </si>
  <si>
    <t>Dan Johnson</t>
  </si>
  <si>
    <t>Pat Borders</t>
  </si>
  <si>
    <t>F.P. Santangelo</t>
  </si>
  <si>
    <t>Gabe Kapler</t>
  </si>
  <si>
    <t>Alex Rios</t>
  </si>
  <si>
    <t>Marcus Semien</t>
  </si>
  <si>
    <t>Jerry Willard</t>
  </si>
  <si>
    <t>Rick Schu</t>
  </si>
  <si>
    <t>Bip Roberts</t>
  </si>
  <si>
    <t>Craig Grebeck</t>
  </si>
  <si>
    <t>Todd Walker</t>
  </si>
  <si>
    <t>John Jaso</t>
  </si>
  <si>
    <t>Adam Frazier</t>
  </si>
  <si>
    <t>Curtis Granderson</t>
  </si>
  <si>
    <t>Chris Iannetta</t>
  </si>
  <si>
    <t>Pedro Alvarez</t>
  </si>
  <si>
    <t>Omar Narvaez</t>
  </si>
  <si>
    <t>Bill North</t>
  </si>
  <si>
    <t>Ruppert Jones</t>
  </si>
  <si>
    <t>Angel Berroa</t>
  </si>
  <si>
    <t>Kevin Youkilis</t>
  </si>
  <si>
    <t>Maikel Franco</t>
  </si>
  <si>
    <t>Bret Boone</t>
  </si>
  <si>
    <t>Ronnie Belliard</t>
  </si>
  <si>
    <t>Chone Figgins</t>
  </si>
  <si>
    <t>Jody Gerut</t>
  </si>
  <si>
    <t>Chris Coghlan</t>
  </si>
  <si>
    <t>Howie Kendrick</t>
  </si>
  <si>
    <t>Danny Espinosa</t>
  </si>
  <si>
    <t>Jordy Mercer</t>
  </si>
  <si>
    <t>Wayne Gross</t>
  </si>
  <si>
    <t>Rob Wilfong</t>
  </si>
  <si>
    <t>Steve Finley</t>
  </si>
  <si>
    <t>Carlos Lee</t>
  </si>
  <si>
    <t>Ty Wigginton</t>
  </si>
  <si>
    <t>Troy Tulowitzki</t>
  </si>
  <si>
    <t>Peter Bourjos</t>
  </si>
  <si>
    <t>Dave Stapleton</t>
  </si>
  <si>
    <t>Kevin Kouzmanoff</t>
  </si>
  <si>
    <t>31-33</t>
  </si>
  <si>
    <t>Kosuke Fukudome</t>
  </si>
  <si>
    <t>Scooter Gennett</t>
  </si>
  <si>
    <t>Jake Lamb</t>
  </si>
  <si>
    <t>Dave Cash</t>
  </si>
  <si>
    <t>Nick Esasky</t>
  </si>
  <si>
    <t>Alex Cole</t>
  </si>
  <si>
    <t>Matt Duffy</t>
  </si>
  <si>
    <t>Kevin McReynolds</t>
  </si>
  <si>
    <t>Mark Bailey</t>
  </si>
  <si>
    <t>Jeff Frye</t>
  </si>
  <si>
    <t>Andruw Jones</t>
  </si>
  <si>
    <t>Khalil Greene</t>
  </si>
  <si>
    <t>Eugenio Suarez</t>
  </si>
  <si>
    <t>Mallex Smith</t>
  </si>
  <si>
    <t>Wilin Rosario</t>
  </si>
  <si>
    <t>Jedd Gyorko</t>
  </si>
  <si>
    <t>Lance Parrish</t>
  </si>
  <si>
    <t>Terrence Long</t>
  </si>
  <si>
    <t>Jonathan Lucroy</t>
  </si>
  <si>
    <t>Gary Redus</t>
  </si>
  <si>
    <t>Stephen Drew</t>
  </si>
  <si>
    <t>Marcell Ozuna</t>
  </si>
  <si>
    <t>Sean Burroughs</t>
  </si>
  <si>
    <t>Jorge Cantu</t>
  </si>
  <si>
    <t>Junior Felix</t>
  </si>
  <si>
    <t>Bobby Crosby</t>
  </si>
  <si>
    <t>Mike Aviles</t>
  </si>
  <si>
    <t>Jason Castro</t>
  </si>
  <si>
    <t>Manny Machado</t>
  </si>
  <si>
    <t>Luis Salazar</t>
  </si>
  <si>
    <t>Edwin Encarnacion</t>
  </si>
  <si>
    <t>J.T. Realmuto</t>
  </si>
  <si>
    <t>Edgardo Alfonzo</t>
  </si>
  <si>
    <t>Alex Gordon</t>
  </si>
  <si>
    <t>Ender Inciarte</t>
  </si>
  <si>
    <t>Tim Teufel</t>
  </si>
  <si>
    <t>Junior Spivey</t>
  </si>
  <si>
    <t>Lew Ford</t>
  </si>
  <si>
    <t>Lee Mazzilli</t>
  </si>
  <si>
    <t>Robin Ventura</t>
  </si>
  <si>
    <t>Rick Manning</t>
  </si>
  <si>
    <t>Luis Polonia</t>
  </si>
  <si>
    <t>Drew Stubbs</t>
  </si>
  <si>
    <t>Jacoby Ellsbury</t>
  </si>
  <si>
    <t>Steve Sax</t>
  </si>
  <si>
    <t>Colby Rasmus</t>
  </si>
  <si>
    <t>Derek Norris</t>
  </si>
  <si>
    <t>Brett Lawrie</t>
  </si>
  <si>
    <t>Nori Aoki</t>
  </si>
  <si>
    <t>John Castino</t>
  </si>
  <si>
    <t>Davey Lopes</t>
  </si>
  <si>
    <t>Oddibe McDowell</t>
  </si>
  <si>
    <t>Kurt Suzuki</t>
  </si>
  <si>
    <t>Brad Miller</t>
  </si>
  <si>
    <t>Willie McGee</t>
  </si>
  <si>
    <t>Xander Bogaerts</t>
  </si>
  <si>
    <t>Aaron Hill</t>
  </si>
  <si>
    <t>Mark Teahen</t>
  </si>
  <si>
    <t>Akinori Iwamura</t>
  </si>
  <si>
    <t>Tadahito Iguchi</t>
  </si>
  <si>
    <t>Wil Cordero</t>
  </si>
  <si>
    <t>Asdrubal Cabrera</t>
  </si>
  <si>
    <t>Rougned Odor</t>
  </si>
  <si>
    <t>Mark Ellis</t>
  </si>
  <si>
    <t>Garry Templeton</t>
  </si>
  <si>
    <t>Eric Hinske</t>
  </si>
  <si>
    <t>Alexei Ramirez</t>
  </si>
  <si>
    <t>Brian Dozier</t>
  </si>
  <si>
    <t>Rocco Baldelli</t>
  </si>
  <si>
    <t>Juan Samuel</t>
  </si>
  <si>
    <t>Bump Wills</t>
  </si>
  <si>
    <t>Robby Thompson</t>
  </si>
  <si>
    <t>Starlin Castro</t>
  </si>
  <si>
    <t>Chuck Knoblauch</t>
  </si>
  <si>
    <t>Carlos Correa</t>
  </si>
  <si>
    <t>*5/H3D</t>
  </si>
  <si>
    <t>Delino DeShields</t>
  </si>
  <si>
    <t>*87/HD4</t>
  </si>
  <si>
    <t>Travis Shaw</t>
  </si>
  <si>
    <t>*53/4HD7</t>
  </si>
  <si>
    <t>BOS-MIL</t>
  </si>
  <si>
    <t>Tommy Pham</t>
  </si>
  <si>
    <t>*87/H9D</t>
  </si>
  <si>
    <t>STL-TBR</t>
  </si>
  <si>
    <t>Trea Turner</t>
  </si>
  <si>
    <t>*6/84H</t>
  </si>
  <si>
    <t>WSN</t>
  </si>
  <si>
    <t>*7/H395D</t>
  </si>
  <si>
    <t>SFG-CIN-ATL</t>
  </si>
  <si>
    <t>Stephen Piscotty</t>
  </si>
  <si>
    <t>*9/7H38</t>
  </si>
  <si>
    <t>Alex Bregman</t>
  </si>
  <si>
    <t>*5/64HD7</t>
  </si>
  <si>
    <t>Corey Seager</t>
  </si>
  <si>
    <t>*9/HD87</t>
  </si>
  <si>
    <t>WSN-TBR-ARI</t>
  </si>
  <si>
    <t>Trevor Story</t>
  </si>
  <si>
    <t>Michael Conforto</t>
  </si>
  <si>
    <t>*78/H9D</t>
  </si>
  <si>
    <t>Miguel Sano</t>
  </si>
  <si>
    <t>5D/93H</t>
  </si>
  <si>
    <t>Eric Thames</t>
  </si>
  <si>
    <t>37/9HD</t>
  </si>
  <si>
    <t>TOR-SEA-MIL</t>
  </si>
  <si>
    <t>Whit Merrifield</t>
  </si>
  <si>
    <t>*4/897DH35</t>
  </si>
  <si>
    <t>Tim Anderson</t>
  </si>
  <si>
    <t>Andrew Benintendi</t>
  </si>
  <si>
    <t>*7/8H</t>
  </si>
  <si>
    <t>*9/8HD3</t>
  </si>
  <si>
    <t>Chris Taylor</t>
  </si>
  <si>
    <t>6/87H45D</t>
  </si>
  <si>
    <t>SEA-LAD</t>
  </si>
  <si>
    <t>Robinson Chirinos</t>
  </si>
  <si>
    <t>27-34</t>
  </si>
  <si>
    <t>*2/HD35</t>
  </si>
  <si>
    <t>TBR-TEX</t>
  </si>
  <si>
    <t>Justin Bour</t>
  </si>
  <si>
    <t>*3/HD</t>
  </si>
  <si>
    <t>MIA-PHI</t>
  </si>
  <si>
    <t>Joey Gallo</t>
  </si>
  <si>
    <t>7/35H98D</t>
  </si>
  <si>
    <t>*9/7DH</t>
  </si>
  <si>
    <t>Michael A. Taylor</t>
  </si>
  <si>
    <t>*8/H793D</t>
  </si>
  <si>
    <t>Carlos Sanchez</t>
  </si>
  <si>
    <t>*45/H6D9</t>
  </si>
  <si>
    <t>Kyle Schwarber</t>
  </si>
  <si>
    <t>*7/H2D93</t>
  </si>
  <si>
    <t>25-35</t>
  </si>
  <si>
    <t>*5/H64D3</t>
  </si>
  <si>
    <t>SFG-TBR</t>
  </si>
  <si>
    <t>Ketel Marte</t>
  </si>
  <si>
    <t>*64/H58</t>
  </si>
  <si>
    <t>SEA-ARI</t>
  </si>
  <si>
    <t>Nick Ahmed</t>
  </si>
  <si>
    <t>H87/46953D1</t>
  </si>
  <si>
    <t>MIA-HOU-LAD</t>
  </si>
  <si>
    <t>Josh Bell</t>
  </si>
  <si>
    <t>*3/H9D</t>
  </si>
  <si>
    <t>*9/H87D</t>
  </si>
  <si>
    <t>HOU-MIL</t>
  </si>
  <si>
    <t>Jose Peraza</t>
  </si>
  <si>
    <t>*6/4H879D</t>
  </si>
  <si>
    <t>LAD-CIN</t>
  </si>
  <si>
    <t>7/98HD</t>
  </si>
  <si>
    <t>MIN-PIT-HOU-DET-MIL</t>
  </si>
  <si>
    <t>Josh Rutledge</t>
  </si>
  <si>
    <t>64/H53D</t>
  </si>
  <si>
    <t>COL-BOS</t>
  </si>
  <si>
    <t>Aledmys Diaz</t>
  </si>
  <si>
    <t>*6/5H74D</t>
  </si>
  <si>
    <t>STL-TOR</t>
  </si>
  <si>
    <t>TOR-DET</t>
  </si>
  <si>
    <t>*6/45HD3</t>
  </si>
  <si>
    <t>TBR-BAL</t>
  </si>
  <si>
    <t>Devon Travis</t>
  </si>
  <si>
    <t>Jurickson Profar</t>
  </si>
  <si>
    <t>19-25</t>
  </si>
  <si>
    <t>6/543H7D</t>
  </si>
  <si>
    <t>Danny Santana</t>
  </si>
  <si>
    <t>86/H79D45</t>
  </si>
  <si>
    <t>MIN-ATL</t>
  </si>
  <si>
    <t>Ryon Healy</t>
  </si>
  <si>
    <t>35/DH</t>
  </si>
  <si>
    <t>OAK-SEA</t>
  </si>
  <si>
    <t>Devin Mesoraco</t>
  </si>
  <si>
    <t>23-30</t>
  </si>
  <si>
    <t>*2/HD3</t>
  </si>
  <si>
    <t>NYM-CIN</t>
  </si>
  <si>
    <t>Travis d'Arnaud</t>
  </si>
  <si>
    <t>24-29</t>
  </si>
  <si>
    <t>*2/HD45</t>
  </si>
  <si>
    <t>Johnny Giavotella</t>
  </si>
  <si>
    <t>23-29</t>
  </si>
  <si>
    <t>*4/HD6</t>
  </si>
  <si>
    <t>KCR-LAA-BAL</t>
  </si>
  <si>
    <t>Yuli Gurriel</t>
  </si>
  <si>
    <t>*3/5D4H67</t>
  </si>
  <si>
    <t>54/H7D9168</t>
  </si>
  <si>
    <t>Jace Peterson</t>
  </si>
  <si>
    <t>*4/H759638D</t>
  </si>
  <si>
    <t>SDP-ATL-NYY-BAL</t>
  </si>
  <si>
    <t>Byron Buxton</t>
  </si>
  <si>
    <t>Mark Canha</t>
  </si>
  <si>
    <t>7/38H9D5</t>
  </si>
  <si>
    <t>Ryan Goins</t>
  </si>
  <si>
    <t>25-30</t>
  </si>
  <si>
    <t>*46/H579D31</t>
  </si>
  <si>
    <t>TOR-KCR</t>
  </si>
  <si>
    <t>Tucker Barnhart</t>
  </si>
  <si>
    <t>*2/H39</t>
  </si>
  <si>
    <t>James McCann</t>
  </si>
  <si>
    <t>JB Shuck</t>
  </si>
  <si>
    <t>7H/89D1</t>
  </si>
  <si>
    <t>HOU-CLE-LAA-CHW-MIA</t>
  </si>
  <si>
    <t>Aaron Altherr</t>
  </si>
  <si>
    <t>Brandon Barnes</t>
  </si>
  <si>
    <t>87H9/D</t>
  </si>
  <si>
    <t>HOU-COL-CLE</t>
  </si>
  <si>
    <t>Miguel Rojas</t>
  </si>
  <si>
    <t>*6/53H47</t>
  </si>
  <si>
    <t>LAD-MIA</t>
  </si>
  <si>
    <t>Willson Contreras</t>
  </si>
  <si>
    <t>*2/7H395</t>
  </si>
  <si>
    <t>97/H53D</t>
  </si>
  <si>
    <t>Abraham Almonte</t>
  </si>
  <si>
    <t>8/97HD</t>
  </si>
  <si>
    <t>SEA-SDP-CLE-KCR</t>
  </si>
  <si>
    <t>Cody Asche</t>
  </si>
  <si>
    <t>*57/HD3</t>
  </si>
  <si>
    <t>PHI-CHW</t>
  </si>
  <si>
    <t>Dansby Swanson</t>
  </si>
  <si>
    <t>8H/79</t>
  </si>
  <si>
    <t>NYM-LAA-MIL</t>
  </si>
  <si>
    <t>Caleb Joseph</t>
  </si>
  <si>
    <t>28-32</t>
  </si>
  <si>
    <t>*2/H35D</t>
  </si>
  <si>
    <t>Jorge Soler</t>
  </si>
  <si>
    <t>*9/7HD</t>
  </si>
  <si>
    <t>CHC-KCR</t>
  </si>
  <si>
    <t>Will Middlebrooks</t>
  </si>
  <si>
    <t>*5/H634D</t>
  </si>
  <si>
    <t>BOS-SDP-MIL-TEX</t>
  </si>
  <si>
    <t>Chris Gimenez</t>
  </si>
  <si>
    <t>26-35</t>
  </si>
  <si>
    <t>*2/3H7195D</t>
  </si>
  <si>
    <t>SEA-TBR-CLE-TEX-MIN-CHC</t>
  </si>
  <si>
    <t>Gorkys Hernandez</t>
  </si>
  <si>
    <t>24-30</t>
  </si>
  <si>
    <t>87/H9D</t>
  </si>
  <si>
    <t>MIA-PIT-SFG</t>
  </si>
  <si>
    <t>Travis Jankowski</t>
  </si>
  <si>
    <t>8/97H</t>
  </si>
  <si>
    <t>Jesus Aguilar</t>
  </si>
  <si>
    <t>*3/HD5</t>
  </si>
  <si>
    <t>CLE-MIL</t>
  </si>
  <si>
    <t>Sandy Leon</t>
  </si>
  <si>
    <t>*2/HD5</t>
  </si>
  <si>
    <t>WSN-BOS</t>
  </si>
  <si>
    <t>Wilmer Difo</t>
  </si>
  <si>
    <t>4/H65978D</t>
  </si>
  <si>
    <t>Albert Almora</t>
  </si>
  <si>
    <t>*8/H79</t>
  </si>
  <si>
    <t>Drew Butera</t>
  </si>
  <si>
    <t>26-34</t>
  </si>
  <si>
    <t>*2/3H1D</t>
  </si>
  <si>
    <t>MIN-LAD-LAA-KCR-COL</t>
  </si>
  <si>
    <t>Jose Lobaton</t>
  </si>
  <si>
    <t>24-33</t>
  </si>
  <si>
    <t>*2/HD4</t>
  </si>
  <si>
    <t>SDP-TBR-WSN-NYM</t>
  </si>
  <si>
    <t>Brandon Drury</t>
  </si>
  <si>
    <t>4/75H9D36</t>
  </si>
  <si>
    <t>ARI-NYY-TOR</t>
  </si>
  <si>
    <t>Chris Stewart</t>
  </si>
  <si>
    <t>24-36</t>
  </si>
  <si>
    <t>CHW-TEX-SDP-SFG-NYY-PIT-ARI-ATL</t>
  </si>
  <si>
    <t>Shane Robinson</t>
  </si>
  <si>
    <t>H789/D1</t>
  </si>
  <si>
    <t>STL-MIN-LAA-NYY</t>
  </si>
  <si>
    <t>Orlando Arcia</t>
  </si>
  <si>
    <t>Chris Herrmann</t>
  </si>
  <si>
    <t>*2H/793D8</t>
  </si>
  <si>
    <t>MIN-ARI-SEA</t>
  </si>
  <si>
    <t>Pedro Florimon</t>
  </si>
  <si>
    <t>*6/H48951D7</t>
  </si>
  <si>
    <t>BAL-MIN-PIT-PHI</t>
  </si>
  <si>
    <t>Leury Garcia</t>
  </si>
  <si>
    <t>8/7H4965D1</t>
  </si>
  <si>
    <t>Ehire Adrianza</t>
  </si>
  <si>
    <t>6/H4573D</t>
  </si>
  <si>
    <t>SFG-MIN</t>
  </si>
  <si>
    <t>Pete Kozma</t>
  </si>
  <si>
    <t>*6/H4537D</t>
  </si>
  <si>
    <t>STL-TEX-NYY-DET</t>
  </si>
  <si>
    <t>H4/561</t>
  </si>
  <si>
    <t>Scott Van Slyke</t>
  </si>
  <si>
    <t>7H/938D</t>
  </si>
  <si>
    <t>Nick Franklin</t>
  </si>
  <si>
    <t>4/H763D915</t>
  </si>
  <si>
    <t>SEA-TBR-LAA-MIL</t>
  </si>
  <si>
    <t>Tommy La Stella</t>
  </si>
  <si>
    <t>H4/5D31</t>
  </si>
  <si>
    <t>ATL-CHC</t>
  </si>
  <si>
    <t>Bobby Wilson</t>
  </si>
  <si>
    <t>*2/3HD</t>
  </si>
  <si>
    <t>LAA-ARI-TBR-TEX-DET-MIN</t>
  </si>
  <si>
    <t>Matt Szczur</t>
  </si>
  <si>
    <t>*H7/98D</t>
  </si>
  <si>
    <t>CHC-SDP</t>
  </si>
  <si>
    <t>Charlie Culberson</t>
  </si>
  <si>
    <t>H/7654391</t>
  </si>
  <si>
    <t>SFG-COL-LAD-ATL</t>
  </si>
  <si>
    <t>Hector Sanchez</t>
  </si>
  <si>
    <t>21-27</t>
  </si>
  <si>
    <t>*2H/3D</t>
  </si>
  <si>
    <t>SFG-CHW-SDP</t>
  </si>
  <si>
    <t>BA Rk</t>
  </si>
  <si>
    <t>WHIP ▲</t>
  </si>
  <si>
    <t>Noah Syndergaard</t>
  </si>
  <si>
    <t>Luis Severino</t>
  </si>
  <si>
    <t>Kenta Maeda</t>
  </si>
  <si>
    <t>Michael Fulmer</t>
  </si>
  <si>
    <t>Yusmeiro Petit</t>
  </si>
  <si>
    <t>21-33</t>
  </si>
  <si>
    <t>FLA-ARI-SFG-WSN-LAA-OAK</t>
  </si>
  <si>
    <t>23-32</t>
  </si>
  <si>
    <t>ATL-KCR-ARI</t>
  </si>
  <si>
    <t>OAK-TEX</t>
  </si>
  <si>
    <t>Sean Manaea</t>
  </si>
  <si>
    <t>Andrew Heaney</t>
  </si>
  <si>
    <t>MIA-LAA</t>
  </si>
  <si>
    <t>Joaquin Benoit</t>
  </si>
  <si>
    <t>23-39</t>
  </si>
  <si>
    <t>TEX-TBR-DET-SDP-TOR-SEA-PIT-PHI</t>
  </si>
  <si>
    <t>Mike Clevinger</t>
  </si>
  <si>
    <t>21-31</t>
  </si>
  <si>
    <t>TEX-BAL-CHC-CLE-TBR-PHI</t>
  </si>
  <si>
    <t>Blake Snell</t>
  </si>
  <si>
    <t>Trevor Williams</t>
  </si>
  <si>
    <t>Jameson Taillon</t>
  </si>
  <si>
    <t>Daniel Hudson</t>
  </si>
  <si>
    <t>22-31</t>
  </si>
  <si>
    <t>CHW-ARI-PIT-LAD</t>
  </si>
  <si>
    <t>Jerad Eickhoff</t>
  </si>
  <si>
    <t>Lance McCullers Jr.</t>
  </si>
  <si>
    <t>Aaron Sanchez</t>
  </si>
  <si>
    <t>Mike Montgomery</t>
  </si>
  <si>
    <t>SEA-CHC</t>
  </si>
  <si>
    <t>MIA-CIN</t>
  </si>
  <si>
    <t>Zach Davies</t>
  </si>
  <si>
    <t>Tyler Anderson</t>
  </si>
  <si>
    <t>Jose Urena</t>
  </si>
  <si>
    <t>MIA</t>
  </si>
  <si>
    <t>Brad Peacock</t>
  </si>
  <si>
    <t>WSN-HOU</t>
  </si>
  <si>
    <t>NYY-MIA-SEA</t>
  </si>
  <si>
    <t>German Marquez</t>
  </si>
  <si>
    <t>21-28</t>
  </si>
  <si>
    <t>ATL-ARI</t>
  </si>
  <si>
    <t>Zack Godley</t>
  </si>
  <si>
    <t>Junior Guerra</t>
  </si>
  <si>
    <t>CHW-MIL</t>
  </si>
  <si>
    <t>Andrew Miller</t>
  </si>
  <si>
    <t>DET-FLA-BOS-BAL-NYY-CLE</t>
  </si>
  <si>
    <t>Matthew Boyd</t>
  </si>
  <si>
    <t>Tyler Skaggs</t>
  </si>
  <si>
    <t>20-26</t>
  </si>
  <si>
    <t>ARI-LAA</t>
  </si>
  <si>
    <t>Roenis Elias</t>
  </si>
  <si>
    <t>WSN-TBR-SEA-KCR</t>
  </si>
  <si>
    <t>SDP-OAK</t>
  </si>
  <si>
    <t>Vince Velasquez</t>
  </si>
  <si>
    <t>Kyle Freeland</t>
  </si>
  <si>
    <t>24-25</t>
  </si>
  <si>
    <t>Brett Cecil</t>
  </si>
  <si>
    <t>TOR-STL</t>
  </si>
  <si>
    <t>Jesse Chavez</t>
  </si>
  <si>
    <t>24-34</t>
  </si>
  <si>
    <t>PIT-ATL-KCR-TOR-OAK-LAD-LAA-CHC-TEX</t>
  </si>
  <si>
    <t>Adam Conley</t>
  </si>
  <si>
    <t>TOR-OAK</t>
  </si>
  <si>
    <t>Joe Kelly</t>
  </si>
  <si>
    <t>STL-BOS</t>
  </si>
  <si>
    <t>Rubby De La Rosa</t>
  </si>
  <si>
    <t>LAD-BOS-ARI</t>
  </si>
  <si>
    <t>Zach McAllister</t>
  </si>
  <si>
    <t>CLE-DET</t>
  </si>
  <si>
    <t>MIN-BAL-CHC</t>
  </si>
  <si>
    <t>Nick Pivetta</t>
  </si>
  <si>
    <t>Drew Hutchison</t>
  </si>
  <si>
    <t>TOR-PIT-PHI-TEX</t>
  </si>
  <si>
    <t>Juan Nicasio</t>
  </si>
  <si>
    <t>COL-LAD-PIT-STL-PHI-SEA</t>
  </si>
  <si>
    <t>Chad Kuhl</t>
  </si>
  <si>
    <t>Daniel Norris</t>
  </si>
  <si>
    <t>Ross Detwiler</t>
  </si>
  <si>
    <t>21-32</t>
  </si>
  <si>
    <t>WSN-ATL-TEX-OAK-CLE-SEA</t>
  </si>
  <si>
    <t>Jacob Turner</t>
  </si>
  <si>
    <t>20-27</t>
  </si>
  <si>
    <t>DET-MIA-CHC-CHW-WSN</t>
  </si>
  <si>
    <t>Luis Perdomo</t>
  </si>
  <si>
    <t>WHIP Rk</t>
  </si>
  <si>
    <t>R/AB Rk</t>
  </si>
  <si>
    <t>SLG Rk</t>
  </si>
  <si>
    <t>Rk Sum</t>
  </si>
  <si>
    <t>Final Rank</t>
  </si>
  <si>
    <t>OPS Adjustment</t>
  </si>
  <si>
    <t>K/BB Rk</t>
  </si>
  <si>
    <t>ERA Adjustment</t>
  </si>
  <si>
    <t>ERA Rk</t>
  </si>
  <si>
    <t>OBP Rk</t>
  </si>
  <si>
    <t>OPS Rk</t>
  </si>
  <si>
    <t>Team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</si>
</sst>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8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 style="thin">
        <color theme="4" tint="0.39997558519241921"/>
      </top>
      <bottom style="thin">
        <color theme="4" tint="0.39997558519241921"/>
      </bottom>
      <diagonal/>
    </border>
    <border>
      <start style="thin">
        <color theme="4" tint="0.39997558519241921"/>
      </start>
      <end/>
      <top style="thin">
        <color theme="4" tint="0.39997558519241921"/>
      </top>
      <bottom style="thin">
        <color theme="4" tint="0.39997558519241921"/>
      </bottom>
      <diagonal/>
    </border>
    <border>
      <start/>
      <end style="thin">
        <color theme="4" tint="0.39997558519241921"/>
      </end>
      <top style="thin">
        <color theme="4" tint="0.39997558519241921"/>
      </top>
      <bottom style="thin">
        <color theme="4" tint="0.39997558519241921"/>
      </bottom>
      <diagonal/>
    </border>
    <border>
      <start style="thin">
        <color theme="4" tint="0.39997558519241921"/>
      </start>
      <end/>
      <top style="thin">
        <color theme="4" tint="0.39997558519241921"/>
      </top>
      <bottom/>
      <diagonal/>
    </border>
    <border>
      <start/>
      <end/>
      <top style="thin">
        <color theme="4" tint="0.39997558519241921"/>
      </top>
      <bottom/>
      <diagonal/>
    </border>
    <border>
      <start/>
      <end style="thin">
        <color theme="4" tint="0.39997558519241921"/>
      </end>
      <top style="thin">
        <color theme="4" tint="0.39997558519241921"/>
      </top>
      <bottom/>
      <diagonal/>
    </border>
    <border>
      <start style="thin">
        <color theme="4" tint="0.39997558519241921"/>
      </start>
      <end/>
      <top/>
      <bottom/>
      <diagonal/>
    </border>
    <border>
      <start/>
      <end style="thin">
        <color theme="4" tint="0.39997558519241921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  <xf numFmtId="2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2" fontId="0" fillId="0" borderId="0" xfId="0" applyNumberFormat="1"/>
    <xf numFmtId="0" fontId="19" fillId="33" borderId="0" xfId="0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0" fontId="0" fillId="33" borderId="0" xfId="0" applyFill="1"/>
    <xf numFmtId="2" fontId="0" fillId="0" borderId="0" xfId="0" applyNumberFormat="1" applyAlignment="1">
      <alignment wrapText="1"/>
    </xf>
    <xf numFmtId="2" fontId="0" fillId="33" borderId="0" xfId="0" applyNumberFormat="1" applyFill="1" applyAlignment="1">
      <alignment wrapText="1"/>
    </xf>
    <xf numFmtId="10" fontId="18" fillId="33" borderId="0" xfId="0" applyNumberFormat="1" applyFont="1" applyFill="1" applyAlignment="1">
      <alignment wrapText="1"/>
    </xf>
    <xf numFmtId="0" fontId="0" fillId="33" borderId="0" xfId="0" applyFill="1" applyAlignment="1">
      <alignment wrapText="1"/>
    </xf>
    <xf numFmtId="0" fontId="18" fillId="0" borderId="0" xfId="0" applyFont="1" applyFill="1" applyAlignment="1">
      <alignment wrapText="1"/>
    </xf>
    <xf numFmtId="0" fontId="0" fillId="0" borderId="0" xfId="0" applyFill="1"/>
    <xf numFmtId="164" fontId="18" fillId="0" borderId="0" xfId="0" applyNumberFormat="1" applyFont="1" applyAlignment="1">
      <alignment wrapText="1"/>
    </xf>
    <xf numFmtId="0" fontId="19" fillId="0" borderId="0" xfId="0" applyFont="1" applyAlignment="1">
      <alignment wrapText="1"/>
    </xf>
    <xf numFmtId="0" fontId="16" fillId="33" borderId="0" xfId="0" applyFont="1" applyFill="1"/>
    <xf numFmtId="165" fontId="0" fillId="33" borderId="0" xfId="0" applyNumberFormat="1" applyFill="1"/>
    <xf numFmtId="164" fontId="0" fillId="33" borderId="0" xfId="0" applyNumberFormat="1" applyFill="1"/>
    <xf numFmtId="0" fontId="18" fillId="34" borderId="10" xfId="0" applyFont="1" applyFill="1" applyBorder="1" applyAlignment="1">
      <alignment wrapText="1"/>
    </xf>
    <xf numFmtId="0" fontId="18" fillId="0" borderId="10" xfId="0" applyFont="1" applyBorder="1" applyAlignment="1">
      <alignment wrapText="1"/>
    </xf>
    <xf numFmtId="0" fontId="19" fillId="34" borderId="11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34" borderId="12" xfId="0" applyFont="1" applyFill="1" applyBorder="1" applyAlignment="1">
      <alignment wrapText="1"/>
    </xf>
    <xf numFmtId="0" fontId="18" fillId="0" borderId="12" xfId="0" applyFont="1" applyBorder="1" applyAlignment="1">
      <alignment wrapText="1"/>
    </xf>
    <xf numFmtId="10" fontId="18" fillId="0" borderId="10" xfId="0" applyNumberFormat="1" applyFont="1" applyBorder="1" applyAlignment="1">
      <alignment wrapText="1"/>
    </xf>
    <xf numFmtId="2" fontId="18" fillId="34" borderId="10" xfId="0" applyNumberFormat="1" applyFont="1" applyFill="1" applyBorder="1" applyAlignment="1">
      <alignment wrapText="1"/>
    </xf>
    <xf numFmtId="0" fontId="19" fillId="34" borderId="11" xfId="0" applyFont="1" applyFill="1" applyBorder="1" applyAlignment="1">
      <alignment wrapText="1"/>
    </xf>
    <xf numFmtId="0" fontId="18" fillId="34" borderId="12" xfId="0" applyNumberFormat="1" applyFont="1" applyFill="1" applyBorder="1" applyAlignment="1">
      <alignment wrapText="1"/>
    </xf>
    <xf numFmtId="0" fontId="19" fillId="34" borderId="13" xfId="0" applyFont="1" applyFill="1" applyBorder="1" applyAlignment="1">
      <alignment horizontal="center" vertical="center" wrapText="1"/>
    </xf>
    <xf numFmtId="0" fontId="18" fillId="34" borderId="14" xfId="0" applyFont="1" applyFill="1" applyBorder="1" applyAlignment="1">
      <alignment wrapText="1"/>
    </xf>
    <xf numFmtId="10" fontId="18" fillId="34" borderId="14" xfId="0" applyNumberFormat="1" applyFont="1" applyFill="1" applyBorder="1" applyAlignment="1">
      <alignment wrapText="1"/>
    </xf>
    <xf numFmtId="0" fontId="18" fillId="34" borderId="15" xfId="0" applyFont="1" applyFill="1" applyBorder="1" applyAlignment="1">
      <alignment wrapText="1"/>
    </xf>
    <xf numFmtId="0" fontId="19" fillId="0" borderId="13" xfId="0" applyFont="1" applyBorder="1" applyAlignment="1">
      <alignment horizontal="center" vertical="center"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8" fillId="34" borderId="15" xfId="0" applyNumberFormat="1" applyFont="1" applyFill="1" applyBorder="1" applyAlignment="1">
      <alignment wrapText="1"/>
    </xf>
    <xf numFmtId="0" fontId="18" fillId="0" borderId="15" xfId="0" applyNumberFormat="1" applyFont="1" applyBorder="1" applyAlignment="1">
      <alignment wrapText="1"/>
    </xf>
    <xf numFmtId="0" fontId="20" fillId="35" borderId="16" xfId="0" applyFont="1" applyFill="1" applyBorder="1" applyAlignment="1">
      <alignment horizontal="center" vertical="center" wrapText="1"/>
    </xf>
    <xf numFmtId="0" fontId="20" fillId="35" borderId="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2" fontId="0" fillId="33" borderId="0" xfId="0" applyNumberFormat="1" applyFill="1"/>
    <xf numFmtId="10" fontId="19" fillId="0" borderId="0" xfId="0" applyNumberFormat="1" applyFont="1" applyAlignment="1">
      <alignment horizontal="center" vertical="center" wrapText="1"/>
    </xf>
    <xf numFmtId="10" fontId="20" fillId="35" borderId="0" xfId="0" applyNumberFormat="1" applyFont="1" applyFill="1" applyBorder="1" applyAlignment="1">
      <alignment horizontal="center" vertical="center" wrapText="1"/>
    </xf>
    <xf numFmtId="10" fontId="0" fillId="33" borderId="0" xfId="0" applyNumberFormat="1" applyFill="1"/>
    <xf numFmtId="2" fontId="20" fillId="35" borderId="0" xfId="0" applyNumberFormat="1" applyFont="1" applyFill="1" applyBorder="1" applyAlignment="1">
      <alignment horizontal="center" vertical="center" wrapText="1"/>
    </xf>
    <xf numFmtId="2" fontId="18" fillId="34" borderId="14" xfId="0" applyNumberFormat="1" applyFont="1" applyFill="1" applyBorder="1" applyAlignment="1">
      <alignment wrapText="1"/>
    </xf>
    <xf numFmtId="2" fontId="18" fillId="0" borderId="14" xfId="0" applyNumberFormat="1" applyFont="1" applyBorder="1" applyAlignment="1">
      <alignment wrapText="1"/>
    </xf>
    <xf numFmtId="2" fontId="18" fillId="33" borderId="0" xfId="0" applyNumberFormat="1" applyFont="1" applyFill="1" applyAlignment="1">
      <alignment wrapText="1"/>
    </xf>
    <xf numFmtId="164" fontId="20" fillId="35" borderId="0" xfId="0" applyNumberFormat="1" applyFont="1" applyFill="1" applyBorder="1" applyAlignment="1">
      <alignment horizontal="center" vertical="center" wrapText="1"/>
    </xf>
    <xf numFmtId="164" fontId="18" fillId="34" borderId="14" xfId="0" applyNumberFormat="1" applyFont="1" applyFill="1" applyBorder="1" applyAlignment="1">
      <alignment wrapText="1"/>
    </xf>
    <xf numFmtId="164" fontId="18" fillId="0" borderId="14" xfId="0" applyNumberFormat="1" applyFont="1" applyBorder="1" applyAlignment="1">
      <alignment wrapText="1"/>
    </xf>
    <xf numFmtId="164" fontId="18" fillId="0" borderId="10" xfId="0" applyNumberFormat="1" applyFont="1" applyBorder="1" applyAlignment="1">
      <alignment wrapText="1"/>
    </xf>
    <xf numFmtId="164" fontId="18" fillId="33" borderId="0" xfId="0" applyNumberFormat="1" applyFont="1" applyFill="1" applyAlignment="1">
      <alignment wrapText="1"/>
    </xf>
    <xf numFmtId="164" fontId="0" fillId="0" borderId="0" xfId="0" applyNumberFormat="1"/>
    <xf numFmtId="164" fontId="19" fillId="0" borderId="0" xfId="0" applyNumberFormat="1" applyFont="1" applyAlignment="1">
      <alignment horizontal="center" vertical="center" wrapText="1"/>
    </xf>
    <xf numFmtId="0" fontId="19" fillId="0" borderId="11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34" borderId="13" xfId="0" applyFont="1" applyFill="1" applyBorder="1" applyAlignment="1">
      <alignment wrapText="1"/>
    </xf>
    <xf numFmtId="0" fontId="0" fillId="34" borderId="14" xfId="0" applyFont="1" applyFill="1" applyBorder="1" applyAlignment="1">
      <alignment wrapText="1"/>
    </xf>
    <xf numFmtId="1" fontId="19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wrapText="1"/>
    </xf>
    <xf numFmtId="1" fontId="18" fillId="34" borderId="14" xfId="0" applyNumberFormat="1" applyFont="1" applyFill="1" applyBorder="1" applyAlignment="1">
      <alignment wrapText="1"/>
    </xf>
    <xf numFmtId="1" fontId="18" fillId="0" borderId="14" xfId="0" applyNumberFormat="1" applyFont="1" applyBorder="1" applyAlignment="1">
      <alignment wrapText="1"/>
    </xf>
    <xf numFmtId="1" fontId="18" fillId="34" borderId="10" xfId="0" applyNumberFormat="1" applyFont="1" applyFill="1" applyBorder="1" applyAlignment="1">
      <alignment wrapText="1"/>
    </xf>
    <xf numFmtId="1" fontId="0" fillId="0" borderId="0" xfId="0" applyNumberFormat="1"/>
    <xf numFmtId="0" fontId="19" fillId="0" borderId="10" xfId="0" applyFont="1" applyBorder="1" applyAlignment="1">
      <alignment horizontal="center" vertical="center" wrapText="1"/>
    </xf>
    <xf numFmtId="0" fontId="19" fillId="34" borderId="14" xfId="0" applyFont="1" applyFill="1" applyBorder="1" applyAlignment="1">
      <alignment wrapText="1"/>
    </xf>
    <xf numFmtId="0" fontId="19" fillId="0" borderId="14" xfId="0" applyFont="1" applyBorder="1" applyAlignment="1">
      <alignment wrapText="1"/>
    </xf>
    <xf numFmtId="0" fontId="19" fillId="34" borderId="10" xfId="0" applyFont="1" applyFill="1" applyBorder="1" applyAlignment="1">
      <alignment wrapText="1"/>
    </xf>
    <xf numFmtId="0" fontId="19" fillId="33" borderId="0" xfId="0" applyFont="1" applyFill="1" applyAlignment="1">
      <alignment wrapText="1"/>
    </xf>
    <xf numFmtId="0" fontId="19" fillId="34" borderId="10" xfId="0" applyFont="1" applyFill="1" applyBorder="1" applyAlignment="1">
      <alignment horizontal="center" vertical="center" wrapText="1"/>
    </xf>
    <xf numFmtId="0" fontId="19" fillId="34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8" fillId="34" borderId="0" xfId="0" applyFont="1" applyFill="1" applyBorder="1" applyAlignment="1">
      <alignment horizontal="center" wrapText="1"/>
    </xf>
    <xf numFmtId="0" fontId="19" fillId="0" borderId="0" xfId="0" applyFont="1" applyAlignment="1">
      <alignment vertical="center" wrapText="1"/>
    </xf>
    <xf numFmtId="0" fontId="20" fillId="35" borderId="11" xfId="0" applyFont="1" applyFill="1" applyBorder="1" applyAlignment="1">
      <alignment vertical="center" wrapText="1"/>
    </xf>
    <xf numFmtId="0" fontId="16" fillId="0" borderId="0" xfId="0" applyFont="1" applyAlignment="1"/>
    <xf numFmtId="0" fontId="19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5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4" formatCode="0.00%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4" formatCode="0.00%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00"/>
      <alignment horizontal="general" vertical="bottom" textRotation="0" wrapText="1" indent="0" justifyLastLine="0" shrinkToFit="0" readingOrder="0"/>
    </dxf>
    <dxf>
      <numFmt numFmtId="164" formatCode="0.000"/>
    </dxf>
    <dxf>
      <numFmt numFmtId="164" formatCode="0.000"/>
    </dxf>
    <dxf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4" formatCode="0.00%"/>
      <alignment horizontal="general" vertical="bottom" textRotation="0" wrapText="1" indent="0" justifyLastLine="0" shrinkToFit="0" readingOrder="0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4" formatCode="0.00%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haredStrings" Target="sharedStrings.xml"/><Relationship Id="rId5" Type="http://purl.oclc.org/ooxml/officeDocument/relationships/worksheet" Target="worksheets/sheet5.xml"/><Relationship Id="rId10" Type="http://purl.oclc.org/ooxml/officeDocument/relationships/styles" Target="styles.xml"/><Relationship Id="rId4" Type="http://purl.oclc.org/ooxml/officeDocument/relationships/worksheet" Target="worksheets/sheet4.xml"/><Relationship Id="rId9" Type="http://purl.oclc.org/ooxml/officeDocument/relationships/theme" Target="theme/theme1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6" xr:uid="{9318D16E-31C6-DB4E-84B4-6224D9097BE9}" name="Table6" displayName="Table6" ref="A1:Y101" totalsRowShown="0" headerRowDxfId="204" dataDxfId="203">
  <autoFilter ref="A1:Y101" xr:uid="{7F790D75-FE3F-374E-AFC4-CEA7F8DA395B}"/>
  <sortState ref="A2:Y101">
    <sortCondition ref="A1:A101"/>
  </sortState>
  <tableColumns count="25">
    <tableColumn id="1" xr3:uid="{A13A3DF6-DF59-E542-8CCC-E953ADCE9D41}" name="Player" dataDxfId="202"/>
    <tableColumn id="13" xr3:uid="{7D32894F-132D-EE44-91C8-D3EBDAAA480A}" name="From" dataDxfId="133"/>
    <tableColumn id="8" xr3:uid="{59678C32-13FC-5148-82A9-1305F0068180}" name="To" dataDxfId="132"/>
    <tableColumn id="2" xr3:uid="{88F68F51-AD29-5247-8D8E-31F4EA4E31FE}" name="WAR" dataDxfId="201"/>
    <tableColumn id="3" xr3:uid="{8B90C7B0-4BE4-2C40-96B6-B7DCC0DD4FCB}" name="IP" dataDxfId="200"/>
    <tableColumn id="9" xr3:uid="{0CAD1478-02D0-2C45-80E8-BE3BE9E9389B}" name="G" dataDxfId="199"/>
    <tableColumn id="10" xr3:uid="{BEA824D0-FDE6-CC45-9FC1-AF0B4C0B8EF9}" name="GS" dataDxfId="198"/>
    <tableColumn id="14" xr3:uid="{9324E25E-25AB-B541-81F4-1DA87614A935}" name="W" dataDxfId="197"/>
    <tableColumn id="15" xr3:uid="{28E14FB3-B49B-8840-B8DB-FBF4C50D3DA0}" name="L" dataDxfId="196"/>
    <tableColumn id="16" xr3:uid="{873193B8-6502-EF43-A59F-A63C80E0E315}" name="W-L%" dataDxfId="195"/>
    <tableColumn id="18" xr3:uid="{FEFD4AFD-C992-8243-9EAF-74CD37BD2D6D}" name="H" dataDxfId="194"/>
    <tableColumn id="20" xr3:uid="{563F2DA5-D648-734F-AB60-4A2323C4BDEC}" name="ER" dataDxfId="193"/>
    <tableColumn id="23" xr3:uid="{BD7A5744-400D-574D-A563-8798D3618ABF}" name="ERA" dataDxfId="125"/>
    <tableColumn id="27" xr3:uid="{085971AE-2524-584D-A59C-3B52E424597F}" name="ERA+" dataDxfId="124"/>
    <tableColumn id="22" xr3:uid="{A4947BA5-15F7-6649-84C9-D9FBE743F1A9}" name="SO" dataDxfId="116"/>
    <tableColumn id="38" xr3:uid="{40BED6DA-9824-4640-9F67-CCC2FA16F195}" name="K/9" dataDxfId="115">
      <calculatedColumnFormula>(O2/E2)*9</calculatedColumnFormula>
    </tableColumn>
    <tableColumn id="21" xr3:uid="{B400EEF6-8A09-FA4B-874F-CC22E51E493F}" name="BB" dataDxfId="192"/>
    <tableColumn id="37" xr3:uid="{F0DB17EB-420E-B04A-AC48-EAAE7AF8BFD7}" name="BB/9" dataDxfId="191">
      <calculatedColumnFormula>(Q2/E2)*9</calculatedColumnFormula>
    </tableColumn>
    <tableColumn id="5" xr3:uid="{4424945A-2711-414D-B171-B398A291F384}" name="K/BB" dataDxfId="126"/>
    <tableColumn id="4" xr3:uid="{DE92CEB5-20FA-704C-9354-A9921A73ACF0}" name="WHIP" dataDxfId="127"/>
    <tableColumn id="24" xr3:uid="{AE1279A4-D6B3-C845-AC9B-EA402D6C42AB}" name="FIP" dataDxfId="190"/>
    <tableColumn id="28" xr3:uid="{4883E067-C1A8-DE4B-8FED-F613E2279363}" name="BAbip" dataDxfId="189"/>
    <tableColumn id="29" xr3:uid="{B893FDFB-DEA2-6B41-86E2-B6E58FB4A2A6}" name="HR" dataDxfId="188"/>
    <tableColumn id="17" xr3:uid="{D8A6EE3D-D8FD-654D-9C2C-4075A6C248ED}" name="HR/9" dataDxfId="90">
      <calculatedColumnFormula>(W2/E2)*9</calculatedColumnFormula>
    </tableColumn>
    <tableColumn id="30" xr3:uid="{4621D8FF-D1A5-A54F-8984-30222694723C}" name="BF" dataDxfId="187"/>
  </tableColumns>
  <tableStyleInfo name="TableStyleMedium2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4FDF31AE-2CFB-D743-8619-4666865748A4}" name="Table1" displayName="Table1" ref="A1:AB102" totalsRowShown="0" headerRowDxfId="130" tableBorderDxfId="131">
  <autoFilter ref="A1:AB102" xr:uid="{17E76D2B-1A51-4F40-94AE-962D7EB7CF3D}"/>
  <tableColumns count="28">
    <tableColumn id="1" xr3:uid="{8AA07CAB-42B6-BF42-A978-4409E222DB91}" name="Rk"/>
    <tableColumn id="2" xr3:uid="{F73BFA72-159F-8743-BD56-D5CFD26453FE}" name="Player"/>
    <tableColumn id="8" xr3:uid="{539A3F2C-02CA-6540-9B91-B4D0BB3967C3}" name="From"/>
    <tableColumn id="9" xr3:uid="{A764F102-B4B2-6C43-965E-9C79D9963687}" name="To"/>
    <tableColumn id="10" xr3:uid="{EC20906A-F4B0-164C-89D1-28F9A4B5921E}" name="Age"/>
    <tableColumn id="3" xr3:uid="{2BCE75C6-AABB-2140-A88C-4E58A1587448}" name="WAR"/>
    <tableColumn id="20" xr3:uid="{542D0CDF-D83C-7F47-9C69-65973ECAE93E}" name="IP"/>
    <tableColumn id="11" xr3:uid="{84740BC9-8D3F-3449-93E2-753742621978}" name="G"/>
    <tableColumn id="12" xr3:uid="{144E19B1-452D-744B-8E4A-0EC87B9CF748}" name="GS"/>
    <tableColumn id="16" xr3:uid="{72B34D67-0105-A845-A33C-F4BE1DD6DB92}" name="W"/>
    <tableColumn id="17" xr3:uid="{D9E40F9C-4446-074A-A0BE-ADFFA6D02091}" name="L"/>
    <tableColumn id="18" xr3:uid="{F502359E-D50F-F345-B211-A260CCFBD4A3}" name="W-L%"/>
    <tableColumn id="21" xr3:uid="{7A61E2CD-FBC1-5740-8A77-7CEEE6426188}" name="H"/>
    <tableColumn id="23" xr3:uid="{F8F40344-6A06-8A43-A3BF-552D1C450F09}" name="ER"/>
    <tableColumn id="26" xr3:uid="{974882C7-7F49-C94A-BC84-F5DDF91054F1}" name="ERA"/>
    <tableColumn id="30" xr3:uid="{1592D763-D549-8D43-8AC9-583346F83F69}" name="ERA+"/>
    <tableColumn id="25" xr3:uid="{82B8F1A3-382B-1C45-9055-10DEF2ABCBB5}" name="SO"/>
    <tableColumn id="6" xr3:uid="{1F05AE4B-F61D-5941-9EAB-2090F6FC1DF3}" name="K/9"/>
    <tableColumn id="24" xr3:uid="{CC918AAA-151B-4541-92DA-E7A29BB1FC87}" name="BB"/>
    <tableColumn id="7" xr3:uid="{89B05879-EB53-5F4A-ACE1-3BE3128F5D15}" name="BB/9"/>
    <tableColumn id="5" xr3:uid="{7AB5291F-1A9C-B045-A5E3-B999ABF577F0}" name="K/BB"/>
    <tableColumn id="4" xr3:uid="{7E196E92-001E-DA46-AD05-C044EFCF79E7}" name="WHIP"/>
    <tableColumn id="27" xr3:uid="{FF9B03B3-A6AA-D445-95D6-3746DBC1E578}" name="FIP"/>
    <tableColumn id="31" xr3:uid="{8C1AEF2B-7C12-F646-9E82-6933790ECD02}" name="BAbip"/>
    <tableColumn id="32" xr3:uid="{E1131FE6-C69B-9A40-88DD-26D7D37867E7}" name="HR"/>
    <tableColumn id="41" xr3:uid="{EFC3433D-EC21-6E42-9F65-20EEBC46F2F6}" name="HR/9" dataDxfId="91">
      <calculatedColumnFormula>(Y2/G2)*9</calculatedColumnFormula>
    </tableColumn>
    <tableColumn id="33" xr3:uid="{723DD475-1A9E-DF4C-892C-87AFE63817A3}" name="BF"/>
    <tableColumn id="39" xr3:uid="{2163DB5D-FDF5-794B-BF35-7084B43B2069}" name="Vlookup"/>
  </tableColumns>
  <tableStyleInfo name="TableStyleMedium2" showFirstColumn="0" showLastColumn="0" showRowStripes="1" showColumnStripes="0"/>
</table>
</file>

<file path=xl/tables/table3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0" xr:uid="{DCBB6B1D-8AC7-F249-B0CB-E74E79125554}" name="Table10" displayName="Table10" ref="A1:Z527" totalsRowShown="0" headerRowDxfId="186" dataDxfId="185">
  <autoFilter ref="A1:Z527" xr:uid="{9491564A-CB3D-504B-B585-F8E85503FACF}"/>
  <tableColumns count="26">
    <tableColumn id="1" xr3:uid="{F0251C9A-DEB7-EB41-95F8-9E47D1554E27}" name="Player" dataDxfId="184"/>
    <tableColumn id="6" xr3:uid="{F4AEE54A-CA7B-4B47-8012-28F4746AEB9F}" name="From" dataDxfId="123"/>
    <tableColumn id="7" xr3:uid="{2289823F-2CEF-4D40-972E-379BB63E23BC}" name="To" dataDxfId="122"/>
    <tableColumn id="8" xr3:uid="{C02C37FB-1367-EA4B-85F7-A991FDE74BF3}" name="Age" dataDxfId="121"/>
    <tableColumn id="4" xr3:uid="{FF5BFFEE-3DA8-374C-960D-68517C0F77F4}" name="ERA+" dataDxfId="117"/>
    <tableColumn id="2" xr3:uid="{8B9E602A-7CDB-F94D-ABEB-D069FDEFD1FC}" name="WAR" dataDxfId="183"/>
    <tableColumn id="18" xr3:uid="{E792A35D-A548-6C47-8571-6F20113DBB27}" name="IP" dataDxfId="120"/>
    <tableColumn id="9" xr3:uid="{7D7016C3-D07E-054A-9210-926FD2B36BD8}" name="G" dataDxfId="182"/>
    <tableColumn id="10" xr3:uid="{4F2FEE50-7A2F-F84C-9BF9-65E15905266F}" name="GS" dataDxfId="181"/>
    <tableColumn id="14" xr3:uid="{FA6CB020-18A4-A64E-869C-CFEF68812A96}" name="W" dataDxfId="180"/>
    <tableColumn id="15" xr3:uid="{984401AB-1AF5-604F-8897-A42C1FA21102}" name="L" dataDxfId="179"/>
    <tableColumn id="16" xr3:uid="{24D9B6DF-1F74-9C4C-8D42-C822C6694148}" name="W-L%" dataDxfId="178"/>
    <tableColumn id="19" xr3:uid="{AFBF770B-6E81-594D-BDF4-50A4ADF23DC6}" name="H" dataDxfId="177"/>
    <tableColumn id="21" xr3:uid="{1FB3CADB-6740-3B48-9B61-A38433628FA8}" name="ER" dataDxfId="176"/>
    <tableColumn id="24" xr3:uid="{B568CD13-909E-C24F-AD18-E2B544162FD8}" name="ERA" dataDxfId="118"/>
    <tableColumn id="23" xr3:uid="{96234AE9-C746-9D4C-9BE3-1B1608718276}" name="SO" dataDxfId="114"/>
    <tableColumn id="36" xr3:uid="{BD415CD1-6AFF-1E4B-90AC-3BFB3A191FB0}" name="K/9" dataDxfId="119">
      <calculatedColumnFormula>(P2/G2)*9</calculatedColumnFormula>
    </tableColumn>
    <tableColumn id="22" xr3:uid="{78AEB806-0EC7-BC47-8F93-2614A328D2C3}" name="BB" dataDxfId="80"/>
    <tableColumn id="5" xr3:uid="{8BC48A44-EDAF-7044-A895-BB932C037AB3}" name="BB/9" dataDxfId="113"/>
    <tableColumn id="37" xr3:uid="{871396D2-444A-A944-85E2-BC81AF5D7E60}" name="K/BB" dataDxfId="111">
      <calculatedColumnFormula>P2/R2</calculatedColumnFormula>
    </tableColumn>
    <tableColumn id="3" xr3:uid="{ABAE4908-0292-A44C-A8B4-FCB749B7DB54}" name="WHIP" dataDxfId="112"/>
    <tableColumn id="25" xr3:uid="{EA8A0F3D-B01D-394C-9B06-62F3BCF9857A}" name="FIP" dataDxfId="175"/>
    <tableColumn id="28" xr3:uid="{BBC89F2B-D93A-D545-9EA7-DE070C94DD1F}" name="BAbip" dataDxfId="174"/>
    <tableColumn id="29" xr3:uid="{7286E0BC-7E68-B44E-9259-0281011DD015}" name="HR" dataDxfId="173"/>
    <tableColumn id="38" xr3:uid="{276BBA32-68D7-6549-BE9D-4E2915C33259}" name="HR/9" dataDxfId="92">
      <calculatedColumnFormula>(X2/G2)*9</calculatedColumnFormula>
    </tableColumn>
    <tableColumn id="30" xr3:uid="{051481F7-E6E6-8F43-8E87-2B65066028BE}" name="BF" dataDxfId="172"/>
  </tableColumns>
  <tableStyleInfo name="TableStyleMedium2" showFirstColumn="0" showLastColumn="0" showRowStripes="1" showColumnStripes="0"/>
</table>
</file>

<file path=xl/tables/table4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5" xr:uid="{E9F6019C-4745-7340-81F1-8119E7E51AF5}" name="Table5" displayName="Table5" ref="A1:AA101" totalsRowShown="0" headerRowDxfId="171" dataDxfId="170">
  <autoFilter ref="A1:AA101" xr:uid="{A5C5057B-50E9-C742-B5A4-E8824B13530E}"/>
  <sortState ref="A2:W101">
    <sortCondition ref="A1:A101"/>
  </sortState>
  <tableColumns count="27">
    <tableColumn id="1" xr3:uid="{08B72419-3EDC-8846-BCD9-CD90A9CF28E6}" name="Player" dataDxfId="169"/>
    <tableColumn id="5" xr3:uid="{DC0F6589-7BCF-D946-ADF1-8977E2E46D14}" name="From" dataDxfId="168"/>
    <tableColumn id="6" xr3:uid="{6570F266-6EC2-A644-B4B0-94F30D17B98B}" name="To" dataDxfId="167"/>
    <tableColumn id="2" xr3:uid="{39F19FBE-09F2-114F-B4C7-A7126965522B}" name="oWAR" dataDxfId="110"/>
    <tableColumn id="8" xr3:uid="{26057D1C-15D2-6C4B-A0AE-EA3355243830}" name="G" dataDxfId="166"/>
    <tableColumn id="9" xr3:uid="{0E3B179D-29E8-774F-876F-30107BC95804}" name="PA" dataDxfId="165"/>
    <tableColumn id="10" xr3:uid="{13A924A2-6CFD-8A47-84E7-55057317CEC5}" name="AB" dataDxfId="164"/>
    <tableColumn id="11" xr3:uid="{B6A40774-8684-D34E-B660-EA9DDEEAEE79}" name="R" dataDxfId="163"/>
    <tableColumn id="12" xr3:uid="{D62CD27D-0CE0-BA42-BE9C-AD5D9CB02910}" name="H" dataDxfId="162"/>
    <tableColumn id="13" xr3:uid="{F17CA8EE-D899-2A42-A052-7A0D9328CCBD}" name="2B" dataDxfId="161"/>
    <tableColumn id="14" xr3:uid="{BE174D09-99F2-224A-A3BE-8570C21CFC2F}" name="3B" dataDxfId="160"/>
    <tableColumn id="15" xr3:uid="{5947DCA4-6406-AF4F-82BB-F21A1730CFC4}" name="HR" dataDxfId="159"/>
    <tableColumn id="16" xr3:uid="{787D4E77-F60F-9343-84EC-CB9CAC0262BB}" name="RBI" dataDxfId="158"/>
    <tableColumn id="17" xr3:uid="{C67C530E-F144-FE4C-8D6E-FAD20AE58722}" name="BB" dataDxfId="157"/>
    <tableColumn id="19" xr3:uid="{B7302F67-0A60-0F47-9940-6D95DF4EB0EC}" name="SO" dataDxfId="101"/>
    <tableColumn id="26" xr3:uid="{4CB8FC73-F3C1-0042-9472-51A58A8D7ED3}" name="BA" dataDxfId="107"/>
    <tableColumn id="27" xr3:uid="{BA86EF20-9518-D240-9EB8-DBB9EBA80DA0}" name="OBP" dataDxfId="106"/>
    <tableColumn id="28" xr3:uid="{C179526F-3D63-4848-8912-0A2DCEFF5115}" name="SLG" dataDxfId="105"/>
    <tableColumn id="29" xr3:uid="{41775D97-0373-384A-91DB-DF3370447600}" name="OPS" dataDxfId="104"/>
    <tableColumn id="3" xr3:uid="{AC5DDE7C-0D74-6B43-ADAD-8165C80D9803}" name="OPS+" dataDxfId="103"/>
    <tableColumn id="4" xr3:uid="{39D74724-6D40-DD42-8BBE-EA902A176DC6}" name="BAbip" dataDxfId="102"/>
    <tableColumn id="24" xr3:uid="{69D65C14-14C2-6247-A17D-420E04923FA9}" name="SB" dataDxfId="156"/>
    <tableColumn id="25" xr3:uid="{DA2046A9-F5F5-A943-B131-F0ACF95E11B9}" name="CS" dataDxfId="155"/>
    <tableColumn id="7" xr3:uid="{0C77B2C4-B1E1-DD48-9AD6-BC6EFC011240}" name="SB%" dataDxfId="95">
      <calculatedColumnFormula>V2/(V2+W2)</calculatedColumnFormula>
    </tableColumn>
    <tableColumn id="18" xr3:uid="{B7E9D832-A913-FC45-A5C8-1BA90C82EB2A}" name="R/AB" dataDxfId="86">
      <calculatedColumnFormula>H2/G2</calculatedColumnFormula>
    </tableColumn>
    <tableColumn id="20" xr3:uid="{99068803-AB37-3F4F-828B-B51985D4F26D}" name="HR/AB" dataDxfId="85">
      <calculatedColumnFormula>L2/G2</calculatedColumnFormula>
    </tableColumn>
    <tableColumn id="21" xr3:uid="{F0645AD6-6A19-F54B-BAEA-CAD8AB87C30F}" name="RBI/AB" dataDxfId="84">
      <calculatedColumnFormula>M2/G2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D6C52C25-90FB-8848-8173-A9333FF53D96}" name="Table2" displayName="Table2" ref="A1:AF102" totalsRowShown="0" headerRowDxfId="128" tableBorderDxfId="129">
  <autoFilter ref="A1:AF102" xr:uid="{EF18979A-B903-7043-9A87-0A0F3750D465}"/>
  <tableColumns count="32">
    <tableColumn id="1" xr3:uid="{6A72FE65-A4B6-B644-B4C6-FE13B94B997F}" name="Rk (first3)"/>
    <tableColumn id="2" xr3:uid="{9170B617-3E61-F34B-963F-E31DD7B4C9C4}" name="Player"/>
    <tableColumn id="6" xr3:uid="{969A8A03-21DA-D543-BC20-FE911A06B3F3}" name="From"/>
    <tableColumn id="7" xr3:uid="{BF7874B4-170E-E048-9C49-91AEAFACC8E0}" name="To"/>
    <tableColumn id="8" xr3:uid="{F8FA2855-A027-3144-9E2E-1BE4D8CD03AE}" name="Age"/>
    <tableColumn id="3" xr3:uid="{939A785B-0308-4044-A384-00753BC6146F}" name="oWAR"/>
    <tableColumn id="9" xr3:uid="{CC2BCB7D-0535-C64F-9FA8-8BA51F680809}" name="G"/>
    <tableColumn id="10" xr3:uid="{D4A3B4E9-E8DA-494A-BF40-10F3EEC04742}" name="PA"/>
    <tableColumn id="11" xr3:uid="{E79268F1-BACF-7942-8614-E62DEAF68D19}" name="AB"/>
    <tableColumn id="12" xr3:uid="{F4951288-7E68-D445-B0F9-0D7E169F09B4}" name="R"/>
    <tableColumn id="13" xr3:uid="{B6C0A724-99CD-0C48-9F04-8E631325FC3A}" name="H"/>
    <tableColumn id="14" xr3:uid="{CD90F782-4736-FB44-94F4-AD153C9F2008}" name="2B"/>
    <tableColumn id="15" xr3:uid="{6F411A93-9374-1E4A-B70D-543694085857}" name="3B"/>
    <tableColumn id="16" xr3:uid="{E9766A95-511A-B645-81EA-600003035A77}" name="HR"/>
    <tableColumn id="17" xr3:uid="{D41DF5EF-B938-BB4A-ACF0-C676A740DD97}" name="RBI"/>
    <tableColumn id="18" xr3:uid="{166D880D-BDF0-C74B-A7C1-2B7B33932032}" name="BB"/>
    <tableColumn id="20" xr3:uid="{97C147B3-44D1-9D41-BFE8-42A24E3013CA}" name="SO"/>
    <tableColumn id="27" xr3:uid="{FE5A8CE4-9A6B-9D42-AEE3-A2869F0552BC}" name="BA"/>
    <tableColumn id="28" xr3:uid="{3C78B066-66B3-2B45-BCF4-2F25E7EF7817}" name="OBP"/>
    <tableColumn id="29" xr3:uid="{FD81705C-1580-6747-9612-C4F6474D506E}" name="SLG"/>
    <tableColumn id="30" xr3:uid="{72A63A55-E0AD-7440-89D0-7CE602A92905}" name="OPS"/>
    <tableColumn id="4" xr3:uid="{5AF88E4F-CFBA-FD4F-A455-4C7E0A65FD56}" name="OPS+"/>
    <tableColumn id="5" xr3:uid="{1DDF26D7-F450-7E41-B22B-9F8903B89893}" name="BABIP"/>
    <tableColumn id="21" xr3:uid="{0B3CA501-6111-A94B-83C5-5BA0546105E7}" name="HBP"/>
    <tableColumn id="23" xr3:uid="{422324BD-AE8A-2740-BADF-4D088916EE48}" name="SF"/>
    <tableColumn id="25" xr3:uid="{4CD66691-B243-F64A-B361-F3635F45363C}" name="SB"/>
    <tableColumn id="26" xr3:uid="{F531B918-0329-E047-97A8-1ABE9DF86E8C}" name="CS"/>
    <tableColumn id="34" xr3:uid="{AB4A991F-AF0D-1241-A171-9121B44C5025}" name="SB%" dataDxfId="94">
      <calculatedColumnFormula>Z2/(Z2+AA2)</calculatedColumnFormula>
    </tableColumn>
    <tableColumn id="35" xr3:uid="{7522C19B-B942-7640-A476-364D52360478}" name="R/AB" dataDxfId="89">
      <calculatedColumnFormula>J2/I2</calculatedColumnFormula>
    </tableColumn>
    <tableColumn id="36" xr3:uid="{B7D74BB0-B8D9-3445-BF55-9C5163DECBB0}" name="HR/AB" dataDxfId="88">
      <calculatedColumnFormula>N2/I2</calculatedColumnFormula>
    </tableColumn>
    <tableColumn id="37" xr3:uid="{BF0AC8FF-88B0-E545-A94B-39B6B39254AC}" name="RBI/AB" dataDxfId="87">
      <calculatedColumnFormula>O2/I2</calculatedColumnFormula>
    </tableColumn>
    <tableColumn id="33" xr3:uid="{931BFC4C-4650-264C-8B8B-8AE2162061E3}" name="Vlookup"/>
  </tableColumns>
  <tableStyleInfo name="TableStyleMedium2" showFirstColumn="0" showLastColumn="0" showRowStripes="1" showColumnStripes="0"/>
</table>
</file>

<file path=xl/tables/table6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9" xr:uid="{A17A5D17-8663-2C47-8E62-EAC974DFEE15}" name="Table9" displayName="Table9" ref="A1:AD396" totalsRowShown="0" headerRowDxfId="154" dataDxfId="153">
  <autoFilter ref="A1:AD396" xr:uid="{E9734137-7563-7F4A-8A70-B2E17BCF59CE}"/>
  <tableColumns count="30">
    <tableColumn id="1" xr3:uid="{C2B5456B-DF76-924C-BF74-E92B30F15E64}" name="Player" dataDxfId="152"/>
    <tableColumn id="5" xr3:uid="{5BB3FBBB-BF44-C540-BE22-A9199FF20F01}" name="From" dataDxfId="151"/>
    <tableColumn id="6" xr3:uid="{037FBCCC-7FA9-3742-A27E-23C572357F26}" name="To" dataDxfId="150"/>
    <tableColumn id="7" xr3:uid="{CE617BA9-0EA7-654F-ACF9-DAE4B88FC32B}" name="Age" dataDxfId="149"/>
    <tableColumn id="3" xr3:uid="{7A285B8B-A224-5A45-85D8-F13A09262296}" name="OPS+" dataDxfId="108"/>
    <tableColumn id="2" xr3:uid="{4B2506A4-6D63-1D4B-8F8F-365A17DEE7C3}" name="oWAR" dataDxfId="109"/>
    <tableColumn id="8" xr3:uid="{91E92A8E-0933-1948-ACC6-216D797A19EC}" name="G" dataDxfId="148"/>
    <tableColumn id="9" xr3:uid="{AAAEA983-7F05-1743-8773-D2D3CA47CA1A}" name="PA" dataDxfId="147"/>
    <tableColumn id="10" xr3:uid="{A7CAF731-4587-2342-BF35-79AA7F268C0C}" name="AB" dataDxfId="146"/>
    <tableColumn id="11" xr3:uid="{3EB67CE2-0881-4E47-913F-3D79742B8E8A}" name="R" dataDxfId="145"/>
    <tableColumn id="12" xr3:uid="{71D6DEC4-DFAE-6247-BD1C-0C9C3789ACE3}" name="H" dataDxfId="144"/>
    <tableColumn id="13" xr3:uid="{D0F9FB6C-8B98-724B-A1C3-0F0D974598B0}" name="2B" dataDxfId="143"/>
    <tableColumn id="14" xr3:uid="{9D7B278D-6161-D641-A499-AFFC1825A96C}" name="3B" dataDxfId="142"/>
    <tableColumn id="15" xr3:uid="{8940C153-062E-634A-BE69-B7B0FAAE42F5}" name="HR" dataDxfId="141"/>
    <tableColumn id="16" xr3:uid="{1F20D522-3997-2046-8EA5-F83456731F92}" name="RBI" dataDxfId="140"/>
    <tableColumn id="17" xr3:uid="{2930AAA8-E834-034D-A429-611B7A3F4ECC}" name="BB" dataDxfId="139"/>
    <tableColumn id="19" xr3:uid="{F20CF195-6005-A346-B1D6-C730F3AF6265}" name="SO" dataDxfId="138"/>
    <tableColumn id="26" xr3:uid="{86C33A06-300B-F74E-9861-0759A1B6FC6D}" name="BA" dataDxfId="100"/>
    <tableColumn id="27" xr3:uid="{2740AF59-F318-AC49-BE9E-D084F5AE00B3}" name="OBP" dataDxfId="99"/>
    <tableColumn id="28" xr3:uid="{FC65D4F1-70A7-1544-9EA5-47E22C434193}" name="SLG" dataDxfId="98"/>
    <tableColumn id="29" xr3:uid="{123DB05C-68CA-684E-96D7-7D7B0BB13FEE}" name="OPS" dataDxfId="97"/>
    <tableColumn id="4" xr3:uid="{2D7DDC9A-69A4-9349-BB07-5A22A00029F7}" name="BAbip" dataDxfId="96"/>
    <tableColumn id="20" xr3:uid="{8115F3A9-E832-4445-8013-C99DBE3A1F3D}" name="HBP" dataDxfId="137"/>
    <tableColumn id="22" xr3:uid="{2DBD4D51-E28A-5D4B-A0D3-32D5108F5987}" name="SF" dataDxfId="136"/>
    <tableColumn id="24" xr3:uid="{2FB72B04-F697-3C4E-859F-D8E9A3174715}" name="SB" dataDxfId="135"/>
    <tableColumn id="25" xr3:uid="{A5615E26-88FE-FB45-9F67-1F2769FDEED7}" name="CS" dataDxfId="134"/>
    <tableColumn id="32" xr3:uid="{AB672F7A-BB4D-9F4D-ACEB-4EECD5EFEABF}" name="SB%" dataDxfId="93">
      <calculatedColumnFormula>Y2/(Y2+Z2)</calculatedColumnFormula>
    </tableColumn>
    <tableColumn id="33" xr3:uid="{A3C3BA0F-94EC-0D4C-94D0-34EC05554A8D}" name="R/AB" dataDxfId="83">
      <calculatedColumnFormula>J2/I2</calculatedColumnFormula>
    </tableColumn>
    <tableColumn id="34" xr3:uid="{55CB14BA-720F-0049-B3E1-C6D97FE82475}" name="HR/AB" dataDxfId="82">
      <calculatedColumnFormula>N2/I2</calculatedColumnFormula>
    </tableColumn>
    <tableColumn id="35" xr3:uid="{C785033E-D14C-F341-9292-D2847C8C2607}" name="RBI/AB" dataDxfId="81">
      <calculatedColumnFormula>O2/I2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4" xr:uid="{B4E94B71-2606-004D-826A-CB5ED5EE81A3}" name="Table4" displayName="Table4" ref="A1:AJ94" totalsRowShown="0" headerRowDxfId="58" dataDxfId="59">
  <autoFilter ref="A1:AJ94" xr:uid="{D78E3A3C-10AC-EE4C-A471-53C42BB179FD}"/>
  <sortState ref="A2:AJ94">
    <sortCondition ref="A1:A94"/>
  </sortState>
  <tableColumns count="36">
    <tableColumn id="37" xr3:uid="{3DF7A46C-19E8-6C47-A26D-D424BA9DB405}" name="Final Rank" dataDxfId="14">
      <calculatedColumnFormula>RANK(C2,$C$2:$C$94,1)</calculatedColumnFormula>
    </tableColumn>
    <tableColumn id="2" xr3:uid="{307E4B54-D190-A349-9CD9-E9EE7C11A19F}" name="Player" dataDxfId="20"/>
    <tableColumn id="36" xr3:uid="{4BE371C5-37AA-9743-BF63-2F3C01FAAB4A}" name="Rk Sum" dataDxfId="3">
      <calculatedColumnFormula>D2+E2+F2</calculatedColumnFormula>
    </tableColumn>
    <tableColumn id="1" xr3:uid="{5EEA889D-AE18-984D-8C11-4BB1B336C5FB}" name="BA Rk" dataDxfId="22"/>
    <tableColumn id="32" xr3:uid="{23203EB2-FF9D-E549-852A-0C73EB0BAA43}" name="R/AB Rk" dataDxfId="21">
      <calculatedColumnFormula>RANK(Q2, $Q$2:$Q$94)</calculatedColumnFormula>
    </tableColumn>
    <tableColumn id="38" xr3:uid="{5730D7BA-AE46-FF41-845F-CF76AF952824}" name="OPS Adjustment" dataDxfId="12">
      <calculatedColumnFormula>I2/2</calculatedColumnFormula>
    </tableColumn>
    <tableColumn id="33" xr3:uid="{7E0306A1-7E08-6342-808C-521752761A74}" name="SLG Rk" dataDxfId="24">
      <calculatedColumnFormula>RANK(S2, $S$2:$S$94)</calculatedColumnFormula>
    </tableColumn>
    <tableColumn id="34" xr3:uid="{3BC98125-F99A-364F-B548-7DAAA108DAB2}" name="OBP Rk" dataDxfId="23">
      <calculatedColumnFormula>RANK(R2,$R$2:$R$94)</calculatedColumnFormula>
    </tableColumn>
    <tableColumn id="35" xr3:uid="{450E26EF-F47C-1448-AC03-DAD1F508B847}" name="OPS Rk" dataDxfId="13">
      <calculatedColumnFormula>RANK(T2,$T$2:$T$94)</calculatedColumnFormula>
    </tableColumn>
    <tableColumn id="4" xr3:uid="{DFAB1936-821E-BD4A-9631-4D7989AF8C03}" name="G" dataDxfId="79"/>
    <tableColumn id="6" xr3:uid="{AEF4C2B8-2EB7-424E-B91B-838DFE4691B6}" name="From" dataDxfId="57"/>
    <tableColumn id="5" xr3:uid="{AF6422C2-D804-8248-90B1-8CD56A628EEC}" name="To" dataDxfId="78"/>
    <tableColumn id="8" xr3:uid="{CBC2EEDF-DE53-414C-BB09-89B705CDC94D}" name="Age" dataDxfId="77"/>
    <tableColumn id="3" xr3:uid="{3B75CC74-3623-3E48-93FF-27783E2E9BB2}" name="BA" dataDxfId="19"/>
    <tableColumn id="10" xr3:uid="{91FB0DD6-1A46-BE44-931F-58F18ED74DD2}" name="AB" dataDxfId="18"/>
    <tableColumn id="11" xr3:uid="{EF4057BD-11EA-9F47-A700-1D8D0A633C35}" name="R" dataDxfId="76"/>
    <tableColumn id="31" xr3:uid="{2F8313CA-0E87-2247-B7A7-A9B9B8EA1941}" name="R/AB" dataDxfId="25">
      <calculatedColumnFormula>P2/O2</calculatedColumnFormula>
    </tableColumn>
    <tableColumn id="26" xr3:uid="{584FA929-22B9-334B-AA63-676565BAC424}" name="OBP" dataDxfId="17"/>
    <tableColumn id="27" xr3:uid="{D9133741-E8B0-5E45-A517-91F850768DF7}" name="SLG" dataDxfId="16"/>
    <tableColumn id="28" xr3:uid="{84741051-FBC1-AF48-9F3C-16FD45D39BCB}" name="OPS" dataDxfId="15"/>
    <tableColumn id="12" xr3:uid="{9E151BA9-9CF0-7342-98D9-3C78880A787C}" name="H" dataDxfId="75"/>
    <tableColumn id="13" xr3:uid="{30FB323F-0D8E-464E-84C3-CBD6C2CDEA8C}" name="2B" dataDxfId="74"/>
    <tableColumn id="14" xr3:uid="{DFAB847C-3F94-E243-A082-DDF76D4E0EAB}" name="3B" dataDxfId="73"/>
    <tableColumn id="15" xr3:uid="{44BB3DAC-29FB-DB4E-9121-AA174EC097EF}" name="HR" dataDxfId="72"/>
    <tableColumn id="16" xr3:uid="{044084C7-8375-BE42-8546-24BC143FCF0C}" name="RBI" dataDxfId="71"/>
    <tableColumn id="17" xr3:uid="{0827822B-EBDC-694E-9908-E07E58A2ED20}" name="BB" dataDxfId="70"/>
    <tableColumn id="18" xr3:uid="{C1FB08EE-D632-6848-A360-4E828F36451F}" name="IBB" dataDxfId="69"/>
    <tableColumn id="19" xr3:uid="{55DBADF5-4A45-844C-B754-5C5FE56C9EB9}" name="SO" dataDxfId="68"/>
    <tableColumn id="20" xr3:uid="{C913EDDA-B5F2-8445-80BB-8154BF9A7CC7}" name="HBP" dataDxfId="67"/>
    <tableColumn id="21" xr3:uid="{FDEA49E9-4D0B-7C48-9A17-26CD05F12848}" name="SH" dataDxfId="66"/>
    <tableColumn id="22" xr3:uid="{B835E957-8008-7746-A866-D62DEA6CC6AE}" name="SF" dataDxfId="65"/>
    <tableColumn id="23" xr3:uid="{FB863E95-D3DD-C24D-BDFA-6D5482828223}" name="GDP" dataDxfId="64"/>
    <tableColumn id="24" xr3:uid="{18666C0A-ED91-0A47-AE6E-22B01A64438D}" name="SB" dataDxfId="63"/>
    <tableColumn id="25" xr3:uid="{88CC28CF-481C-644A-ADBC-5F3B06D8CF24}" name="CS" dataDxfId="62"/>
    <tableColumn id="29" xr3:uid="{AE692E22-FFF1-0342-8107-B64633F40EE9}" name="Pos" dataDxfId="61"/>
    <tableColumn id="30" xr3:uid="{DA628190-9653-9F4C-A36D-BA1DB27CB5AA}" name="Tm" dataDxfId="60"/>
  </tableColumns>
  <tableStyleInfo name="TableStyleMedium2" showFirstColumn="0" showLastColumn="0" showRowStripes="1" showColumnStripes="0"/>
</table>
</file>

<file path=xl/tables/table8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7" xr:uid="{72E16F9F-7112-9D4F-8363-5C8572F65F71}" name="Table7" displayName="Table7" ref="A1:AN59" totalsRowShown="0" headerRowDxfId="26" dataDxfId="27">
  <autoFilter ref="A1:AN59" xr:uid="{269D9F65-8D8C-BD43-BC6C-9ED947BFF00D}"/>
  <sortState ref="A2:AN59">
    <sortCondition ref="A1:A59"/>
  </sortState>
  <tableColumns count="40">
    <tableColumn id="37" xr3:uid="{B8A63B9A-2D0B-4540-B92E-758390370D63}" name="Final Rank" dataDxfId="0">
      <calculatedColumnFormula>RANK(C2,$C$2:$C$59,1)</calculatedColumnFormula>
    </tableColumn>
    <tableColumn id="2" xr3:uid="{46FDA047-3DA0-5C4B-8D85-23F9AD3E5339}" name="Player" dataDxfId="1"/>
    <tableColumn id="40" xr3:uid="{BA146F51-1A79-064A-B2E5-BB46DAE0CE24}" name="Rk Sum" dataDxfId="2">
      <calculatedColumnFormula>D2+E2+F2</calculatedColumnFormula>
    </tableColumn>
    <tableColumn id="1" xr3:uid="{38B90184-AE05-E34D-8118-1C645CD61058}" name="WHIP Rk" dataDxfId="11"/>
    <tableColumn id="38" xr3:uid="{C95DF47A-6CA7-CF48-AB89-29C5F0AC02AE}" name="K/BB Rk" dataDxfId="6">
      <calculatedColumnFormula>RANK(M2, $M$2:$M$59)</calculatedColumnFormula>
    </tableColumn>
    <tableColumn id="39" xr3:uid="{17C370FD-A033-5447-8BD7-1E2B7E7A1B9A}" name="ERA Adjustment" dataDxfId="4">
      <calculatedColumnFormula>G2/2</calculatedColumnFormula>
    </tableColumn>
    <tableColumn id="41" xr3:uid="{D6F4767B-25D5-904B-8834-8B4AE8E24341}" name="ERA Rk" dataDxfId="5">
      <calculatedColumnFormula>RANK(N2, $N$2:$N$59,1)</calculatedColumnFormula>
    </tableColumn>
    <tableColumn id="4" xr3:uid="{7B1A1EA2-7098-2C48-B570-22AFFC9B7B29}" name="GS" dataDxfId="10"/>
    <tableColumn id="5" xr3:uid="{124D80CC-06F9-684B-BE27-9CE7C31387C3}" name="From" dataDxfId="56"/>
    <tableColumn id="6" xr3:uid="{4001482E-459E-9F40-AE8F-7AE8283DAB19}" name="To" dataDxfId="55"/>
    <tableColumn id="7" xr3:uid="{CA3BBE6B-606B-7A4F-B937-B35511ADDE45}" name="Age" dataDxfId="54"/>
    <tableColumn id="3" xr3:uid="{E1C38A03-5A86-AC4E-A44B-0F6A3DEDC31C}" name="WHIP ▲" dataDxfId="9"/>
    <tableColumn id="35" xr3:uid="{263C7040-8AEF-F544-9949-A6D2A03F53E2}" name="K/BB" dataDxfId="8">
      <calculatedColumnFormula>AB2/AA2</calculatedColumnFormula>
    </tableColumn>
    <tableColumn id="22" xr3:uid="{7FAE9633-BF16-CD41-95DE-ED3C43A471C8}" name="ERA" dataDxfId="7"/>
    <tableColumn id="8" xr3:uid="{7013F63A-A615-194D-93D2-07C284B7BAEA}" name="G" dataDxfId="53"/>
    <tableColumn id="9" xr3:uid="{9FBD88FF-3828-1A45-B3F0-7AB29270BCBD}" name="CG" dataDxfId="52"/>
    <tableColumn id="10" xr3:uid="{F11AAFE7-3119-674C-A88C-A7D470C24F62}" name="SHO" dataDxfId="51"/>
    <tableColumn id="11" xr3:uid="{A2F0DEE7-2B00-AE48-91AB-2BF55ABCD52F}" name="GF" dataDxfId="50"/>
    <tableColumn id="12" xr3:uid="{B7452EF9-B016-C34E-B682-7FB81C1F3C94}" name="W" dataDxfId="49"/>
    <tableColumn id="13" xr3:uid="{2382E7BC-8038-3147-B5E5-F9BDD43B51E4}" name="L" dataDxfId="48"/>
    <tableColumn id="14" xr3:uid="{D2063B4B-D1E3-3142-8EDC-DC8AB47A4DAD}" name="W-L%" dataDxfId="47"/>
    <tableColumn id="15" xr3:uid="{03C09366-E38E-6341-9F09-7A8AB6FE5328}" name="SV" dataDxfId="46"/>
    <tableColumn id="16" xr3:uid="{68907441-BAFC-1D49-8287-981831B42009}" name="IP" dataDxfId="45"/>
    <tableColumn id="17" xr3:uid="{467DBBFB-1EAD-C648-946F-748232160E3B}" name="H" dataDxfId="44"/>
    <tableColumn id="18" xr3:uid="{C5A0C795-1CD0-B243-BA10-B6B42402D596}" name="R" dataDxfId="43"/>
    <tableColumn id="19" xr3:uid="{DEA29A4C-E28D-2247-95F3-C411740CEC18}" name="ER" dataDxfId="42"/>
    <tableColumn id="20" xr3:uid="{30B8F5E3-2B0D-C745-AC90-E9B4BDE4C116}" name="BB" dataDxfId="41"/>
    <tableColumn id="21" xr3:uid="{7CF67171-33E6-9948-B096-AF049F02B24C}" name="SO" dataDxfId="40"/>
    <tableColumn id="23" xr3:uid="{FF0FA1E5-18FC-E549-B937-48AF5DA47ACD}" name="FIP" dataDxfId="39"/>
    <tableColumn id="24" xr3:uid="{0999A0CB-5E2C-D545-9B18-4F5CCFECE8F1}" name="K%" dataDxfId="38"/>
    <tableColumn id="25" xr3:uid="{C49642FC-9D7F-5E47-8F36-3BC73F642B7B}" name="BB%" dataDxfId="37"/>
    <tableColumn id="26" xr3:uid="{64CB357B-E69E-8647-9348-957E0CB7099D}" name="ERA+" dataDxfId="36"/>
    <tableColumn id="27" xr3:uid="{D97BBAA4-7B4F-9A40-B44E-1DEE6CFCE05D}" name="BAbip" dataDxfId="35"/>
    <tableColumn id="28" xr3:uid="{DE3D4F3B-3C68-F047-858A-B2D1651BB6C0}" name="HR" dataDxfId="34"/>
    <tableColumn id="29" xr3:uid="{9B3A8EBD-DBA2-9A4B-99CE-F6FDC4DE1118}" name="BF" dataDxfId="33"/>
    <tableColumn id="30" xr3:uid="{F17C1690-1B0E-D744-80CE-9D96E59C4CBD}" name="IBB" dataDxfId="32"/>
    <tableColumn id="31" xr3:uid="{70AC8883-A3FE-834A-9CF7-DA4E82CCA1FB}" name="HBP" dataDxfId="31"/>
    <tableColumn id="32" xr3:uid="{C589D421-AE24-C946-B713-BE7108F8FADF}" name="BK" dataDxfId="30"/>
    <tableColumn id="33" xr3:uid="{1985BBE3-F624-F044-ACD8-84673E1E0620}" name="WP" dataDxfId="29"/>
    <tableColumn id="34" xr3:uid="{A1E9A3D4-7BB2-4246-823F-FD8E0BB83202}" name="Tm" dataDxfId="28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purl.oclc.org/ooxml/officeDocument/relationships/table" Target="../tables/table8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D54DE-8338-B24E-A62E-8267E4F0CD5D}">
  <dimension ref="A1:Y101"/>
  <sheetViews>
    <sheetView topLeftCell="N1" workbookViewId="0">
      <selection activeCell="AA21" sqref="AA21"/>
    </sheetView>
  </sheetViews>
  <sheetFormatPr baseColWidth="10" defaultRowHeight="16"/>
  <cols>
    <col min="16" max="16" width="10.83203125" style="6"/>
    <col min="24" max="24" width="10.83203125" style="6"/>
  </cols>
  <sheetData>
    <row r="1" spans="1:25">
      <c r="A1" s="1" t="s">
        <v>0</v>
      </c>
      <c r="B1" s="1" t="s">
        <v>2</v>
      </c>
      <c r="C1" s="1" t="s">
        <v>3</v>
      </c>
      <c r="D1" s="1" t="s">
        <v>1</v>
      </c>
      <c r="E1" s="1" t="s">
        <v>12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15</v>
      </c>
      <c r="M1" s="1" t="s">
        <v>18</v>
      </c>
      <c r="N1" s="1" t="s">
        <v>22</v>
      </c>
      <c r="O1" s="1" t="s">
        <v>17</v>
      </c>
      <c r="P1" s="4" t="s">
        <v>276</v>
      </c>
      <c r="Q1" s="1" t="s">
        <v>16</v>
      </c>
      <c r="R1" s="4" t="s">
        <v>275</v>
      </c>
      <c r="S1" s="1" t="s">
        <v>407</v>
      </c>
      <c r="T1" s="1" t="s">
        <v>274</v>
      </c>
      <c r="U1" s="1" t="s">
        <v>19</v>
      </c>
      <c r="V1" s="1" t="s">
        <v>225</v>
      </c>
      <c r="W1" s="1" t="s">
        <v>23</v>
      </c>
      <c r="X1" s="4" t="s">
        <v>409</v>
      </c>
      <c r="Y1" s="1" t="s">
        <v>24</v>
      </c>
    </row>
    <row r="2" spans="1:25">
      <c r="A2" s="2" t="s">
        <v>270</v>
      </c>
      <c r="B2" s="2">
        <v>1999</v>
      </c>
      <c r="C2" s="2">
        <v>2015</v>
      </c>
      <c r="D2" s="2">
        <v>29.9</v>
      </c>
      <c r="E2" s="2">
        <v>2731.1</v>
      </c>
      <c r="F2" s="2">
        <v>435</v>
      </c>
      <c r="G2" s="2">
        <v>430</v>
      </c>
      <c r="H2" s="2">
        <v>164</v>
      </c>
      <c r="I2" s="2">
        <v>157</v>
      </c>
      <c r="J2" s="2">
        <v>0.51100000000000001</v>
      </c>
      <c r="K2" s="2">
        <v>2519</v>
      </c>
      <c r="L2" s="2">
        <v>1210</v>
      </c>
      <c r="M2" s="2">
        <v>3.99</v>
      </c>
      <c r="N2" s="2">
        <v>104</v>
      </c>
      <c r="O2" s="2">
        <v>2513</v>
      </c>
      <c r="P2" s="5">
        <f>(O2/E2)*9</f>
        <v>8.2812786056900158</v>
      </c>
      <c r="Q2" s="2">
        <v>1100</v>
      </c>
      <c r="R2" s="5">
        <f>(Q2/E2)*9</f>
        <v>3.6249130387023545</v>
      </c>
      <c r="S2" s="2">
        <v>2.2799999999999998</v>
      </c>
      <c r="T2" s="2">
        <v>1.325</v>
      </c>
      <c r="U2" s="2">
        <v>3.86</v>
      </c>
      <c r="V2" s="2">
        <v>0.29799999999999999</v>
      </c>
      <c r="W2" s="2">
        <v>263</v>
      </c>
      <c r="X2" s="5">
        <f t="shared" ref="X2:X33" si="0">(W2/E2)*9</f>
        <v>0.86668375379883567</v>
      </c>
      <c r="Y2" s="2">
        <v>11665</v>
      </c>
    </row>
    <row r="3" spans="1:25" ht="30">
      <c r="A3" s="2" t="s">
        <v>250</v>
      </c>
      <c r="B3" s="2">
        <v>2005</v>
      </c>
      <c r="C3" s="2">
        <v>2018</v>
      </c>
      <c r="D3" s="2">
        <v>34.1</v>
      </c>
      <c r="E3" s="2">
        <v>1914.2</v>
      </c>
      <c r="F3" s="2">
        <v>349</v>
      </c>
      <c r="G3" s="2">
        <v>282</v>
      </c>
      <c r="H3" s="2">
        <v>147</v>
      </c>
      <c r="I3" s="2">
        <v>84</v>
      </c>
      <c r="J3" s="2">
        <v>0.63600000000000001</v>
      </c>
      <c r="K3" s="2">
        <v>1816</v>
      </c>
      <c r="L3" s="2">
        <v>704</v>
      </c>
      <c r="M3" s="2">
        <v>3.31</v>
      </c>
      <c r="N3" s="2">
        <v>121</v>
      </c>
      <c r="O3" s="2">
        <v>1601</v>
      </c>
      <c r="P3" s="5">
        <f>(O3/E3)*9</f>
        <v>7.527426601191098</v>
      </c>
      <c r="Q3" s="2">
        <v>508</v>
      </c>
      <c r="R3" s="5">
        <f>(Q3/E3)*9</f>
        <v>2.3884651551562008</v>
      </c>
      <c r="S3" s="2">
        <v>3.15</v>
      </c>
      <c r="T3" s="2">
        <v>1.214</v>
      </c>
      <c r="U3" s="2">
        <v>3.31</v>
      </c>
      <c r="V3" s="2">
        <v>0.30299999999999999</v>
      </c>
      <c r="W3" s="2">
        <v>144</v>
      </c>
      <c r="X3" s="5">
        <f t="shared" si="0"/>
        <v>0.67704524083167894</v>
      </c>
      <c r="Y3" s="2">
        <v>7923</v>
      </c>
    </row>
    <row r="4" spans="1:25">
      <c r="A4" s="2" t="s">
        <v>89</v>
      </c>
      <c r="B4" s="2">
        <v>1987</v>
      </c>
      <c r="C4" s="2">
        <v>2005</v>
      </c>
      <c r="D4" s="2">
        <v>42.6</v>
      </c>
      <c r="E4" s="2">
        <v>2391</v>
      </c>
      <c r="F4" s="2">
        <v>419</v>
      </c>
      <c r="G4" s="2">
        <v>382</v>
      </c>
      <c r="H4" s="2">
        <v>162</v>
      </c>
      <c r="I4" s="2">
        <v>132</v>
      </c>
      <c r="J4" s="2">
        <v>0.55100000000000005</v>
      </c>
      <c r="K4" s="2">
        <v>2152</v>
      </c>
      <c r="L4" s="2">
        <v>1010</v>
      </c>
      <c r="M4" s="2">
        <v>3.8</v>
      </c>
      <c r="N4" s="2">
        <v>112</v>
      </c>
      <c r="O4" s="2">
        <v>1974</v>
      </c>
      <c r="P4" s="5">
        <f>(O4/E4)*9</f>
        <v>7.4303638644918442</v>
      </c>
      <c r="Q4" s="2">
        <v>1163</v>
      </c>
      <c r="R4" s="5">
        <f>(Q4/E4)*9</f>
        <v>4.3776662484316189</v>
      </c>
      <c r="S4" s="2">
        <v>1.7</v>
      </c>
      <c r="T4" s="2">
        <v>1.3859999999999999</v>
      </c>
      <c r="U4" s="2">
        <v>4.0999999999999996</v>
      </c>
      <c r="V4" s="2">
        <v>0.28899999999999998</v>
      </c>
      <c r="W4" s="2">
        <v>198</v>
      </c>
      <c r="X4" s="5">
        <f t="shared" si="0"/>
        <v>0.74529485570890841</v>
      </c>
      <c r="Y4" s="2">
        <v>10334</v>
      </c>
    </row>
    <row r="5" spans="1:25">
      <c r="A5" s="2" t="s">
        <v>262</v>
      </c>
      <c r="B5" s="2">
        <v>1989</v>
      </c>
      <c r="C5" s="2">
        <v>2002</v>
      </c>
      <c r="D5" s="2">
        <v>31.3</v>
      </c>
      <c r="E5" s="2">
        <v>2505.1</v>
      </c>
      <c r="F5" s="2">
        <v>403</v>
      </c>
      <c r="G5" s="2">
        <v>387</v>
      </c>
      <c r="H5" s="2">
        <v>155</v>
      </c>
      <c r="I5" s="2">
        <v>139</v>
      </c>
      <c r="J5" s="2">
        <v>0.52700000000000002</v>
      </c>
      <c r="K5" s="2">
        <v>2377</v>
      </c>
      <c r="L5" s="2">
        <v>1106</v>
      </c>
      <c r="M5" s="2">
        <v>3.97</v>
      </c>
      <c r="N5" s="2">
        <v>104</v>
      </c>
      <c r="O5" s="2">
        <v>2000</v>
      </c>
      <c r="P5" s="5">
        <f>(O5/E5)*9</f>
        <v>7.1853419025188616</v>
      </c>
      <c r="Q5" s="2">
        <v>909</v>
      </c>
      <c r="R5" s="5">
        <f>(Q5/E5)*9</f>
        <v>3.2657378946948223</v>
      </c>
      <c r="S5" s="2">
        <v>2.2000000000000002</v>
      </c>
      <c r="T5" s="2">
        <v>1.3120000000000001</v>
      </c>
      <c r="U5" s="2">
        <v>4.08</v>
      </c>
      <c r="V5" s="2">
        <v>0.28599999999999998</v>
      </c>
      <c r="W5" s="2">
        <v>289</v>
      </c>
      <c r="X5" s="5">
        <f t="shared" si="0"/>
        <v>1.0382819049139755</v>
      </c>
      <c r="Y5" s="2">
        <v>10645</v>
      </c>
    </row>
    <row r="6" spans="1:25">
      <c r="A6" s="2" t="s">
        <v>52</v>
      </c>
      <c r="B6" s="2">
        <v>1995</v>
      </c>
      <c r="C6" s="2">
        <v>2013</v>
      </c>
      <c r="D6" s="2">
        <v>60.7</v>
      </c>
      <c r="E6" s="2">
        <v>3316</v>
      </c>
      <c r="F6" s="2">
        <v>531</v>
      </c>
      <c r="G6" s="2">
        <v>521</v>
      </c>
      <c r="H6" s="2">
        <v>256</v>
      </c>
      <c r="I6" s="2">
        <v>153</v>
      </c>
      <c r="J6" s="2">
        <v>0.626</v>
      </c>
      <c r="K6" s="2">
        <v>3448</v>
      </c>
      <c r="L6" s="2">
        <v>1418</v>
      </c>
      <c r="M6" s="2">
        <v>3.85</v>
      </c>
      <c r="N6" s="2">
        <v>117</v>
      </c>
      <c r="O6" s="2">
        <v>2448</v>
      </c>
      <c r="P6" s="5">
        <f>(O6/E6)*9</f>
        <v>6.6441495778045834</v>
      </c>
      <c r="Q6" s="2">
        <v>1031</v>
      </c>
      <c r="R6" s="5">
        <f>(Q6/E6)*9</f>
        <v>2.7982509047044632</v>
      </c>
      <c r="S6" s="2">
        <v>2.37</v>
      </c>
      <c r="T6" s="2">
        <v>1.351</v>
      </c>
      <c r="U6" s="2">
        <v>3.74</v>
      </c>
      <c r="V6" s="2">
        <v>0.312</v>
      </c>
      <c r="W6" s="2">
        <v>288</v>
      </c>
      <c r="X6" s="5">
        <f t="shared" si="0"/>
        <v>0.78166465621230397</v>
      </c>
      <c r="Y6" s="2">
        <v>14074</v>
      </c>
    </row>
    <row r="7" spans="1:25">
      <c r="A7" s="2" t="s">
        <v>253</v>
      </c>
      <c r="B7" s="2">
        <v>2000</v>
      </c>
      <c r="C7" s="2">
        <v>2015</v>
      </c>
      <c r="D7" s="2">
        <v>33.1</v>
      </c>
      <c r="E7" s="2">
        <v>2576.1999999999998</v>
      </c>
      <c r="F7" s="2">
        <v>433</v>
      </c>
      <c r="G7" s="2">
        <v>421</v>
      </c>
      <c r="H7" s="2">
        <v>165</v>
      </c>
      <c r="I7" s="2">
        <v>143</v>
      </c>
      <c r="J7" s="2">
        <v>0.53600000000000003</v>
      </c>
      <c r="K7" s="2">
        <v>2381</v>
      </c>
      <c r="L7" s="2">
        <v>1157</v>
      </c>
      <c r="M7" s="2">
        <v>4.04</v>
      </c>
      <c r="N7" s="2">
        <v>105</v>
      </c>
      <c r="O7" s="2">
        <v>1885</v>
      </c>
      <c r="P7" s="5">
        <f>(O7/E7)*9</f>
        <v>6.5852806459125848</v>
      </c>
      <c r="Q7" s="2">
        <v>1064</v>
      </c>
      <c r="R7" s="5">
        <f>(Q7/E7)*9</f>
        <v>3.7171027094169711</v>
      </c>
      <c r="S7" s="2">
        <v>1.77</v>
      </c>
      <c r="T7" s="2">
        <v>1.337</v>
      </c>
      <c r="U7" s="2">
        <v>4.3899999999999997</v>
      </c>
      <c r="V7" s="2">
        <v>0.27700000000000002</v>
      </c>
      <c r="W7" s="2">
        <v>282</v>
      </c>
      <c r="X7" s="5">
        <f t="shared" si="0"/>
        <v>0.98517195869885876</v>
      </c>
      <c r="Y7" s="2">
        <v>11001</v>
      </c>
    </row>
    <row r="8" spans="1:25">
      <c r="A8" s="2" t="s">
        <v>75</v>
      </c>
      <c r="B8" s="2">
        <v>1997</v>
      </c>
      <c r="C8" s="2">
        <v>2018</v>
      </c>
      <c r="D8" s="2">
        <v>48.2</v>
      </c>
      <c r="E8" s="2">
        <v>3459.2</v>
      </c>
      <c r="F8" s="2">
        <v>563</v>
      </c>
      <c r="G8" s="2">
        <v>552</v>
      </c>
      <c r="H8" s="2">
        <v>247</v>
      </c>
      <c r="I8" s="2">
        <v>188</v>
      </c>
      <c r="J8" s="2">
        <v>0.56799999999999995</v>
      </c>
      <c r="K8" s="2">
        <v>3586</v>
      </c>
      <c r="L8" s="2">
        <v>1579</v>
      </c>
      <c r="M8" s="2">
        <v>4.1100000000000003</v>
      </c>
      <c r="N8" s="2">
        <v>106</v>
      </c>
      <c r="O8" s="2">
        <v>2535</v>
      </c>
      <c r="P8" s="5">
        <f>(O8/E8)*9</f>
        <v>6.5954555966697503</v>
      </c>
      <c r="Q8" s="2">
        <v>948</v>
      </c>
      <c r="R8" s="5">
        <f>(Q8/E8)*9</f>
        <v>2.4664662349676227</v>
      </c>
      <c r="S8" s="2">
        <v>2.67</v>
      </c>
      <c r="T8" s="2">
        <v>1.3109999999999999</v>
      </c>
      <c r="U8" s="2">
        <v>4.1399999999999997</v>
      </c>
      <c r="V8" s="2">
        <v>0.29899999999999999</v>
      </c>
      <c r="W8" s="2">
        <v>437</v>
      </c>
      <c r="X8" s="5">
        <f t="shared" si="0"/>
        <v>1.136968085106383</v>
      </c>
      <c r="Y8" s="2">
        <v>14643</v>
      </c>
    </row>
    <row r="9" spans="1:25">
      <c r="A9" s="2" t="s">
        <v>32</v>
      </c>
      <c r="B9" s="2">
        <v>1970</v>
      </c>
      <c r="C9" s="2">
        <v>1992</v>
      </c>
      <c r="D9" s="2">
        <v>96.6</v>
      </c>
      <c r="E9" s="2">
        <v>4970</v>
      </c>
      <c r="F9" s="2">
        <v>692</v>
      </c>
      <c r="G9" s="2">
        <v>685</v>
      </c>
      <c r="H9" s="2">
        <v>287</v>
      </c>
      <c r="I9" s="2">
        <v>250</v>
      </c>
      <c r="J9" s="2">
        <v>0.53400000000000003</v>
      </c>
      <c r="K9" s="2">
        <v>4632</v>
      </c>
      <c r="L9" s="2">
        <v>1830</v>
      </c>
      <c r="M9" s="2">
        <v>3.31</v>
      </c>
      <c r="N9" s="2">
        <v>118</v>
      </c>
      <c r="O9" s="2">
        <v>3701</v>
      </c>
      <c r="P9" s="5">
        <f>(O9/E9)*9</f>
        <v>6.7020120724346075</v>
      </c>
      <c r="Q9" s="2">
        <v>1322</v>
      </c>
      <c r="R9" s="5">
        <f>(Q9/E9)*9</f>
        <v>2.393963782696177</v>
      </c>
      <c r="S9" s="2">
        <v>2.8</v>
      </c>
      <c r="T9" s="2">
        <v>1.198</v>
      </c>
      <c r="U9" s="2">
        <v>3.19</v>
      </c>
      <c r="V9" s="2">
        <v>0.28599999999999998</v>
      </c>
      <c r="W9" s="2">
        <v>430</v>
      </c>
      <c r="X9" s="5">
        <f t="shared" si="0"/>
        <v>0.77867203219315895</v>
      </c>
      <c r="Y9" s="2">
        <v>20491</v>
      </c>
    </row>
    <row r="10" spans="1:25">
      <c r="A10" s="2" t="s">
        <v>86</v>
      </c>
      <c r="B10" s="2">
        <v>1978</v>
      </c>
      <c r="C10" s="2">
        <v>1994</v>
      </c>
      <c r="D10" s="2">
        <v>43.5</v>
      </c>
      <c r="E10" s="2">
        <v>3092</v>
      </c>
      <c r="F10" s="2">
        <v>506</v>
      </c>
      <c r="G10" s="2">
        <v>462</v>
      </c>
      <c r="H10" s="2">
        <v>211</v>
      </c>
      <c r="I10" s="2">
        <v>146</v>
      </c>
      <c r="J10" s="2">
        <v>0.59099999999999997</v>
      </c>
      <c r="K10" s="2">
        <v>2894</v>
      </c>
      <c r="L10" s="2">
        <v>1191</v>
      </c>
      <c r="M10" s="2">
        <v>3.47</v>
      </c>
      <c r="N10" s="2">
        <v>106</v>
      </c>
      <c r="O10" s="2">
        <v>1969</v>
      </c>
      <c r="P10" s="5">
        <f>(O10/E10)*9</f>
        <v>5.7312419146183702</v>
      </c>
      <c r="Q10" s="2">
        <v>1034</v>
      </c>
      <c r="R10" s="5">
        <f>(Q10/E10)*9</f>
        <v>3.0097024579560157</v>
      </c>
      <c r="S10" s="2">
        <v>1.9</v>
      </c>
      <c r="T10" s="2">
        <v>1.27</v>
      </c>
      <c r="U10" s="2">
        <v>3.71</v>
      </c>
      <c r="V10" s="2">
        <v>0.27700000000000002</v>
      </c>
      <c r="W10" s="2">
        <v>267</v>
      </c>
      <c r="X10" s="5">
        <f t="shared" si="0"/>
        <v>0.7771668822768435</v>
      </c>
      <c r="Y10" s="2">
        <v>12956</v>
      </c>
    </row>
    <row r="11" spans="1:25">
      <c r="A11" s="2" t="s">
        <v>79</v>
      </c>
      <c r="B11" s="2">
        <v>1995</v>
      </c>
      <c r="C11" s="2">
        <v>2006</v>
      </c>
      <c r="D11" s="2">
        <v>45.7</v>
      </c>
      <c r="E11" s="2">
        <v>2451</v>
      </c>
      <c r="F11" s="2">
        <v>378</v>
      </c>
      <c r="G11" s="2">
        <v>377</v>
      </c>
      <c r="H11" s="2">
        <v>148</v>
      </c>
      <c r="I11" s="2">
        <v>139</v>
      </c>
      <c r="J11" s="2">
        <v>0.51600000000000001</v>
      </c>
      <c r="K11" s="2">
        <v>2643</v>
      </c>
      <c r="L11" s="2">
        <v>1150</v>
      </c>
      <c r="M11" s="2">
        <v>4.22</v>
      </c>
      <c r="N11" s="2">
        <v>113</v>
      </c>
      <c r="O11" s="2">
        <v>1467</v>
      </c>
      <c r="P11" s="5">
        <f>(O11/E11)*9</f>
        <v>5.3867809057527536</v>
      </c>
      <c r="Q11" s="2">
        <v>445</v>
      </c>
      <c r="R11" s="5">
        <f>(Q11/E11)*9</f>
        <v>1.6340269277845776</v>
      </c>
      <c r="S11" s="2">
        <v>3.3</v>
      </c>
      <c r="T11" s="2">
        <v>1.26</v>
      </c>
      <c r="U11" s="2">
        <v>4.24</v>
      </c>
      <c r="V11" s="2">
        <v>0.29399999999999998</v>
      </c>
      <c r="W11" s="2">
        <v>326</v>
      </c>
      <c r="X11" s="5">
        <f t="shared" si="0"/>
        <v>1.197062423500612</v>
      </c>
      <c r="Y11" s="2">
        <v>10244</v>
      </c>
    </row>
    <row r="12" spans="1:25" ht="30">
      <c r="A12" s="2" t="s">
        <v>254</v>
      </c>
      <c r="B12" s="2">
        <v>2003</v>
      </c>
      <c r="C12" s="2">
        <v>2009</v>
      </c>
      <c r="D12" s="2">
        <v>33</v>
      </c>
      <c r="E12" s="2">
        <v>1319.2</v>
      </c>
      <c r="F12" s="2">
        <v>199</v>
      </c>
      <c r="G12" s="2">
        <v>198</v>
      </c>
      <c r="H12" s="2">
        <v>87</v>
      </c>
      <c r="I12" s="2">
        <v>62</v>
      </c>
      <c r="J12" s="2">
        <v>0.58399999999999996</v>
      </c>
      <c r="K12" s="2">
        <v>1200</v>
      </c>
      <c r="L12" s="2">
        <v>479</v>
      </c>
      <c r="M12" s="2">
        <v>3.27</v>
      </c>
      <c r="N12" s="2">
        <v>142</v>
      </c>
      <c r="O12" s="2">
        <v>1065</v>
      </c>
      <c r="P12" s="5">
        <f>(O12/E12)*9</f>
        <v>7.2657671315949059</v>
      </c>
      <c r="Q12" s="2">
        <v>435</v>
      </c>
      <c r="R12" s="5">
        <f>(Q12/E12)*9</f>
        <v>2.9677077016373561</v>
      </c>
      <c r="S12" s="2">
        <v>2.4500000000000002</v>
      </c>
      <c r="T12" s="2">
        <v>1.2390000000000001</v>
      </c>
      <c r="U12" s="2">
        <v>3.5</v>
      </c>
      <c r="V12" s="2">
        <v>0.29099999999999998</v>
      </c>
      <c r="W12" s="2">
        <v>92</v>
      </c>
      <c r="X12" s="5">
        <f t="shared" si="0"/>
        <v>0.62765312310491206</v>
      </c>
      <c r="Y12" s="2">
        <v>5515</v>
      </c>
    </row>
    <row r="13" spans="1:25" ht="30">
      <c r="A13" s="2" t="s">
        <v>54</v>
      </c>
      <c r="B13" s="2">
        <v>1984</v>
      </c>
      <c r="C13" s="2">
        <v>2001</v>
      </c>
      <c r="D13" s="2">
        <v>59.1</v>
      </c>
      <c r="E13" s="2">
        <v>2562.1999999999998</v>
      </c>
      <c r="F13" s="2">
        <v>399</v>
      </c>
      <c r="G13" s="2">
        <v>371</v>
      </c>
      <c r="H13" s="2">
        <v>167</v>
      </c>
      <c r="I13" s="2">
        <v>117</v>
      </c>
      <c r="J13" s="2">
        <v>0.58799999999999997</v>
      </c>
      <c r="K13" s="2">
        <v>2452</v>
      </c>
      <c r="L13" s="2">
        <v>952</v>
      </c>
      <c r="M13" s="2">
        <v>3.34</v>
      </c>
      <c r="N13" s="2">
        <v>126</v>
      </c>
      <c r="O13" s="2">
        <v>1715</v>
      </c>
      <c r="P13" s="5">
        <f>(O13/E13)*9</f>
        <v>6.0241198969635477</v>
      </c>
      <c r="Q13" s="2">
        <v>471</v>
      </c>
      <c r="R13" s="5">
        <f>(Q13/E13)*9</f>
        <v>1.6544375926937789</v>
      </c>
      <c r="S13" s="2">
        <v>3.64</v>
      </c>
      <c r="T13" s="2">
        <v>1.141</v>
      </c>
      <c r="U13" s="2">
        <v>3.27</v>
      </c>
      <c r="V13" s="2">
        <v>0.28399999999999997</v>
      </c>
      <c r="W13" s="2">
        <v>218</v>
      </c>
      <c r="X13" s="5">
        <f t="shared" si="0"/>
        <v>0.76574818515338383</v>
      </c>
      <c r="Y13" s="2">
        <v>10421</v>
      </c>
    </row>
    <row r="14" spans="1:25">
      <c r="A14" s="2" t="s">
        <v>243</v>
      </c>
      <c r="B14" s="2">
        <v>1980</v>
      </c>
      <c r="C14" s="2">
        <v>1994</v>
      </c>
      <c r="D14" s="2">
        <v>34.700000000000003</v>
      </c>
      <c r="E14" s="2">
        <v>2417.1</v>
      </c>
      <c r="F14" s="2">
        <v>379</v>
      </c>
      <c r="G14" s="2">
        <v>359</v>
      </c>
      <c r="H14" s="2">
        <v>145</v>
      </c>
      <c r="I14" s="2">
        <v>113</v>
      </c>
      <c r="J14" s="2">
        <v>0.56200000000000006</v>
      </c>
      <c r="K14" s="2">
        <v>2463</v>
      </c>
      <c r="L14" s="2">
        <v>1052</v>
      </c>
      <c r="M14" s="2">
        <v>3.92</v>
      </c>
      <c r="N14" s="2">
        <v>104</v>
      </c>
      <c r="O14" s="2">
        <v>1689</v>
      </c>
      <c r="P14" s="5">
        <f>(O14/E14)*9</f>
        <v>6.2889412932853421</v>
      </c>
      <c r="Q14" s="2">
        <v>740</v>
      </c>
      <c r="R14" s="5">
        <f>(Q14/E14)*9</f>
        <v>2.7553680029787766</v>
      </c>
      <c r="S14" s="2">
        <v>2.2799999999999998</v>
      </c>
      <c r="T14" s="2">
        <v>1.325</v>
      </c>
      <c r="U14" s="2">
        <v>3.73</v>
      </c>
      <c r="V14" s="2">
        <v>0.29799999999999999</v>
      </c>
      <c r="W14" s="2">
        <v>258</v>
      </c>
      <c r="X14" s="5">
        <f t="shared" si="0"/>
        <v>0.96065533076827614</v>
      </c>
      <c r="Y14" s="2">
        <v>10204</v>
      </c>
    </row>
    <row r="15" spans="1:25">
      <c r="A15" s="2" t="s">
        <v>237</v>
      </c>
      <c r="B15" s="2">
        <v>1971</v>
      </c>
      <c r="C15" s="2">
        <v>1985</v>
      </c>
      <c r="D15" s="2">
        <v>36.6</v>
      </c>
      <c r="E15" s="2">
        <v>2652</v>
      </c>
      <c r="F15" s="2">
        <v>480</v>
      </c>
      <c r="G15" s="2">
        <v>377</v>
      </c>
      <c r="H15" s="2">
        <v>151</v>
      </c>
      <c r="I15" s="2">
        <v>136</v>
      </c>
      <c r="J15" s="2">
        <v>0.52600000000000002</v>
      </c>
      <c r="K15" s="2">
        <v>2497</v>
      </c>
      <c r="L15" s="2">
        <v>996</v>
      </c>
      <c r="M15" s="2">
        <v>3.38</v>
      </c>
      <c r="N15" s="2">
        <v>108</v>
      </c>
      <c r="O15" s="2">
        <v>1491</v>
      </c>
      <c r="P15" s="5">
        <f>(O15/E15)*9</f>
        <v>5.0599547511312215</v>
      </c>
      <c r="Q15" s="2">
        <v>799</v>
      </c>
      <c r="R15" s="5">
        <f>(Q15/E15)*9</f>
        <v>2.7115384615384612</v>
      </c>
      <c r="S15" s="2">
        <v>1.87</v>
      </c>
      <c r="T15" s="2">
        <v>1.2430000000000001</v>
      </c>
      <c r="U15" s="2">
        <v>3.39</v>
      </c>
      <c r="V15" s="2">
        <v>0.27400000000000002</v>
      </c>
      <c r="W15" s="2">
        <v>193</v>
      </c>
      <c r="X15" s="5">
        <f t="shared" si="0"/>
        <v>0.65497737556561086</v>
      </c>
      <c r="Y15" s="2">
        <v>11025</v>
      </c>
    </row>
    <row r="16" spans="1:25" ht="30">
      <c r="A16" s="2" t="s">
        <v>232</v>
      </c>
      <c r="B16" s="2">
        <v>2001</v>
      </c>
      <c r="C16" s="2">
        <v>2012</v>
      </c>
      <c r="D16" s="2">
        <v>38.4</v>
      </c>
      <c r="E16" s="2">
        <v>1959</v>
      </c>
      <c r="F16" s="2">
        <v>354</v>
      </c>
      <c r="G16" s="2">
        <v>302</v>
      </c>
      <c r="H16" s="2">
        <v>132</v>
      </c>
      <c r="I16" s="2">
        <v>91</v>
      </c>
      <c r="J16" s="2">
        <v>0.59199999999999997</v>
      </c>
      <c r="K16" s="2">
        <v>1709</v>
      </c>
      <c r="L16" s="2">
        <v>797</v>
      </c>
      <c r="M16" s="2">
        <v>3.66</v>
      </c>
      <c r="N16" s="2">
        <v>120</v>
      </c>
      <c r="O16" s="2">
        <v>1637</v>
      </c>
      <c r="P16" s="5">
        <f>(O16/E16)*9</f>
        <v>7.5206738131699851</v>
      </c>
      <c r="Q16" s="2">
        <v>898</v>
      </c>
      <c r="R16" s="5">
        <f>(Q16/E16)*9</f>
        <v>4.1255742725880546</v>
      </c>
      <c r="S16" s="2">
        <v>1.82</v>
      </c>
      <c r="T16" s="2">
        <v>1.331</v>
      </c>
      <c r="U16" s="2">
        <v>4.01</v>
      </c>
      <c r="V16" s="2">
        <v>0.28199999999999997</v>
      </c>
      <c r="W16" s="2">
        <v>161</v>
      </c>
      <c r="X16" s="5">
        <f t="shared" si="0"/>
        <v>0.73966309341500769</v>
      </c>
      <c r="Y16" s="2">
        <v>8389</v>
      </c>
    </row>
    <row r="17" spans="1:25">
      <c r="A17" s="2" t="s">
        <v>49</v>
      </c>
      <c r="B17" s="2">
        <v>2001</v>
      </c>
      <c r="C17" s="2">
        <v>2018</v>
      </c>
      <c r="D17" s="2">
        <v>62</v>
      </c>
      <c r="E17" s="2">
        <v>3456.2</v>
      </c>
      <c r="F17" s="2">
        <v>535</v>
      </c>
      <c r="G17" s="2">
        <v>535</v>
      </c>
      <c r="H17" s="2">
        <v>244</v>
      </c>
      <c r="I17" s="2">
        <v>152</v>
      </c>
      <c r="J17" s="2">
        <v>0.61599999999999999</v>
      </c>
      <c r="K17" s="2">
        <v>3278</v>
      </c>
      <c r="L17" s="2">
        <v>1419</v>
      </c>
      <c r="M17" s="2">
        <v>3.69</v>
      </c>
      <c r="N17" s="2">
        <v>117</v>
      </c>
      <c r="O17" s="2">
        <v>2974</v>
      </c>
      <c r="P17" s="5">
        <f>(O17/E17)*9</f>
        <v>7.7443434986401254</v>
      </c>
      <c r="Q17" s="2">
        <v>1057</v>
      </c>
      <c r="R17" s="5">
        <f>(Q17/E17)*9</f>
        <v>2.7524448816619409</v>
      </c>
      <c r="S17" s="2">
        <v>2.81</v>
      </c>
      <c r="T17" s="2">
        <v>1.254</v>
      </c>
      <c r="U17" s="2">
        <v>3.71</v>
      </c>
      <c r="V17" s="2">
        <v>0.29599999999999999</v>
      </c>
      <c r="W17" s="2">
        <v>352</v>
      </c>
      <c r="X17" s="5">
        <f t="shared" si="0"/>
        <v>0.916613621896881</v>
      </c>
      <c r="Y17" s="2">
        <v>14463</v>
      </c>
    </row>
    <row r="18" spans="1:25">
      <c r="A18" s="2" t="s">
        <v>229</v>
      </c>
      <c r="B18" s="2">
        <v>1970</v>
      </c>
      <c r="C18" s="2">
        <v>1994</v>
      </c>
      <c r="D18" s="2">
        <v>39.200000000000003</v>
      </c>
      <c r="E18" s="2">
        <v>3801.1</v>
      </c>
      <c r="F18" s="2">
        <v>858</v>
      </c>
      <c r="G18" s="2">
        <v>440</v>
      </c>
      <c r="H18" s="2">
        <v>216</v>
      </c>
      <c r="I18" s="2">
        <v>216</v>
      </c>
      <c r="J18" s="2">
        <v>0.5</v>
      </c>
      <c r="K18" s="2">
        <v>3283</v>
      </c>
      <c r="L18" s="2">
        <v>1582</v>
      </c>
      <c r="M18" s="2">
        <v>3.75</v>
      </c>
      <c r="N18" s="2">
        <v>106</v>
      </c>
      <c r="O18" s="2">
        <v>2362</v>
      </c>
      <c r="P18" s="5">
        <f>(O18/E18)*9</f>
        <v>5.5925916182157795</v>
      </c>
      <c r="Q18" s="2">
        <v>1665</v>
      </c>
      <c r="R18" s="5">
        <f>(Q18/E18)*9</f>
        <v>3.9422798663544762</v>
      </c>
      <c r="S18" s="2">
        <v>1.42</v>
      </c>
      <c r="T18" s="2">
        <v>1.302</v>
      </c>
      <c r="U18" s="2">
        <v>4.29</v>
      </c>
      <c r="V18" s="2">
        <v>0.253</v>
      </c>
      <c r="W18" s="2">
        <v>383</v>
      </c>
      <c r="X18" s="5">
        <f t="shared" si="0"/>
        <v>0.90684275604430309</v>
      </c>
      <c r="Y18" s="2">
        <v>16170</v>
      </c>
    </row>
    <row r="19" spans="1:25" ht="30">
      <c r="A19" s="2" t="s">
        <v>248</v>
      </c>
      <c r="B19" s="2">
        <v>1979</v>
      </c>
      <c r="C19" s="2">
        <v>1993</v>
      </c>
      <c r="D19" s="2">
        <v>34.200000000000003</v>
      </c>
      <c r="E19" s="2">
        <v>2308</v>
      </c>
      <c r="F19" s="2">
        <v>394</v>
      </c>
      <c r="G19" s="2">
        <v>346</v>
      </c>
      <c r="H19" s="2">
        <v>140</v>
      </c>
      <c r="I19" s="2">
        <v>119</v>
      </c>
      <c r="J19" s="2">
        <v>0.54100000000000004</v>
      </c>
      <c r="K19" s="2">
        <v>2390</v>
      </c>
      <c r="L19" s="2">
        <v>952</v>
      </c>
      <c r="M19" s="2">
        <v>3.71</v>
      </c>
      <c r="N19" s="2">
        <v>108</v>
      </c>
      <c r="O19" s="2">
        <v>1121</v>
      </c>
      <c r="P19" s="5">
        <f>(O19/E19)*9</f>
        <v>4.3713171577123049</v>
      </c>
      <c r="Q19" s="2">
        <v>656</v>
      </c>
      <c r="R19" s="5">
        <f>(Q19/E19)*9</f>
        <v>2.5580589254766029</v>
      </c>
      <c r="S19" s="2">
        <v>1.71</v>
      </c>
      <c r="T19" s="2">
        <v>1.32</v>
      </c>
      <c r="U19" s="2">
        <v>3.69</v>
      </c>
      <c r="V19" s="2">
        <v>0.28899999999999998</v>
      </c>
      <c r="W19" s="2">
        <v>172</v>
      </c>
      <c r="X19" s="5">
        <f t="shared" si="0"/>
        <v>0.6707105719237435</v>
      </c>
      <c r="Y19" s="2">
        <v>9774</v>
      </c>
    </row>
    <row r="20" spans="1:25" ht="30">
      <c r="A20" s="2" t="s">
        <v>239</v>
      </c>
      <c r="B20" s="2">
        <v>1997</v>
      </c>
      <c r="C20" s="2">
        <v>2012</v>
      </c>
      <c r="D20" s="2">
        <v>35.200000000000003</v>
      </c>
      <c r="E20" s="2">
        <v>2219.1</v>
      </c>
      <c r="F20" s="2">
        <v>350</v>
      </c>
      <c r="G20" s="2">
        <v>332</v>
      </c>
      <c r="H20" s="2">
        <v>144</v>
      </c>
      <c r="I20" s="2">
        <v>94</v>
      </c>
      <c r="J20" s="2">
        <v>0.60499999999999998</v>
      </c>
      <c r="K20" s="2">
        <v>2205</v>
      </c>
      <c r="L20" s="2">
        <v>927</v>
      </c>
      <c r="M20" s="2">
        <v>3.76</v>
      </c>
      <c r="N20" s="2">
        <v>116</v>
      </c>
      <c r="O20" s="2">
        <v>1697</v>
      </c>
      <c r="P20" s="5">
        <f>(O20/E20)*9</f>
        <v>6.8825199405164259</v>
      </c>
      <c r="Q20" s="2">
        <v>627</v>
      </c>
      <c r="R20" s="5">
        <f>(Q20/E20)*9</f>
        <v>2.5429228065431935</v>
      </c>
      <c r="S20" s="2">
        <v>2.71</v>
      </c>
      <c r="T20" s="2">
        <v>1.276</v>
      </c>
      <c r="U20" s="2">
        <v>3.8</v>
      </c>
      <c r="V20" s="2">
        <v>0.30099999999999999</v>
      </c>
      <c r="W20" s="2">
        <v>220</v>
      </c>
      <c r="X20" s="5">
        <f t="shared" si="0"/>
        <v>0.89225361633094502</v>
      </c>
      <c r="Y20" s="2">
        <v>9305</v>
      </c>
    </row>
    <row r="21" spans="1:25">
      <c r="A21" s="2" t="s">
        <v>88</v>
      </c>
      <c r="B21" s="2">
        <v>2010</v>
      </c>
      <c r="C21" s="2">
        <v>2018</v>
      </c>
      <c r="D21" s="2">
        <v>42.8</v>
      </c>
      <c r="E21" s="2">
        <v>1471.1</v>
      </c>
      <c r="F21" s="2">
        <v>284</v>
      </c>
      <c r="G21" s="2">
        <v>204</v>
      </c>
      <c r="H21" s="2">
        <v>103</v>
      </c>
      <c r="I21" s="2">
        <v>62</v>
      </c>
      <c r="J21" s="2">
        <v>0.624</v>
      </c>
      <c r="K21" s="2">
        <v>1179</v>
      </c>
      <c r="L21" s="2">
        <v>471</v>
      </c>
      <c r="M21" s="2">
        <v>2.88</v>
      </c>
      <c r="N21" s="2">
        <v>145</v>
      </c>
      <c r="O21" s="2">
        <v>1773</v>
      </c>
      <c r="P21" s="5">
        <f>(O21/E21)*9</f>
        <v>10.846985249133301</v>
      </c>
      <c r="Q21" s="2">
        <v>336</v>
      </c>
      <c r="R21" s="5">
        <f>(Q21/E21)*9</f>
        <v>2.0556046495819458</v>
      </c>
      <c r="S21" s="2">
        <v>5.28</v>
      </c>
      <c r="T21" s="2">
        <v>1.03</v>
      </c>
      <c r="U21" s="2">
        <v>2.86</v>
      </c>
      <c r="V21" s="2">
        <v>0.29199999999999998</v>
      </c>
      <c r="W21" s="2">
        <v>147</v>
      </c>
      <c r="X21" s="5">
        <f t="shared" si="0"/>
        <v>0.89932703419210125</v>
      </c>
      <c r="Y21" s="2">
        <v>5886</v>
      </c>
    </row>
    <row r="22" spans="1:25">
      <c r="A22" s="2" t="s">
        <v>55</v>
      </c>
      <c r="B22" s="2">
        <v>1986</v>
      </c>
      <c r="C22" s="2">
        <v>2002</v>
      </c>
      <c r="D22" s="2">
        <v>58.5</v>
      </c>
      <c r="E22" s="2">
        <v>3197.1</v>
      </c>
      <c r="F22" s="2">
        <v>524</v>
      </c>
      <c r="G22" s="2">
        <v>467</v>
      </c>
      <c r="H22" s="2">
        <v>200</v>
      </c>
      <c r="I22" s="2">
        <v>173</v>
      </c>
      <c r="J22" s="2">
        <v>0.53600000000000003</v>
      </c>
      <c r="K22" s="2">
        <v>3069</v>
      </c>
      <c r="L22" s="2">
        <v>1366</v>
      </c>
      <c r="M22" s="2">
        <v>3.85</v>
      </c>
      <c r="N22" s="2">
        <v>115</v>
      </c>
      <c r="O22" s="2">
        <v>2610</v>
      </c>
      <c r="P22" s="5">
        <f>(O22/E22)*9</f>
        <v>7.3472834756498084</v>
      </c>
      <c r="Q22" s="2">
        <v>1332</v>
      </c>
      <c r="R22" s="5">
        <f>(Q22/E22)*9</f>
        <v>3.7496481186074879</v>
      </c>
      <c r="S22" s="2">
        <v>1.96</v>
      </c>
      <c r="T22" s="2">
        <v>1.3759999999999999</v>
      </c>
      <c r="U22" s="2">
        <v>3.91</v>
      </c>
      <c r="V22" s="2">
        <v>0.3</v>
      </c>
      <c r="W22" s="2">
        <v>304</v>
      </c>
      <c r="X22" s="5">
        <f t="shared" si="0"/>
        <v>0.85577554658909649</v>
      </c>
      <c r="Y22" s="2">
        <v>13638</v>
      </c>
    </row>
    <row r="23" spans="1:25" ht="30">
      <c r="A23" s="2" t="s">
        <v>46</v>
      </c>
      <c r="B23" s="2">
        <v>2008</v>
      </c>
      <c r="C23" s="2">
        <v>2018</v>
      </c>
      <c r="D23" s="2">
        <v>62.4</v>
      </c>
      <c r="E23" s="2">
        <v>2078.1</v>
      </c>
      <c r="F23" s="2">
        <v>315</v>
      </c>
      <c r="G23" s="2">
        <v>313</v>
      </c>
      <c r="H23" s="2">
        <v>152</v>
      </c>
      <c r="I23" s="2">
        <v>69</v>
      </c>
      <c r="J23" s="2">
        <v>0.68799999999999994</v>
      </c>
      <c r="K23" s="2">
        <v>1553</v>
      </c>
      <c r="L23" s="2">
        <v>548</v>
      </c>
      <c r="M23" s="2">
        <v>2.37</v>
      </c>
      <c r="N23" s="2">
        <v>161</v>
      </c>
      <c r="O23" s="2">
        <v>2262</v>
      </c>
      <c r="P23" s="5">
        <f>(O23/E23)*9</f>
        <v>9.7964486790818555</v>
      </c>
      <c r="Q23" s="2">
        <v>530</v>
      </c>
      <c r="R23" s="5">
        <f>(Q23/E23)*9</f>
        <v>2.295365959289736</v>
      </c>
      <c r="S23" s="2">
        <v>4.2699999999999996</v>
      </c>
      <c r="T23" s="2">
        <v>1.002</v>
      </c>
      <c r="U23" s="2">
        <v>2.63</v>
      </c>
      <c r="V23" s="2">
        <v>0.27500000000000002</v>
      </c>
      <c r="W23" s="2">
        <v>143</v>
      </c>
      <c r="X23" s="5">
        <f t="shared" si="0"/>
        <v>0.61931572109138155</v>
      </c>
      <c r="Y23" s="2">
        <v>8176</v>
      </c>
    </row>
    <row r="24" spans="1:25">
      <c r="A24" s="2" t="s">
        <v>87</v>
      </c>
      <c r="B24" s="2">
        <v>2002</v>
      </c>
      <c r="C24" s="2">
        <v>2014</v>
      </c>
      <c r="D24" s="2">
        <v>42.9</v>
      </c>
      <c r="E24" s="2">
        <v>2156.1999999999998</v>
      </c>
      <c r="F24" s="2">
        <v>328</v>
      </c>
      <c r="G24" s="2">
        <v>324</v>
      </c>
      <c r="H24" s="2">
        <v>143</v>
      </c>
      <c r="I24" s="2">
        <v>91</v>
      </c>
      <c r="J24" s="2">
        <v>0.61099999999999999</v>
      </c>
      <c r="K24" s="2">
        <v>2116</v>
      </c>
      <c r="L24" s="2">
        <v>843</v>
      </c>
      <c r="M24" s="2">
        <v>3.52</v>
      </c>
      <c r="N24" s="2">
        <v>118</v>
      </c>
      <c r="O24" s="2">
        <v>1824</v>
      </c>
      <c r="P24" s="5">
        <f>(O24/E24)*9</f>
        <v>7.6133939337723779</v>
      </c>
      <c r="Q24" s="2">
        <v>464</v>
      </c>
      <c r="R24" s="5">
        <f>(Q24/E24)*9</f>
        <v>1.9367405620999909</v>
      </c>
      <c r="S24" s="2">
        <v>3.93</v>
      </c>
      <c r="T24" s="2">
        <v>1.196</v>
      </c>
      <c r="U24" s="2">
        <v>3.45</v>
      </c>
      <c r="V24" s="2">
        <v>0.3</v>
      </c>
      <c r="W24" s="2">
        <v>223</v>
      </c>
      <c r="X24" s="5">
        <f t="shared" si="0"/>
        <v>0.93080419256098701</v>
      </c>
      <c r="Y24" s="2">
        <v>8917</v>
      </c>
    </row>
    <row r="25" spans="1:25">
      <c r="A25" s="2" t="s">
        <v>61</v>
      </c>
      <c r="B25" s="2">
        <v>2006</v>
      </c>
      <c r="C25" s="2">
        <v>2018</v>
      </c>
      <c r="D25" s="2">
        <v>55.5</v>
      </c>
      <c r="E25" s="2">
        <v>2534</v>
      </c>
      <c r="F25" s="2">
        <v>392</v>
      </c>
      <c r="G25" s="2">
        <v>391</v>
      </c>
      <c r="H25" s="2">
        <v>156</v>
      </c>
      <c r="I25" s="2">
        <v>111</v>
      </c>
      <c r="J25" s="2">
        <v>0.58399999999999996</v>
      </c>
      <c r="K25" s="2">
        <v>2263</v>
      </c>
      <c r="L25" s="2">
        <v>954</v>
      </c>
      <c r="M25" s="2">
        <v>3.39</v>
      </c>
      <c r="N25" s="2">
        <v>124</v>
      </c>
      <c r="O25" s="2">
        <v>2396</v>
      </c>
      <c r="P25" s="5">
        <f>(O25/E25)*9</f>
        <v>8.5098658247829508</v>
      </c>
      <c r="Q25" s="2">
        <v>706</v>
      </c>
      <c r="R25" s="5">
        <f>(Q25/E25)*9</f>
        <v>2.5074980268350435</v>
      </c>
      <c r="S25" s="2">
        <v>3.39</v>
      </c>
      <c r="T25" s="2">
        <v>1.1719999999999999</v>
      </c>
      <c r="U25" s="2">
        <v>3.66</v>
      </c>
      <c r="V25" s="2">
        <v>0.28799999999999998</v>
      </c>
      <c r="W25" s="2">
        <v>290</v>
      </c>
      <c r="X25" s="5">
        <f t="shared" si="0"/>
        <v>1.0299921073401737</v>
      </c>
      <c r="Y25" s="2">
        <v>10404</v>
      </c>
    </row>
    <row r="26" spans="1:25">
      <c r="A26" s="2" t="s">
        <v>252</v>
      </c>
      <c r="B26" s="2">
        <v>2011</v>
      </c>
      <c r="C26" s="2">
        <v>2018</v>
      </c>
      <c r="D26" s="2">
        <v>33.1</v>
      </c>
      <c r="E26" s="2">
        <v>1286</v>
      </c>
      <c r="F26" s="2">
        <v>198</v>
      </c>
      <c r="G26" s="2">
        <v>193</v>
      </c>
      <c r="H26" s="2">
        <v>94</v>
      </c>
      <c r="I26" s="2">
        <v>55</v>
      </c>
      <c r="J26" s="2">
        <v>0.63100000000000001</v>
      </c>
      <c r="K26" s="2">
        <v>1102</v>
      </c>
      <c r="L26" s="2">
        <v>442</v>
      </c>
      <c r="M26" s="2">
        <v>3.09</v>
      </c>
      <c r="N26" s="2">
        <v>137</v>
      </c>
      <c r="O26" s="2">
        <v>1395</v>
      </c>
      <c r="P26" s="5">
        <f>(O26/E26)*9</f>
        <v>9.7628304821150849</v>
      </c>
      <c r="Q26" s="2">
        <v>272</v>
      </c>
      <c r="R26" s="5">
        <f>(Q26/E26)*9</f>
        <v>1.9035769828926905</v>
      </c>
      <c r="S26" s="2">
        <v>5.13</v>
      </c>
      <c r="T26" s="2">
        <v>1.0680000000000001</v>
      </c>
      <c r="U26" s="2">
        <v>2.97</v>
      </c>
      <c r="V26" s="2">
        <v>0.29699999999999999</v>
      </c>
      <c r="W26" s="2">
        <v>126</v>
      </c>
      <c r="X26" s="5">
        <f t="shared" si="0"/>
        <v>0.88180404354587871</v>
      </c>
      <c r="Y26" s="2">
        <v>5146</v>
      </c>
    </row>
    <row r="27" spans="1:25">
      <c r="A27" s="2" t="s">
        <v>36</v>
      </c>
      <c r="B27" s="2">
        <v>1988</v>
      </c>
      <c r="C27" s="2">
        <v>2007</v>
      </c>
      <c r="D27" s="2">
        <v>80.599999999999994</v>
      </c>
      <c r="E27" s="2">
        <v>3261</v>
      </c>
      <c r="F27" s="2">
        <v>569</v>
      </c>
      <c r="G27" s="2">
        <v>436</v>
      </c>
      <c r="H27" s="2">
        <v>216</v>
      </c>
      <c r="I27" s="2">
        <v>146</v>
      </c>
      <c r="J27" s="2">
        <v>0.59699999999999998</v>
      </c>
      <c r="K27" s="2">
        <v>2998</v>
      </c>
      <c r="L27" s="2">
        <v>1253</v>
      </c>
      <c r="M27" s="2">
        <v>3.46</v>
      </c>
      <c r="N27" s="2">
        <v>127</v>
      </c>
      <c r="O27" s="2">
        <v>3116</v>
      </c>
      <c r="P27" s="5">
        <f>(O27/E27)*9</f>
        <v>8.5998160073597063</v>
      </c>
      <c r="Q27" s="2">
        <v>711</v>
      </c>
      <c r="R27" s="5">
        <f>(Q27/E27)*9</f>
        <v>1.9622815087396503</v>
      </c>
      <c r="S27" s="2">
        <v>4.38</v>
      </c>
      <c r="T27" s="2">
        <v>1.137</v>
      </c>
      <c r="U27" s="2">
        <v>3.23</v>
      </c>
      <c r="V27" s="2">
        <v>0.29699999999999999</v>
      </c>
      <c r="W27" s="2">
        <v>347</v>
      </c>
      <c r="X27" s="5">
        <f t="shared" si="0"/>
        <v>0.95768169273229065</v>
      </c>
      <c r="Y27" s="2">
        <v>13284</v>
      </c>
    </row>
    <row r="28" spans="1:25">
      <c r="A28" s="2" t="s">
        <v>258</v>
      </c>
      <c r="B28" s="2">
        <v>2003</v>
      </c>
      <c r="C28" s="2">
        <v>2015</v>
      </c>
      <c r="D28" s="2">
        <v>32.9</v>
      </c>
      <c r="E28" s="2">
        <v>2419.1999999999998</v>
      </c>
      <c r="F28" s="2">
        <v>391</v>
      </c>
      <c r="G28" s="2">
        <v>380</v>
      </c>
      <c r="H28" s="2">
        <v>153</v>
      </c>
      <c r="I28" s="2">
        <v>131</v>
      </c>
      <c r="J28" s="2">
        <v>0.53900000000000003</v>
      </c>
      <c r="K28" s="2">
        <v>2357</v>
      </c>
      <c r="L28" s="2">
        <v>1009</v>
      </c>
      <c r="M28" s="2">
        <v>3.75</v>
      </c>
      <c r="N28" s="2">
        <v>109</v>
      </c>
      <c r="O28" s="2">
        <v>2013</v>
      </c>
      <c r="P28" s="5">
        <f>(O28/E28)*9</f>
        <v>7.4888392857142865</v>
      </c>
      <c r="Q28" s="2">
        <v>500</v>
      </c>
      <c r="R28" s="5">
        <f>(Q28/E28)*9</f>
        <v>1.8601190476190477</v>
      </c>
      <c r="S28" s="2">
        <v>4.03</v>
      </c>
      <c r="T28" s="2">
        <v>1.181</v>
      </c>
      <c r="U28" s="2">
        <v>3.78</v>
      </c>
      <c r="V28" s="2">
        <v>0.29099999999999998</v>
      </c>
      <c r="W28" s="2">
        <v>305</v>
      </c>
      <c r="X28" s="5">
        <f t="shared" si="0"/>
        <v>1.1346726190476191</v>
      </c>
      <c r="Y28" s="2">
        <v>10022</v>
      </c>
    </row>
    <row r="29" spans="1:25">
      <c r="A29" s="2" t="s">
        <v>227</v>
      </c>
      <c r="B29" s="2">
        <v>1978</v>
      </c>
      <c r="C29" s="2">
        <v>1998</v>
      </c>
      <c r="D29" s="2">
        <v>40.299999999999997</v>
      </c>
      <c r="E29" s="2">
        <v>3016.2</v>
      </c>
      <c r="F29" s="2">
        <v>716</v>
      </c>
      <c r="G29" s="2">
        <v>371</v>
      </c>
      <c r="H29" s="2">
        <v>171</v>
      </c>
      <c r="I29" s="2">
        <v>182</v>
      </c>
      <c r="J29" s="2">
        <v>0.48399999999999999</v>
      </c>
      <c r="K29" s="2">
        <v>2951</v>
      </c>
      <c r="L29" s="2">
        <v>1286</v>
      </c>
      <c r="M29" s="2">
        <v>3.84</v>
      </c>
      <c r="N29" s="2">
        <v>106</v>
      </c>
      <c r="O29" s="2">
        <v>1942</v>
      </c>
      <c r="P29" s="5">
        <f>(O29/E29)*9</f>
        <v>5.7947085737020103</v>
      </c>
      <c r="Q29" s="2">
        <v>874</v>
      </c>
      <c r="R29" s="5">
        <f>(Q29/E29)*9</f>
        <v>2.6079172468669185</v>
      </c>
      <c r="S29" s="2">
        <v>2.2200000000000002</v>
      </c>
      <c r="T29" s="2">
        <v>1.268</v>
      </c>
      <c r="U29" s="2">
        <v>3.9</v>
      </c>
      <c r="V29" s="2">
        <v>0.28100000000000003</v>
      </c>
      <c r="W29" s="2">
        <v>321</v>
      </c>
      <c r="X29" s="5">
        <f t="shared" si="0"/>
        <v>0.95782773025661438</v>
      </c>
      <c r="Y29" s="2">
        <v>12716</v>
      </c>
    </row>
    <row r="30" spans="1:25">
      <c r="A30" s="2" t="s">
        <v>58</v>
      </c>
      <c r="B30" s="2">
        <v>1979</v>
      </c>
      <c r="C30" s="2">
        <v>1998</v>
      </c>
      <c r="D30" s="2">
        <v>56.8</v>
      </c>
      <c r="E30" s="2">
        <v>2895.1</v>
      </c>
      <c r="F30" s="2">
        <v>443</v>
      </c>
      <c r="G30" s="2">
        <v>412</v>
      </c>
      <c r="H30" s="2">
        <v>176</v>
      </c>
      <c r="I30" s="2">
        <v>137</v>
      </c>
      <c r="J30" s="2">
        <v>0.56200000000000006</v>
      </c>
      <c r="K30" s="2">
        <v>2572</v>
      </c>
      <c r="L30" s="2">
        <v>1106</v>
      </c>
      <c r="M30" s="2">
        <v>3.44</v>
      </c>
      <c r="N30" s="2">
        <v>122</v>
      </c>
      <c r="O30" s="2">
        <v>1669</v>
      </c>
      <c r="P30" s="5">
        <f>(O30/E30)*9</f>
        <v>5.1884218161721529</v>
      </c>
      <c r="Q30" s="2">
        <v>1034</v>
      </c>
      <c r="R30" s="5">
        <f>(Q30/E30)*9</f>
        <v>3.2143967393181585</v>
      </c>
      <c r="S30" s="2">
        <v>1.61</v>
      </c>
      <c r="T30" s="2">
        <v>1.2450000000000001</v>
      </c>
      <c r="U30" s="2">
        <v>3.82</v>
      </c>
      <c r="V30" s="2">
        <v>0.26300000000000001</v>
      </c>
      <c r="W30" s="2">
        <v>225</v>
      </c>
      <c r="X30" s="5">
        <f t="shared" si="0"/>
        <v>0.69945770439708466</v>
      </c>
      <c r="Y30" s="2">
        <v>12072</v>
      </c>
    </row>
    <row r="31" spans="1:25">
      <c r="A31" s="2" t="s">
        <v>50</v>
      </c>
      <c r="B31" s="2">
        <v>1986</v>
      </c>
      <c r="C31" s="2">
        <v>2003</v>
      </c>
      <c r="D31" s="2">
        <v>61.7</v>
      </c>
      <c r="E31" s="2">
        <v>2898.2</v>
      </c>
      <c r="F31" s="2">
        <v>450</v>
      </c>
      <c r="G31" s="2">
        <v>419</v>
      </c>
      <c r="H31" s="2">
        <v>194</v>
      </c>
      <c r="I31" s="2">
        <v>126</v>
      </c>
      <c r="J31" s="2">
        <v>0.60599999999999998</v>
      </c>
      <c r="K31" s="2">
        <v>2504</v>
      </c>
      <c r="L31" s="2">
        <v>1115</v>
      </c>
      <c r="M31" s="2">
        <v>3.46</v>
      </c>
      <c r="N31" s="2">
        <v>121</v>
      </c>
      <c r="O31" s="2">
        <v>2668</v>
      </c>
      <c r="P31" s="5">
        <f>(O31/E31)*9</f>
        <v>8.2851425022427723</v>
      </c>
      <c r="Q31" s="2">
        <v>1137</v>
      </c>
      <c r="R31" s="5">
        <f>(Q31/E31)*9</f>
        <v>3.5308122282796219</v>
      </c>
      <c r="S31" s="2">
        <v>2.35</v>
      </c>
      <c r="T31" s="2">
        <v>1.256</v>
      </c>
      <c r="U31" s="2">
        <v>3.57</v>
      </c>
      <c r="V31" s="2">
        <v>0.28299999999999997</v>
      </c>
      <c r="W31" s="2">
        <v>258</v>
      </c>
      <c r="X31" s="5">
        <f t="shared" si="0"/>
        <v>0.80118694362017806</v>
      </c>
      <c r="Y31" s="2">
        <v>12184</v>
      </c>
    </row>
    <row r="32" spans="1:25">
      <c r="A32" s="2" t="s">
        <v>233</v>
      </c>
      <c r="B32" s="2">
        <v>2008</v>
      </c>
      <c r="C32" s="2">
        <v>2018</v>
      </c>
      <c r="D32" s="2">
        <v>38.299999999999997</v>
      </c>
      <c r="E32" s="2">
        <v>1912</v>
      </c>
      <c r="F32" s="2">
        <v>297</v>
      </c>
      <c r="G32" s="2">
        <v>287</v>
      </c>
      <c r="H32" s="2">
        <v>142</v>
      </c>
      <c r="I32" s="2">
        <v>74</v>
      </c>
      <c r="J32" s="2">
        <v>0.65700000000000003</v>
      </c>
      <c r="K32" s="2">
        <v>1693</v>
      </c>
      <c r="L32" s="2">
        <v>688</v>
      </c>
      <c r="M32" s="2">
        <v>3.24</v>
      </c>
      <c r="N32" s="2">
        <v>125</v>
      </c>
      <c r="O32" s="2">
        <v>1845</v>
      </c>
      <c r="P32" s="5">
        <f>(O32/E32)*9</f>
        <v>8.6846234309623433</v>
      </c>
      <c r="Q32" s="2">
        <v>488</v>
      </c>
      <c r="R32" s="5">
        <f>(Q32/E32)*9</f>
        <v>2.2970711297071129</v>
      </c>
      <c r="S32" s="2">
        <v>3.78</v>
      </c>
      <c r="T32" s="2">
        <v>1.141</v>
      </c>
      <c r="U32" s="2">
        <v>3.3</v>
      </c>
      <c r="V32" s="2">
        <v>0.28999999999999998</v>
      </c>
      <c r="W32" s="2">
        <v>187</v>
      </c>
      <c r="X32" s="5">
        <f t="shared" si="0"/>
        <v>0.8802301255230125</v>
      </c>
      <c r="Y32" s="2">
        <v>7807</v>
      </c>
    </row>
    <row r="33" spans="1:25">
      <c r="A33" s="2" t="s">
        <v>63</v>
      </c>
      <c r="B33" s="2">
        <v>1987</v>
      </c>
      <c r="C33" s="2">
        <v>2007</v>
      </c>
      <c r="D33" s="2">
        <v>53.8</v>
      </c>
      <c r="E33" s="2">
        <v>3439</v>
      </c>
      <c r="F33" s="2">
        <v>660</v>
      </c>
      <c r="G33" s="2">
        <v>489</v>
      </c>
      <c r="H33" s="2">
        <v>239</v>
      </c>
      <c r="I33" s="2">
        <v>157</v>
      </c>
      <c r="J33" s="2">
        <v>0.60399999999999998</v>
      </c>
      <c r="K33" s="2">
        <v>3635</v>
      </c>
      <c r="L33" s="2">
        <v>1578</v>
      </c>
      <c r="M33" s="2">
        <v>4.13</v>
      </c>
      <c r="N33" s="2">
        <v>108</v>
      </c>
      <c r="O33" s="2">
        <v>2201</v>
      </c>
      <c r="P33" s="5">
        <f>(O33/E33)*9</f>
        <v>5.7601046815934867</v>
      </c>
      <c r="Q33" s="2">
        <v>719</v>
      </c>
      <c r="R33" s="5">
        <f>(Q33/E33)*9</f>
        <v>1.8816516429194534</v>
      </c>
      <c r="S33" s="2">
        <v>3.06</v>
      </c>
      <c r="T33" s="2">
        <v>1.266</v>
      </c>
      <c r="U33" s="2">
        <v>3.99</v>
      </c>
      <c r="V33" s="2">
        <v>0.29599999999999999</v>
      </c>
      <c r="W33" s="2">
        <v>407</v>
      </c>
      <c r="X33" s="5">
        <f t="shared" si="0"/>
        <v>1.0651352137249199</v>
      </c>
      <c r="Y33" s="2">
        <v>14413</v>
      </c>
    </row>
    <row r="34" spans="1:25" ht="30">
      <c r="A34" s="2" t="s">
        <v>45</v>
      </c>
      <c r="B34" s="2">
        <v>1975</v>
      </c>
      <c r="C34" s="2">
        <v>1998</v>
      </c>
      <c r="D34" s="2">
        <v>62.6</v>
      </c>
      <c r="E34" s="2">
        <v>3285.2</v>
      </c>
      <c r="F34" s="2">
        <v>1071</v>
      </c>
      <c r="G34" s="2">
        <v>361</v>
      </c>
      <c r="H34" s="2">
        <v>197</v>
      </c>
      <c r="I34" s="2">
        <v>171</v>
      </c>
      <c r="J34" s="2">
        <v>0.53500000000000003</v>
      </c>
      <c r="K34" s="2">
        <v>3076</v>
      </c>
      <c r="L34" s="2">
        <v>1278</v>
      </c>
      <c r="M34" s="2">
        <v>3.5</v>
      </c>
      <c r="N34" s="2">
        <v>116</v>
      </c>
      <c r="O34" s="2">
        <v>2401</v>
      </c>
      <c r="P34" s="5">
        <f>(O34/E34)*9</f>
        <v>6.577681724095946</v>
      </c>
      <c r="Q34" s="2">
        <v>738</v>
      </c>
      <c r="R34" s="5">
        <f>(Q34/E34)*9</f>
        <v>2.0217947156946305</v>
      </c>
      <c r="S34" s="2">
        <v>3.25</v>
      </c>
      <c r="T34" s="2">
        <v>1.161</v>
      </c>
      <c r="U34" s="2">
        <v>3.41</v>
      </c>
      <c r="V34" s="2">
        <v>0.27700000000000002</v>
      </c>
      <c r="W34" s="2">
        <v>347</v>
      </c>
      <c r="X34" s="5">
        <f t="shared" ref="X34:X65" si="1">(W34/E34)*9</f>
        <v>0.95062705466942654</v>
      </c>
      <c r="Y34" s="2">
        <v>13534</v>
      </c>
    </row>
    <row r="35" spans="1:25" ht="30">
      <c r="A35" s="2" t="s">
        <v>73</v>
      </c>
      <c r="B35" s="2">
        <v>1976</v>
      </c>
      <c r="C35" s="2">
        <v>1998</v>
      </c>
      <c r="D35" s="2">
        <v>49.5</v>
      </c>
      <c r="E35" s="2">
        <v>3999.2</v>
      </c>
      <c r="F35" s="2">
        <v>692</v>
      </c>
      <c r="G35" s="2">
        <v>562</v>
      </c>
      <c r="H35" s="2">
        <v>245</v>
      </c>
      <c r="I35" s="2">
        <v>193</v>
      </c>
      <c r="J35" s="2">
        <v>0.55900000000000005</v>
      </c>
      <c r="K35" s="2">
        <v>3897</v>
      </c>
      <c r="L35" s="2">
        <v>1643</v>
      </c>
      <c r="M35" s="2">
        <v>3.7</v>
      </c>
      <c r="N35" s="2">
        <v>106</v>
      </c>
      <c r="O35" s="2">
        <v>2149</v>
      </c>
      <c r="P35" s="5">
        <f>(O35/E35)*9</f>
        <v>4.8362172434486901</v>
      </c>
      <c r="Q35" s="2">
        <v>1165</v>
      </c>
      <c r="R35" s="5">
        <f>(Q35/E35)*9</f>
        <v>2.6217743548709742</v>
      </c>
      <c r="S35" s="2">
        <v>1.84</v>
      </c>
      <c r="T35" s="2">
        <v>1.266</v>
      </c>
      <c r="U35" s="2">
        <v>3.91</v>
      </c>
      <c r="V35" s="2">
        <v>0.27500000000000002</v>
      </c>
      <c r="W35" s="2">
        <v>372</v>
      </c>
      <c r="X35" s="5">
        <f t="shared" si="1"/>
        <v>0.83716743348669731</v>
      </c>
      <c r="Y35" s="2">
        <v>16754</v>
      </c>
    </row>
    <row r="36" spans="1:25">
      <c r="A36" s="2" t="s">
        <v>251</v>
      </c>
      <c r="B36" s="2">
        <v>1997</v>
      </c>
      <c r="C36" s="2">
        <v>2013</v>
      </c>
      <c r="D36" s="2">
        <v>33.200000000000003</v>
      </c>
      <c r="E36" s="2">
        <v>2671.1</v>
      </c>
      <c r="F36" s="2">
        <v>681</v>
      </c>
      <c r="G36" s="2">
        <v>377</v>
      </c>
      <c r="H36" s="2">
        <v>176</v>
      </c>
      <c r="I36" s="2">
        <v>157</v>
      </c>
      <c r="J36" s="2">
        <v>0.52900000000000003</v>
      </c>
      <c r="K36" s="2">
        <v>2759</v>
      </c>
      <c r="L36" s="2">
        <v>1195</v>
      </c>
      <c r="M36" s="2">
        <v>4.03</v>
      </c>
      <c r="N36" s="2">
        <v>109</v>
      </c>
      <c r="O36" s="2">
        <v>1722</v>
      </c>
      <c r="P36" s="5">
        <f>(O36/E36)*9</f>
        <v>5.802104002096514</v>
      </c>
      <c r="Q36" s="2">
        <v>794</v>
      </c>
      <c r="R36" s="5">
        <f>(Q36/E36)*9</f>
        <v>2.675302309909775</v>
      </c>
      <c r="S36" s="2">
        <v>2.17</v>
      </c>
      <c r="T36" s="2">
        <v>1.33</v>
      </c>
      <c r="U36" s="2">
        <v>3.83</v>
      </c>
      <c r="V36" s="2">
        <v>0.30099999999999999</v>
      </c>
      <c r="W36" s="2">
        <v>217</v>
      </c>
      <c r="X36" s="5">
        <f t="shared" si="1"/>
        <v>0.73115944741866645</v>
      </c>
      <c r="Y36" s="2">
        <v>11358</v>
      </c>
    </row>
    <row r="37" spans="1:25" ht="30">
      <c r="A37" s="2" t="s">
        <v>244</v>
      </c>
      <c r="B37" s="2">
        <v>1971</v>
      </c>
      <c r="C37" s="2">
        <v>1989</v>
      </c>
      <c r="D37" s="2">
        <v>34.700000000000003</v>
      </c>
      <c r="E37" s="2">
        <v>3367.2</v>
      </c>
      <c r="F37" s="2">
        <v>561</v>
      </c>
      <c r="G37" s="2">
        <v>464</v>
      </c>
      <c r="H37" s="2">
        <v>194</v>
      </c>
      <c r="I37" s="2">
        <v>174</v>
      </c>
      <c r="J37" s="2">
        <v>0.52700000000000002</v>
      </c>
      <c r="K37" s="2">
        <v>3376</v>
      </c>
      <c r="L37" s="2">
        <v>1406</v>
      </c>
      <c r="M37" s="2">
        <v>3.76</v>
      </c>
      <c r="N37" s="2">
        <v>103</v>
      </c>
      <c r="O37" s="2">
        <v>1528</v>
      </c>
      <c r="P37" s="5">
        <f>(O37/E37)*9</f>
        <v>4.0841054882394872</v>
      </c>
      <c r="Q37" s="2">
        <v>978</v>
      </c>
      <c r="R37" s="5">
        <f>(Q37/E37)*9</f>
        <v>2.6140413399857452</v>
      </c>
      <c r="S37" s="2">
        <v>1.56</v>
      </c>
      <c r="T37" s="2">
        <v>1.2929999999999999</v>
      </c>
      <c r="U37" s="2">
        <v>3.95</v>
      </c>
      <c r="V37" s="2">
        <v>0.27300000000000002</v>
      </c>
      <c r="W37" s="2">
        <v>324</v>
      </c>
      <c r="X37" s="5">
        <f t="shared" si="1"/>
        <v>0.86600142551674986</v>
      </c>
      <c r="Y37" s="2">
        <v>14162</v>
      </c>
    </row>
    <row r="38" spans="1:25" ht="30">
      <c r="A38" s="2" t="s">
        <v>76</v>
      </c>
      <c r="B38" s="2">
        <v>1984</v>
      </c>
      <c r="C38" s="2">
        <v>2000</v>
      </c>
      <c r="D38" s="2">
        <v>48.2</v>
      </c>
      <c r="E38" s="2">
        <v>2800.2</v>
      </c>
      <c r="F38" s="2">
        <v>430</v>
      </c>
      <c r="G38" s="2">
        <v>410</v>
      </c>
      <c r="H38" s="2">
        <v>194</v>
      </c>
      <c r="I38" s="2">
        <v>112</v>
      </c>
      <c r="J38" s="2">
        <v>0.63400000000000001</v>
      </c>
      <c r="K38" s="2">
        <v>2564</v>
      </c>
      <c r="L38" s="2">
        <v>1091</v>
      </c>
      <c r="M38" s="2">
        <v>3.51</v>
      </c>
      <c r="N38" s="2">
        <v>111</v>
      </c>
      <c r="O38" s="2">
        <v>2293</v>
      </c>
      <c r="P38" s="5">
        <f>(O38/E38)*9</f>
        <v>7.369830726376688</v>
      </c>
      <c r="Q38" s="2">
        <v>954</v>
      </c>
      <c r="R38" s="5">
        <f>(Q38/E38)*9</f>
        <v>3.0662095564602532</v>
      </c>
      <c r="S38" s="2">
        <v>2.4</v>
      </c>
      <c r="T38" s="2">
        <v>1.256</v>
      </c>
      <c r="U38" s="2">
        <v>3.33</v>
      </c>
      <c r="V38" s="2">
        <v>0.29099999999999998</v>
      </c>
      <c r="W38" s="2">
        <v>210</v>
      </c>
      <c r="X38" s="5">
        <f t="shared" si="1"/>
        <v>0.67495178915791731</v>
      </c>
      <c r="Y38" s="2">
        <v>11705</v>
      </c>
    </row>
    <row r="39" spans="1:25" ht="30">
      <c r="A39" s="2" t="s">
        <v>67</v>
      </c>
      <c r="B39" s="2">
        <v>2005</v>
      </c>
      <c r="C39" s="2">
        <v>2018</v>
      </c>
      <c r="D39" s="2">
        <v>51.2</v>
      </c>
      <c r="E39" s="2">
        <v>2654</v>
      </c>
      <c r="F39" s="2">
        <v>403</v>
      </c>
      <c r="G39" s="2">
        <v>402</v>
      </c>
      <c r="H39" s="2">
        <v>168</v>
      </c>
      <c r="I39" s="2">
        <v>127</v>
      </c>
      <c r="J39" s="2">
        <v>0.56899999999999995</v>
      </c>
      <c r="K39" s="2">
        <v>2399</v>
      </c>
      <c r="L39" s="2">
        <v>982</v>
      </c>
      <c r="M39" s="2">
        <v>3.33</v>
      </c>
      <c r="N39" s="2">
        <v>120</v>
      </c>
      <c r="O39" s="2">
        <v>2463</v>
      </c>
      <c r="P39" s="5">
        <f>(O39/E39)*9</f>
        <v>8.3522984174830448</v>
      </c>
      <c r="Q39" s="2">
        <v>778</v>
      </c>
      <c r="R39" s="5">
        <f>(Q39/E39)*9</f>
        <v>2.6382818387339864</v>
      </c>
      <c r="S39" s="2">
        <v>3.17</v>
      </c>
      <c r="T39" s="2">
        <v>1.1970000000000001</v>
      </c>
      <c r="U39" s="2">
        <v>3.45</v>
      </c>
      <c r="V39" s="2">
        <v>0.29499999999999998</v>
      </c>
      <c r="W39" s="2">
        <v>245</v>
      </c>
      <c r="X39" s="5">
        <f t="shared" si="1"/>
        <v>0.83082140165787488</v>
      </c>
      <c r="Y39" s="2">
        <v>10940</v>
      </c>
    </row>
    <row r="40" spans="1:25" ht="30">
      <c r="A40" s="2" t="s">
        <v>236</v>
      </c>
      <c r="B40" s="2">
        <v>1980</v>
      </c>
      <c r="C40" s="2">
        <v>1997</v>
      </c>
      <c r="D40" s="2">
        <v>37.5</v>
      </c>
      <c r="E40" s="2">
        <v>2930</v>
      </c>
      <c r="F40" s="2">
        <v>453</v>
      </c>
      <c r="G40" s="2">
        <v>424</v>
      </c>
      <c r="H40" s="2">
        <v>173</v>
      </c>
      <c r="I40" s="2">
        <v>153</v>
      </c>
      <c r="J40" s="2">
        <v>0.53100000000000003</v>
      </c>
      <c r="K40" s="2">
        <v>2718</v>
      </c>
      <c r="L40" s="2">
        <v>1154</v>
      </c>
      <c r="M40" s="2">
        <v>3.54</v>
      </c>
      <c r="N40" s="2">
        <v>104</v>
      </c>
      <c r="O40" s="2">
        <v>2074</v>
      </c>
      <c r="P40" s="5">
        <f>(O40/E40)*9</f>
        <v>6.370648464163823</v>
      </c>
      <c r="Q40" s="2">
        <v>1151</v>
      </c>
      <c r="R40" s="5">
        <f>(Q40/E40)*9</f>
        <v>3.5354948805460751</v>
      </c>
      <c r="S40" s="2">
        <v>1.8</v>
      </c>
      <c r="T40" s="2">
        <v>1.32</v>
      </c>
      <c r="U40" s="2">
        <v>3.61</v>
      </c>
      <c r="V40" s="2">
        <v>0.28499999999999998</v>
      </c>
      <c r="W40" s="2">
        <v>226</v>
      </c>
      <c r="X40" s="5">
        <f t="shared" si="1"/>
        <v>0.69419795221843006</v>
      </c>
      <c r="Y40" s="2">
        <v>12398</v>
      </c>
    </row>
    <row r="41" spans="1:25">
      <c r="A41" s="2" t="s">
        <v>56</v>
      </c>
      <c r="B41" s="2">
        <v>1973</v>
      </c>
      <c r="C41" s="2">
        <v>1993</v>
      </c>
      <c r="D41" s="2">
        <v>57.6</v>
      </c>
      <c r="E41" s="2">
        <v>4188.1000000000004</v>
      </c>
      <c r="F41" s="2">
        <v>638</v>
      </c>
      <c r="G41" s="2">
        <v>616</v>
      </c>
      <c r="H41" s="2">
        <v>240</v>
      </c>
      <c r="I41" s="2">
        <v>236</v>
      </c>
      <c r="J41" s="2">
        <v>0.504</v>
      </c>
      <c r="K41" s="2">
        <v>4063</v>
      </c>
      <c r="L41" s="2">
        <v>1704</v>
      </c>
      <c r="M41" s="2">
        <v>3.66</v>
      </c>
      <c r="N41" s="2">
        <v>106</v>
      </c>
      <c r="O41" s="2">
        <v>2773</v>
      </c>
      <c r="P41" s="5">
        <f>(O41/E41)*9</f>
        <v>5.9590267663140803</v>
      </c>
      <c r="Q41" s="2">
        <v>1255</v>
      </c>
      <c r="R41" s="5">
        <f>(Q41/E41)*9</f>
        <v>2.6969270074735556</v>
      </c>
      <c r="S41" s="2">
        <v>2.21</v>
      </c>
      <c r="T41" s="2">
        <v>1.27</v>
      </c>
      <c r="U41" s="2">
        <v>3.79</v>
      </c>
      <c r="V41" s="2">
        <v>0.28100000000000003</v>
      </c>
      <c r="W41" s="2">
        <v>448</v>
      </c>
      <c r="X41" s="5">
        <f t="shared" si="1"/>
        <v>0.96272772856426536</v>
      </c>
      <c r="Y41" s="2">
        <v>17641</v>
      </c>
    </row>
    <row r="42" spans="1:25">
      <c r="A42" s="2" t="s">
        <v>78</v>
      </c>
      <c r="B42" s="2">
        <v>1982</v>
      </c>
      <c r="C42" s="2">
        <v>1996</v>
      </c>
      <c r="D42" s="2">
        <v>47.4</v>
      </c>
      <c r="E42" s="2">
        <v>2836.1</v>
      </c>
      <c r="F42" s="2">
        <v>421</v>
      </c>
      <c r="G42" s="2">
        <v>420</v>
      </c>
      <c r="H42" s="2">
        <v>176</v>
      </c>
      <c r="I42" s="2">
        <v>150</v>
      </c>
      <c r="J42" s="2">
        <v>0.54</v>
      </c>
      <c r="K42" s="2">
        <v>2827</v>
      </c>
      <c r="L42" s="2">
        <v>1175</v>
      </c>
      <c r="M42" s="2">
        <v>3.73</v>
      </c>
      <c r="N42" s="2">
        <v>112</v>
      </c>
      <c r="O42" s="2">
        <v>1844</v>
      </c>
      <c r="P42" s="5">
        <f>(O42/E42)*9</f>
        <v>5.8516977539579003</v>
      </c>
      <c r="Q42" s="2">
        <v>864</v>
      </c>
      <c r="R42" s="5">
        <f>(Q42/E42)*9</f>
        <v>2.7417933077112937</v>
      </c>
      <c r="S42" s="2">
        <v>2.13</v>
      </c>
      <c r="T42" s="2">
        <v>1.3009999999999999</v>
      </c>
      <c r="U42" s="2">
        <v>3.81</v>
      </c>
      <c r="V42" s="2">
        <v>0.28799999999999998</v>
      </c>
      <c r="W42" s="2">
        <v>294</v>
      </c>
      <c r="X42" s="5">
        <f t="shared" si="1"/>
        <v>0.9329713338739819</v>
      </c>
      <c r="Y42" s="2">
        <v>11933</v>
      </c>
    </row>
    <row r="43" spans="1:25">
      <c r="A43" s="2" t="s">
        <v>245</v>
      </c>
      <c r="B43" s="2">
        <v>1999</v>
      </c>
      <c r="C43" s="2">
        <v>2013</v>
      </c>
      <c r="D43" s="2">
        <v>34.6</v>
      </c>
      <c r="E43" s="2">
        <v>2264</v>
      </c>
      <c r="F43" s="2">
        <v>376</v>
      </c>
      <c r="G43" s="2">
        <v>357</v>
      </c>
      <c r="H43" s="2">
        <v>156</v>
      </c>
      <c r="I43" s="2">
        <v>108</v>
      </c>
      <c r="J43" s="2">
        <v>0.59099999999999997</v>
      </c>
      <c r="K43" s="2">
        <v>2243</v>
      </c>
      <c r="L43" s="2">
        <v>1045</v>
      </c>
      <c r="M43" s="2">
        <v>4.1500000000000004</v>
      </c>
      <c r="N43" s="2">
        <v>107</v>
      </c>
      <c r="O43" s="2">
        <v>1621</v>
      </c>
      <c r="P43" s="5">
        <f>(O43/E43)*9</f>
        <v>6.4439045936395756</v>
      </c>
      <c r="Q43" s="2">
        <v>708</v>
      </c>
      <c r="R43" s="5">
        <f>(Q43/E43)*9</f>
        <v>2.8144876325088339</v>
      </c>
      <c r="S43" s="2">
        <v>2.29</v>
      </c>
      <c r="T43" s="2">
        <v>1.3029999999999999</v>
      </c>
      <c r="U43" s="2">
        <v>4.3</v>
      </c>
      <c r="V43" s="2">
        <v>0.28599999999999998</v>
      </c>
      <c r="W43" s="2">
        <v>285</v>
      </c>
      <c r="X43" s="5">
        <f t="shared" si="1"/>
        <v>1.1329505300353357</v>
      </c>
      <c r="Y43" s="2">
        <v>9595</v>
      </c>
    </row>
    <row r="44" spans="1:25">
      <c r="A44" s="2" t="s">
        <v>30</v>
      </c>
      <c r="B44" s="2">
        <v>1986</v>
      </c>
      <c r="C44" s="2">
        <v>2008</v>
      </c>
      <c r="D44" s="2">
        <v>104.9</v>
      </c>
      <c r="E44" s="2">
        <v>5008.1000000000004</v>
      </c>
      <c r="F44" s="2">
        <v>744</v>
      </c>
      <c r="G44" s="2">
        <v>740</v>
      </c>
      <c r="H44" s="2">
        <v>355</v>
      </c>
      <c r="I44" s="2">
        <v>227</v>
      </c>
      <c r="J44" s="2">
        <v>0.61</v>
      </c>
      <c r="K44" s="2">
        <v>4726</v>
      </c>
      <c r="L44" s="2">
        <v>1756</v>
      </c>
      <c r="M44" s="2">
        <v>3.16</v>
      </c>
      <c r="N44" s="2">
        <v>132</v>
      </c>
      <c r="O44" s="2">
        <v>3371</v>
      </c>
      <c r="P44" s="5">
        <f>(O44/E44)*9</f>
        <v>6.0579860625786219</v>
      </c>
      <c r="Q44" s="2">
        <v>999</v>
      </c>
      <c r="R44" s="5">
        <f>(Q44/E44)*9</f>
        <v>1.7952916275633473</v>
      </c>
      <c r="S44" s="2">
        <v>3.37</v>
      </c>
      <c r="T44" s="2">
        <v>1.143</v>
      </c>
      <c r="U44" s="2">
        <v>3.26</v>
      </c>
      <c r="V44" s="2">
        <v>0.28599999999999998</v>
      </c>
      <c r="W44" s="2">
        <v>353</v>
      </c>
      <c r="X44" s="5">
        <f t="shared" si="1"/>
        <v>0.63437231684670836</v>
      </c>
      <c r="Y44" s="2">
        <v>20421</v>
      </c>
    </row>
    <row r="45" spans="1:25">
      <c r="A45" s="2" t="s">
        <v>268</v>
      </c>
      <c r="B45" s="2">
        <v>1986</v>
      </c>
      <c r="C45" s="2">
        <v>2002</v>
      </c>
      <c r="D45" s="2">
        <v>30.4</v>
      </c>
      <c r="E45" s="2">
        <v>2233.1</v>
      </c>
      <c r="F45" s="2">
        <v>664</v>
      </c>
      <c r="G45" s="2">
        <v>269</v>
      </c>
      <c r="H45" s="2">
        <v>123</v>
      </c>
      <c r="I45" s="2">
        <v>122</v>
      </c>
      <c r="J45" s="2">
        <v>0.502</v>
      </c>
      <c r="K45" s="2">
        <v>2313</v>
      </c>
      <c r="L45" s="2">
        <v>957</v>
      </c>
      <c r="M45" s="2">
        <v>3.86</v>
      </c>
      <c r="N45" s="2">
        <v>107</v>
      </c>
      <c r="O45" s="2">
        <v>1542</v>
      </c>
      <c r="P45" s="5">
        <f>(O45/E45)*9</f>
        <v>6.2146791455823749</v>
      </c>
      <c r="Q45" s="2">
        <v>501</v>
      </c>
      <c r="R45" s="5">
        <f>(Q45/E45)*9</f>
        <v>2.0191661815413551</v>
      </c>
      <c r="S45" s="2">
        <v>3.08</v>
      </c>
      <c r="T45" s="2">
        <v>1.26</v>
      </c>
      <c r="U45" s="2">
        <v>3.77</v>
      </c>
      <c r="V45" s="2">
        <v>0.29799999999999999</v>
      </c>
      <c r="W45" s="2">
        <v>262</v>
      </c>
      <c r="X45" s="5">
        <f t="shared" si="1"/>
        <v>1.0559312166942816</v>
      </c>
      <c r="Y45" s="2">
        <v>9301</v>
      </c>
    </row>
    <row r="46" spans="1:25">
      <c r="A46" s="2" t="s">
        <v>83</v>
      </c>
      <c r="B46" s="2">
        <v>1977</v>
      </c>
      <c r="C46" s="2">
        <v>1994</v>
      </c>
      <c r="D46" s="2">
        <v>44</v>
      </c>
      <c r="E46" s="2">
        <v>3824</v>
      </c>
      <c r="F46" s="2">
        <v>549</v>
      </c>
      <c r="G46" s="2">
        <v>527</v>
      </c>
      <c r="H46" s="2">
        <v>254</v>
      </c>
      <c r="I46" s="2">
        <v>186</v>
      </c>
      <c r="J46" s="2">
        <v>0.57699999999999996</v>
      </c>
      <c r="K46" s="2">
        <v>3567</v>
      </c>
      <c r="L46" s="2">
        <v>1657</v>
      </c>
      <c r="M46" s="2">
        <v>3.9</v>
      </c>
      <c r="N46" s="2">
        <v>105</v>
      </c>
      <c r="O46" s="2">
        <v>2478</v>
      </c>
      <c r="P46" s="5">
        <f>(O46/E46)*9</f>
        <v>5.8321129707112966</v>
      </c>
      <c r="Q46" s="2">
        <v>1390</v>
      </c>
      <c r="R46" s="5">
        <f>(Q46/E46)*9</f>
        <v>3.2714435146443517</v>
      </c>
      <c r="S46" s="2">
        <v>1.78</v>
      </c>
      <c r="T46" s="2">
        <v>1.296</v>
      </c>
      <c r="U46" s="2">
        <v>3.94</v>
      </c>
      <c r="V46" s="2">
        <v>0.27200000000000002</v>
      </c>
      <c r="W46" s="2">
        <v>389</v>
      </c>
      <c r="X46" s="5">
        <f t="shared" si="1"/>
        <v>0.91553347280334729</v>
      </c>
      <c r="Y46" s="2">
        <v>16120</v>
      </c>
    </row>
    <row r="47" spans="1:25">
      <c r="A47" s="2" t="s">
        <v>235</v>
      </c>
      <c r="B47" s="2">
        <v>2002</v>
      </c>
      <c r="C47" s="2">
        <v>2016</v>
      </c>
      <c r="D47" s="2">
        <v>37.5</v>
      </c>
      <c r="E47" s="2">
        <v>2377</v>
      </c>
      <c r="F47" s="2">
        <v>388</v>
      </c>
      <c r="G47" s="2">
        <v>377</v>
      </c>
      <c r="H47" s="2">
        <v>152</v>
      </c>
      <c r="I47" s="2">
        <v>126</v>
      </c>
      <c r="J47" s="2">
        <v>0.54700000000000004</v>
      </c>
      <c r="K47" s="2">
        <v>2134</v>
      </c>
      <c r="L47" s="2">
        <v>960</v>
      </c>
      <c r="M47" s="2">
        <v>3.63</v>
      </c>
      <c r="N47" s="2">
        <v>110</v>
      </c>
      <c r="O47" s="2">
        <v>2207</v>
      </c>
      <c r="P47" s="5">
        <f>(O47/E47)*9</f>
        <v>8.3563315103071094</v>
      </c>
      <c r="Q47" s="2">
        <v>708</v>
      </c>
      <c r="R47" s="5">
        <f>(Q47/E47)*9</f>
        <v>2.6806899453092132</v>
      </c>
      <c r="S47" s="2">
        <v>3.12</v>
      </c>
      <c r="T47" s="2">
        <v>1.196</v>
      </c>
      <c r="U47" s="2">
        <v>3.65</v>
      </c>
      <c r="V47" s="2">
        <v>0.28699999999999998</v>
      </c>
      <c r="W47" s="2">
        <v>259</v>
      </c>
      <c r="X47" s="5">
        <f t="shared" si="1"/>
        <v>0.98064787547328569</v>
      </c>
      <c r="Y47" s="2">
        <v>9838</v>
      </c>
    </row>
    <row r="48" spans="1:25">
      <c r="A48" s="2" t="s">
        <v>271</v>
      </c>
      <c r="B48" s="2">
        <v>2006</v>
      </c>
      <c r="C48" s="2">
        <v>2018</v>
      </c>
      <c r="D48" s="2">
        <v>29.8</v>
      </c>
      <c r="E48" s="2">
        <v>2604</v>
      </c>
      <c r="F48" s="2">
        <v>405</v>
      </c>
      <c r="G48" s="2">
        <v>403</v>
      </c>
      <c r="H48" s="2">
        <v>145</v>
      </c>
      <c r="I48" s="2">
        <v>139</v>
      </c>
      <c r="J48" s="2">
        <v>0.51100000000000001</v>
      </c>
      <c r="K48" s="2">
        <v>2570</v>
      </c>
      <c r="L48" s="2">
        <v>1161</v>
      </c>
      <c r="M48" s="2">
        <v>4.01</v>
      </c>
      <c r="N48" s="2">
        <v>102</v>
      </c>
      <c r="O48" s="2">
        <v>2227</v>
      </c>
      <c r="P48" s="5">
        <f>(O48/E48)*9</f>
        <v>7.6970046082949306</v>
      </c>
      <c r="Q48" s="2">
        <v>739</v>
      </c>
      <c r="R48" s="5">
        <f>(Q48/E48)*9</f>
        <v>2.5541474654377883</v>
      </c>
      <c r="S48" s="2">
        <v>3.01</v>
      </c>
      <c r="T48" s="2">
        <v>1.2709999999999999</v>
      </c>
      <c r="U48" s="2">
        <v>4.16</v>
      </c>
      <c r="V48" s="2">
        <v>0.29599999999999999</v>
      </c>
      <c r="W48" s="2">
        <v>358</v>
      </c>
      <c r="X48" s="5">
        <f t="shared" si="1"/>
        <v>1.2373271889400921</v>
      </c>
      <c r="Y48" s="2">
        <v>10941</v>
      </c>
    </row>
    <row r="49" spans="1:25">
      <c r="A49" s="2" t="s">
        <v>72</v>
      </c>
      <c r="B49" s="2">
        <v>1986</v>
      </c>
      <c r="C49" s="2">
        <v>2012</v>
      </c>
      <c r="D49" s="2">
        <v>50</v>
      </c>
      <c r="E49" s="2">
        <v>4074</v>
      </c>
      <c r="F49" s="2">
        <v>696</v>
      </c>
      <c r="G49" s="2">
        <v>638</v>
      </c>
      <c r="H49" s="2">
        <v>269</v>
      </c>
      <c r="I49" s="2">
        <v>209</v>
      </c>
      <c r="J49" s="2">
        <v>0.56299999999999994</v>
      </c>
      <c r="K49" s="2">
        <v>4231</v>
      </c>
      <c r="L49" s="2">
        <v>1926</v>
      </c>
      <c r="M49" s="2">
        <v>4.25</v>
      </c>
      <c r="N49" s="2">
        <v>103</v>
      </c>
      <c r="O49" s="2">
        <v>2441</v>
      </c>
      <c r="P49" s="5">
        <f>(O49/E49)*9</f>
        <v>5.3924889543446239</v>
      </c>
      <c r="Q49" s="2">
        <v>1155</v>
      </c>
      <c r="R49" s="5">
        <f>(Q49/E49)*9</f>
        <v>2.5515463917525771</v>
      </c>
      <c r="S49" s="2">
        <v>2.11</v>
      </c>
      <c r="T49" s="2">
        <v>1.3220000000000001</v>
      </c>
      <c r="U49" s="2">
        <v>4.47</v>
      </c>
      <c r="V49" s="2">
        <v>0.28699999999999998</v>
      </c>
      <c r="W49" s="2">
        <v>522</v>
      </c>
      <c r="X49" s="5">
        <f t="shared" si="1"/>
        <v>1.1531664212076582</v>
      </c>
      <c r="Y49" s="2">
        <v>17356</v>
      </c>
    </row>
    <row r="50" spans="1:25">
      <c r="A50" s="2" t="s">
        <v>259</v>
      </c>
      <c r="B50" s="2">
        <v>1995</v>
      </c>
      <c r="C50" s="2">
        <v>2009</v>
      </c>
      <c r="D50" s="2">
        <v>31.8</v>
      </c>
      <c r="E50" s="2">
        <v>1996.1</v>
      </c>
      <c r="F50" s="2">
        <v>323</v>
      </c>
      <c r="G50" s="2">
        <v>314</v>
      </c>
      <c r="H50" s="2">
        <v>130</v>
      </c>
      <c r="I50" s="2">
        <v>96</v>
      </c>
      <c r="J50" s="2">
        <v>0.57499999999999996</v>
      </c>
      <c r="K50" s="2">
        <v>1846</v>
      </c>
      <c r="L50" s="2">
        <v>878</v>
      </c>
      <c r="M50" s="2">
        <v>3.96</v>
      </c>
      <c r="N50" s="2">
        <v>110</v>
      </c>
      <c r="O50" s="2">
        <v>1758</v>
      </c>
      <c r="P50" s="5">
        <f>(O50/E50)*9</f>
        <v>7.9264565903511848</v>
      </c>
      <c r="Q50" s="2">
        <v>792</v>
      </c>
      <c r="R50" s="5">
        <f>(Q50/E50)*9</f>
        <v>3.5709633785882473</v>
      </c>
      <c r="S50" s="2">
        <v>2.2200000000000002</v>
      </c>
      <c r="T50" s="2">
        <v>1.321</v>
      </c>
      <c r="U50" s="2">
        <v>3.79</v>
      </c>
      <c r="V50" s="2">
        <v>0.29299999999999998</v>
      </c>
      <c r="W50" s="2">
        <v>184</v>
      </c>
      <c r="X50" s="5">
        <f t="shared" si="1"/>
        <v>0.82961775462151199</v>
      </c>
      <c r="Y50" s="2">
        <v>8532</v>
      </c>
    </row>
    <row r="51" spans="1:25" ht="30">
      <c r="A51" s="2" t="s">
        <v>85</v>
      </c>
      <c r="B51" s="2">
        <v>1998</v>
      </c>
      <c r="C51" s="2">
        <v>2011</v>
      </c>
      <c r="D51" s="2">
        <v>43.6</v>
      </c>
      <c r="E51" s="2">
        <v>2840</v>
      </c>
      <c r="F51" s="2">
        <v>450</v>
      </c>
      <c r="G51" s="2">
        <v>443</v>
      </c>
      <c r="H51" s="2">
        <v>165</v>
      </c>
      <c r="I51" s="2">
        <v>160</v>
      </c>
      <c r="J51" s="2">
        <v>0.50800000000000001</v>
      </c>
      <c r="K51" s="2">
        <v>2784</v>
      </c>
      <c r="L51" s="2">
        <v>1331</v>
      </c>
      <c r="M51" s="2">
        <v>4.22</v>
      </c>
      <c r="N51" s="2">
        <v>105</v>
      </c>
      <c r="O51" s="2">
        <v>2536</v>
      </c>
      <c r="P51" s="5">
        <f>(O51/E51)*9</f>
        <v>8.0366197183098596</v>
      </c>
      <c r="Q51" s="2">
        <v>763</v>
      </c>
      <c r="R51" s="5">
        <f>(Q51/E51)*9</f>
        <v>2.4179577464788728</v>
      </c>
      <c r="S51" s="2">
        <v>3.32</v>
      </c>
      <c r="T51" s="2">
        <v>1.2490000000000001</v>
      </c>
      <c r="U51" s="2">
        <v>3.91</v>
      </c>
      <c r="V51" s="2">
        <v>0.29899999999999999</v>
      </c>
      <c r="W51" s="2">
        <v>373</v>
      </c>
      <c r="X51" s="5">
        <f t="shared" si="1"/>
        <v>1.1820422535211268</v>
      </c>
      <c r="Y51" s="2">
        <v>11935</v>
      </c>
    </row>
    <row r="52" spans="1:25">
      <c r="A52" s="2" t="s">
        <v>242</v>
      </c>
      <c r="B52" s="2">
        <v>2006</v>
      </c>
      <c r="C52" s="2">
        <v>2017</v>
      </c>
      <c r="D52" s="2">
        <v>34.700000000000003</v>
      </c>
      <c r="E52" s="2">
        <v>2067.1</v>
      </c>
      <c r="F52" s="2">
        <v>331</v>
      </c>
      <c r="G52" s="2">
        <v>331</v>
      </c>
      <c r="H52" s="2">
        <v>150</v>
      </c>
      <c r="I52" s="2">
        <v>98</v>
      </c>
      <c r="J52" s="2">
        <v>0.60499999999999998</v>
      </c>
      <c r="K52" s="2">
        <v>1912</v>
      </c>
      <c r="L52" s="2">
        <v>833</v>
      </c>
      <c r="M52" s="2">
        <v>3.63</v>
      </c>
      <c r="N52" s="2">
        <v>111</v>
      </c>
      <c r="O52" s="2">
        <v>1621</v>
      </c>
      <c r="P52" s="5">
        <f>(O52/E52)*9</f>
        <v>7.0577137051908476</v>
      </c>
      <c r="Q52" s="2">
        <v>551</v>
      </c>
      <c r="R52" s="5">
        <f>(Q52/E52)*9</f>
        <v>2.3990131101543226</v>
      </c>
      <c r="S52" s="2">
        <v>2.94</v>
      </c>
      <c r="T52" s="2">
        <v>1.1910000000000001</v>
      </c>
      <c r="U52" s="2">
        <v>4.07</v>
      </c>
      <c r="V52" s="2">
        <v>0.27500000000000002</v>
      </c>
      <c r="W52" s="2">
        <v>262</v>
      </c>
      <c r="X52" s="5">
        <f t="shared" si="1"/>
        <v>1.1407285569154855</v>
      </c>
      <c r="Y52" s="2">
        <v>8531</v>
      </c>
    </row>
    <row r="53" spans="1:25">
      <c r="A53" s="2" t="s">
        <v>257</v>
      </c>
      <c r="B53" s="2">
        <v>1969</v>
      </c>
      <c r="C53" s="2">
        <v>1990</v>
      </c>
      <c r="D53" s="2">
        <v>33</v>
      </c>
      <c r="E53" s="2">
        <v>3669.2</v>
      </c>
      <c r="F53" s="2">
        <v>628</v>
      </c>
      <c r="G53" s="2">
        <v>547</v>
      </c>
      <c r="H53" s="2">
        <v>220</v>
      </c>
      <c r="I53" s="2">
        <v>191</v>
      </c>
      <c r="J53" s="2">
        <v>0.53500000000000003</v>
      </c>
      <c r="K53" s="2">
        <v>3734</v>
      </c>
      <c r="L53" s="2">
        <v>1483</v>
      </c>
      <c r="M53" s="2">
        <v>3.64</v>
      </c>
      <c r="N53" s="2">
        <v>100</v>
      </c>
      <c r="O53" s="2">
        <v>1907</v>
      </c>
      <c r="P53" s="5">
        <f>(O53/E53)*9</f>
        <v>4.6775863948544645</v>
      </c>
      <c r="Q53" s="2">
        <v>1127</v>
      </c>
      <c r="R53" s="5">
        <f>(Q53/E53)*9</f>
        <v>2.7643628038809553</v>
      </c>
      <c r="S53" s="2">
        <v>1.69</v>
      </c>
      <c r="T53" s="2">
        <v>1.325</v>
      </c>
      <c r="U53" s="2">
        <v>3.45</v>
      </c>
      <c r="V53" s="2">
        <v>0.28999999999999998</v>
      </c>
      <c r="W53" s="2">
        <v>245</v>
      </c>
      <c r="X53" s="5">
        <f t="shared" si="1"/>
        <v>0.60094843562629463</v>
      </c>
      <c r="Y53" s="2">
        <v>15582</v>
      </c>
    </row>
    <row r="54" spans="1:25">
      <c r="A54" s="2" t="s">
        <v>266</v>
      </c>
      <c r="B54" s="2">
        <v>1971</v>
      </c>
      <c r="C54" s="2">
        <v>1983</v>
      </c>
      <c r="D54" s="2">
        <v>30.8</v>
      </c>
      <c r="E54" s="2">
        <v>2065.1</v>
      </c>
      <c r="F54" s="2">
        <v>454</v>
      </c>
      <c r="G54" s="2">
        <v>252</v>
      </c>
      <c r="H54" s="2">
        <v>101</v>
      </c>
      <c r="I54" s="2">
        <v>112</v>
      </c>
      <c r="J54" s="2">
        <v>0.47399999999999998</v>
      </c>
      <c r="K54" s="2">
        <v>2170</v>
      </c>
      <c r="L54" s="2">
        <v>816</v>
      </c>
      <c r="M54" s="2">
        <v>3.56</v>
      </c>
      <c r="N54" s="2">
        <v>105</v>
      </c>
      <c r="O54" s="2">
        <v>741</v>
      </c>
      <c r="P54" s="5">
        <f>(O54/E54)*9</f>
        <v>3.2293835649605347</v>
      </c>
      <c r="Q54" s="2">
        <v>469</v>
      </c>
      <c r="R54" s="5">
        <f>(Q54/E54)*9</f>
        <v>2.0439688150694884</v>
      </c>
      <c r="S54" s="2">
        <v>1.58</v>
      </c>
      <c r="T54" s="2">
        <v>1.278</v>
      </c>
      <c r="U54" s="2">
        <v>3.64</v>
      </c>
      <c r="V54" s="2">
        <v>0.28199999999999997</v>
      </c>
      <c r="W54" s="2">
        <v>161</v>
      </c>
      <c r="X54" s="5">
        <f t="shared" si="1"/>
        <v>0.7016609365163915</v>
      </c>
      <c r="Y54" s="2">
        <v>8612</v>
      </c>
    </row>
    <row r="55" spans="1:25">
      <c r="A55" s="2" t="s">
        <v>74</v>
      </c>
      <c r="B55" s="2">
        <v>1984</v>
      </c>
      <c r="C55" s="2">
        <v>1998</v>
      </c>
      <c r="D55" s="2">
        <v>49.2</v>
      </c>
      <c r="E55" s="2">
        <v>2591.1999999999998</v>
      </c>
      <c r="F55" s="2">
        <v>470</v>
      </c>
      <c r="G55" s="2">
        <v>389</v>
      </c>
      <c r="H55" s="2">
        <v>186</v>
      </c>
      <c r="I55" s="2">
        <v>117</v>
      </c>
      <c r="J55" s="2">
        <v>0.61399999999999999</v>
      </c>
      <c r="K55" s="2">
        <v>2518</v>
      </c>
      <c r="L55" s="2">
        <v>1010</v>
      </c>
      <c r="M55" s="2">
        <v>3.51</v>
      </c>
      <c r="N55" s="2">
        <v>122</v>
      </c>
      <c r="O55" s="2">
        <v>1538</v>
      </c>
      <c r="P55" s="5">
        <f>(O55/E55)*9</f>
        <v>5.341926520531028</v>
      </c>
      <c r="Q55" s="2">
        <v>668</v>
      </c>
      <c r="R55" s="5">
        <f>(Q55/E55)*9</f>
        <v>2.320160543377586</v>
      </c>
      <c r="S55" s="2">
        <v>2.2999999999999998</v>
      </c>
      <c r="T55" s="2">
        <v>1.2290000000000001</v>
      </c>
      <c r="U55" s="2">
        <v>3.8</v>
      </c>
      <c r="V55" s="2">
        <v>0.27800000000000002</v>
      </c>
      <c r="W55" s="2">
        <v>254</v>
      </c>
      <c r="X55" s="5">
        <f t="shared" si="1"/>
        <v>0.88221673355974073</v>
      </c>
      <c r="Y55" s="2">
        <v>10719</v>
      </c>
    </row>
    <row r="56" spans="1:25">
      <c r="A56" s="2" t="s">
        <v>68</v>
      </c>
      <c r="B56" s="2">
        <v>2000</v>
      </c>
      <c r="C56" s="2">
        <v>2012</v>
      </c>
      <c r="D56" s="2">
        <v>51</v>
      </c>
      <c r="E56" s="2">
        <v>2025.2</v>
      </c>
      <c r="F56" s="2">
        <v>360</v>
      </c>
      <c r="G56" s="2">
        <v>284</v>
      </c>
      <c r="H56" s="2">
        <v>139</v>
      </c>
      <c r="I56" s="2">
        <v>78</v>
      </c>
      <c r="J56" s="2">
        <v>0.64100000000000001</v>
      </c>
      <c r="K56" s="2">
        <v>1726</v>
      </c>
      <c r="L56" s="2">
        <v>721</v>
      </c>
      <c r="M56" s="2">
        <v>3.2</v>
      </c>
      <c r="N56" s="2">
        <v>136</v>
      </c>
      <c r="O56" s="2">
        <v>1988</v>
      </c>
      <c r="P56" s="5">
        <f>(O56/E56)*9</f>
        <v>8.8346829942721712</v>
      </c>
      <c r="Q56" s="2">
        <v>567</v>
      </c>
      <c r="R56" s="5">
        <f>(Q56/E56)*9</f>
        <v>2.519751135690302</v>
      </c>
      <c r="S56" s="2">
        <v>3.51</v>
      </c>
      <c r="T56" s="2">
        <v>1.1319999999999999</v>
      </c>
      <c r="U56" s="2">
        <v>3.44</v>
      </c>
      <c r="V56" s="2">
        <v>0.27900000000000003</v>
      </c>
      <c r="W56" s="2">
        <v>220</v>
      </c>
      <c r="X56" s="5">
        <f t="shared" si="1"/>
        <v>0.97768121666995855</v>
      </c>
      <c r="Y56" s="2">
        <v>8262</v>
      </c>
    </row>
    <row r="57" spans="1:25" ht="30">
      <c r="A57" s="2" t="s">
        <v>228</v>
      </c>
      <c r="B57" s="2">
        <v>1975</v>
      </c>
      <c r="C57" s="2">
        <v>1993</v>
      </c>
      <c r="D57" s="2">
        <v>40.1</v>
      </c>
      <c r="E57" s="2">
        <v>2525.1999999999998</v>
      </c>
      <c r="F57" s="2">
        <v>600</v>
      </c>
      <c r="G57" s="2">
        <v>356</v>
      </c>
      <c r="H57" s="2">
        <v>177</v>
      </c>
      <c r="I57" s="2">
        <v>122</v>
      </c>
      <c r="J57" s="2">
        <v>0.59199999999999997</v>
      </c>
      <c r="K57" s="2">
        <v>2399</v>
      </c>
      <c r="L57" s="2">
        <v>935</v>
      </c>
      <c r="M57" s="2">
        <v>3.33</v>
      </c>
      <c r="N57" s="2">
        <v>114</v>
      </c>
      <c r="O57" s="2">
        <v>1673</v>
      </c>
      <c r="P57" s="5">
        <f>(O57/E57)*9</f>
        <v>5.9626960240773013</v>
      </c>
      <c r="Q57" s="2">
        <v>592</v>
      </c>
      <c r="R57" s="5">
        <f>(Q57/E57)*9</f>
        <v>2.109931886583241</v>
      </c>
      <c r="S57" s="2">
        <v>2.83</v>
      </c>
      <c r="T57" s="2">
        <v>1.1839999999999999</v>
      </c>
      <c r="U57" s="2">
        <v>3.41</v>
      </c>
      <c r="V57" s="2">
        <v>0.27900000000000003</v>
      </c>
      <c r="W57" s="2">
        <v>245</v>
      </c>
      <c r="X57" s="5">
        <f t="shared" si="1"/>
        <v>0.87319816252178051</v>
      </c>
      <c r="Y57" s="2">
        <v>10366</v>
      </c>
    </row>
    <row r="58" spans="1:25">
      <c r="A58" s="2" t="s">
        <v>264</v>
      </c>
      <c r="B58" s="2">
        <v>1974</v>
      </c>
      <c r="C58" s="2">
        <v>1986</v>
      </c>
      <c r="D58" s="2">
        <v>31.2</v>
      </c>
      <c r="E58" s="2">
        <v>2148.1999999999998</v>
      </c>
      <c r="F58" s="2">
        <v>325</v>
      </c>
      <c r="G58" s="2">
        <v>322</v>
      </c>
      <c r="H58" s="2">
        <v>123</v>
      </c>
      <c r="I58" s="2">
        <v>108</v>
      </c>
      <c r="J58" s="2">
        <v>0.53200000000000003</v>
      </c>
      <c r="K58" s="2">
        <v>2093</v>
      </c>
      <c r="L58" s="2">
        <v>856</v>
      </c>
      <c r="M58" s="2">
        <v>3.59</v>
      </c>
      <c r="N58" s="2">
        <v>105</v>
      </c>
      <c r="O58" s="2">
        <v>1146</v>
      </c>
      <c r="P58" s="5">
        <f>(O58/E58)*9</f>
        <v>4.8012289358532731</v>
      </c>
      <c r="Q58" s="2">
        <v>778</v>
      </c>
      <c r="R58" s="5">
        <f>(Q58/E58)*9</f>
        <v>3.259473047202309</v>
      </c>
      <c r="S58" s="2">
        <v>1.47</v>
      </c>
      <c r="T58" s="2">
        <v>1.3360000000000001</v>
      </c>
      <c r="U58" s="2">
        <v>3.62</v>
      </c>
      <c r="V58" s="2">
        <v>0.28399999999999997</v>
      </c>
      <c r="W58" s="2">
        <v>137</v>
      </c>
      <c r="X58" s="5">
        <f t="shared" si="1"/>
        <v>0.57396890419886426</v>
      </c>
      <c r="Y58" s="2">
        <v>9077</v>
      </c>
    </row>
    <row r="59" spans="1:25">
      <c r="A59" s="2" t="s">
        <v>231</v>
      </c>
      <c r="B59" s="2">
        <v>2002</v>
      </c>
      <c r="C59" s="2">
        <v>2017</v>
      </c>
      <c r="D59" s="2">
        <v>38.4</v>
      </c>
      <c r="E59" s="2">
        <v>2840.1</v>
      </c>
      <c r="F59" s="2">
        <v>448</v>
      </c>
      <c r="G59" s="2">
        <v>446</v>
      </c>
      <c r="H59" s="2">
        <v>188</v>
      </c>
      <c r="I59" s="2">
        <v>147</v>
      </c>
      <c r="J59" s="2">
        <v>0.56100000000000005</v>
      </c>
      <c r="K59" s="2">
        <v>2862</v>
      </c>
      <c r="L59" s="2">
        <v>1237</v>
      </c>
      <c r="M59" s="2">
        <v>3.92</v>
      </c>
      <c r="N59" s="2">
        <v>110</v>
      </c>
      <c r="O59" s="2">
        <v>2294</v>
      </c>
      <c r="P59" s="5">
        <f>(O59/E59)*9</f>
        <v>7.2694623428752507</v>
      </c>
      <c r="Q59" s="2">
        <v>815</v>
      </c>
      <c r="R59" s="5">
        <f>(Q59/E59)*9</f>
        <v>2.582655540297877</v>
      </c>
      <c r="S59" s="2">
        <v>2.81</v>
      </c>
      <c r="T59" s="2">
        <v>1.2949999999999999</v>
      </c>
      <c r="U59" s="2">
        <v>3.94</v>
      </c>
      <c r="V59" s="2">
        <v>0.30299999999999999</v>
      </c>
      <c r="W59" s="2">
        <v>319</v>
      </c>
      <c r="X59" s="5">
        <f t="shared" si="1"/>
        <v>1.01087989859512</v>
      </c>
      <c r="Y59" s="2">
        <v>12030</v>
      </c>
    </row>
    <row r="60" spans="1:25">
      <c r="A60" s="2" t="s">
        <v>42</v>
      </c>
      <c r="B60" s="2">
        <v>1988</v>
      </c>
      <c r="C60" s="2">
        <v>2009</v>
      </c>
      <c r="D60" s="2">
        <v>66.5</v>
      </c>
      <c r="E60" s="2">
        <v>3473</v>
      </c>
      <c r="F60" s="2">
        <v>723</v>
      </c>
      <c r="G60" s="2">
        <v>481</v>
      </c>
      <c r="H60" s="2">
        <v>213</v>
      </c>
      <c r="I60" s="2">
        <v>155</v>
      </c>
      <c r="J60" s="2">
        <v>0.57899999999999996</v>
      </c>
      <c r="K60" s="2">
        <v>3074</v>
      </c>
      <c r="L60" s="2">
        <v>1284</v>
      </c>
      <c r="M60" s="2">
        <v>3.33</v>
      </c>
      <c r="N60" s="2">
        <v>125</v>
      </c>
      <c r="O60" s="2">
        <v>3084</v>
      </c>
      <c r="P60" s="5">
        <f>(O60/E60)*9</f>
        <v>7.9919378059314718</v>
      </c>
      <c r="Q60" s="2">
        <v>1010</v>
      </c>
      <c r="R60" s="5">
        <f>(Q60/E60)*9</f>
        <v>2.617333717247337</v>
      </c>
      <c r="S60" s="2">
        <v>3.05</v>
      </c>
      <c r="T60" s="2">
        <v>1.1759999999999999</v>
      </c>
      <c r="U60" s="2">
        <v>3.24</v>
      </c>
      <c r="V60" s="2">
        <v>0.28699999999999998</v>
      </c>
      <c r="W60" s="2">
        <v>288</v>
      </c>
      <c r="X60" s="5">
        <f t="shared" si="1"/>
        <v>0.74632882234379494</v>
      </c>
      <c r="Y60" s="2">
        <v>14271</v>
      </c>
    </row>
    <row r="61" spans="1:25">
      <c r="A61" s="2" t="s">
        <v>247</v>
      </c>
      <c r="B61" s="2">
        <v>1979</v>
      </c>
      <c r="C61" s="2">
        <v>1990</v>
      </c>
      <c r="D61" s="2">
        <v>34.299999999999997</v>
      </c>
      <c r="E61" s="2">
        <v>1797</v>
      </c>
      <c r="F61" s="2">
        <v>281</v>
      </c>
      <c r="G61" s="2">
        <v>263</v>
      </c>
      <c r="H61" s="2">
        <v>117</v>
      </c>
      <c r="I61" s="2">
        <v>72</v>
      </c>
      <c r="J61" s="2">
        <v>0.61899999999999999</v>
      </c>
      <c r="K61" s="2">
        <v>1677</v>
      </c>
      <c r="L61" s="2">
        <v>623</v>
      </c>
      <c r="M61" s="2">
        <v>3.12</v>
      </c>
      <c r="N61" s="2">
        <v>124</v>
      </c>
      <c r="O61" s="2">
        <v>988</v>
      </c>
      <c r="P61" s="5">
        <f>(O61/E61)*9</f>
        <v>4.9482470784641066</v>
      </c>
      <c r="Q61" s="2">
        <v>475</v>
      </c>
      <c r="R61" s="5">
        <f>(Q61/E61)*9</f>
        <v>2.3789649415692824</v>
      </c>
      <c r="S61" s="2">
        <v>2.08</v>
      </c>
      <c r="T61" s="2">
        <v>1.198</v>
      </c>
      <c r="U61" s="2">
        <v>3.62</v>
      </c>
      <c r="V61" s="2">
        <v>0.26900000000000002</v>
      </c>
      <c r="W61" s="2">
        <v>156</v>
      </c>
      <c r="X61" s="5">
        <f t="shared" si="1"/>
        <v>0.78130217028380633</v>
      </c>
      <c r="Y61" s="2">
        <v>7368</v>
      </c>
    </row>
    <row r="62" spans="1:25">
      <c r="A62" s="2" t="s">
        <v>249</v>
      </c>
      <c r="B62" s="2">
        <v>2008</v>
      </c>
      <c r="C62" s="2">
        <v>2018</v>
      </c>
      <c r="D62" s="2">
        <v>34.1</v>
      </c>
      <c r="E62" s="2">
        <v>1840.1</v>
      </c>
      <c r="F62" s="2">
        <v>292</v>
      </c>
      <c r="G62" s="2">
        <v>292</v>
      </c>
      <c r="H62" s="2">
        <v>125</v>
      </c>
      <c r="I62" s="2">
        <v>85</v>
      </c>
      <c r="J62" s="2">
        <v>0.59499999999999997</v>
      </c>
      <c r="K62" s="2">
        <v>1669</v>
      </c>
      <c r="L62" s="2">
        <v>681</v>
      </c>
      <c r="M62" s="2">
        <v>3.33</v>
      </c>
      <c r="N62" s="2">
        <v>121</v>
      </c>
      <c r="O62" s="2">
        <v>1543</v>
      </c>
      <c r="P62" s="5">
        <f>(O62/E62)*9</f>
        <v>7.5468724525840996</v>
      </c>
      <c r="Q62" s="2">
        <v>521</v>
      </c>
      <c r="R62" s="5">
        <f>(Q62/E62)*9</f>
        <v>2.5482310743981307</v>
      </c>
      <c r="S62" s="2">
        <v>2.96</v>
      </c>
      <c r="T62" s="2">
        <v>1.19</v>
      </c>
      <c r="U62" s="2">
        <v>3.8</v>
      </c>
      <c r="V62" s="2">
        <v>0.28499999999999998</v>
      </c>
      <c r="W62" s="2">
        <v>190</v>
      </c>
      <c r="X62" s="5">
        <f t="shared" si="1"/>
        <v>0.92929732079778282</v>
      </c>
      <c r="Y62" s="2">
        <v>7620</v>
      </c>
    </row>
    <row r="63" spans="1:25">
      <c r="A63" s="2" t="s">
        <v>84</v>
      </c>
      <c r="B63" s="2">
        <v>2006</v>
      </c>
      <c r="C63" s="2">
        <v>2018</v>
      </c>
      <c r="D63" s="2">
        <v>43.8</v>
      </c>
      <c r="E63" s="2">
        <v>2348</v>
      </c>
      <c r="F63" s="2">
        <v>378</v>
      </c>
      <c r="G63" s="2">
        <v>377</v>
      </c>
      <c r="H63" s="2">
        <v>174</v>
      </c>
      <c r="I63" s="2">
        <v>98</v>
      </c>
      <c r="J63" s="2">
        <v>0.64</v>
      </c>
      <c r="K63" s="2">
        <v>2169</v>
      </c>
      <c r="L63" s="2">
        <v>918</v>
      </c>
      <c r="M63" s="2">
        <v>3.52</v>
      </c>
      <c r="N63" s="2">
        <v>122</v>
      </c>
      <c r="O63" s="2">
        <v>2174</v>
      </c>
      <c r="P63" s="5">
        <f>(O63/E63)*9</f>
        <v>8.3330494037478697</v>
      </c>
      <c r="Q63" s="2">
        <v>762</v>
      </c>
      <c r="R63" s="5">
        <f>(Q63/E63)*9</f>
        <v>2.9207836456558773</v>
      </c>
      <c r="S63" s="2">
        <v>2.85</v>
      </c>
      <c r="T63" s="2">
        <v>1.248</v>
      </c>
      <c r="U63" s="2">
        <v>3.61</v>
      </c>
      <c r="V63" s="2">
        <v>0.3</v>
      </c>
      <c r="W63" s="2">
        <v>231</v>
      </c>
      <c r="X63" s="5">
        <f t="shared" si="1"/>
        <v>0.88543441226575803</v>
      </c>
      <c r="Y63" s="2">
        <v>9760</v>
      </c>
    </row>
    <row r="64" spans="1:25">
      <c r="A64" s="2" t="s">
        <v>230</v>
      </c>
      <c r="B64" s="2">
        <v>1971</v>
      </c>
      <c r="C64" s="2">
        <v>1983</v>
      </c>
      <c r="D64" s="2">
        <v>39</v>
      </c>
      <c r="E64" s="2">
        <v>2363</v>
      </c>
      <c r="F64" s="2">
        <v>361</v>
      </c>
      <c r="G64" s="2">
        <v>318</v>
      </c>
      <c r="H64" s="2">
        <v>125</v>
      </c>
      <c r="I64" s="2">
        <v>126</v>
      </c>
      <c r="J64" s="2">
        <v>0.498</v>
      </c>
      <c r="K64" s="2">
        <v>2276</v>
      </c>
      <c r="L64" s="2">
        <v>835</v>
      </c>
      <c r="M64" s="2">
        <v>3.18</v>
      </c>
      <c r="N64" s="2">
        <v>114</v>
      </c>
      <c r="O64" s="2">
        <v>1516</v>
      </c>
      <c r="P64" s="5">
        <f>(O64/E64)*9</f>
        <v>5.7740160812526451</v>
      </c>
      <c r="Q64" s="2">
        <v>638</v>
      </c>
      <c r="R64" s="5">
        <f>(Q64/E64)*9</f>
        <v>2.4299619128226833</v>
      </c>
      <c r="S64" s="2">
        <v>2.38</v>
      </c>
      <c r="T64" s="2">
        <v>1.2330000000000001</v>
      </c>
      <c r="U64" s="2">
        <v>3.06</v>
      </c>
      <c r="V64" s="2">
        <v>0.28799999999999998</v>
      </c>
      <c r="W64" s="2">
        <v>161</v>
      </c>
      <c r="X64" s="5">
        <f t="shared" si="1"/>
        <v>0.6132035548032162</v>
      </c>
      <c r="Y64" s="2">
        <v>9789</v>
      </c>
    </row>
    <row r="65" spans="1:25">
      <c r="A65" s="2" t="s">
        <v>240</v>
      </c>
      <c r="B65" s="2">
        <v>1984</v>
      </c>
      <c r="C65" s="2">
        <v>2002</v>
      </c>
      <c r="D65" s="2">
        <v>35.1</v>
      </c>
      <c r="E65" s="2">
        <v>1880</v>
      </c>
      <c r="F65" s="2">
        <v>376</v>
      </c>
      <c r="G65" s="2">
        <v>269</v>
      </c>
      <c r="H65" s="2">
        <v>116</v>
      </c>
      <c r="I65" s="2">
        <v>91</v>
      </c>
      <c r="J65" s="2">
        <v>0.56000000000000005</v>
      </c>
      <c r="K65" s="2">
        <v>1710</v>
      </c>
      <c r="L65" s="2">
        <v>676</v>
      </c>
      <c r="M65" s="2">
        <v>3.24</v>
      </c>
      <c r="N65" s="2">
        <v>121</v>
      </c>
      <c r="O65" s="2">
        <v>1606</v>
      </c>
      <c r="P65" s="5">
        <f>(O65/E65)*9</f>
        <v>7.6882978723404252</v>
      </c>
      <c r="Q65" s="2">
        <v>663</v>
      </c>
      <c r="R65" s="5">
        <f>(Q65/E65)*9</f>
        <v>3.173936170212766</v>
      </c>
      <c r="S65" s="2">
        <v>2.42</v>
      </c>
      <c r="T65" s="2">
        <v>1.262</v>
      </c>
      <c r="U65" s="2">
        <v>3.28</v>
      </c>
      <c r="V65" s="2">
        <v>0.29299999999999998</v>
      </c>
      <c r="W65" s="2">
        <v>147</v>
      </c>
      <c r="X65" s="5">
        <f t="shared" si="1"/>
        <v>0.70372340425531921</v>
      </c>
      <c r="Y65" s="2">
        <v>7867</v>
      </c>
    </row>
    <row r="66" spans="1:25">
      <c r="A66" s="2" t="s">
        <v>238</v>
      </c>
      <c r="B66" s="2">
        <v>2001</v>
      </c>
      <c r="C66" s="2">
        <v>2014</v>
      </c>
      <c r="D66" s="2">
        <v>35.299999999999997</v>
      </c>
      <c r="E66" s="2">
        <v>2051</v>
      </c>
      <c r="F66" s="2">
        <v>335</v>
      </c>
      <c r="G66" s="2">
        <v>332</v>
      </c>
      <c r="H66" s="2">
        <v>138</v>
      </c>
      <c r="I66" s="2">
        <v>106</v>
      </c>
      <c r="J66" s="2">
        <v>0.56599999999999995</v>
      </c>
      <c r="K66" s="2">
        <v>1897</v>
      </c>
      <c r="L66" s="2">
        <v>884</v>
      </c>
      <c r="M66" s="2">
        <v>3.88</v>
      </c>
      <c r="N66" s="2">
        <v>111</v>
      </c>
      <c r="O66" s="2">
        <v>1901</v>
      </c>
      <c r="P66" s="5">
        <f>(O66/E66)*9</f>
        <v>8.3417844953681133</v>
      </c>
      <c r="Q66" s="2">
        <v>629</v>
      </c>
      <c r="R66" s="5">
        <f>(Q66/E66)*9</f>
        <v>2.7601170160897124</v>
      </c>
      <c r="S66" s="2">
        <v>3.02</v>
      </c>
      <c r="T66" s="2">
        <v>1.232</v>
      </c>
      <c r="U66" s="2">
        <v>3.78</v>
      </c>
      <c r="V66" s="2">
        <v>0.29299999999999998</v>
      </c>
      <c r="W66" s="2">
        <v>238</v>
      </c>
      <c r="X66" s="5">
        <f t="shared" ref="X66:X97" si="2">(W66/E66)*9</f>
        <v>1.0443686006825939</v>
      </c>
      <c r="Y66" s="2">
        <v>8579</v>
      </c>
    </row>
    <row r="67" spans="1:25" ht="30">
      <c r="A67" s="2" t="s">
        <v>48</v>
      </c>
      <c r="B67" s="2">
        <v>2005</v>
      </c>
      <c r="C67" s="2">
        <v>2018</v>
      </c>
      <c r="D67" s="2">
        <v>62.5</v>
      </c>
      <c r="E67" s="2">
        <v>2740</v>
      </c>
      <c r="F67" s="2">
        <v>416</v>
      </c>
      <c r="G67" s="2">
        <v>416</v>
      </c>
      <c r="H67" s="2">
        <v>203</v>
      </c>
      <c r="I67" s="2">
        <v>123</v>
      </c>
      <c r="J67" s="2">
        <v>0.623</v>
      </c>
      <c r="K67" s="2">
        <v>2391</v>
      </c>
      <c r="L67" s="2">
        <v>1038</v>
      </c>
      <c r="M67" s="2">
        <v>3.41</v>
      </c>
      <c r="N67" s="2">
        <v>125</v>
      </c>
      <c r="O67" s="2">
        <v>2674</v>
      </c>
      <c r="P67" s="5">
        <f>(O67/E67)*9</f>
        <v>8.7832116788321173</v>
      </c>
      <c r="Q67" s="2">
        <v>806</v>
      </c>
      <c r="R67" s="5">
        <f>(Q67/E67)*9</f>
        <v>2.6474452554744525</v>
      </c>
      <c r="S67" s="2">
        <v>3.32</v>
      </c>
      <c r="T67" s="2">
        <v>1.167</v>
      </c>
      <c r="U67" s="2">
        <v>3.43</v>
      </c>
      <c r="V67" s="2">
        <v>0.28699999999999998</v>
      </c>
      <c r="W67" s="2">
        <v>271</v>
      </c>
      <c r="X67" s="5">
        <f t="shared" si="2"/>
        <v>0.89014598540145984</v>
      </c>
      <c r="Y67" s="2">
        <v>11280</v>
      </c>
    </row>
    <row r="68" spans="1:25">
      <c r="A68" s="2" t="s">
        <v>69</v>
      </c>
      <c r="B68" s="2">
        <v>1989</v>
      </c>
      <c r="C68" s="2">
        <v>2008</v>
      </c>
      <c r="D68" s="2">
        <v>50.7</v>
      </c>
      <c r="E68" s="2">
        <v>3302.2</v>
      </c>
      <c r="F68" s="2">
        <v>762</v>
      </c>
      <c r="G68" s="2">
        <v>474</v>
      </c>
      <c r="H68" s="2">
        <v>219</v>
      </c>
      <c r="I68" s="2">
        <v>156</v>
      </c>
      <c r="J68" s="2">
        <v>0.58399999999999996</v>
      </c>
      <c r="K68" s="2">
        <v>3457</v>
      </c>
      <c r="L68" s="2">
        <v>1568</v>
      </c>
      <c r="M68" s="2">
        <v>4.2699999999999996</v>
      </c>
      <c r="N68" s="2">
        <v>107</v>
      </c>
      <c r="O68" s="2">
        <v>1968</v>
      </c>
      <c r="P68" s="5">
        <f>(O68/E68)*9</f>
        <v>5.3636969293198478</v>
      </c>
      <c r="Q68" s="2">
        <v>1175</v>
      </c>
      <c r="R68" s="5">
        <f>(Q68/E68)*9</f>
        <v>3.2024105142026529</v>
      </c>
      <c r="S68" s="2">
        <v>1.67</v>
      </c>
      <c r="T68" s="2">
        <v>1.403</v>
      </c>
      <c r="U68" s="2">
        <v>4.38</v>
      </c>
      <c r="V68" s="2">
        <v>0.29499999999999998</v>
      </c>
      <c r="W68" s="2">
        <v>339</v>
      </c>
      <c r="X68" s="5">
        <f t="shared" si="2"/>
        <v>0.92392950154442499</v>
      </c>
      <c r="Y68" s="2">
        <v>14280</v>
      </c>
    </row>
    <row r="69" spans="1:25">
      <c r="A69" s="2" t="s">
        <v>62</v>
      </c>
      <c r="B69" s="2">
        <v>1989</v>
      </c>
      <c r="C69" s="2">
        <v>2004</v>
      </c>
      <c r="D69" s="2">
        <v>55</v>
      </c>
      <c r="E69" s="2">
        <v>2595.1</v>
      </c>
      <c r="F69" s="2">
        <v>414</v>
      </c>
      <c r="G69" s="2">
        <v>402</v>
      </c>
      <c r="H69" s="2">
        <v>169</v>
      </c>
      <c r="I69" s="2">
        <v>137</v>
      </c>
      <c r="J69" s="2">
        <v>0.55200000000000005</v>
      </c>
      <c r="K69" s="2">
        <v>2425</v>
      </c>
      <c r="L69" s="2">
        <v>1078</v>
      </c>
      <c r="M69" s="2">
        <v>3.74</v>
      </c>
      <c r="N69" s="2">
        <v>121</v>
      </c>
      <c r="O69" s="2">
        <v>1994</v>
      </c>
      <c r="P69" s="5">
        <f>(O69/E69)*9</f>
        <v>6.9153404493083119</v>
      </c>
      <c r="Q69" s="2">
        <v>933</v>
      </c>
      <c r="R69" s="5">
        <f>(Q69/E69)*9</f>
        <v>3.2357134599822746</v>
      </c>
      <c r="S69" s="2">
        <v>2.14</v>
      </c>
      <c r="T69" s="2">
        <v>1.294</v>
      </c>
      <c r="U69" s="2">
        <v>3.81</v>
      </c>
      <c r="V69" s="2">
        <v>0.28699999999999998</v>
      </c>
      <c r="W69" s="2">
        <v>232</v>
      </c>
      <c r="X69" s="5">
        <f t="shared" si="2"/>
        <v>0.80459327193557084</v>
      </c>
      <c r="Y69" s="2">
        <v>10958</v>
      </c>
    </row>
    <row r="70" spans="1:25">
      <c r="A70" s="2" t="s">
        <v>39</v>
      </c>
      <c r="B70" s="2">
        <v>1986</v>
      </c>
      <c r="C70" s="2">
        <v>2005</v>
      </c>
      <c r="D70" s="2">
        <v>68.400000000000006</v>
      </c>
      <c r="E70" s="2">
        <v>3256.1</v>
      </c>
      <c r="F70" s="2">
        <v>486</v>
      </c>
      <c r="G70" s="2">
        <v>476</v>
      </c>
      <c r="H70" s="2">
        <v>211</v>
      </c>
      <c r="I70" s="2">
        <v>144</v>
      </c>
      <c r="J70" s="2">
        <v>0.59399999999999997</v>
      </c>
      <c r="K70" s="2">
        <v>3079</v>
      </c>
      <c r="L70" s="2">
        <v>1185</v>
      </c>
      <c r="M70" s="2">
        <v>3.28</v>
      </c>
      <c r="N70" s="2">
        <v>127</v>
      </c>
      <c r="O70" s="2">
        <v>2397</v>
      </c>
      <c r="P70" s="5">
        <f>(O70/E70)*9</f>
        <v>6.6254107674825713</v>
      </c>
      <c r="Q70" s="2">
        <v>901</v>
      </c>
      <c r="R70" s="5">
        <f>(Q70/E70)*9</f>
        <v>2.4904026289118883</v>
      </c>
      <c r="S70" s="2">
        <v>2.66</v>
      </c>
      <c r="T70" s="2">
        <v>1.222</v>
      </c>
      <c r="U70" s="2">
        <v>3.33</v>
      </c>
      <c r="V70" s="2">
        <v>0.29299999999999998</v>
      </c>
      <c r="W70" s="2">
        <v>208</v>
      </c>
      <c r="X70" s="5">
        <f t="shared" si="2"/>
        <v>0.57492091766223397</v>
      </c>
      <c r="Y70" s="2">
        <v>13542</v>
      </c>
    </row>
    <row r="71" spans="1:25" ht="30">
      <c r="A71" s="2" t="s">
        <v>265</v>
      </c>
      <c r="B71" s="2">
        <v>1997</v>
      </c>
      <c r="C71" s="2">
        <v>2012</v>
      </c>
      <c r="D71" s="2">
        <v>30.8</v>
      </c>
      <c r="E71" s="2">
        <v>2720.1</v>
      </c>
      <c r="F71" s="2">
        <v>451</v>
      </c>
      <c r="G71" s="2">
        <v>443</v>
      </c>
      <c r="H71" s="2">
        <v>169</v>
      </c>
      <c r="I71" s="2">
        <v>152</v>
      </c>
      <c r="J71" s="2">
        <v>0.52600000000000002</v>
      </c>
      <c r="K71" s="2">
        <v>2770</v>
      </c>
      <c r="L71" s="2">
        <v>1243</v>
      </c>
      <c r="M71" s="2">
        <v>4.1100000000000003</v>
      </c>
      <c r="N71" s="2">
        <v>106</v>
      </c>
      <c r="O71" s="2">
        <v>2083</v>
      </c>
      <c r="P71" s="5">
        <f>(O71/E71)*9</f>
        <v>6.8920260284548363</v>
      </c>
      <c r="Q71" s="2">
        <v>843</v>
      </c>
      <c r="R71" s="5">
        <f>(Q71/E71)*9</f>
        <v>2.7892356898643431</v>
      </c>
      <c r="S71" s="2">
        <v>2.4700000000000002</v>
      </c>
      <c r="T71" s="2">
        <v>1.3280000000000001</v>
      </c>
      <c r="U71" s="2">
        <v>3.99</v>
      </c>
      <c r="V71" s="2">
        <v>0.30099999999999999</v>
      </c>
      <c r="W71" s="2">
        <v>296</v>
      </c>
      <c r="X71" s="5">
        <f t="shared" si="2"/>
        <v>0.97937575824418233</v>
      </c>
      <c r="Y71" s="2">
        <v>11616</v>
      </c>
    </row>
    <row r="72" spans="1:25" ht="30">
      <c r="A72" s="2" t="s">
        <v>272</v>
      </c>
      <c r="B72" s="2">
        <v>2009</v>
      </c>
      <c r="C72" s="2">
        <v>2018</v>
      </c>
      <c r="D72" s="2">
        <v>29.5</v>
      </c>
      <c r="E72" s="2">
        <v>1620.1</v>
      </c>
      <c r="F72" s="2">
        <v>252</v>
      </c>
      <c r="G72" s="2">
        <v>249</v>
      </c>
      <c r="H72" s="2">
        <v>109</v>
      </c>
      <c r="I72" s="2">
        <v>82</v>
      </c>
      <c r="J72" s="2">
        <v>0.57099999999999995</v>
      </c>
      <c r="K72" s="2">
        <v>1411</v>
      </c>
      <c r="L72" s="2">
        <v>546</v>
      </c>
      <c r="M72" s="2">
        <v>3.03</v>
      </c>
      <c r="N72" s="2">
        <v>123</v>
      </c>
      <c r="O72" s="2">
        <v>1578</v>
      </c>
      <c r="P72" s="5">
        <f>(O72/E72)*9</f>
        <v>8.7661255478056912</v>
      </c>
      <c r="Q72" s="2">
        <v>382</v>
      </c>
      <c r="R72" s="5">
        <f>(Q72/E72)*9</f>
        <v>2.1220912289364855</v>
      </c>
      <c r="S72" s="2">
        <v>4.13</v>
      </c>
      <c r="T72" s="2">
        <v>1.107</v>
      </c>
      <c r="U72" s="2">
        <v>3.25</v>
      </c>
      <c r="V72" s="2">
        <v>0.28699999999999998</v>
      </c>
      <c r="W72" s="2">
        <v>161</v>
      </c>
      <c r="X72" s="5">
        <f t="shared" si="2"/>
        <v>0.89438923523239311</v>
      </c>
      <c r="Y72" s="2">
        <v>6586</v>
      </c>
    </row>
    <row r="73" spans="1:25" ht="30">
      <c r="A73" s="2" t="s">
        <v>59</v>
      </c>
      <c r="B73" s="2">
        <v>1995</v>
      </c>
      <c r="C73" s="2">
        <v>2013</v>
      </c>
      <c r="D73" s="2">
        <v>56.3</v>
      </c>
      <c r="E73" s="2">
        <v>1283.2</v>
      </c>
      <c r="F73" s="2">
        <v>1115</v>
      </c>
      <c r="G73" s="2">
        <v>10</v>
      </c>
      <c r="H73" s="2">
        <v>82</v>
      </c>
      <c r="I73" s="2">
        <v>60</v>
      </c>
      <c r="J73" s="2">
        <v>0.57699999999999996</v>
      </c>
      <c r="K73" s="2">
        <v>998</v>
      </c>
      <c r="L73" s="2">
        <v>315</v>
      </c>
      <c r="M73" s="2">
        <v>2.21</v>
      </c>
      <c r="N73" s="2">
        <v>205</v>
      </c>
      <c r="O73" s="2">
        <v>1173</v>
      </c>
      <c r="P73" s="5">
        <f>(O73/E73)*9</f>
        <v>8.2270885286783049</v>
      </c>
      <c r="Q73" s="2">
        <v>286</v>
      </c>
      <c r="R73" s="5">
        <f>(Q73/E73)*9</f>
        <v>2.0059226932668328</v>
      </c>
      <c r="S73" s="2">
        <v>4.0999999999999996</v>
      </c>
      <c r="T73" s="2">
        <v>1</v>
      </c>
      <c r="U73" s="2">
        <v>2.76</v>
      </c>
      <c r="V73" s="2">
        <v>0.26500000000000001</v>
      </c>
      <c r="W73" s="2">
        <v>71</v>
      </c>
      <c r="X73" s="5">
        <f t="shared" si="2"/>
        <v>0.49797381546134661</v>
      </c>
      <c r="Y73" s="2">
        <v>5103</v>
      </c>
    </row>
    <row r="74" spans="1:25">
      <c r="A74" s="2" t="s">
        <v>53</v>
      </c>
      <c r="B74" s="2">
        <v>2000</v>
      </c>
      <c r="C74" s="2">
        <v>2015</v>
      </c>
      <c r="D74" s="2">
        <v>60.3</v>
      </c>
      <c r="E74" s="2">
        <v>3283.1</v>
      </c>
      <c r="F74" s="2">
        <v>518</v>
      </c>
      <c r="G74" s="2">
        <v>493</v>
      </c>
      <c r="H74" s="2">
        <v>214</v>
      </c>
      <c r="I74" s="2">
        <v>160</v>
      </c>
      <c r="J74" s="2">
        <v>0.57199999999999995</v>
      </c>
      <c r="K74" s="2">
        <v>3472</v>
      </c>
      <c r="L74" s="2">
        <v>1391</v>
      </c>
      <c r="M74" s="2">
        <v>3.81</v>
      </c>
      <c r="N74" s="2">
        <v>117</v>
      </c>
      <c r="O74" s="2">
        <v>1870</v>
      </c>
      <c r="P74" s="5">
        <f>(O74/E74)*9</f>
        <v>5.12625262709025</v>
      </c>
      <c r="Q74" s="2">
        <v>734</v>
      </c>
      <c r="R74" s="5">
        <f>(Q74/E74)*9</f>
        <v>2.0121226889220551</v>
      </c>
      <c r="S74" s="2">
        <v>2.5499999999999998</v>
      </c>
      <c r="T74" s="2">
        <v>1.2809999999999999</v>
      </c>
      <c r="U74" s="2">
        <v>4.1100000000000003</v>
      </c>
      <c r="V74" s="2">
        <v>0.29499999999999998</v>
      </c>
      <c r="W74" s="2">
        <v>361</v>
      </c>
      <c r="X74" s="5">
        <f t="shared" si="2"/>
        <v>0.98961347506929431</v>
      </c>
      <c r="Y74" s="2">
        <v>13705</v>
      </c>
    </row>
    <row r="75" spans="1:25">
      <c r="A75" s="2" t="s">
        <v>234</v>
      </c>
      <c r="B75" s="2">
        <v>1984</v>
      </c>
      <c r="C75" s="2">
        <v>1997</v>
      </c>
      <c r="D75" s="2">
        <v>37.6</v>
      </c>
      <c r="E75" s="2">
        <v>2223.1</v>
      </c>
      <c r="F75" s="2">
        <v>384</v>
      </c>
      <c r="G75" s="2">
        <v>329</v>
      </c>
      <c r="H75" s="2">
        <v>132</v>
      </c>
      <c r="I75" s="2">
        <v>136</v>
      </c>
      <c r="J75" s="2">
        <v>0.49299999999999999</v>
      </c>
      <c r="K75" s="2">
        <v>2239</v>
      </c>
      <c r="L75" s="2">
        <v>978</v>
      </c>
      <c r="M75" s="2">
        <v>3.96</v>
      </c>
      <c r="N75" s="2">
        <v>109</v>
      </c>
      <c r="O75" s="2">
        <v>1371</v>
      </c>
      <c r="P75" s="5">
        <f>(O75/E75)*9</f>
        <v>5.5503576087445463</v>
      </c>
      <c r="Q75" s="2">
        <v>786</v>
      </c>
      <c r="R75" s="5">
        <f>(Q75/E75)*9</f>
        <v>3.1820430929782737</v>
      </c>
      <c r="S75" s="2">
        <v>1.74</v>
      </c>
      <c r="T75" s="2">
        <v>1.361</v>
      </c>
      <c r="U75" s="2">
        <v>3.68</v>
      </c>
      <c r="V75" s="2">
        <v>0.29599999999999999</v>
      </c>
      <c r="W75" s="2">
        <v>155</v>
      </c>
      <c r="X75" s="5">
        <f t="shared" si="2"/>
        <v>0.62750213665602095</v>
      </c>
      <c r="Y75" s="2">
        <v>9487</v>
      </c>
    </row>
    <row r="76" spans="1:25" ht="30">
      <c r="A76" s="2" t="s">
        <v>70</v>
      </c>
      <c r="B76" s="2">
        <v>1984</v>
      </c>
      <c r="C76" s="2">
        <v>1999</v>
      </c>
      <c r="D76" s="2">
        <v>50.2</v>
      </c>
      <c r="E76" s="2">
        <v>2962.2</v>
      </c>
      <c r="F76" s="2">
        <v>457</v>
      </c>
      <c r="G76" s="2">
        <v>428</v>
      </c>
      <c r="H76" s="2">
        <v>179</v>
      </c>
      <c r="I76" s="2">
        <v>158</v>
      </c>
      <c r="J76" s="2">
        <v>0.53100000000000003</v>
      </c>
      <c r="K76" s="2">
        <v>2723</v>
      </c>
      <c r="L76" s="2">
        <v>1306</v>
      </c>
      <c r="M76" s="2">
        <v>3.97</v>
      </c>
      <c r="N76" s="2">
        <v>107</v>
      </c>
      <c r="O76" s="2">
        <v>2464</v>
      </c>
      <c r="P76" s="5">
        <f>(O76/E76)*9</f>
        <v>7.4863277293903181</v>
      </c>
      <c r="Q76" s="2">
        <v>1289</v>
      </c>
      <c r="R76" s="5">
        <f>(Q76/E76)*9</f>
        <v>3.9163459590844645</v>
      </c>
      <c r="S76" s="2">
        <v>1.91</v>
      </c>
      <c r="T76" s="2">
        <v>1.3540000000000001</v>
      </c>
      <c r="U76" s="2">
        <v>3.93</v>
      </c>
      <c r="V76" s="2">
        <v>0.28799999999999998</v>
      </c>
      <c r="W76" s="2">
        <v>311</v>
      </c>
      <c r="X76" s="5">
        <f t="shared" si="2"/>
        <v>0.94490581324691114</v>
      </c>
      <c r="Y76" s="2">
        <v>12562</v>
      </c>
    </row>
    <row r="77" spans="1:25">
      <c r="A77" s="2" t="s">
        <v>64</v>
      </c>
      <c r="B77" s="2">
        <v>2008</v>
      </c>
      <c r="C77" s="2">
        <v>2018</v>
      </c>
      <c r="D77" s="2">
        <v>52.5</v>
      </c>
      <c r="E77" s="2">
        <v>2103.1999999999998</v>
      </c>
      <c r="F77" s="2">
        <v>336</v>
      </c>
      <c r="G77" s="2">
        <v>327</v>
      </c>
      <c r="H77" s="2">
        <v>158</v>
      </c>
      <c r="I77" s="2">
        <v>82</v>
      </c>
      <c r="J77" s="2">
        <v>0.65800000000000003</v>
      </c>
      <c r="K77" s="2">
        <v>1729</v>
      </c>
      <c r="L77" s="2">
        <v>753</v>
      </c>
      <c r="M77" s="2">
        <v>3.22</v>
      </c>
      <c r="N77" s="2">
        <v>130</v>
      </c>
      <c r="O77" s="2">
        <v>2426</v>
      </c>
      <c r="P77" s="5">
        <f>(O77/E77)*9</f>
        <v>10.38132369722328</v>
      </c>
      <c r="Q77" s="2">
        <v>583</v>
      </c>
      <c r="R77" s="5">
        <f>(Q77/E77)*9</f>
        <v>2.4947698744769879</v>
      </c>
      <c r="S77" s="2">
        <v>4.16</v>
      </c>
      <c r="T77" s="2">
        <v>1.099</v>
      </c>
      <c r="U77" s="2">
        <v>3.19</v>
      </c>
      <c r="V77" s="2">
        <v>0.28999999999999998</v>
      </c>
      <c r="W77" s="2">
        <v>234</v>
      </c>
      <c r="X77" s="5">
        <f t="shared" si="2"/>
        <v>1.001331304678585</v>
      </c>
      <c r="Y77" s="2">
        <v>8530</v>
      </c>
    </row>
    <row r="78" spans="1:25" ht="30">
      <c r="A78" s="2" t="s">
        <v>261</v>
      </c>
      <c r="B78" s="2">
        <v>1980</v>
      </c>
      <c r="C78" s="2">
        <v>1993</v>
      </c>
      <c r="D78" s="2">
        <v>31.5</v>
      </c>
      <c r="E78" s="2">
        <v>2123.1999999999998</v>
      </c>
      <c r="F78" s="2">
        <v>342</v>
      </c>
      <c r="G78" s="2">
        <v>309</v>
      </c>
      <c r="H78" s="2">
        <v>134</v>
      </c>
      <c r="I78" s="2">
        <v>116</v>
      </c>
      <c r="J78" s="2">
        <v>0.53600000000000003</v>
      </c>
      <c r="K78" s="2">
        <v>2082</v>
      </c>
      <c r="L78" s="2">
        <v>897</v>
      </c>
      <c r="M78" s="2">
        <v>3.8</v>
      </c>
      <c r="N78" s="2">
        <v>108</v>
      </c>
      <c r="O78" s="2">
        <v>1330</v>
      </c>
      <c r="P78" s="5">
        <f>(O78/E78)*9</f>
        <v>5.6377166541070087</v>
      </c>
      <c r="Q78" s="2">
        <v>721</v>
      </c>
      <c r="R78" s="5">
        <f>(Q78/E78)*9</f>
        <v>3.0562358703843255</v>
      </c>
      <c r="S78" s="2">
        <v>1.84</v>
      </c>
      <c r="T78" s="2">
        <v>1.32</v>
      </c>
      <c r="U78" s="2">
        <v>3.83</v>
      </c>
      <c r="V78" s="2">
        <v>0.28599999999999998</v>
      </c>
      <c r="W78" s="2">
        <v>188</v>
      </c>
      <c r="X78" s="5">
        <f t="shared" si="2"/>
        <v>0.79691032403918627</v>
      </c>
      <c r="Y78" s="2">
        <v>8999</v>
      </c>
    </row>
    <row r="79" spans="1:25">
      <c r="A79" s="2" t="s">
        <v>34</v>
      </c>
      <c r="B79" s="2">
        <v>1991</v>
      </c>
      <c r="C79" s="2">
        <v>2008</v>
      </c>
      <c r="D79" s="2">
        <v>82.9</v>
      </c>
      <c r="E79" s="2">
        <v>3562.2</v>
      </c>
      <c r="F79" s="2">
        <v>537</v>
      </c>
      <c r="G79" s="2">
        <v>536</v>
      </c>
      <c r="H79" s="2">
        <v>270</v>
      </c>
      <c r="I79" s="2">
        <v>153</v>
      </c>
      <c r="J79" s="2">
        <v>0.63800000000000001</v>
      </c>
      <c r="K79" s="2">
        <v>3460</v>
      </c>
      <c r="L79" s="2">
        <v>1458</v>
      </c>
      <c r="M79" s="2">
        <v>3.68</v>
      </c>
      <c r="N79" s="2">
        <v>123</v>
      </c>
      <c r="O79" s="2">
        <v>2813</v>
      </c>
      <c r="P79" s="5">
        <f>(O79/E79)*9</f>
        <v>7.1071248105103599</v>
      </c>
      <c r="Q79" s="2">
        <v>785</v>
      </c>
      <c r="R79" s="5">
        <f>(Q79/E79)*9</f>
        <v>1.9833249115715008</v>
      </c>
      <c r="S79" s="2">
        <v>3.58</v>
      </c>
      <c r="T79" s="2">
        <v>1.1919999999999999</v>
      </c>
      <c r="U79" s="2">
        <v>3.57</v>
      </c>
      <c r="V79" s="2">
        <v>0.29499999999999998</v>
      </c>
      <c r="W79" s="2">
        <v>376</v>
      </c>
      <c r="X79" s="5">
        <f t="shared" si="2"/>
        <v>0.94997473471450222</v>
      </c>
      <c r="Y79" s="2">
        <v>14593</v>
      </c>
    </row>
    <row r="80" spans="1:25">
      <c r="A80" s="2" t="s">
        <v>66</v>
      </c>
      <c r="B80" s="2">
        <v>1983</v>
      </c>
      <c r="C80" s="2">
        <v>2000</v>
      </c>
      <c r="D80" s="2">
        <v>51.6</v>
      </c>
      <c r="E80" s="2">
        <v>3130.1</v>
      </c>
      <c r="F80" s="2">
        <v>510</v>
      </c>
      <c r="G80" s="2">
        <v>466</v>
      </c>
      <c r="H80" s="2">
        <v>204</v>
      </c>
      <c r="I80" s="2">
        <v>150</v>
      </c>
      <c r="J80" s="2">
        <v>0.57599999999999996</v>
      </c>
      <c r="K80" s="2">
        <v>2939</v>
      </c>
      <c r="L80" s="2">
        <v>1211</v>
      </c>
      <c r="M80" s="2">
        <v>3.48</v>
      </c>
      <c r="N80" s="2">
        <v>112</v>
      </c>
      <c r="O80" s="2">
        <v>2014</v>
      </c>
      <c r="P80" s="5">
        <f>(O80/E80)*9</f>
        <v>5.7908693013002788</v>
      </c>
      <c r="Q80" s="2">
        <v>1007</v>
      </c>
      <c r="R80" s="5">
        <f>(Q80/E80)*9</f>
        <v>2.8954346506501394</v>
      </c>
      <c r="S80" s="2">
        <v>2</v>
      </c>
      <c r="T80" s="2">
        <v>1.2609999999999999</v>
      </c>
      <c r="U80" s="2">
        <v>3.69</v>
      </c>
      <c r="V80" s="2">
        <v>0.28000000000000003</v>
      </c>
      <c r="W80" s="2">
        <v>235</v>
      </c>
      <c r="X80" s="5">
        <f t="shared" si="2"/>
        <v>0.6756972620683046</v>
      </c>
      <c r="Y80" s="2">
        <v>13150</v>
      </c>
    </row>
    <row r="81" spans="1:25">
      <c r="A81" s="2" t="s">
        <v>256</v>
      </c>
      <c r="B81" s="2">
        <v>1991</v>
      </c>
      <c r="C81" s="2">
        <v>2004</v>
      </c>
      <c r="D81" s="2">
        <v>33</v>
      </c>
      <c r="E81" s="2">
        <v>2075.1</v>
      </c>
      <c r="F81" s="2">
        <v>344</v>
      </c>
      <c r="G81" s="2">
        <v>306</v>
      </c>
      <c r="H81" s="2">
        <v>131</v>
      </c>
      <c r="I81" s="2">
        <v>112</v>
      </c>
      <c r="J81" s="2">
        <v>0.53900000000000003</v>
      </c>
      <c r="K81" s="2">
        <v>2111</v>
      </c>
      <c r="L81" s="2">
        <v>996</v>
      </c>
      <c r="M81" s="2">
        <v>4.32</v>
      </c>
      <c r="N81" s="2">
        <v>108</v>
      </c>
      <c r="O81" s="2">
        <v>1290</v>
      </c>
      <c r="P81" s="5">
        <f>(O81/E81)*9</f>
        <v>5.5949110886222346</v>
      </c>
      <c r="Q81" s="2">
        <v>775</v>
      </c>
      <c r="R81" s="5">
        <f>(Q81/E81)*9</f>
        <v>3.361283793552118</v>
      </c>
      <c r="S81" s="2">
        <v>1.66</v>
      </c>
      <c r="T81" s="2">
        <v>1.391</v>
      </c>
      <c r="U81" s="2">
        <v>4.7300000000000004</v>
      </c>
      <c r="V81" s="2">
        <v>0.28399999999999997</v>
      </c>
      <c r="W81" s="2">
        <v>269</v>
      </c>
      <c r="X81" s="5">
        <f t="shared" si="2"/>
        <v>1.1666907618909932</v>
      </c>
      <c r="Y81" s="2">
        <v>8925</v>
      </c>
    </row>
    <row r="82" spans="1:25" ht="30">
      <c r="A82" s="2" t="s">
        <v>33</v>
      </c>
      <c r="B82" s="2">
        <v>1992</v>
      </c>
      <c r="C82" s="2">
        <v>2009</v>
      </c>
      <c r="D82" s="2">
        <v>86.2</v>
      </c>
      <c r="E82" s="2">
        <v>2827.1</v>
      </c>
      <c r="F82" s="2">
        <v>476</v>
      </c>
      <c r="G82" s="2">
        <v>409</v>
      </c>
      <c r="H82" s="2">
        <v>219</v>
      </c>
      <c r="I82" s="2">
        <v>100</v>
      </c>
      <c r="J82" s="2">
        <v>0.68700000000000006</v>
      </c>
      <c r="K82" s="2">
        <v>2221</v>
      </c>
      <c r="L82" s="2">
        <v>919</v>
      </c>
      <c r="M82" s="2">
        <v>2.93</v>
      </c>
      <c r="N82" s="2">
        <v>154</v>
      </c>
      <c r="O82" s="2">
        <v>3154</v>
      </c>
      <c r="P82" s="5">
        <f>(O82/E82)*9</f>
        <v>10.040677726291959</v>
      </c>
      <c r="Q82" s="2">
        <v>760</v>
      </c>
      <c r="R82" s="5">
        <f>(Q82/E82)*9</f>
        <v>2.4194404159739662</v>
      </c>
      <c r="S82" s="2">
        <v>4.1500000000000004</v>
      </c>
      <c r="T82" s="2">
        <v>1.054</v>
      </c>
      <c r="U82" s="2">
        <v>2.91</v>
      </c>
      <c r="V82" s="2">
        <v>0.28199999999999997</v>
      </c>
      <c r="W82" s="2">
        <v>239</v>
      </c>
      <c r="X82" s="5">
        <f t="shared" si="2"/>
        <v>0.7608503413391815</v>
      </c>
      <c r="Y82" s="2">
        <v>11394</v>
      </c>
    </row>
    <row r="83" spans="1:25" ht="30">
      <c r="A83" s="2" t="s">
        <v>31</v>
      </c>
      <c r="B83" s="2">
        <v>1988</v>
      </c>
      <c r="C83" s="2">
        <v>2009</v>
      </c>
      <c r="D83" s="2">
        <v>103.6</v>
      </c>
      <c r="E83" s="2">
        <v>4135.1000000000004</v>
      </c>
      <c r="F83" s="2">
        <v>618</v>
      </c>
      <c r="G83" s="2">
        <v>603</v>
      </c>
      <c r="H83" s="2">
        <v>303</v>
      </c>
      <c r="I83" s="2">
        <v>166</v>
      </c>
      <c r="J83" s="2">
        <v>0.64600000000000002</v>
      </c>
      <c r="K83" s="2">
        <v>3346</v>
      </c>
      <c r="L83" s="2">
        <v>1513</v>
      </c>
      <c r="M83" s="2">
        <v>3.29</v>
      </c>
      <c r="N83" s="2">
        <v>135</v>
      </c>
      <c r="O83" s="2">
        <v>4875</v>
      </c>
      <c r="P83" s="5">
        <f>(O83/E83)*9</f>
        <v>10.610384271238905</v>
      </c>
      <c r="Q83" s="2">
        <v>1497</v>
      </c>
      <c r="R83" s="5">
        <f>(Q83/E83)*9</f>
        <v>3.2582041546758234</v>
      </c>
      <c r="S83" s="2">
        <v>3.26</v>
      </c>
      <c r="T83" s="2">
        <v>1.171</v>
      </c>
      <c r="U83" s="2">
        <v>3.19</v>
      </c>
      <c r="V83" s="2">
        <v>0.29499999999999998</v>
      </c>
      <c r="W83" s="2">
        <v>411</v>
      </c>
      <c r="X83" s="5">
        <f t="shared" si="2"/>
        <v>0.89453701240598771</v>
      </c>
      <c r="Y83" s="2">
        <v>17067</v>
      </c>
    </row>
    <row r="84" spans="1:25">
      <c r="A84" s="2" t="s">
        <v>226</v>
      </c>
      <c r="B84" s="2">
        <v>1972</v>
      </c>
      <c r="C84" s="2">
        <v>1994</v>
      </c>
      <c r="D84" s="2">
        <v>41.9</v>
      </c>
      <c r="E84" s="2">
        <v>1809.1</v>
      </c>
      <c r="F84" s="2">
        <v>1002</v>
      </c>
      <c r="G84" s="2">
        <v>37</v>
      </c>
      <c r="H84" s="2">
        <v>124</v>
      </c>
      <c r="I84" s="2">
        <v>107</v>
      </c>
      <c r="J84" s="2">
        <v>0.53700000000000003</v>
      </c>
      <c r="K84" s="2">
        <v>1497</v>
      </c>
      <c r="L84" s="2">
        <v>605</v>
      </c>
      <c r="M84" s="2">
        <v>3.01</v>
      </c>
      <c r="N84" s="2">
        <v>126</v>
      </c>
      <c r="O84" s="2">
        <v>1502</v>
      </c>
      <c r="P84" s="5">
        <f>(O84/E84)*9</f>
        <v>7.4722237576695596</v>
      </c>
      <c r="Q84" s="2">
        <v>732</v>
      </c>
      <c r="R84" s="5">
        <f>(Q84/E84)*9</f>
        <v>3.6415897407550717</v>
      </c>
      <c r="S84" s="2">
        <v>2.0499999999999998</v>
      </c>
      <c r="T84" s="2">
        <v>1.232</v>
      </c>
      <c r="U84" s="2">
        <v>3.18</v>
      </c>
      <c r="V84" s="2">
        <v>0.27600000000000002</v>
      </c>
      <c r="W84" s="2">
        <v>119</v>
      </c>
      <c r="X84" s="5">
        <f t="shared" si="2"/>
        <v>0.59200707534133001</v>
      </c>
      <c r="Y84" s="2">
        <v>7507</v>
      </c>
    </row>
    <row r="85" spans="1:25">
      <c r="A85" s="2" t="s">
        <v>40</v>
      </c>
      <c r="B85" s="2">
        <v>1972</v>
      </c>
      <c r="C85" s="2">
        <v>1991</v>
      </c>
      <c r="D85" s="2">
        <v>68.3</v>
      </c>
      <c r="E85" s="2">
        <v>3548.1</v>
      </c>
      <c r="F85" s="2">
        <v>557</v>
      </c>
      <c r="G85" s="2">
        <v>529</v>
      </c>
      <c r="H85" s="2">
        <v>214</v>
      </c>
      <c r="I85" s="2">
        <v>191</v>
      </c>
      <c r="J85" s="2">
        <v>0.52800000000000002</v>
      </c>
      <c r="K85" s="2">
        <v>3588</v>
      </c>
      <c r="L85" s="2">
        <v>1330</v>
      </c>
      <c r="M85" s="2">
        <v>3.37</v>
      </c>
      <c r="N85" s="2">
        <v>114</v>
      </c>
      <c r="O85" s="2">
        <v>2015</v>
      </c>
      <c r="P85" s="5">
        <f>(O85/E85)*9</f>
        <v>5.1111862687071952</v>
      </c>
      <c r="Q85" s="2">
        <v>935</v>
      </c>
      <c r="R85" s="5">
        <f>(Q85/E85)*9</f>
        <v>2.3716918914348524</v>
      </c>
      <c r="S85" s="2">
        <v>2.16</v>
      </c>
      <c r="T85" s="2">
        <v>1.2749999999999999</v>
      </c>
      <c r="U85" s="2">
        <v>3.22</v>
      </c>
      <c r="V85" s="2">
        <v>0.29399999999999998</v>
      </c>
      <c r="W85" s="2">
        <v>221</v>
      </c>
      <c r="X85" s="5">
        <f t="shared" si="2"/>
        <v>0.56058171979369242</v>
      </c>
      <c r="Y85" s="2">
        <v>14888</v>
      </c>
    </row>
    <row r="86" spans="1:25">
      <c r="A86" s="2" t="s">
        <v>269</v>
      </c>
      <c r="B86" s="2">
        <v>1974</v>
      </c>
      <c r="C86" s="2">
        <v>1989</v>
      </c>
      <c r="D86" s="2">
        <v>30.1</v>
      </c>
      <c r="E86" s="2">
        <v>2593.1999999999998</v>
      </c>
      <c r="F86" s="2">
        <v>413</v>
      </c>
      <c r="G86" s="2">
        <v>380</v>
      </c>
      <c r="H86" s="2">
        <v>151</v>
      </c>
      <c r="I86" s="2">
        <v>125</v>
      </c>
      <c r="J86" s="2">
        <v>0.54700000000000004</v>
      </c>
      <c r="K86" s="2">
        <v>2606</v>
      </c>
      <c r="L86" s="2">
        <v>1036</v>
      </c>
      <c r="M86" s="2">
        <v>3.59</v>
      </c>
      <c r="N86" s="2">
        <v>104</v>
      </c>
      <c r="O86" s="2">
        <v>1419</v>
      </c>
      <c r="P86" s="5">
        <f>(O86/E86)*9</f>
        <v>4.9248033317908382</v>
      </c>
      <c r="Q86" s="2">
        <v>801</v>
      </c>
      <c r="R86" s="5">
        <f>(Q86/E86)*9</f>
        <v>2.7799629801018049</v>
      </c>
      <c r="S86" s="2">
        <v>1.77</v>
      </c>
      <c r="T86" s="2">
        <v>1.3140000000000001</v>
      </c>
      <c r="U86" s="2">
        <v>3.59</v>
      </c>
      <c r="V86" s="2">
        <v>0.28899999999999998</v>
      </c>
      <c r="W86" s="2">
        <v>198</v>
      </c>
      <c r="X86" s="5">
        <f t="shared" si="2"/>
        <v>0.68718186024988437</v>
      </c>
      <c r="Y86" s="2">
        <v>10900</v>
      </c>
    </row>
    <row r="87" spans="1:25">
      <c r="A87" s="2" t="s">
        <v>263</v>
      </c>
      <c r="B87" s="2">
        <v>1976</v>
      </c>
      <c r="C87" s="2">
        <v>1994</v>
      </c>
      <c r="D87" s="2">
        <v>31.3</v>
      </c>
      <c r="E87" s="2">
        <v>2697.2</v>
      </c>
      <c r="F87" s="2">
        <v>457</v>
      </c>
      <c r="G87" s="2">
        <v>392</v>
      </c>
      <c r="H87" s="2">
        <v>171</v>
      </c>
      <c r="I87" s="2">
        <v>139</v>
      </c>
      <c r="J87" s="2">
        <v>0.55200000000000005</v>
      </c>
      <c r="K87" s="2">
        <v>2662</v>
      </c>
      <c r="L87" s="2">
        <v>1223</v>
      </c>
      <c r="M87" s="2">
        <v>4.08</v>
      </c>
      <c r="N87" s="2">
        <v>97</v>
      </c>
      <c r="O87" s="2">
        <v>1679</v>
      </c>
      <c r="P87" s="5">
        <f>(O87/E87)*9</f>
        <v>5.6024766424440164</v>
      </c>
      <c r="Q87" s="2">
        <v>1081</v>
      </c>
      <c r="R87" s="5">
        <f>(Q87/E87)*9</f>
        <v>3.6070740026694352</v>
      </c>
      <c r="S87" s="2">
        <v>1.55</v>
      </c>
      <c r="T87" s="2">
        <v>1.387</v>
      </c>
      <c r="U87" s="2">
        <v>3.93</v>
      </c>
      <c r="V87" s="2">
        <v>0.28899999999999998</v>
      </c>
      <c r="W87" s="2">
        <v>236</v>
      </c>
      <c r="X87" s="5">
        <f t="shared" si="2"/>
        <v>0.78748331603144006</v>
      </c>
      <c r="Y87" s="2">
        <v>11548</v>
      </c>
    </row>
    <row r="88" spans="1:25" ht="30">
      <c r="A88" s="2" t="s">
        <v>29</v>
      </c>
      <c r="B88" s="2">
        <v>1984</v>
      </c>
      <c r="C88" s="2">
        <v>2007</v>
      </c>
      <c r="D88" s="2">
        <v>139</v>
      </c>
      <c r="E88" s="2">
        <v>4916.2</v>
      </c>
      <c r="F88" s="2">
        <v>709</v>
      </c>
      <c r="G88" s="2">
        <v>707</v>
      </c>
      <c r="H88" s="2">
        <v>354</v>
      </c>
      <c r="I88" s="2">
        <v>184</v>
      </c>
      <c r="J88" s="2">
        <v>0.65800000000000003</v>
      </c>
      <c r="K88" s="2">
        <v>4185</v>
      </c>
      <c r="L88" s="2">
        <v>1707</v>
      </c>
      <c r="M88" s="2">
        <v>3.12</v>
      </c>
      <c r="N88" s="2">
        <v>143</v>
      </c>
      <c r="O88" s="2">
        <v>4672</v>
      </c>
      <c r="P88" s="5">
        <f>(O88/E88)*9</f>
        <v>8.5529473983971371</v>
      </c>
      <c r="Q88" s="2">
        <v>1580</v>
      </c>
      <c r="R88" s="5">
        <f>(Q88/E88)*9</f>
        <v>2.8924779301086208</v>
      </c>
      <c r="S88" s="2">
        <v>2.96</v>
      </c>
      <c r="T88" s="2">
        <v>1.173</v>
      </c>
      <c r="U88" s="2">
        <v>3.09</v>
      </c>
      <c r="V88" s="2">
        <v>0.28599999999999998</v>
      </c>
      <c r="W88" s="2">
        <v>363</v>
      </c>
      <c r="X88" s="5">
        <f t="shared" si="2"/>
        <v>0.66453765103128437</v>
      </c>
      <c r="Y88" s="2">
        <v>20240</v>
      </c>
    </row>
    <row r="89" spans="1:25">
      <c r="A89" s="2" t="s">
        <v>77</v>
      </c>
      <c r="B89" s="2">
        <v>1975</v>
      </c>
      <c r="C89" s="2">
        <v>1988</v>
      </c>
      <c r="D89" s="2">
        <v>48.2</v>
      </c>
      <c r="E89" s="2">
        <v>2392</v>
      </c>
      <c r="F89" s="2">
        <v>368</v>
      </c>
      <c r="G89" s="2">
        <v>323</v>
      </c>
      <c r="H89" s="2">
        <v>170</v>
      </c>
      <c r="I89" s="2">
        <v>91</v>
      </c>
      <c r="J89" s="2">
        <v>0.65100000000000002</v>
      </c>
      <c r="K89" s="2">
        <v>2198</v>
      </c>
      <c r="L89" s="2">
        <v>874</v>
      </c>
      <c r="M89" s="2">
        <v>3.29</v>
      </c>
      <c r="N89" s="2">
        <v>119</v>
      </c>
      <c r="O89" s="2">
        <v>1778</v>
      </c>
      <c r="P89" s="5">
        <f>(O89/E89)*9</f>
        <v>6.6897993311036785</v>
      </c>
      <c r="Q89" s="2">
        <v>633</v>
      </c>
      <c r="R89" s="5">
        <f>(Q89/E89)*9</f>
        <v>2.3816889632107023</v>
      </c>
      <c r="S89" s="2">
        <v>2.81</v>
      </c>
      <c r="T89" s="2">
        <v>1.1839999999999999</v>
      </c>
      <c r="U89" s="2">
        <v>3.27</v>
      </c>
      <c r="V89" s="2">
        <v>0.27900000000000003</v>
      </c>
      <c r="W89" s="2">
        <v>226</v>
      </c>
      <c r="X89" s="5">
        <f t="shared" si="2"/>
        <v>0.85033444816053516</v>
      </c>
      <c r="Y89" s="2">
        <v>9794</v>
      </c>
    </row>
    <row r="90" spans="1:25">
      <c r="A90" s="2" t="s">
        <v>43</v>
      </c>
      <c r="B90" s="2">
        <v>1998</v>
      </c>
      <c r="C90" s="2">
        <v>2013</v>
      </c>
      <c r="D90" s="2">
        <v>65.5</v>
      </c>
      <c r="E90" s="2">
        <v>2749.1</v>
      </c>
      <c r="F90" s="2">
        <v>416</v>
      </c>
      <c r="G90" s="2">
        <v>390</v>
      </c>
      <c r="H90" s="2">
        <v>203</v>
      </c>
      <c r="I90" s="2">
        <v>105</v>
      </c>
      <c r="J90" s="2">
        <v>0.65900000000000003</v>
      </c>
      <c r="K90" s="2">
        <v>2646</v>
      </c>
      <c r="L90" s="2">
        <v>1034</v>
      </c>
      <c r="M90" s="2">
        <v>3.38</v>
      </c>
      <c r="N90" s="2">
        <v>131</v>
      </c>
      <c r="O90" s="2">
        <v>2117</v>
      </c>
      <c r="P90" s="5">
        <f>(O90/E90)*9</f>
        <v>6.9306318431486673</v>
      </c>
      <c r="Q90" s="2">
        <v>592</v>
      </c>
      <c r="R90" s="5">
        <f>(Q90/E90)*9</f>
        <v>1.9380888290713325</v>
      </c>
      <c r="S90" s="2">
        <v>3.58</v>
      </c>
      <c r="T90" s="2">
        <v>1.1779999999999999</v>
      </c>
      <c r="U90" s="2">
        <v>3.39</v>
      </c>
      <c r="V90" s="2">
        <v>0.29399999999999998</v>
      </c>
      <c r="W90" s="2">
        <v>236</v>
      </c>
      <c r="X90" s="5">
        <f t="shared" si="2"/>
        <v>0.7726164926703285</v>
      </c>
      <c r="Y90" s="2">
        <v>11287</v>
      </c>
    </row>
    <row r="91" spans="1:25">
      <c r="A91" s="2" t="s">
        <v>71</v>
      </c>
      <c r="B91" s="2">
        <v>2001</v>
      </c>
      <c r="C91" s="2">
        <v>2013</v>
      </c>
      <c r="D91" s="2">
        <v>50</v>
      </c>
      <c r="E91" s="2">
        <v>2245.1</v>
      </c>
      <c r="F91" s="2">
        <v>365</v>
      </c>
      <c r="G91" s="2">
        <v>341</v>
      </c>
      <c r="H91" s="2">
        <v>163</v>
      </c>
      <c r="I91" s="2">
        <v>102</v>
      </c>
      <c r="J91" s="2">
        <v>0.61499999999999999</v>
      </c>
      <c r="K91" s="2">
        <v>2199</v>
      </c>
      <c r="L91" s="2">
        <v>838</v>
      </c>
      <c r="M91" s="2">
        <v>3.36</v>
      </c>
      <c r="N91" s="2">
        <v>127</v>
      </c>
      <c r="O91" s="2">
        <v>1852</v>
      </c>
      <c r="P91" s="5">
        <f>(O91/E91)*9</f>
        <v>7.4241681884993991</v>
      </c>
      <c r="Q91" s="2">
        <v>520</v>
      </c>
      <c r="R91" s="5">
        <f>(Q91/E91)*9</f>
        <v>2.0845396641574987</v>
      </c>
      <c r="S91" s="2">
        <v>3.56</v>
      </c>
      <c r="T91" s="2">
        <v>1.2110000000000001</v>
      </c>
      <c r="U91" s="2">
        <v>3.37</v>
      </c>
      <c r="V91" s="2">
        <v>0.30599999999999999</v>
      </c>
      <c r="W91" s="2">
        <v>197</v>
      </c>
      <c r="X91" s="5">
        <f t="shared" si="2"/>
        <v>0.7897198343058216</v>
      </c>
      <c r="Y91" s="2">
        <v>9301</v>
      </c>
    </row>
    <row r="92" spans="1:25">
      <c r="A92" s="2" t="s">
        <v>260</v>
      </c>
      <c r="B92" s="2">
        <v>1983</v>
      </c>
      <c r="C92" s="2">
        <v>1997</v>
      </c>
      <c r="D92" s="2">
        <v>31.5</v>
      </c>
      <c r="E92" s="2">
        <v>1866.2</v>
      </c>
      <c r="F92" s="2">
        <v>307</v>
      </c>
      <c r="G92" s="2">
        <v>300</v>
      </c>
      <c r="H92" s="2">
        <v>114</v>
      </c>
      <c r="I92" s="2">
        <v>96</v>
      </c>
      <c r="J92" s="2">
        <v>0.54300000000000004</v>
      </c>
      <c r="K92" s="2">
        <v>1421</v>
      </c>
      <c r="L92" s="2">
        <v>696</v>
      </c>
      <c r="M92" s="2">
        <v>3.36</v>
      </c>
      <c r="N92" s="2">
        <v>111</v>
      </c>
      <c r="O92" s="2">
        <v>1743</v>
      </c>
      <c r="P92" s="5">
        <f>(O92/E92)*9</f>
        <v>8.4058514628657157</v>
      </c>
      <c r="Q92" s="2">
        <v>715</v>
      </c>
      <c r="R92" s="5">
        <f>(Q92/E92)*9</f>
        <v>3.4481834744400386</v>
      </c>
      <c r="S92" s="2">
        <v>2.44</v>
      </c>
      <c r="T92" s="2">
        <v>1.1439999999999999</v>
      </c>
      <c r="U92" s="2">
        <v>3.52</v>
      </c>
      <c r="V92" s="2">
        <v>0.25</v>
      </c>
      <c r="W92" s="2">
        <v>191</v>
      </c>
      <c r="X92" s="5">
        <f t="shared" si="2"/>
        <v>0.92112313792733902</v>
      </c>
      <c r="Y92" s="2">
        <v>7668</v>
      </c>
    </row>
    <row r="93" spans="1:25">
      <c r="A93" s="2" t="s">
        <v>81</v>
      </c>
      <c r="B93" s="2">
        <v>1973</v>
      </c>
      <c r="C93" s="2">
        <v>1985</v>
      </c>
      <c r="D93" s="2">
        <v>45.3</v>
      </c>
      <c r="E93" s="2">
        <v>2837.2</v>
      </c>
      <c r="F93" s="2">
        <v>399</v>
      </c>
      <c r="G93" s="2">
        <v>393</v>
      </c>
      <c r="H93" s="2">
        <v>158</v>
      </c>
      <c r="I93" s="2">
        <v>152</v>
      </c>
      <c r="J93" s="2">
        <v>0.51</v>
      </c>
      <c r="K93" s="2">
        <v>2619</v>
      </c>
      <c r="L93" s="2">
        <v>1001</v>
      </c>
      <c r="M93" s="2">
        <v>3.17</v>
      </c>
      <c r="N93" s="2">
        <v>116</v>
      </c>
      <c r="O93" s="2">
        <v>1621</v>
      </c>
      <c r="P93" s="5">
        <f>(O93/E93)*9</f>
        <v>5.1420414493162276</v>
      </c>
      <c r="Q93" s="2">
        <v>876</v>
      </c>
      <c r="R93" s="5">
        <f>(Q93/E93)*9</f>
        <v>2.778795996052446</v>
      </c>
      <c r="S93" s="2">
        <v>1.85</v>
      </c>
      <c r="T93" s="2">
        <v>1.232</v>
      </c>
      <c r="U93" s="2">
        <v>3.2</v>
      </c>
      <c r="V93" s="2">
        <v>0.27900000000000003</v>
      </c>
      <c r="W93" s="2">
        <v>151</v>
      </c>
      <c r="X93" s="5">
        <f t="shared" si="2"/>
        <v>0.47899337374876638</v>
      </c>
      <c r="Y93" s="2">
        <v>11702</v>
      </c>
    </row>
    <row r="94" spans="1:25">
      <c r="A94" s="2" t="s">
        <v>267</v>
      </c>
      <c r="B94" s="2">
        <v>1985</v>
      </c>
      <c r="C94" s="2">
        <v>1994</v>
      </c>
      <c r="D94" s="2">
        <v>30.5</v>
      </c>
      <c r="E94" s="2">
        <v>1380</v>
      </c>
      <c r="F94" s="2">
        <v>213</v>
      </c>
      <c r="G94" s="2">
        <v>205</v>
      </c>
      <c r="H94" s="2">
        <v>94</v>
      </c>
      <c r="I94" s="2">
        <v>64</v>
      </c>
      <c r="J94" s="2">
        <v>0.59499999999999997</v>
      </c>
      <c r="K94" s="2">
        <v>1262</v>
      </c>
      <c r="L94" s="2">
        <v>554</v>
      </c>
      <c r="M94" s="2">
        <v>3.61</v>
      </c>
      <c r="N94" s="2">
        <v>117</v>
      </c>
      <c r="O94" s="2">
        <v>1081</v>
      </c>
      <c r="P94" s="5">
        <f>(O94/E94)*9</f>
        <v>7.05</v>
      </c>
      <c r="Q94" s="2">
        <v>443</v>
      </c>
      <c r="R94" s="5">
        <f>(Q94/E94)*9</f>
        <v>2.8891304347826088</v>
      </c>
      <c r="S94" s="2">
        <v>2.44</v>
      </c>
      <c r="T94" s="2">
        <v>1.236</v>
      </c>
      <c r="U94" s="2">
        <v>3.49</v>
      </c>
      <c r="V94" s="2">
        <v>0.28100000000000003</v>
      </c>
      <c r="W94" s="2">
        <v>131</v>
      </c>
      <c r="X94" s="5">
        <f t="shared" si="2"/>
        <v>0.85434782608695659</v>
      </c>
      <c r="Y94" s="2">
        <v>5752</v>
      </c>
    </row>
    <row r="95" spans="1:25">
      <c r="A95" s="2" t="s">
        <v>57</v>
      </c>
      <c r="B95" s="2">
        <v>1999</v>
      </c>
      <c r="C95" s="2">
        <v>2015</v>
      </c>
      <c r="D95" s="2">
        <v>56.9</v>
      </c>
      <c r="E95" s="2">
        <v>3126.2</v>
      </c>
      <c r="F95" s="2">
        <v>482</v>
      </c>
      <c r="G95" s="2">
        <v>479</v>
      </c>
      <c r="H95" s="2">
        <v>222</v>
      </c>
      <c r="I95" s="2">
        <v>133</v>
      </c>
      <c r="J95" s="2">
        <v>0.625</v>
      </c>
      <c r="K95" s="2">
        <v>2957</v>
      </c>
      <c r="L95" s="2">
        <v>1213</v>
      </c>
      <c r="M95" s="2">
        <v>3.49</v>
      </c>
      <c r="N95" s="2">
        <v>120</v>
      </c>
      <c r="O95" s="2">
        <v>2080</v>
      </c>
      <c r="P95" s="5">
        <f>(O95/E95)*9</f>
        <v>5.9881005693813574</v>
      </c>
      <c r="Q95" s="2">
        <v>917</v>
      </c>
      <c r="R95" s="5">
        <f>(Q95/E95)*9</f>
        <v>2.6399462606359156</v>
      </c>
      <c r="S95" s="2">
        <v>2.27</v>
      </c>
      <c r="T95" s="2">
        <v>1.2390000000000001</v>
      </c>
      <c r="U95" s="2">
        <v>3.78</v>
      </c>
      <c r="V95" s="2">
        <v>0.28399999999999997</v>
      </c>
      <c r="W95" s="2">
        <v>248</v>
      </c>
      <c r="X95" s="5">
        <f t="shared" si="2"/>
        <v>0.71396583711854655</v>
      </c>
      <c r="Y95" s="2">
        <v>13005</v>
      </c>
    </row>
    <row r="96" spans="1:25">
      <c r="A96" s="2" t="s">
        <v>246</v>
      </c>
      <c r="B96" s="2">
        <v>1992</v>
      </c>
      <c r="C96" s="2">
        <v>2011</v>
      </c>
      <c r="D96" s="2">
        <v>34.5</v>
      </c>
      <c r="E96" s="2">
        <v>3226.1</v>
      </c>
      <c r="F96" s="2">
        <v>627</v>
      </c>
      <c r="G96" s="2">
        <v>463</v>
      </c>
      <c r="H96" s="2">
        <v>200</v>
      </c>
      <c r="I96" s="2">
        <v>180</v>
      </c>
      <c r="J96" s="2">
        <v>0.52600000000000002</v>
      </c>
      <c r="K96" s="2">
        <v>3152</v>
      </c>
      <c r="L96" s="2">
        <v>1582</v>
      </c>
      <c r="M96" s="2">
        <v>4.41</v>
      </c>
      <c r="N96" s="2">
        <v>105</v>
      </c>
      <c r="O96" s="2">
        <v>2156</v>
      </c>
      <c r="P96" s="5">
        <f>(O96/E96)*9</f>
        <v>6.0146926629676702</v>
      </c>
      <c r="Q96" s="2">
        <v>1205</v>
      </c>
      <c r="R96" s="5">
        <f>(Q96/E96)*9</f>
        <v>3.3616440903877747</v>
      </c>
      <c r="S96" s="2">
        <v>1.79</v>
      </c>
      <c r="T96" s="2">
        <v>1.35</v>
      </c>
      <c r="U96" s="2">
        <v>4.72</v>
      </c>
      <c r="V96" s="2">
        <v>0.27600000000000002</v>
      </c>
      <c r="W96" s="2">
        <v>418</v>
      </c>
      <c r="X96" s="5">
        <f t="shared" si="2"/>
        <v>1.1661138836365892</v>
      </c>
      <c r="Y96" s="2">
        <v>13939</v>
      </c>
    </row>
    <row r="97" spans="1:25">
      <c r="A97" s="2" t="s">
        <v>90</v>
      </c>
      <c r="B97" s="2">
        <v>1983</v>
      </c>
      <c r="C97" s="2">
        <v>1999</v>
      </c>
      <c r="D97" s="2">
        <v>42.5</v>
      </c>
      <c r="E97" s="2">
        <v>2725</v>
      </c>
      <c r="F97" s="2">
        <v>451</v>
      </c>
      <c r="G97" s="2">
        <v>410</v>
      </c>
      <c r="H97" s="2">
        <v>151</v>
      </c>
      <c r="I97" s="2">
        <v>164</v>
      </c>
      <c r="J97" s="2">
        <v>0.47899999999999998</v>
      </c>
      <c r="K97" s="2">
        <v>2662</v>
      </c>
      <c r="L97" s="2">
        <v>1130</v>
      </c>
      <c r="M97" s="2">
        <v>3.73</v>
      </c>
      <c r="N97" s="2">
        <v>108</v>
      </c>
      <c r="O97" s="2">
        <v>1735</v>
      </c>
      <c r="P97" s="5">
        <f>(O97/E97)*9</f>
        <v>5.7302752293577983</v>
      </c>
      <c r="Q97" s="2">
        <v>883</v>
      </c>
      <c r="R97" s="5">
        <f>(Q97/E97)*9</f>
        <v>2.9163302752293574</v>
      </c>
      <c r="S97" s="2">
        <v>1.96</v>
      </c>
      <c r="T97" s="2">
        <v>1.3009999999999999</v>
      </c>
      <c r="U97" s="2">
        <v>3.91</v>
      </c>
      <c r="V97" s="2">
        <v>0.28399999999999997</v>
      </c>
      <c r="W97" s="2">
        <v>250</v>
      </c>
      <c r="X97" s="5">
        <f t="shared" si="2"/>
        <v>0.82568807339449546</v>
      </c>
      <c r="Y97" s="2">
        <v>11568</v>
      </c>
    </row>
    <row r="98" spans="1:25">
      <c r="A98" s="2" t="s">
        <v>37</v>
      </c>
      <c r="B98" s="2">
        <v>1987</v>
      </c>
      <c r="C98" s="2">
        <v>2008</v>
      </c>
      <c r="D98" s="2">
        <v>74.099999999999994</v>
      </c>
      <c r="E98" s="2">
        <v>4413.1000000000004</v>
      </c>
      <c r="F98" s="2">
        <v>682</v>
      </c>
      <c r="G98" s="2">
        <v>682</v>
      </c>
      <c r="H98" s="2">
        <v>305</v>
      </c>
      <c r="I98" s="2">
        <v>203</v>
      </c>
      <c r="J98" s="2">
        <v>0.6</v>
      </c>
      <c r="K98" s="2">
        <v>4298</v>
      </c>
      <c r="L98" s="2">
        <v>1734</v>
      </c>
      <c r="M98" s="2">
        <v>3.54</v>
      </c>
      <c r="N98" s="2">
        <v>118</v>
      </c>
      <c r="O98" s="2">
        <v>2607</v>
      </c>
      <c r="P98" s="5">
        <f>(O98/E98)*9</f>
        <v>5.3166708209648545</v>
      </c>
      <c r="Q98" s="2">
        <v>1500</v>
      </c>
      <c r="R98" s="5">
        <f>(Q98/E98)*9</f>
        <v>3.0590741202329426</v>
      </c>
      <c r="S98" s="2">
        <v>1.74</v>
      </c>
      <c r="T98" s="2">
        <v>1.3140000000000001</v>
      </c>
      <c r="U98" s="2">
        <v>3.95</v>
      </c>
      <c r="V98" s="2">
        <v>0.28499999999999998</v>
      </c>
      <c r="W98" s="2">
        <v>356</v>
      </c>
      <c r="X98" s="5">
        <f t="shared" ref="X98:X129" si="3">(W98/E98)*9</f>
        <v>0.72602025786861835</v>
      </c>
      <c r="Y98" s="2">
        <v>18604</v>
      </c>
    </row>
    <row r="99" spans="1:25">
      <c r="A99" s="2" t="s">
        <v>241</v>
      </c>
      <c r="B99" s="2">
        <v>1988</v>
      </c>
      <c r="C99" s="2">
        <v>2009</v>
      </c>
      <c r="D99" s="2">
        <v>35</v>
      </c>
      <c r="E99" s="2">
        <v>2108</v>
      </c>
      <c r="F99" s="2">
        <v>890</v>
      </c>
      <c r="G99" s="2">
        <v>203</v>
      </c>
      <c r="H99" s="2">
        <v>138</v>
      </c>
      <c r="I99" s="2">
        <v>126</v>
      </c>
      <c r="J99" s="2">
        <v>0.52300000000000002</v>
      </c>
      <c r="K99" s="2">
        <v>1889</v>
      </c>
      <c r="L99" s="2">
        <v>927</v>
      </c>
      <c r="M99" s="2">
        <v>3.96</v>
      </c>
      <c r="N99" s="2">
        <v>113</v>
      </c>
      <c r="O99" s="2">
        <v>1928</v>
      </c>
      <c r="P99" s="5">
        <f>(O99/E99)*9</f>
        <v>8.2314990512333956</v>
      </c>
      <c r="Q99" s="2">
        <v>977</v>
      </c>
      <c r="R99" s="5">
        <f>(Q99/E99)*9</f>
        <v>4.1712523719165091</v>
      </c>
      <c r="S99" s="2">
        <v>1.97</v>
      </c>
      <c r="T99" s="2">
        <v>1.36</v>
      </c>
      <c r="U99" s="2">
        <v>3.71</v>
      </c>
      <c r="V99" s="2">
        <v>0.29099999999999998</v>
      </c>
      <c r="W99" s="2">
        <v>176</v>
      </c>
      <c r="X99" s="5">
        <f t="shared" si="3"/>
        <v>0.75142314990512338</v>
      </c>
      <c r="Y99" s="2">
        <v>9058</v>
      </c>
    </row>
    <row r="100" spans="1:25">
      <c r="A100" s="2" t="s">
        <v>82</v>
      </c>
      <c r="B100" s="2">
        <v>1969</v>
      </c>
      <c r="C100" s="2">
        <v>1986</v>
      </c>
      <c r="D100" s="2">
        <v>45.2</v>
      </c>
      <c r="E100" s="2">
        <v>3343.1</v>
      </c>
      <c r="F100" s="2">
        <v>502</v>
      </c>
      <c r="G100" s="2">
        <v>473</v>
      </c>
      <c r="H100" s="2">
        <v>209</v>
      </c>
      <c r="I100" s="2">
        <v>161</v>
      </c>
      <c r="J100" s="2">
        <v>0.56499999999999995</v>
      </c>
      <c r="K100" s="2">
        <v>2939</v>
      </c>
      <c r="L100" s="2">
        <v>1213</v>
      </c>
      <c r="M100" s="2">
        <v>3.27</v>
      </c>
      <c r="N100" s="2">
        <v>108</v>
      </c>
      <c r="O100" s="2">
        <v>2175</v>
      </c>
      <c r="P100" s="5">
        <f>(O100/E100)*9</f>
        <v>5.8553438425413544</v>
      </c>
      <c r="Q100" s="2">
        <v>1185</v>
      </c>
      <c r="R100" s="5">
        <f>(Q100/E100)*9</f>
        <v>3.1901528521432208</v>
      </c>
      <c r="S100" s="2">
        <v>1.84</v>
      </c>
      <c r="T100" s="2">
        <v>1.2330000000000001</v>
      </c>
      <c r="U100" s="2">
        <v>3.43</v>
      </c>
      <c r="V100" s="2">
        <v>0.26700000000000002</v>
      </c>
      <c r="W100" s="2">
        <v>263</v>
      </c>
      <c r="X100" s="5">
        <f t="shared" si="3"/>
        <v>0.70802548532798903</v>
      </c>
      <c r="Y100" s="2">
        <v>13837</v>
      </c>
    </row>
    <row r="101" spans="1:25">
      <c r="A101" s="2" t="s">
        <v>51</v>
      </c>
      <c r="B101" s="2">
        <v>2004</v>
      </c>
      <c r="C101" s="2">
        <v>2018</v>
      </c>
      <c r="D101" s="2">
        <v>61.3</v>
      </c>
      <c r="E101" s="2">
        <v>2643.2</v>
      </c>
      <c r="F101" s="2">
        <v>452</v>
      </c>
      <c r="G101" s="2">
        <v>411</v>
      </c>
      <c r="H101" s="2">
        <v>186</v>
      </c>
      <c r="I101" s="2">
        <v>116</v>
      </c>
      <c r="J101" s="2">
        <v>0.61599999999999999</v>
      </c>
      <c r="K101" s="2">
        <v>2466</v>
      </c>
      <c r="L101" s="2">
        <v>993</v>
      </c>
      <c r="M101" s="2">
        <v>3.38</v>
      </c>
      <c r="N101" s="2">
        <v>124</v>
      </c>
      <c r="O101" s="2">
        <v>2421</v>
      </c>
      <c r="P101" s="5">
        <f>(O101/E101)*9</f>
        <v>8.2434170702179195</v>
      </c>
      <c r="Q101" s="2">
        <v>631</v>
      </c>
      <c r="R101" s="5">
        <f>(Q101/E101)*9</f>
        <v>2.1485320823244551</v>
      </c>
      <c r="S101" s="2">
        <v>3.84</v>
      </c>
      <c r="T101" s="2">
        <v>1.171</v>
      </c>
      <c r="U101" s="2">
        <v>3.39</v>
      </c>
      <c r="V101" s="2">
        <v>0.29799999999999999</v>
      </c>
      <c r="W101" s="2">
        <v>270</v>
      </c>
      <c r="X101" s="5">
        <f t="shared" si="3"/>
        <v>0.91934019370460063</v>
      </c>
      <c r="Y101" s="2">
        <v>10838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AB3E5-E729-F849-AF67-04A379BD4F87}">
  <dimension ref="A1:AP102"/>
  <sheetViews>
    <sheetView topLeftCell="M1" workbookViewId="0">
      <pane ySplit="1" topLeftCell="A2" activePane="bottomLeft" state="frozen"/>
      <selection pane="bottomLeft" activeCell="V9" sqref="V9"/>
    </sheetView>
  </sheetViews>
  <sheetFormatPr baseColWidth="10" defaultRowHeight="16"/>
  <cols>
    <col min="17" max="17" width="11.6640625" bestFit="1" customWidth="1"/>
    <col min="26" max="26" width="10.83203125" style="6"/>
  </cols>
  <sheetData>
    <row r="1" spans="1:28">
      <c r="A1" s="45" t="s">
        <v>211</v>
      </c>
      <c r="B1" s="46" t="s">
        <v>0</v>
      </c>
      <c r="C1" s="46" t="s">
        <v>2</v>
      </c>
      <c r="D1" s="46" t="s">
        <v>3</v>
      </c>
      <c r="E1" s="46" t="s">
        <v>4</v>
      </c>
      <c r="F1" s="46" t="s">
        <v>1</v>
      </c>
      <c r="G1" s="46" t="s">
        <v>12</v>
      </c>
      <c r="H1" s="46" t="s">
        <v>5</v>
      </c>
      <c r="I1" s="46" t="s">
        <v>6</v>
      </c>
      <c r="J1" s="46" t="s">
        <v>9</v>
      </c>
      <c r="K1" s="46" t="s">
        <v>10</v>
      </c>
      <c r="L1" s="46" t="s">
        <v>11</v>
      </c>
      <c r="M1" s="46" t="s">
        <v>13</v>
      </c>
      <c r="N1" s="46" t="s">
        <v>15</v>
      </c>
      <c r="O1" s="46" t="s">
        <v>18</v>
      </c>
      <c r="P1" s="46" t="s">
        <v>22</v>
      </c>
      <c r="Q1" s="46" t="s">
        <v>17</v>
      </c>
      <c r="R1" s="46" t="s">
        <v>276</v>
      </c>
      <c r="S1" s="46" t="s">
        <v>16</v>
      </c>
      <c r="T1" s="46" t="s">
        <v>275</v>
      </c>
      <c r="U1" s="46" t="s">
        <v>407</v>
      </c>
      <c r="V1" s="46" t="s">
        <v>274</v>
      </c>
      <c r="W1" s="46" t="s">
        <v>19</v>
      </c>
      <c r="X1" s="46" t="s">
        <v>225</v>
      </c>
      <c r="Y1" s="46" t="s">
        <v>23</v>
      </c>
      <c r="Z1" s="52" t="s">
        <v>409</v>
      </c>
      <c r="AA1" s="46" t="s">
        <v>24</v>
      </c>
      <c r="AB1" s="47" t="s">
        <v>308</v>
      </c>
    </row>
    <row r="2" spans="1:28" ht="30">
      <c r="A2" s="35">
        <v>1</v>
      </c>
      <c r="B2" s="36" t="s">
        <v>76</v>
      </c>
      <c r="C2" s="36">
        <v>1984</v>
      </c>
      <c r="D2" s="36">
        <v>1986</v>
      </c>
      <c r="E2" s="36" t="s">
        <v>278</v>
      </c>
      <c r="F2" s="36">
        <v>22.1</v>
      </c>
      <c r="G2" s="36">
        <v>744.2</v>
      </c>
      <c r="H2" s="36">
        <v>99</v>
      </c>
      <c r="I2" s="36">
        <v>99</v>
      </c>
      <c r="J2" s="36">
        <v>58</v>
      </c>
      <c r="K2" s="36">
        <v>19</v>
      </c>
      <c r="L2" s="36">
        <v>0.753</v>
      </c>
      <c r="M2" s="36">
        <v>556</v>
      </c>
      <c r="N2" s="36">
        <v>189</v>
      </c>
      <c r="O2" s="36">
        <v>2.2799999999999998</v>
      </c>
      <c r="P2" s="36">
        <v>155</v>
      </c>
      <c r="Q2" s="36">
        <v>744</v>
      </c>
      <c r="R2" s="36">
        <v>8.99</v>
      </c>
      <c r="S2" s="36">
        <v>222</v>
      </c>
      <c r="T2" s="36">
        <v>2.68</v>
      </c>
      <c r="U2" s="36">
        <v>3.35</v>
      </c>
      <c r="V2" s="36">
        <v>1.0449999999999999</v>
      </c>
      <c r="W2" s="36">
        <v>2.31</v>
      </c>
      <c r="X2" s="36">
        <v>0.26800000000000002</v>
      </c>
      <c r="Y2" s="36">
        <v>37</v>
      </c>
      <c r="Z2" s="53">
        <f t="shared" ref="Z2:Z33" si="0">(Y2/G2)*9</f>
        <v>0.4474603601182478</v>
      </c>
      <c r="AA2" s="36">
        <v>2964</v>
      </c>
      <c r="AB2" s="38" t="str">
        <f>VLOOKUP(B2, 'Top 100 Pitchers (1969)'!A:AE, 1, FALSE())</f>
        <v>Dwight Gooden</v>
      </c>
    </row>
    <row r="3" spans="1:28">
      <c r="A3" s="39">
        <v>2</v>
      </c>
      <c r="B3" s="40" t="s">
        <v>267</v>
      </c>
      <c r="C3" s="40">
        <v>1985</v>
      </c>
      <c r="D3" s="40">
        <v>1987</v>
      </c>
      <c r="E3" s="40" t="s">
        <v>286</v>
      </c>
      <c r="F3" s="40">
        <v>18.899999999999999</v>
      </c>
      <c r="G3" s="40">
        <v>722.1</v>
      </c>
      <c r="H3" s="40">
        <v>101</v>
      </c>
      <c r="I3" s="40">
        <v>99</v>
      </c>
      <c r="J3" s="40">
        <v>53</v>
      </c>
      <c r="K3" s="40">
        <v>29</v>
      </c>
      <c r="L3" s="40">
        <v>0.64600000000000002</v>
      </c>
      <c r="M3" s="40">
        <v>648</v>
      </c>
      <c r="N3" s="40">
        <v>281</v>
      </c>
      <c r="O3" s="40">
        <v>3.5</v>
      </c>
      <c r="P3" s="40">
        <v>125</v>
      </c>
      <c r="Q3" s="40">
        <v>574</v>
      </c>
      <c r="R3" s="40">
        <v>7.15</v>
      </c>
      <c r="S3" s="40">
        <v>224</v>
      </c>
      <c r="T3" s="40">
        <v>2.79</v>
      </c>
      <c r="U3" s="40">
        <v>2.56</v>
      </c>
      <c r="V3" s="40">
        <v>1.2070000000000001</v>
      </c>
      <c r="W3" s="40">
        <v>3.45</v>
      </c>
      <c r="X3" s="40">
        <v>0.27500000000000002</v>
      </c>
      <c r="Y3" s="40">
        <v>72</v>
      </c>
      <c r="Z3" s="54">
        <f t="shared" si="0"/>
        <v>0.8973826339842127</v>
      </c>
      <c r="AA3" s="40">
        <v>2989</v>
      </c>
      <c r="AB3" s="42" t="str">
        <f>VLOOKUP(B3, 'Top 100 Pitchers (1969)'!A:AE, 1, FALSE())</f>
        <v>Teddy Higuera</v>
      </c>
    </row>
    <row r="4" spans="1:28">
      <c r="A4" s="35">
        <v>4</v>
      </c>
      <c r="B4" s="36" t="s">
        <v>52</v>
      </c>
      <c r="C4" s="36">
        <v>1995</v>
      </c>
      <c r="D4" s="36">
        <v>1997</v>
      </c>
      <c r="E4" s="36" t="s">
        <v>279</v>
      </c>
      <c r="F4" s="36">
        <v>16.899999999999999</v>
      </c>
      <c r="G4" s="36">
        <v>636.1</v>
      </c>
      <c r="H4" s="36">
        <v>101</v>
      </c>
      <c r="I4" s="36">
        <v>95</v>
      </c>
      <c r="J4" s="36">
        <v>51</v>
      </c>
      <c r="K4" s="36">
        <v>24</v>
      </c>
      <c r="L4" s="36">
        <v>0.68</v>
      </c>
      <c r="M4" s="36">
        <v>645</v>
      </c>
      <c r="N4" s="36">
        <v>253</v>
      </c>
      <c r="O4" s="36">
        <v>3.58</v>
      </c>
      <c r="P4" s="36">
        <v>132</v>
      </c>
      <c r="Q4" s="36">
        <v>442</v>
      </c>
      <c r="R4" s="36">
        <v>6.25</v>
      </c>
      <c r="S4" s="36">
        <v>200</v>
      </c>
      <c r="T4" s="36">
        <v>2.83</v>
      </c>
      <c r="U4" s="36">
        <v>2.21</v>
      </c>
      <c r="V4" s="36">
        <v>1.3280000000000001</v>
      </c>
      <c r="W4" s="36">
        <v>3.64</v>
      </c>
      <c r="X4" s="36">
        <v>0.308</v>
      </c>
      <c r="Y4" s="36">
        <v>45</v>
      </c>
      <c r="Z4" s="53">
        <f t="shared" si="0"/>
        <v>0.63669234397107366</v>
      </c>
      <c r="AA4" s="36">
        <v>2660</v>
      </c>
      <c r="AB4" s="38" t="str">
        <f>VLOOKUP(B4, 'Top 100 Pitchers (1969)'!A:AE, 1, FALSE())</f>
        <v>Andy Pettitte</v>
      </c>
    </row>
    <row r="5" spans="1:28">
      <c r="A5" s="39">
        <v>5</v>
      </c>
      <c r="B5" s="40" t="s">
        <v>253</v>
      </c>
      <c r="C5" s="40">
        <v>2000</v>
      </c>
      <c r="D5" s="40">
        <v>2002</v>
      </c>
      <c r="E5" s="40" t="s">
        <v>280</v>
      </c>
      <c r="F5" s="40">
        <v>15.1</v>
      </c>
      <c r="G5" s="40">
        <v>536.1</v>
      </c>
      <c r="H5" s="40">
        <v>84</v>
      </c>
      <c r="I5" s="40">
        <v>84</v>
      </c>
      <c r="J5" s="40">
        <v>47</v>
      </c>
      <c r="K5" s="40">
        <v>17</v>
      </c>
      <c r="L5" s="40">
        <v>0.73399999999999999</v>
      </c>
      <c r="M5" s="40">
        <v>430</v>
      </c>
      <c r="N5" s="40">
        <v>181</v>
      </c>
      <c r="O5" s="40">
        <v>3.04</v>
      </c>
      <c r="P5" s="40">
        <v>145</v>
      </c>
      <c r="Q5" s="40">
        <v>465</v>
      </c>
      <c r="R5" s="40">
        <v>7.8</v>
      </c>
      <c r="S5" s="40">
        <v>203</v>
      </c>
      <c r="T5" s="40">
        <v>3.41</v>
      </c>
      <c r="U5" s="40">
        <v>2.29</v>
      </c>
      <c r="V5" s="40">
        <v>1.18</v>
      </c>
      <c r="W5" s="40">
        <v>3.73</v>
      </c>
      <c r="X5" s="40">
        <v>0.26100000000000001</v>
      </c>
      <c r="Y5" s="40">
        <v>48</v>
      </c>
      <c r="Z5" s="54">
        <f t="shared" si="0"/>
        <v>0.8058198097369893</v>
      </c>
      <c r="AA5" s="40">
        <v>2217</v>
      </c>
      <c r="AB5" s="42" t="str">
        <f>VLOOKUP(B5, 'Top 100 Pitchers (1969)'!A:AE, 1, FALSE())</f>
        <v>Barry Zito</v>
      </c>
    </row>
    <row r="6" spans="1:28">
      <c r="A6" s="35">
        <v>6</v>
      </c>
      <c r="B6" s="36" t="s">
        <v>71</v>
      </c>
      <c r="C6" s="36">
        <v>2001</v>
      </c>
      <c r="D6" s="36">
        <v>2003</v>
      </c>
      <c r="E6" s="36" t="s">
        <v>279</v>
      </c>
      <c r="F6" s="36">
        <v>14.5</v>
      </c>
      <c r="G6" s="36">
        <v>502</v>
      </c>
      <c r="H6" s="36">
        <v>84</v>
      </c>
      <c r="I6" s="36">
        <v>75</v>
      </c>
      <c r="J6" s="36">
        <v>43</v>
      </c>
      <c r="K6" s="36">
        <v>17</v>
      </c>
      <c r="L6" s="36">
        <v>0.71699999999999997</v>
      </c>
      <c r="M6" s="36">
        <v>457</v>
      </c>
      <c r="N6" s="36">
        <v>163</v>
      </c>
      <c r="O6" s="36">
        <v>2.92</v>
      </c>
      <c r="P6" s="36">
        <v>152</v>
      </c>
      <c r="Q6" s="36">
        <v>460</v>
      </c>
      <c r="R6" s="36">
        <v>8.25</v>
      </c>
      <c r="S6" s="36">
        <v>115</v>
      </c>
      <c r="T6" s="36">
        <v>2.06</v>
      </c>
      <c r="U6" s="36">
        <v>4</v>
      </c>
      <c r="V6" s="36">
        <v>1.139</v>
      </c>
      <c r="W6" s="36">
        <v>3.12</v>
      </c>
      <c r="X6" s="36">
        <v>0.29699999999999999</v>
      </c>
      <c r="Y6" s="36">
        <v>45</v>
      </c>
      <c r="Z6" s="53">
        <f t="shared" si="0"/>
        <v>0.80677290836653393</v>
      </c>
      <c r="AA6" s="36">
        <v>2045</v>
      </c>
      <c r="AB6" s="38" t="str">
        <f>VLOOKUP(B6, 'Top 100 Pitchers (1969)'!A:AE, 1, FALSE())</f>
        <v>Roy Oswalt</v>
      </c>
    </row>
    <row r="7" spans="1:28" ht="30">
      <c r="A7" s="39">
        <v>7</v>
      </c>
      <c r="B7" s="40" t="s">
        <v>254</v>
      </c>
      <c r="C7" s="40">
        <v>2003</v>
      </c>
      <c r="D7" s="40">
        <v>2005</v>
      </c>
      <c r="E7" s="40" t="s">
        <v>284</v>
      </c>
      <c r="F7" s="40">
        <v>14.2</v>
      </c>
      <c r="G7" s="40">
        <v>617.20000000000005</v>
      </c>
      <c r="H7" s="40">
        <v>97</v>
      </c>
      <c r="I7" s="40">
        <v>96</v>
      </c>
      <c r="J7" s="40">
        <v>31</v>
      </c>
      <c r="K7" s="40">
        <v>37</v>
      </c>
      <c r="L7" s="40">
        <v>0.45600000000000002</v>
      </c>
      <c r="M7" s="40">
        <v>563</v>
      </c>
      <c r="N7" s="40">
        <v>230</v>
      </c>
      <c r="O7" s="40">
        <v>3.35</v>
      </c>
      <c r="P7" s="40">
        <v>136</v>
      </c>
      <c r="Q7" s="40">
        <v>508</v>
      </c>
      <c r="R7" s="40">
        <v>7.4</v>
      </c>
      <c r="S7" s="40">
        <v>246</v>
      </c>
      <c r="T7" s="40">
        <v>3.58</v>
      </c>
      <c r="U7" s="40">
        <v>2.0699999999999998</v>
      </c>
      <c r="V7" s="40">
        <v>1.31</v>
      </c>
      <c r="W7" s="40">
        <v>3.76</v>
      </c>
      <c r="X7" s="40">
        <v>0.29099999999999998</v>
      </c>
      <c r="Y7" s="40">
        <v>50</v>
      </c>
      <c r="Z7" s="54">
        <f t="shared" si="0"/>
        <v>0.72909915748541798</v>
      </c>
      <c r="AA7" s="40">
        <v>2626</v>
      </c>
      <c r="AB7" s="42" t="str">
        <f>VLOOKUP(B7, 'Top 100 Pitchers (1969)'!A:AE, 1, FALSE())</f>
        <v>Brandon Webb</v>
      </c>
    </row>
    <row r="8" spans="1:28">
      <c r="A8" s="35">
        <v>9</v>
      </c>
      <c r="B8" s="36" t="s">
        <v>32</v>
      </c>
      <c r="C8" s="36">
        <v>1970</v>
      </c>
      <c r="D8" s="36">
        <v>1972</v>
      </c>
      <c r="E8" s="36" t="s">
        <v>278</v>
      </c>
      <c r="F8" s="36">
        <v>13.6</v>
      </c>
      <c r="G8" s="36">
        <v>729.2</v>
      </c>
      <c r="H8" s="36">
        <v>104</v>
      </c>
      <c r="I8" s="36">
        <v>101</v>
      </c>
      <c r="J8" s="36">
        <v>43</v>
      </c>
      <c r="K8" s="36">
        <v>41</v>
      </c>
      <c r="L8" s="36">
        <v>0.51200000000000001</v>
      </c>
      <c r="M8" s="36">
        <v>657</v>
      </c>
      <c r="N8" s="36">
        <v>232</v>
      </c>
      <c r="O8" s="36">
        <v>2.86</v>
      </c>
      <c r="P8" s="36">
        <v>122</v>
      </c>
      <c r="Q8" s="36">
        <v>587</v>
      </c>
      <c r="R8" s="36">
        <v>7.24</v>
      </c>
      <c r="S8" s="36">
        <v>175</v>
      </c>
      <c r="T8" s="36">
        <v>2.16</v>
      </c>
      <c r="U8" s="36">
        <v>3.35</v>
      </c>
      <c r="V8" s="36">
        <v>1.1399999999999999</v>
      </c>
      <c r="W8" s="36">
        <v>2.72</v>
      </c>
      <c r="X8" s="36">
        <v>0.28599999999999998</v>
      </c>
      <c r="Y8" s="36">
        <v>60</v>
      </c>
      <c r="Z8" s="53">
        <f t="shared" si="0"/>
        <v>0.74053757542512333</v>
      </c>
      <c r="AA8" s="36">
        <v>2959</v>
      </c>
      <c r="AB8" s="38" t="str">
        <f>VLOOKUP(B8, 'Top 100 Pitchers (1969)'!A:AE, 1, FALSE())</f>
        <v>Bert Blyleven</v>
      </c>
    </row>
    <row r="9" spans="1:28" ht="30">
      <c r="A9" s="39">
        <v>11</v>
      </c>
      <c r="B9" s="40" t="s">
        <v>29</v>
      </c>
      <c r="C9" s="40">
        <v>1984</v>
      </c>
      <c r="D9" s="40">
        <v>1986</v>
      </c>
      <c r="E9" s="40" t="s">
        <v>277</v>
      </c>
      <c r="F9" s="40">
        <v>13.4</v>
      </c>
      <c r="G9" s="40">
        <v>485.2</v>
      </c>
      <c r="H9" s="40">
        <v>69</v>
      </c>
      <c r="I9" s="40">
        <v>68</v>
      </c>
      <c r="J9" s="40">
        <v>40</v>
      </c>
      <c r="K9" s="40">
        <v>13</v>
      </c>
      <c r="L9" s="40">
        <v>0.755</v>
      </c>
      <c r="M9" s="40">
        <v>408</v>
      </c>
      <c r="N9" s="40">
        <v>170</v>
      </c>
      <c r="O9" s="40">
        <v>3.15</v>
      </c>
      <c r="P9" s="40">
        <v>133</v>
      </c>
      <c r="Q9" s="40">
        <v>438</v>
      </c>
      <c r="R9" s="40">
        <v>8.1199999999999992</v>
      </c>
      <c r="S9" s="40">
        <v>133</v>
      </c>
      <c r="T9" s="40">
        <v>2.46</v>
      </c>
      <c r="U9" s="40">
        <v>3.29</v>
      </c>
      <c r="V9" s="40">
        <v>1.1140000000000001</v>
      </c>
      <c r="W9" s="40">
        <v>2.87</v>
      </c>
      <c r="X9" s="40">
        <v>0.27300000000000002</v>
      </c>
      <c r="Y9" s="40">
        <v>39</v>
      </c>
      <c r="Z9" s="54">
        <f t="shared" si="0"/>
        <v>0.72341302555647158</v>
      </c>
      <c r="AA9" s="40">
        <v>1979</v>
      </c>
      <c r="AB9" s="42" t="str">
        <f>VLOOKUP(B9, 'Top 100 Pitchers (1969)'!A:AE, 1, FALSE())</f>
        <v>Roger Clemens</v>
      </c>
    </row>
    <row r="10" spans="1:28" ht="30">
      <c r="A10" s="35">
        <v>12</v>
      </c>
      <c r="B10" s="36" t="s">
        <v>45</v>
      </c>
      <c r="C10" s="36">
        <v>1975</v>
      </c>
      <c r="D10" s="36">
        <v>1977</v>
      </c>
      <c r="E10" s="36" t="s">
        <v>281</v>
      </c>
      <c r="F10" s="36">
        <v>13.3</v>
      </c>
      <c r="G10" s="36">
        <v>633.1</v>
      </c>
      <c r="H10" s="36">
        <v>103</v>
      </c>
      <c r="I10" s="36">
        <v>87</v>
      </c>
      <c r="J10" s="36">
        <v>40</v>
      </c>
      <c r="K10" s="36">
        <v>32</v>
      </c>
      <c r="L10" s="36">
        <v>0.55600000000000005</v>
      </c>
      <c r="M10" s="36">
        <v>516</v>
      </c>
      <c r="N10" s="36">
        <v>227</v>
      </c>
      <c r="O10" s="36">
        <v>3.23</v>
      </c>
      <c r="P10" s="36">
        <v>116</v>
      </c>
      <c r="Q10" s="36">
        <v>543</v>
      </c>
      <c r="R10" s="36">
        <v>7.72</v>
      </c>
      <c r="S10" s="36">
        <v>222</v>
      </c>
      <c r="T10" s="36">
        <v>3.15</v>
      </c>
      <c r="U10" s="36">
        <v>2.4500000000000002</v>
      </c>
      <c r="V10" s="36">
        <v>1.165</v>
      </c>
      <c r="W10" s="36">
        <v>3.32</v>
      </c>
      <c r="X10" s="36">
        <v>0.26100000000000001</v>
      </c>
      <c r="Y10" s="36">
        <v>60</v>
      </c>
      <c r="Z10" s="53">
        <f t="shared" si="0"/>
        <v>0.8529458221450007</v>
      </c>
      <c r="AA10" s="36">
        <v>2621</v>
      </c>
      <c r="AB10" s="38" t="str">
        <f>VLOOKUP(B10, 'Top 100 Pitchers (1969)'!A:AE, 1, FALSE())</f>
        <v>Dennis Eckersley</v>
      </c>
    </row>
    <row r="11" spans="1:28">
      <c r="A11" s="39">
        <v>19</v>
      </c>
      <c r="B11" s="40" t="s">
        <v>56</v>
      </c>
      <c r="C11" s="40">
        <v>1973</v>
      </c>
      <c r="D11" s="40">
        <v>1975</v>
      </c>
      <c r="E11" s="40" t="s">
        <v>278</v>
      </c>
      <c r="F11" s="40">
        <v>12.5</v>
      </c>
      <c r="G11" s="40">
        <v>552.1</v>
      </c>
      <c r="H11" s="40">
        <v>77</v>
      </c>
      <c r="I11" s="40">
        <v>72</v>
      </c>
      <c r="J11" s="40">
        <v>32</v>
      </c>
      <c r="K11" s="40">
        <v>30</v>
      </c>
      <c r="L11" s="40">
        <v>0.51600000000000001</v>
      </c>
      <c r="M11" s="40">
        <v>493</v>
      </c>
      <c r="N11" s="40">
        <v>177</v>
      </c>
      <c r="O11" s="40">
        <v>2.88</v>
      </c>
      <c r="P11" s="40">
        <v>120</v>
      </c>
      <c r="Q11" s="40">
        <v>471</v>
      </c>
      <c r="R11" s="40">
        <v>7.67</v>
      </c>
      <c r="S11" s="40">
        <v>158</v>
      </c>
      <c r="T11" s="40">
        <v>2.57</v>
      </c>
      <c r="U11" s="40">
        <v>2.98</v>
      </c>
      <c r="V11" s="40">
        <v>1.179</v>
      </c>
      <c r="W11" s="40">
        <v>2.99</v>
      </c>
      <c r="X11" s="40">
        <v>0.28599999999999998</v>
      </c>
      <c r="Y11" s="40">
        <v>50</v>
      </c>
      <c r="Z11" s="54">
        <f t="shared" si="0"/>
        <v>0.81506973374388692</v>
      </c>
      <c r="AA11" s="40">
        <v>2264</v>
      </c>
      <c r="AB11" s="42" t="str">
        <f>VLOOKUP(B11, 'Top 100 Pitchers (1969)'!A:AE, 1, FALSE())</f>
        <v>Frank Tanana</v>
      </c>
    </row>
    <row r="12" spans="1:28">
      <c r="A12" s="35">
        <v>18</v>
      </c>
      <c r="B12" s="36" t="s">
        <v>57</v>
      </c>
      <c r="C12" s="36">
        <v>1999</v>
      </c>
      <c r="D12" s="36">
        <v>2001</v>
      </c>
      <c r="E12" s="36" t="s">
        <v>279</v>
      </c>
      <c r="F12" s="36">
        <v>12.5</v>
      </c>
      <c r="G12" s="36">
        <v>573.20000000000005</v>
      </c>
      <c r="H12" s="36">
        <v>88</v>
      </c>
      <c r="I12" s="36">
        <v>88</v>
      </c>
      <c r="J12" s="36">
        <v>49</v>
      </c>
      <c r="K12" s="36">
        <v>17</v>
      </c>
      <c r="L12" s="36">
        <v>0.74199999999999999</v>
      </c>
      <c r="M12" s="36">
        <v>506</v>
      </c>
      <c r="N12" s="36">
        <v>230</v>
      </c>
      <c r="O12" s="36">
        <v>3.61</v>
      </c>
      <c r="P12" s="36">
        <v>125</v>
      </c>
      <c r="Q12" s="36">
        <v>482</v>
      </c>
      <c r="R12" s="36">
        <v>7.56</v>
      </c>
      <c r="S12" s="36">
        <v>215</v>
      </c>
      <c r="T12" s="36">
        <v>3.37</v>
      </c>
      <c r="U12" s="36">
        <v>2.2400000000000002</v>
      </c>
      <c r="V12" s="36">
        <v>1.2569999999999999</v>
      </c>
      <c r="W12" s="36">
        <v>3.81</v>
      </c>
      <c r="X12" s="36">
        <v>0.28000000000000003</v>
      </c>
      <c r="Y12" s="36">
        <v>52</v>
      </c>
      <c r="Z12" s="53">
        <f t="shared" si="0"/>
        <v>0.81646894626657351</v>
      </c>
      <c r="AA12" s="36">
        <v>2407</v>
      </c>
      <c r="AB12" s="38" t="str">
        <f>VLOOKUP(B12, 'Top 100 Pitchers (1969)'!A:AE, 1, FALSE())</f>
        <v>Tim Hudson</v>
      </c>
    </row>
    <row r="13" spans="1:28">
      <c r="A13" s="39">
        <v>20</v>
      </c>
      <c r="B13" s="40" t="s">
        <v>40</v>
      </c>
      <c r="C13" s="40">
        <v>1972</v>
      </c>
      <c r="D13" s="40">
        <v>1974</v>
      </c>
      <c r="E13" s="40" t="s">
        <v>279</v>
      </c>
      <c r="F13" s="40">
        <v>12.3</v>
      </c>
      <c r="G13" s="40">
        <v>606.20000000000005</v>
      </c>
      <c r="H13" s="40">
        <v>98</v>
      </c>
      <c r="I13" s="40">
        <v>92</v>
      </c>
      <c r="J13" s="40">
        <v>37</v>
      </c>
      <c r="K13" s="40">
        <v>35</v>
      </c>
      <c r="L13" s="40">
        <v>0.51400000000000001</v>
      </c>
      <c r="M13" s="40">
        <v>633</v>
      </c>
      <c r="N13" s="40">
        <v>236</v>
      </c>
      <c r="O13" s="40">
        <v>3.5</v>
      </c>
      <c r="P13" s="40">
        <v>110</v>
      </c>
      <c r="Q13" s="40">
        <v>415</v>
      </c>
      <c r="R13" s="40">
        <v>6.16</v>
      </c>
      <c r="S13" s="40">
        <v>174</v>
      </c>
      <c r="T13" s="40">
        <v>2.58</v>
      </c>
      <c r="U13" s="40">
        <v>2.39</v>
      </c>
      <c r="V13" s="40">
        <v>1.33</v>
      </c>
      <c r="W13" s="40">
        <v>2.86</v>
      </c>
      <c r="X13" s="40">
        <v>0.309</v>
      </c>
      <c r="Y13" s="40">
        <v>36</v>
      </c>
      <c r="Z13" s="54">
        <f t="shared" si="0"/>
        <v>0.53447707027383695</v>
      </c>
      <c r="AA13" s="40">
        <v>2591</v>
      </c>
      <c r="AB13" s="42" t="str">
        <f>VLOOKUP(B13, 'Top 100 Pitchers (1969)'!A:AE, 1, FALSE())</f>
        <v>Rick Reuschel</v>
      </c>
    </row>
    <row r="14" spans="1:28">
      <c r="A14" s="35">
        <v>23</v>
      </c>
      <c r="B14" s="36" t="s">
        <v>34</v>
      </c>
      <c r="C14" s="36">
        <v>1991</v>
      </c>
      <c r="D14" s="36">
        <v>1993</v>
      </c>
      <c r="E14" s="36" t="s">
        <v>280</v>
      </c>
      <c r="F14" s="36">
        <v>12</v>
      </c>
      <c r="G14" s="36">
        <v>496.1</v>
      </c>
      <c r="H14" s="36">
        <v>69</v>
      </c>
      <c r="I14" s="36">
        <v>69</v>
      </c>
      <c r="J14" s="36">
        <v>36</v>
      </c>
      <c r="K14" s="36">
        <v>16</v>
      </c>
      <c r="L14" s="36">
        <v>0.69199999999999995</v>
      </c>
      <c r="M14" s="36">
        <v>452</v>
      </c>
      <c r="N14" s="36">
        <v>179</v>
      </c>
      <c r="O14" s="36">
        <v>3.25</v>
      </c>
      <c r="P14" s="36">
        <v>128</v>
      </c>
      <c r="Q14" s="36">
        <v>299</v>
      </c>
      <c r="R14" s="36">
        <v>5.42</v>
      </c>
      <c r="S14" s="36">
        <v>113</v>
      </c>
      <c r="T14" s="36">
        <v>2.0499999999999998</v>
      </c>
      <c r="U14" s="36">
        <v>2.65</v>
      </c>
      <c r="V14" s="36">
        <v>1.1379999999999999</v>
      </c>
      <c r="W14" s="36">
        <v>3.51</v>
      </c>
      <c r="X14" s="36">
        <v>0.27</v>
      </c>
      <c r="Y14" s="36">
        <v>43</v>
      </c>
      <c r="Z14" s="53">
        <f t="shared" si="0"/>
        <v>0.78008466035073576</v>
      </c>
      <c r="AA14" s="36">
        <v>1999</v>
      </c>
      <c r="AB14" s="38" t="str">
        <f>VLOOKUP(B14, 'Top 100 Pitchers (1969)'!A:AE, 1, FALSE())</f>
        <v>Mike Mussina</v>
      </c>
    </row>
    <row r="15" spans="1:28" ht="30">
      <c r="A15" s="39">
        <v>28</v>
      </c>
      <c r="B15" s="40" t="s">
        <v>46</v>
      </c>
      <c r="C15" s="40">
        <v>2008</v>
      </c>
      <c r="D15" s="40">
        <v>2010</v>
      </c>
      <c r="E15" s="40" t="s">
        <v>281</v>
      </c>
      <c r="F15" s="40">
        <v>11.8</v>
      </c>
      <c r="G15" s="40">
        <v>483</v>
      </c>
      <c r="H15" s="40">
        <v>85</v>
      </c>
      <c r="I15" s="40">
        <v>83</v>
      </c>
      <c r="J15" s="40">
        <v>26</v>
      </c>
      <c r="K15" s="40">
        <v>23</v>
      </c>
      <c r="L15" s="40">
        <v>0.53100000000000003</v>
      </c>
      <c r="M15" s="40">
        <v>388</v>
      </c>
      <c r="N15" s="40">
        <v>170</v>
      </c>
      <c r="O15" s="40">
        <v>3.17</v>
      </c>
      <c r="P15" s="40">
        <v>126</v>
      </c>
      <c r="Q15" s="40">
        <v>497</v>
      </c>
      <c r="R15" s="40">
        <v>9.26</v>
      </c>
      <c r="S15" s="40">
        <v>224</v>
      </c>
      <c r="T15" s="40">
        <v>4.17</v>
      </c>
      <c r="U15" s="40">
        <v>2.2200000000000002</v>
      </c>
      <c r="V15" s="40">
        <v>1.2669999999999999</v>
      </c>
      <c r="W15" s="40">
        <v>3.32</v>
      </c>
      <c r="X15" s="40">
        <v>0.28899999999999998</v>
      </c>
      <c r="Y15" s="40">
        <v>31</v>
      </c>
      <c r="Z15" s="54">
        <f t="shared" si="0"/>
        <v>0.57763975155279512</v>
      </c>
      <c r="AA15" s="40">
        <v>2019</v>
      </c>
      <c r="AB15" s="42" t="str">
        <f>VLOOKUP(B15, 'Top 100 Pitchers (1969)'!A:AE, 1, FALSE())</f>
        <v>Clayton Kershaw</v>
      </c>
    </row>
    <row r="16" spans="1:28">
      <c r="A16" s="35">
        <v>29</v>
      </c>
      <c r="B16" s="36" t="s">
        <v>53</v>
      </c>
      <c r="C16" s="36">
        <v>2000</v>
      </c>
      <c r="D16" s="36">
        <v>2002</v>
      </c>
      <c r="E16" s="36" t="s">
        <v>277</v>
      </c>
      <c r="F16" s="36">
        <v>11.7</v>
      </c>
      <c r="G16" s="36">
        <v>511.2</v>
      </c>
      <c r="H16" s="36">
        <v>94</v>
      </c>
      <c r="I16" s="36">
        <v>69</v>
      </c>
      <c r="J16" s="36">
        <v>39</v>
      </c>
      <c r="K16" s="36">
        <v>21</v>
      </c>
      <c r="L16" s="36">
        <v>0.65</v>
      </c>
      <c r="M16" s="36">
        <v>479</v>
      </c>
      <c r="N16" s="36">
        <v>200</v>
      </c>
      <c r="O16" s="36">
        <v>3.52</v>
      </c>
      <c r="P16" s="36">
        <v>131</v>
      </c>
      <c r="Q16" s="36">
        <v>297</v>
      </c>
      <c r="R16" s="36">
        <v>5.22</v>
      </c>
      <c r="S16" s="36">
        <v>128</v>
      </c>
      <c r="T16" s="36">
        <v>2.25</v>
      </c>
      <c r="U16" s="36">
        <v>2.3199999999999998</v>
      </c>
      <c r="V16" s="36">
        <v>1.1859999999999999</v>
      </c>
      <c r="W16" s="36">
        <v>4.0599999999999996</v>
      </c>
      <c r="X16" s="36">
        <v>0.26900000000000002</v>
      </c>
      <c r="Y16" s="36">
        <v>54</v>
      </c>
      <c r="Z16" s="53">
        <f t="shared" si="0"/>
        <v>0.95070422535211263</v>
      </c>
      <c r="AA16" s="36">
        <v>2094</v>
      </c>
      <c r="AB16" s="38" t="str">
        <f>VLOOKUP(B16, 'Top 100 Pitchers (1969)'!A:AE, 1, FALSE())</f>
        <v>Mark Buehrle</v>
      </c>
    </row>
    <row r="17" spans="1:28" ht="30">
      <c r="A17" s="39">
        <v>32</v>
      </c>
      <c r="B17" s="40" t="s">
        <v>228</v>
      </c>
      <c r="C17" s="40">
        <v>1975</v>
      </c>
      <c r="D17" s="40">
        <v>1977</v>
      </c>
      <c r="E17" s="40" t="s">
        <v>277</v>
      </c>
      <c r="F17" s="40">
        <v>11.4</v>
      </c>
      <c r="G17" s="40">
        <v>571.1</v>
      </c>
      <c r="H17" s="40">
        <v>83</v>
      </c>
      <c r="I17" s="40">
        <v>82</v>
      </c>
      <c r="J17" s="40">
        <v>44</v>
      </c>
      <c r="K17" s="40">
        <v>18</v>
      </c>
      <c r="L17" s="40">
        <v>0.71</v>
      </c>
      <c r="M17" s="40">
        <v>465</v>
      </c>
      <c r="N17" s="40">
        <v>174</v>
      </c>
      <c r="O17" s="40">
        <v>2.74</v>
      </c>
      <c r="P17" s="40">
        <v>134</v>
      </c>
      <c r="Q17" s="40">
        <v>366</v>
      </c>
      <c r="R17" s="40">
        <v>5.77</v>
      </c>
      <c r="S17" s="40">
        <v>146</v>
      </c>
      <c r="T17" s="40">
        <v>2.2999999999999998</v>
      </c>
      <c r="U17" s="40">
        <v>2.5099999999999998</v>
      </c>
      <c r="V17" s="40">
        <v>1.069</v>
      </c>
      <c r="W17" s="40">
        <v>3.53</v>
      </c>
      <c r="X17" s="40">
        <v>0.24</v>
      </c>
      <c r="Y17" s="40">
        <v>59</v>
      </c>
      <c r="Z17" s="54">
        <f t="shared" si="0"/>
        <v>0.92978462616004198</v>
      </c>
      <c r="AA17" s="40">
        <v>2295</v>
      </c>
      <c r="AB17" s="42" t="str">
        <f>VLOOKUP(B17, 'Top 100 Pitchers (1969)'!A:AE, 1, FALSE())</f>
        <v>John Candelaria</v>
      </c>
    </row>
    <row r="18" spans="1:28">
      <c r="A18" s="35">
        <v>34</v>
      </c>
      <c r="B18" s="36" t="s">
        <v>245</v>
      </c>
      <c r="C18" s="36">
        <v>1999</v>
      </c>
      <c r="D18" s="36">
        <v>2001</v>
      </c>
      <c r="E18" s="36" t="s">
        <v>280</v>
      </c>
      <c r="F18" s="36">
        <v>11.2</v>
      </c>
      <c r="G18" s="36">
        <v>564.1</v>
      </c>
      <c r="H18" s="36">
        <v>88</v>
      </c>
      <c r="I18" s="36">
        <v>87</v>
      </c>
      <c r="J18" s="36">
        <v>44</v>
      </c>
      <c r="K18" s="36">
        <v>19</v>
      </c>
      <c r="L18" s="36">
        <v>0.69799999999999995</v>
      </c>
      <c r="M18" s="36">
        <v>516</v>
      </c>
      <c r="N18" s="36">
        <v>226</v>
      </c>
      <c r="O18" s="36">
        <v>3.6</v>
      </c>
      <c r="P18" s="36">
        <v>126</v>
      </c>
      <c r="Q18" s="36">
        <v>412</v>
      </c>
      <c r="R18" s="36">
        <v>6.57</v>
      </c>
      <c r="S18" s="36">
        <v>223</v>
      </c>
      <c r="T18" s="36">
        <v>3.56</v>
      </c>
      <c r="U18" s="36">
        <v>1.85</v>
      </c>
      <c r="V18" s="36">
        <v>1.31</v>
      </c>
      <c r="W18" s="36">
        <v>4.07</v>
      </c>
      <c r="X18" s="36">
        <v>0.27800000000000002</v>
      </c>
      <c r="Y18" s="36">
        <v>50</v>
      </c>
      <c r="Z18" s="53">
        <f t="shared" si="0"/>
        <v>0.79773089877681258</v>
      </c>
      <c r="AA18" s="36">
        <v>2397</v>
      </c>
      <c r="AB18" s="38" t="str">
        <f>VLOOKUP(B18, 'Top 100 Pitchers (1969)'!A:AE, 1, FALSE())</f>
        <v>Freddy Garcia</v>
      </c>
    </row>
    <row r="19" spans="1:28">
      <c r="A19" s="39">
        <v>37</v>
      </c>
      <c r="B19" s="40" t="s">
        <v>271</v>
      </c>
      <c r="C19" s="40">
        <v>2006</v>
      </c>
      <c r="D19" s="40">
        <v>2008</v>
      </c>
      <c r="E19" s="40" t="s">
        <v>284</v>
      </c>
      <c r="F19" s="40">
        <v>11.1</v>
      </c>
      <c r="G19" s="40">
        <v>554.20000000000005</v>
      </c>
      <c r="H19" s="40">
        <v>85</v>
      </c>
      <c r="I19" s="40">
        <v>85</v>
      </c>
      <c r="J19" s="40">
        <v>32</v>
      </c>
      <c r="K19" s="40">
        <v>24</v>
      </c>
      <c r="L19" s="40">
        <v>0.57099999999999995</v>
      </c>
      <c r="M19" s="40">
        <v>551</v>
      </c>
      <c r="N19" s="40">
        <v>244</v>
      </c>
      <c r="O19" s="40">
        <v>3.96</v>
      </c>
      <c r="P19" s="40">
        <v>113</v>
      </c>
      <c r="Q19" s="40">
        <v>448</v>
      </c>
      <c r="R19" s="40">
        <v>7.27</v>
      </c>
      <c r="S19" s="40">
        <v>114</v>
      </c>
      <c r="T19" s="40">
        <v>1.85</v>
      </c>
      <c r="U19" s="40">
        <v>3.93</v>
      </c>
      <c r="V19" s="40">
        <v>1.1990000000000001</v>
      </c>
      <c r="W19" s="40">
        <v>3.97</v>
      </c>
      <c r="X19" s="40">
        <v>0.29699999999999999</v>
      </c>
      <c r="Y19" s="40">
        <v>70</v>
      </c>
      <c r="Z19" s="54">
        <f t="shared" si="0"/>
        <v>1.1367737278960663</v>
      </c>
      <c r="AA19" s="40">
        <v>2291</v>
      </c>
      <c r="AB19" s="42" t="str">
        <f>VLOOKUP(B19, 'Top 100 Pitchers (1969)'!A:AE, 1, FALSE())</f>
        <v>James Shields</v>
      </c>
    </row>
    <row r="20" spans="1:28">
      <c r="A20" s="35">
        <v>43</v>
      </c>
      <c r="B20" s="36" t="s">
        <v>58</v>
      </c>
      <c r="C20" s="36">
        <v>1979</v>
      </c>
      <c r="D20" s="36">
        <v>1981</v>
      </c>
      <c r="E20" s="36" t="s">
        <v>277</v>
      </c>
      <c r="F20" s="36">
        <v>10.8</v>
      </c>
      <c r="G20" s="36">
        <v>555.20000000000005</v>
      </c>
      <c r="H20" s="36">
        <v>77</v>
      </c>
      <c r="I20" s="36">
        <v>75</v>
      </c>
      <c r="J20" s="36">
        <v>31</v>
      </c>
      <c r="K20" s="36">
        <v>33</v>
      </c>
      <c r="L20" s="36">
        <v>0.48399999999999999</v>
      </c>
      <c r="M20" s="36">
        <v>519</v>
      </c>
      <c r="N20" s="36">
        <v>227</v>
      </c>
      <c r="O20" s="36">
        <v>3.68</v>
      </c>
      <c r="P20" s="36">
        <v>114</v>
      </c>
      <c r="Q20" s="36">
        <v>249</v>
      </c>
      <c r="R20" s="36">
        <v>4.03</v>
      </c>
      <c r="S20" s="36">
        <v>192</v>
      </c>
      <c r="T20" s="36">
        <v>3.11</v>
      </c>
      <c r="U20" s="36">
        <v>1.3</v>
      </c>
      <c r="V20" s="36">
        <v>1.28</v>
      </c>
      <c r="W20" s="36">
        <v>3.72</v>
      </c>
      <c r="X20" s="36">
        <v>0.27</v>
      </c>
      <c r="Y20" s="36">
        <v>33</v>
      </c>
      <c r="Z20" s="53">
        <f t="shared" si="0"/>
        <v>0.53494236311239185</v>
      </c>
      <c r="AA20" s="36">
        <v>2315</v>
      </c>
      <c r="AB20" s="38" t="str">
        <f>VLOOKUP(B20, 'Top 100 Pitchers (1969)'!A:AE, 1, FALSE())</f>
        <v>Dave Stieb</v>
      </c>
    </row>
    <row r="21" spans="1:28" ht="30">
      <c r="A21" s="39">
        <v>44</v>
      </c>
      <c r="B21" s="40" t="s">
        <v>236</v>
      </c>
      <c r="C21" s="40">
        <v>1980</v>
      </c>
      <c r="D21" s="40">
        <v>1982</v>
      </c>
      <c r="E21" s="40" t="s">
        <v>278</v>
      </c>
      <c r="F21" s="40">
        <v>10.7</v>
      </c>
      <c r="G21" s="40">
        <v>495</v>
      </c>
      <c r="H21" s="40">
        <v>72</v>
      </c>
      <c r="I21" s="40">
        <v>62</v>
      </c>
      <c r="J21" s="40">
        <v>34</v>
      </c>
      <c r="K21" s="40">
        <v>20</v>
      </c>
      <c r="L21" s="40">
        <v>0.63</v>
      </c>
      <c r="M21" s="40">
        <v>395</v>
      </c>
      <c r="N21" s="40">
        <v>144</v>
      </c>
      <c r="O21" s="40">
        <v>2.62</v>
      </c>
      <c r="P21" s="40">
        <v>132</v>
      </c>
      <c r="Q21" s="40">
        <v>395</v>
      </c>
      <c r="R21" s="40">
        <v>7.18</v>
      </c>
      <c r="S21" s="40">
        <v>149</v>
      </c>
      <c r="T21" s="40">
        <v>2.71</v>
      </c>
      <c r="U21" s="40">
        <v>2.65</v>
      </c>
      <c r="V21" s="40">
        <v>1.099</v>
      </c>
      <c r="W21" s="40">
        <v>2.63</v>
      </c>
      <c r="X21" s="40">
        <v>0.26900000000000002</v>
      </c>
      <c r="Y21" s="40">
        <v>24</v>
      </c>
      <c r="Z21" s="54">
        <f t="shared" si="0"/>
        <v>0.43636363636363634</v>
      </c>
      <c r="AA21" s="40">
        <v>1980</v>
      </c>
      <c r="AB21" s="42" t="str">
        <f>VLOOKUP(B21, 'Top 100 Pitchers (1969)'!A:AE, 1, FALSE())</f>
        <v>Fernando Valenzuela</v>
      </c>
    </row>
    <row r="22" spans="1:28" ht="30">
      <c r="A22" s="35">
        <v>47</v>
      </c>
      <c r="B22" s="36" t="s">
        <v>54</v>
      </c>
      <c r="C22" s="36">
        <v>1984</v>
      </c>
      <c r="D22" s="36">
        <v>1986</v>
      </c>
      <c r="E22" s="36" t="s">
        <v>281</v>
      </c>
      <c r="F22" s="36">
        <v>10.6</v>
      </c>
      <c r="G22" s="36">
        <v>549</v>
      </c>
      <c r="H22" s="36">
        <v>100</v>
      </c>
      <c r="I22" s="36">
        <v>75</v>
      </c>
      <c r="J22" s="36">
        <v>37</v>
      </c>
      <c r="K22" s="36">
        <v>29</v>
      </c>
      <c r="L22" s="36">
        <v>0.56100000000000005</v>
      </c>
      <c r="M22" s="36">
        <v>514</v>
      </c>
      <c r="N22" s="36">
        <v>208</v>
      </c>
      <c r="O22" s="36">
        <v>3.41</v>
      </c>
      <c r="P22" s="36">
        <v>121</v>
      </c>
      <c r="Q22" s="36">
        <v>343</v>
      </c>
      <c r="R22" s="36">
        <v>5.62</v>
      </c>
      <c r="S22" s="36">
        <v>103</v>
      </c>
      <c r="T22" s="36">
        <v>1.69</v>
      </c>
      <c r="U22" s="36">
        <v>3.33</v>
      </c>
      <c r="V22" s="36">
        <v>1.1240000000000001</v>
      </c>
      <c r="W22" s="36">
        <v>3.19</v>
      </c>
      <c r="X22" s="36">
        <v>0.27500000000000002</v>
      </c>
      <c r="Y22" s="36">
        <v>47</v>
      </c>
      <c r="Z22" s="53">
        <f t="shared" si="0"/>
        <v>0.77049180327868849</v>
      </c>
      <c r="AA22" s="36">
        <v>2217</v>
      </c>
      <c r="AB22" s="38" t="str">
        <f>VLOOKUP(B22, 'Top 100 Pitchers (1969)'!A:AE, 1, FALSE())</f>
        <v>Bret Saberhagen</v>
      </c>
    </row>
    <row r="23" spans="1:28">
      <c r="A23" s="39">
        <v>46</v>
      </c>
      <c r="B23" s="40" t="s">
        <v>61</v>
      </c>
      <c r="C23" s="40">
        <v>2006</v>
      </c>
      <c r="D23" s="40">
        <v>2008</v>
      </c>
      <c r="E23" s="40" t="s">
        <v>280</v>
      </c>
      <c r="F23" s="40">
        <v>10.6</v>
      </c>
      <c r="G23" s="40">
        <v>543</v>
      </c>
      <c r="H23" s="40">
        <v>84</v>
      </c>
      <c r="I23" s="40">
        <v>84</v>
      </c>
      <c r="J23" s="40">
        <v>38</v>
      </c>
      <c r="K23" s="40">
        <v>23</v>
      </c>
      <c r="L23" s="40">
        <v>0.623</v>
      </c>
      <c r="M23" s="40">
        <v>473</v>
      </c>
      <c r="N23" s="40">
        <v>207</v>
      </c>
      <c r="O23" s="40">
        <v>3.43</v>
      </c>
      <c r="P23" s="40">
        <v>131</v>
      </c>
      <c r="Q23" s="40">
        <v>518</v>
      </c>
      <c r="R23" s="40">
        <v>8.59</v>
      </c>
      <c r="S23" s="40">
        <v>144</v>
      </c>
      <c r="T23" s="40">
        <v>2.39</v>
      </c>
      <c r="U23" s="40">
        <v>3.6</v>
      </c>
      <c r="V23" s="40">
        <v>1.1359999999999999</v>
      </c>
      <c r="W23" s="40">
        <v>3.82</v>
      </c>
      <c r="X23" s="40">
        <v>0.27500000000000002</v>
      </c>
      <c r="Y23" s="40">
        <v>72</v>
      </c>
      <c r="Z23" s="54">
        <f t="shared" si="0"/>
        <v>1.1933701657458564</v>
      </c>
      <c r="AA23" s="40">
        <v>2215</v>
      </c>
      <c r="AB23" s="42" t="str">
        <f>VLOOKUP(B23, 'Top 100 Pitchers (1969)'!A:AE, 1, FALSE())</f>
        <v>Cole Hamels</v>
      </c>
    </row>
    <row r="24" spans="1:28">
      <c r="A24" s="35">
        <v>50</v>
      </c>
      <c r="B24" s="36" t="s">
        <v>230</v>
      </c>
      <c r="C24" s="36">
        <v>1971</v>
      </c>
      <c r="D24" s="36">
        <v>1973</v>
      </c>
      <c r="E24" s="36" t="s">
        <v>277</v>
      </c>
      <c r="F24" s="36">
        <v>10.5</v>
      </c>
      <c r="G24" s="36">
        <v>523</v>
      </c>
      <c r="H24" s="36">
        <v>75</v>
      </c>
      <c r="I24" s="36">
        <v>72</v>
      </c>
      <c r="J24" s="36">
        <v>29</v>
      </c>
      <c r="K24" s="36">
        <v>29</v>
      </c>
      <c r="L24" s="36">
        <v>0.5</v>
      </c>
      <c r="M24" s="36">
        <v>456</v>
      </c>
      <c r="N24" s="36">
        <v>166</v>
      </c>
      <c r="O24" s="36">
        <v>2.86</v>
      </c>
      <c r="P24" s="36">
        <v>122</v>
      </c>
      <c r="Q24" s="36">
        <v>398</v>
      </c>
      <c r="R24" s="36">
        <v>6.85</v>
      </c>
      <c r="S24" s="36">
        <v>185</v>
      </c>
      <c r="T24" s="36">
        <v>3.18</v>
      </c>
      <c r="U24" s="36">
        <v>2.15</v>
      </c>
      <c r="V24" s="36">
        <v>1.226</v>
      </c>
      <c r="W24" s="36">
        <v>2.84</v>
      </c>
      <c r="X24" s="36">
        <v>0.27800000000000002</v>
      </c>
      <c r="Y24" s="36">
        <v>32</v>
      </c>
      <c r="Z24" s="53">
        <f t="shared" si="0"/>
        <v>0.55066921606118546</v>
      </c>
      <c r="AA24" s="36">
        <v>2167</v>
      </c>
      <c r="AB24" s="38" t="str">
        <f>VLOOKUP(B24, 'Top 100 Pitchers (1969)'!A:AE, 1, FALSE())</f>
        <v>Jon Matlack</v>
      </c>
    </row>
    <row r="25" spans="1:28">
      <c r="A25" s="39">
        <v>56</v>
      </c>
      <c r="B25" s="40" t="s">
        <v>237</v>
      </c>
      <c r="C25" s="40">
        <v>1971</v>
      </c>
      <c r="D25" s="40">
        <v>1973</v>
      </c>
      <c r="E25" s="40" t="s">
        <v>277</v>
      </c>
      <c r="F25" s="40">
        <v>10.1</v>
      </c>
      <c r="G25" s="40">
        <v>479.1</v>
      </c>
      <c r="H25" s="40">
        <v>78</v>
      </c>
      <c r="I25" s="40">
        <v>68</v>
      </c>
      <c r="J25" s="40">
        <v>27</v>
      </c>
      <c r="K25" s="40">
        <v>31</v>
      </c>
      <c r="L25" s="40">
        <v>0.46600000000000003</v>
      </c>
      <c r="M25" s="40">
        <v>457</v>
      </c>
      <c r="N25" s="40">
        <v>171</v>
      </c>
      <c r="O25" s="40">
        <v>3.21</v>
      </c>
      <c r="P25" s="40">
        <v>120</v>
      </c>
      <c r="Q25" s="40">
        <v>288</v>
      </c>
      <c r="R25" s="40">
        <v>5.41</v>
      </c>
      <c r="S25" s="40">
        <v>164</v>
      </c>
      <c r="T25" s="40">
        <v>3.08</v>
      </c>
      <c r="U25" s="40">
        <v>1.76</v>
      </c>
      <c r="V25" s="40">
        <v>1.296</v>
      </c>
      <c r="W25" s="40">
        <v>3.07</v>
      </c>
      <c r="X25" s="40">
        <v>0.28599999999999998</v>
      </c>
      <c r="Y25" s="40">
        <v>27</v>
      </c>
      <c r="Z25" s="54">
        <f t="shared" si="0"/>
        <v>0.50720100187852224</v>
      </c>
      <c r="AA25" s="40">
        <v>2011</v>
      </c>
      <c r="AB25" s="42" t="str">
        <f>VLOOKUP(B25, 'Top 100 Pitchers (1969)'!A:AE, 1, FALSE())</f>
        <v>Burt Hooton</v>
      </c>
    </row>
    <row r="26" spans="1:28">
      <c r="A26" s="35">
        <v>58</v>
      </c>
      <c r="B26" s="36" t="s">
        <v>66</v>
      </c>
      <c r="C26" s="36">
        <v>1983</v>
      </c>
      <c r="D26" s="36">
        <v>1985</v>
      </c>
      <c r="E26" s="36" t="s">
        <v>284</v>
      </c>
      <c r="F26" s="36">
        <v>10</v>
      </c>
      <c r="G26" s="36">
        <v>437.1</v>
      </c>
      <c r="H26" s="36">
        <v>89</v>
      </c>
      <c r="I26" s="36">
        <v>54</v>
      </c>
      <c r="J26" s="36">
        <v>30</v>
      </c>
      <c r="K26" s="36">
        <v>11</v>
      </c>
      <c r="L26" s="36">
        <v>0.73199999999999998</v>
      </c>
      <c r="M26" s="36">
        <v>346</v>
      </c>
      <c r="N26" s="36">
        <v>113</v>
      </c>
      <c r="O26" s="36">
        <v>2.33</v>
      </c>
      <c r="P26" s="36">
        <v>150</v>
      </c>
      <c r="Q26" s="36">
        <v>312</v>
      </c>
      <c r="R26" s="36">
        <v>6.42</v>
      </c>
      <c r="S26" s="36">
        <v>124</v>
      </c>
      <c r="T26" s="36">
        <v>2.5499999999999998</v>
      </c>
      <c r="U26" s="36">
        <v>2.52</v>
      </c>
      <c r="V26" s="36">
        <v>1.075</v>
      </c>
      <c r="W26" s="36">
        <v>2.75</v>
      </c>
      <c r="X26" s="36">
        <v>0.255</v>
      </c>
      <c r="Y26" s="36">
        <v>18</v>
      </c>
      <c r="Z26" s="53">
        <f t="shared" si="0"/>
        <v>0.37062457103637614</v>
      </c>
      <c r="AA26" s="36">
        <v>1761</v>
      </c>
      <c r="AB26" s="38" t="str">
        <f>VLOOKUP(B26, 'Top 100 Pitchers (1969)'!A:AE, 1, FALSE())</f>
        <v>Orel Hershiser</v>
      </c>
    </row>
    <row r="27" spans="1:28">
      <c r="A27" s="39">
        <v>62</v>
      </c>
      <c r="B27" s="40" t="s">
        <v>49</v>
      </c>
      <c r="C27" s="40">
        <v>2001</v>
      </c>
      <c r="D27" s="40">
        <v>2003</v>
      </c>
      <c r="E27" s="40" t="s">
        <v>281</v>
      </c>
      <c r="F27" s="40">
        <v>9.9</v>
      </c>
      <c r="G27" s="40">
        <v>588</v>
      </c>
      <c r="H27" s="40">
        <v>96</v>
      </c>
      <c r="I27" s="40">
        <v>96</v>
      </c>
      <c r="J27" s="40">
        <v>43</v>
      </c>
      <c r="K27" s="40">
        <v>25</v>
      </c>
      <c r="L27" s="40">
        <v>0.63200000000000001</v>
      </c>
      <c r="M27" s="40">
        <v>537</v>
      </c>
      <c r="N27" s="40">
        <v>269</v>
      </c>
      <c r="O27" s="40">
        <v>4.12</v>
      </c>
      <c r="P27" s="40">
        <v>107</v>
      </c>
      <c r="Q27" s="40">
        <v>461</v>
      </c>
      <c r="R27" s="40">
        <v>7.06</v>
      </c>
      <c r="S27" s="40">
        <v>249</v>
      </c>
      <c r="T27" s="40">
        <v>3.81</v>
      </c>
      <c r="U27" s="40">
        <v>1.85</v>
      </c>
      <c r="V27" s="40">
        <v>1.337</v>
      </c>
      <c r="W27" s="40">
        <v>4</v>
      </c>
      <c r="X27" s="40">
        <v>0.28499999999999998</v>
      </c>
      <c r="Y27" s="40">
        <v>55</v>
      </c>
      <c r="Z27" s="54">
        <f t="shared" si="0"/>
        <v>0.84183673469387765</v>
      </c>
      <c r="AA27" s="40">
        <v>2486</v>
      </c>
      <c r="AB27" s="42" t="str">
        <f>VLOOKUP(B27, 'Top 100 Pitchers (1969)'!A:AE, 1, FALSE())</f>
        <v>CC Sabathia</v>
      </c>
    </row>
    <row r="28" spans="1:28">
      <c r="A28" s="35">
        <v>61</v>
      </c>
      <c r="B28" s="36" t="s">
        <v>242</v>
      </c>
      <c r="C28" s="36">
        <v>2006</v>
      </c>
      <c r="D28" s="36">
        <v>2008</v>
      </c>
      <c r="E28" s="36" t="s">
        <v>279</v>
      </c>
      <c r="F28" s="36">
        <v>9.9</v>
      </c>
      <c r="G28" s="36">
        <v>460.2</v>
      </c>
      <c r="H28" s="36">
        <v>77</v>
      </c>
      <c r="I28" s="36">
        <v>77</v>
      </c>
      <c r="J28" s="36">
        <v>35</v>
      </c>
      <c r="K28" s="36">
        <v>19</v>
      </c>
      <c r="L28" s="36">
        <v>0.64800000000000002</v>
      </c>
      <c r="M28" s="36">
        <v>445</v>
      </c>
      <c r="N28" s="36">
        <v>190</v>
      </c>
      <c r="O28" s="36">
        <v>3.71</v>
      </c>
      <c r="P28" s="36">
        <v>121</v>
      </c>
      <c r="Q28" s="36">
        <v>372</v>
      </c>
      <c r="R28" s="36">
        <v>7.27</v>
      </c>
      <c r="S28" s="36">
        <v>132</v>
      </c>
      <c r="T28" s="36">
        <v>2.58</v>
      </c>
      <c r="U28" s="36">
        <v>2.82</v>
      </c>
      <c r="V28" s="36">
        <v>1.2529999999999999</v>
      </c>
      <c r="W28" s="36">
        <v>3.96</v>
      </c>
      <c r="X28" s="36">
        <v>0.28999999999999998</v>
      </c>
      <c r="Y28" s="36">
        <v>52</v>
      </c>
      <c r="Z28" s="53">
        <f t="shared" si="0"/>
        <v>1.0169491525423728</v>
      </c>
      <c r="AA28" s="36">
        <v>1930</v>
      </c>
      <c r="AB28" s="38" t="str">
        <f>VLOOKUP(B28, 'Top 100 Pitchers (1969)'!A:AE, 1, FALSE())</f>
        <v>Jered Weaver</v>
      </c>
    </row>
    <row r="29" spans="1:28">
      <c r="A29" s="39">
        <v>66</v>
      </c>
      <c r="B29" s="40" t="s">
        <v>81</v>
      </c>
      <c r="C29" s="40">
        <v>1973</v>
      </c>
      <c r="D29" s="40">
        <v>1975</v>
      </c>
      <c r="E29" s="40" t="s">
        <v>279</v>
      </c>
      <c r="F29" s="40">
        <v>9.8000000000000007</v>
      </c>
      <c r="G29" s="40">
        <v>639.1</v>
      </c>
      <c r="H29" s="40">
        <v>90</v>
      </c>
      <c r="I29" s="40">
        <v>90</v>
      </c>
      <c r="J29" s="40">
        <v>36</v>
      </c>
      <c r="K29" s="40">
        <v>39</v>
      </c>
      <c r="L29" s="40">
        <v>0.48</v>
      </c>
      <c r="M29" s="40">
        <v>596</v>
      </c>
      <c r="N29" s="40">
        <v>241</v>
      </c>
      <c r="O29" s="40">
        <v>3.39</v>
      </c>
      <c r="P29" s="40">
        <v>113</v>
      </c>
      <c r="Q29" s="40">
        <v>355</v>
      </c>
      <c r="R29" s="40">
        <v>5</v>
      </c>
      <c r="S29" s="40">
        <v>217</v>
      </c>
      <c r="T29" s="40">
        <v>3.05</v>
      </c>
      <c r="U29" s="40">
        <v>1.64</v>
      </c>
      <c r="V29" s="40">
        <v>1.272</v>
      </c>
      <c r="W29" s="40">
        <v>3.29</v>
      </c>
      <c r="X29" s="40">
        <v>0.27800000000000002</v>
      </c>
      <c r="Y29" s="40">
        <v>37</v>
      </c>
      <c r="Z29" s="54">
        <f t="shared" si="0"/>
        <v>0.52104521984040053</v>
      </c>
      <c r="AA29" s="40">
        <v>2659</v>
      </c>
      <c r="AB29" s="42" t="str">
        <f>VLOOKUP(B29, 'Top 100 Pitchers (1969)'!A:AE, 1, FALSE())</f>
        <v>Steve Rogers</v>
      </c>
    </row>
    <row r="30" spans="1:28">
      <c r="A30" s="35">
        <v>68</v>
      </c>
      <c r="B30" s="36" t="s">
        <v>79</v>
      </c>
      <c r="C30" s="36">
        <v>1995</v>
      </c>
      <c r="D30" s="36">
        <v>1997</v>
      </c>
      <c r="E30" s="36" t="s">
        <v>280</v>
      </c>
      <c r="F30" s="36">
        <v>9.6999999999999993</v>
      </c>
      <c r="G30" s="36">
        <v>652.20000000000005</v>
      </c>
      <c r="H30" s="36">
        <v>99</v>
      </c>
      <c r="I30" s="36">
        <v>98</v>
      </c>
      <c r="J30" s="36">
        <v>42</v>
      </c>
      <c r="K30" s="36">
        <v>40</v>
      </c>
      <c r="L30" s="36">
        <v>0.51200000000000001</v>
      </c>
      <c r="M30" s="36">
        <v>664</v>
      </c>
      <c r="N30" s="36">
        <v>325</v>
      </c>
      <c r="O30" s="36">
        <v>4.4800000000000004</v>
      </c>
      <c r="P30" s="36">
        <v>108</v>
      </c>
      <c r="Q30" s="36">
        <v>397</v>
      </c>
      <c r="R30" s="36">
        <v>5.47</v>
      </c>
      <c r="S30" s="36">
        <v>152</v>
      </c>
      <c r="T30" s="36">
        <v>2.1</v>
      </c>
      <c r="U30" s="36">
        <v>2.61</v>
      </c>
      <c r="V30" s="36">
        <v>1.25</v>
      </c>
      <c r="W30" s="36">
        <v>4.6500000000000004</v>
      </c>
      <c r="X30" s="36">
        <v>0.27300000000000002</v>
      </c>
      <c r="Y30" s="36">
        <v>100</v>
      </c>
      <c r="Z30" s="53">
        <f t="shared" si="0"/>
        <v>1.3799448022079115</v>
      </c>
      <c r="AA30" s="36">
        <v>2734</v>
      </c>
      <c r="AB30" s="38" t="str">
        <f>VLOOKUP(B30, 'Top 100 Pitchers (1969)'!A:AE, 1, FALSE())</f>
        <v>Brad Radke</v>
      </c>
    </row>
    <row r="31" spans="1:28">
      <c r="A31" s="39">
        <v>72</v>
      </c>
      <c r="B31" s="40" t="s">
        <v>88</v>
      </c>
      <c r="C31" s="40">
        <v>2010</v>
      </c>
      <c r="D31" s="40">
        <v>2012</v>
      </c>
      <c r="E31" s="40" t="s">
        <v>277</v>
      </c>
      <c r="F31" s="40">
        <v>9.1999999999999993</v>
      </c>
      <c r="G31" s="40">
        <v>286.10000000000002</v>
      </c>
      <c r="H31" s="40">
        <v>109</v>
      </c>
      <c r="I31" s="40">
        <v>29</v>
      </c>
      <c r="J31" s="40">
        <v>21</v>
      </c>
      <c r="K31" s="40">
        <v>11</v>
      </c>
      <c r="L31" s="40">
        <v>0.65600000000000003</v>
      </c>
      <c r="M31" s="40">
        <v>234</v>
      </c>
      <c r="N31" s="40">
        <v>92</v>
      </c>
      <c r="O31" s="40">
        <v>2.89</v>
      </c>
      <c r="P31" s="40">
        <v>148</v>
      </c>
      <c r="Q31" s="40">
        <v>303</v>
      </c>
      <c r="R31" s="40">
        <v>9.52</v>
      </c>
      <c r="S31" s="40">
        <v>88</v>
      </c>
      <c r="T31" s="40">
        <v>2.77</v>
      </c>
      <c r="U31" s="40">
        <v>3.44</v>
      </c>
      <c r="V31" s="40">
        <v>1.125</v>
      </c>
      <c r="W31" s="40">
        <v>3.19</v>
      </c>
      <c r="X31" s="40">
        <v>0.28699999999999998</v>
      </c>
      <c r="Y31" s="40">
        <v>27</v>
      </c>
      <c r="Z31" s="54">
        <f t="shared" si="0"/>
        <v>0.84935337294652213</v>
      </c>
      <c r="AA31" s="40">
        <v>1152</v>
      </c>
      <c r="AB31" s="42" t="str">
        <f>VLOOKUP(B31, 'Top 100 Pitchers (1969)'!A:AE, 1, FALSE())</f>
        <v>Chris Sale</v>
      </c>
    </row>
    <row r="32" spans="1:28">
      <c r="A32" s="35">
        <v>81</v>
      </c>
      <c r="B32" s="36" t="s">
        <v>74</v>
      </c>
      <c r="C32" s="36">
        <v>1984</v>
      </c>
      <c r="D32" s="36">
        <v>1986</v>
      </c>
      <c r="E32" s="36" t="s">
        <v>279</v>
      </c>
      <c r="F32" s="36">
        <v>8.9</v>
      </c>
      <c r="G32" s="36">
        <v>506.2</v>
      </c>
      <c r="H32" s="36">
        <v>134</v>
      </c>
      <c r="I32" s="36">
        <v>67</v>
      </c>
      <c r="J32" s="36">
        <v>32</v>
      </c>
      <c r="K32" s="36">
        <v>22</v>
      </c>
      <c r="L32" s="36">
        <v>0.59299999999999997</v>
      </c>
      <c r="M32" s="36">
        <v>480</v>
      </c>
      <c r="N32" s="36">
        <v>195</v>
      </c>
      <c r="O32" s="36">
        <v>3.46</v>
      </c>
      <c r="P32" s="36">
        <v>122</v>
      </c>
      <c r="Q32" s="36">
        <v>270</v>
      </c>
      <c r="R32" s="36">
        <v>4.8</v>
      </c>
      <c r="S32" s="36">
        <v>156</v>
      </c>
      <c r="T32" s="36">
        <v>2.77</v>
      </c>
      <c r="U32" s="36">
        <v>1.73</v>
      </c>
      <c r="V32" s="36">
        <v>1.2549999999999999</v>
      </c>
      <c r="W32" s="36">
        <v>4.01</v>
      </c>
      <c r="X32" s="36">
        <v>0.26700000000000002</v>
      </c>
      <c r="Y32" s="36">
        <v>54</v>
      </c>
      <c r="Z32" s="53">
        <f t="shared" si="0"/>
        <v>0.96009482418016601</v>
      </c>
      <c r="AA32" s="36">
        <v>2100</v>
      </c>
      <c r="AB32" s="38" t="str">
        <f>VLOOKUP(B32, 'Top 100 Pitchers (1969)'!A:AE, 1, FALSE())</f>
        <v>Jimmy Key</v>
      </c>
    </row>
    <row r="33" spans="1:28" ht="30">
      <c r="A33" s="39">
        <v>80</v>
      </c>
      <c r="B33" s="40" t="s">
        <v>59</v>
      </c>
      <c r="C33" s="40">
        <v>1995</v>
      </c>
      <c r="D33" s="40">
        <v>1997</v>
      </c>
      <c r="E33" s="40" t="s">
        <v>293</v>
      </c>
      <c r="F33" s="40">
        <v>8.9</v>
      </c>
      <c r="G33" s="40">
        <v>246.1</v>
      </c>
      <c r="H33" s="40">
        <v>146</v>
      </c>
      <c r="I33" s="40">
        <v>10</v>
      </c>
      <c r="J33" s="40">
        <v>19</v>
      </c>
      <c r="K33" s="40">
        <v>10</v>
      </c>
      <c r="L33" s="40">
        <v>0.65500000000000003</v>
      </c>
      <c r="M33" s="40">
        <v>209</v>
      </c>
      <c r="N33" s="40">
        <v>81</v>
      </c>
      <c r="O33" s="40">
        <v>2.96</v>
      </c>
      <c r="P33" s="40">
        <v>161</v>
      </c>
      <c r="Q33" s="40">
        <v>249</v>
      </c>
      <c r="R33" s="40">
        <v>9.1</v>
      </c>
      <c r="S33" s="40">
        <v>84</v>
      </c>
      <c r="T33" s="40">
        <v>3.07</v>
      </c>
      <c r="U33" s="40">
        <v>2.96</v>
      </c>
      <c r="V33" s="40">
        <v>1.1890000000000001</v>
      </c>
      <c r="W33" s="40">
        <v>3.08</v>
      </c>
      <c r="X33" s="40">
        <v>0.28699999999999998</v>
      </c>
      <c r="Y33" s="40">
        <v>17</v>
      </c>
      <c r="Z33" s="54">
        <f t="shared" si="0"/>
        <v>0.62169849654611953</v>
      </c>
      <c r="AA33" s="40">
        <v>1027</v>
      </c>
      <c r="AB33" s="42" t="str">
        <f>VLOOKUP(B33, 'Top 100 Pitchers (1969)'!A:AE, 1, FALSE())</f>
        <v>Mariano Rivera</v>
      </c>
    </row>
    <row r="34" spans="1:28">
      <c r="A34" s="35">
        <v>89</v>
      </c>
      <c r="B34" s="36" t="s">
        <v>75</v>
      </c>
      <c r="C34" s="36">
        <v>1997</v>
      </c>
      <c r="D34" s="36">
        <v>1999</v>
      </c>
      <c r="E34" s="36" t="s">
        <v>284</v>
      </c>
      <c r="F34" s="36">
        <v>8.6</v>
      </c>
      <c r="G34" s="36">
        <v>503</v>
      </c>
      <c r="H34" s="36">
        <v>82</v>
      </c>
      <c r="I34" s="36">
        <v>80</v>
      </c>
      <c r="J34" s="36">
        <v>36</v>
      </c>
      <c r="K34" s="36">
        <v>21</v>
      </c>
      <c r="L34" s="36">
        <v>0.63200000000000001</v>
      </c>
      <c r="M34" s="36">
        <v>497</v>
      </c>
      <c r="N34" s="36">
        <v>233</v>
      </c>
      <c r="O34" s="36">
        <v>4.17</v>
      </c>
      <c r="P34" s="36">
        <v>116</v>
      </c>
      <c r="Q34" s="36">
        <v>385</v>
      </c>
      <c r="R34" s="36">
        <v>6.89</v>
      </c>
      <c r="S34" s="36">
        <v>200</v>
      </c>
      <c r="T34" s="36">
        <v>3.58</v>
      </c>
      <c r="U34" s="36">
        <v>1.93</v>
      </c>
      <c r="V34" s="36">
        <v>1.3859999999999999</v>
      </c>
      <c r="W34" s="36">
        <v>4.1900000000000004</v>
      </c>
      <c r="X34" s="36">
        <v>0.29699999999999999</v>
      </c>
      <c r="Y34" s="36">
        <v>51</v>
      </c>
      <c r="Z34" s="53">
        <f t="shared" ref="Z34:Z65" si="1">(Y34/G34)*9</f>
        <v>0.9125248508946322</v>
      </c>
      <c r="AA34" s="36">
        <v>2168</v>
      </c>
      <c r="AB34" s="38" t="str">
        <f>VLOOKUP(B34, 'Top 100 Pitchers (1969)'!A:AE, 1, FALSE())</f>
        <v>Bartolo Colon</v>
      </c>
    </row>
    <row r="35" spans="1:28">
      <c r="A35" s="39">
        <v>88</v>
      </c>
      <c r="B35" s="40" t="s">
        <v>84</v>
      </c>
      <c r="C35" s="40">
        <v>2006</v>
      </c>
      <c r="D35" s="40">
        <v>2008</v>
      </c>
      <c r="E35" s="40" t="s">
        <v>280</v>
      </c>
      <c r="F35" s="40">
        <v>8.6</v>
      </c>
      <c r="G35" s="40">
        <v>354.2</v>
      </c>
      <c r="H35" s="40">
        <v>60</v>
      </c>
      <c r="I35" s="40">
        <v>59</v>
      </c>
      <c r="J35" s="40">
        <v>27</v>
      </c>
      <c r="K35" s="40">
        <v>8</v>
      </c>
      <c r="L35" s="40">
        <v>0.77100000000000002</v>
      </c>
      <c r="M35" s="40">
        <v>354</v>
      </c>
      <c r="N35" s="40">
        <v>150</v>
      </c>
      <c r="O35" s="40">
        <v>3.81</v>
      </c>
      <c r="P35" s="40">
        <v>123</v>
      </c>
      <c r="Q35" s="40">
        <v>262</v>
      </c>
      <c r="R35" s="40">
        <v>6.65</v>
      </c>
      <c r="S35" s="40">
        <v>140</v>
      </c>
      <c r="T35" s="40">
        <v>3.55</v>
      </c>
      <c r="U35" s="40">
        <v>1.87</v>
      </c>
      <c r="V35" s="40">
        <v>1.393</v>
      </c>
      <c r="W35" s="40">
        <v>4.13</v>
      </c>
      <c r="X35" s="40">
        <v>0.30499999999999999</v>
      </c>
      <c r="Y35" s="40">
        <v>31</v>
      </c>
      <c r="Z35" s="54">
        <f t="shared" si="1"/>
        <v>0.78769057029926604</v>
      </c>
      <c r="AA35" s="40">
        <v>1516</v>
      </c>
      <c r="AB35" s="42" t="str">
        <f>VLOOKUP(B35, 'Top 100 Pitchers (1969)'!A:AE, 1, FALSE())</f>
        <v>Jon Lester</v>
      </c>
    </row>
    <row r="36" spans="1:28">
      <c r="A36" s="35">
        <v>95</v>
      </c>
      <c r="B36" s="36" t="s">
        <v>262</v>
      </c>
      <c r="C36" s="36">
        <v>1989</v>
      </c>
      <c r="D36" s="36">
        <v>1991</v>
      </c>
      <c r="E36" s="36" t="s">
        <v>277</v>
      </c>
      <c r="F36" s="36">
        <v>8.3000000000000007</v>
      </c>
      <c r="G36" s="36">
        <v>482</v>
      </c>
      <c r="H36" s="36">
        <v>75</v>
      </c>
      <c r="I36" s="36">
        <v>74</v>
      </c>
      <c r="J36" s="36">
        <v>31</v>
      </c>
      <c r="K36" s="36">
        <v>25</v>
      </c>
      <c r="L36" s="36">
        <v>0.55400000000000005</v>
      </c>
      <c r="M36" s="36">
        <v>422</v>
      </c>
      <c r="N36" s="36">
        <v>178</v>
      </c>
      <c r="O36" s="36">
        <v>3.32</v>
      </c>
      <c r="P36" s="36">
        <v>114</v>
      </c>
      <c r="Q36" s="36">
        <v>373</v>
      </c>
      <c r="R36" s="36">
        <v>6.96</v>
      </c>
      <c r="S36" s="36">
        <v>159</v>
      </c>
      <c r="T36" s="36">
        <v>2.97</v>
      </c>
      <c r="U36" s="36">
        <v>2.35</v>
      </c>
      <c r="V36" s="36">
        <v>1.2050000000000001</v>
      </c>
      <c r="W36" s="36">
        <v>3.6</v>
      </c>
      <c r="X36" s="36">
        <v>0.26800000000000002</v>
      </c>
      <c r="Y36" s="36">
        <v>48</v>
      </c>
      <c r="Z36" s="53">
        <f t="shared" si="1"/>
        <v>0.89626556016597503</v>
      </c>
      <c r="AA36" s="36">
        <v>1999</v>
      </c>
      <c r="AB36" s="38" t="str">
        <f>VLOOKUP(B36, 'Top 100 Pitchers (1969)'!A:AE, 1, FALSE())</f>
        <v>Andy Benes</v>
      </c>
    </row>
    <row r="37" spans="1:28">
      <c r="A37" s="39">
        <v>98</v>
      </c>
      <c r="B37" s="40" t="s">
        <v>82</v>
      </c>
      <c r="C37" s="40">
        <v>1969</v>
      </c>
      <c r="D37" s="40">
        <v>1971</v>
      </c>
      <c r="E37" s="40" t="s">
        <v>278</v>
      </c>
      <c r="F37" s="40">
        <v>8.3000000000000007</v>
      </c>
      <c r="G37" s="40">
        <v>392.2</v>
      </c>
      <c r="H37" s="40">
        <v>57</v>
      </c>
      <c r="I37" s="40">
        <v>49</v>
      </c>
      <c r="J37" s="40">
        <v>27</v>
      </c>
      <c r="K37" s="40">
        <v>9</v>
      </c>
      <c r="L37" s="40">
        <v>0.75</v>
      </c>
      <c r="M37" s="40">
        <v>278</v>
      </c>
      <c r="N37" s="40">
        <v>103</v>
      </c>
      <c r="O37" s="40">
        <v>2.36</v>
      </c>
      <c r="P37" s="40">
        <v>143</v>
      </c>
      <c r="Q37" s="40">
        <v>360</v>
      </c>
      <c r="R37" s="40">
        <v>8.25</v>
      </c>
      <c r="S37" s="40">
        <v>118</v>
      </c>
      <c r="T37" s="40">
        <v>2.7</v>
      </c>
      <c r="U37" s="40">
        <v>3.05</v>
      </c>
      <c r="V37" s="40">
        <v>1.008</v>
      </c>
      <c r="W37" s="40">
        <v>2.64</v>
      </c>
      <c r="X37" s="40">
        <v>0.24199999999999999</v>
      </c>
      <c r="Y37" s="40">
        <v>32</v>
      </c>
      <c r="Z37" s="54">
        <f t="shared" si="1"/>
        <v>0.73431922488526258</v>
      </c>
      <c r="AA37" s="40">
        <v>1545</v>
      </c>
      <c r="AB37" s="42" t="str">
        <f>VLOOKUP(B37, 'Top 100 Pitchers (1969)'!A:AE, 1, FALSE())</f>
        <v>Vida Blue</v>
      </c>
    </row>
    <row r="38" spans="1:28" ht="30">
      <c r="A38" s="35">
        <v>106</v>
      </c>
      <c r="B38" s="36" t="s">
        <v>67</v>
      </c>
      <c r="C38" s="36">
        <v>2005</v>
      </c>
      <c r="D38" s="36">
        <v>2007</v>
      </c>
      <c r="E38" s="36" t="s">
        <v>278</v>
      </c>
      <c r="F38" s="36">
        <v>8</v>
      </c>
      <c r="G38" s="36">
        <v>465.2</v>
      </c>
      <c r="H38" s="36">
        <v>73</v>
      </c>
      <c r="I38" s="36">
        <v>73</v>
      </c>
      <c r="J38" s="36">
        <v>30</v>
      </c>
      <c r="K38" s="36">
        <v>25</v>
      </c>
      <c r="L38" s="36">
        <v>0.54500000000000004</v>
      </c>
      <c r="M38" s="36">
        <v>465</v>
      </c>
      <c r="N38" s="36">
        <v>204</v>
      </c>
      <c r="O38" s="36">
        <v>3.94</v>
      </c>
      <c r="P38" s="36">
        <v>111</v>
      </c>
      <c r="Q38" s="36">
        <v>418</v>
      </c>
      <c r="R38" s="36">
        <v>8.08</v>
      </c>
      <c r="S38" s="36">
        <v>136</v>
      </c>
      <c r="T38" s="36">
        <v>2.63</v>
      </c>
      <c r="U38" s="36">
        <v>3.07</v>
      </c>
      <c r="V38" s="36">
        <v>1.2909999999999999</v>
      </c>
      <c r="W38" s="36">
        <v>3.65</v>
      </c>
      <c r="X38" s="36">
        <v>0.314</v>
      </c>
      <c r="Y38" s="36">
        <v>48</v>
      </c>
      <c r="Z38" s="53">
        <f t="shared" si="1"/>
        <v>0.92863284608770424</v>
      </c>
      <c r="AA38" s="36">
        <v>1952</v>
      </c>
      <c r="AB38" s="38" t="str">
        <f>VLOOKUP(B38, 'Top 100 Pitchers (1969)'!A:AE, 1, FALSE())</f>
        <v>Felix Hernandez</v>
      </c>
    </row>
    <row r="39" spans="1:28" ht="30">
      <c r="A39" s="39">
        <v>107</v>
      </c>
      <c r="B39" s="40" t="s">
        <v>48</v>
      </c>
      <c r="C39" s="40">
        <v>2005</v>
      </c>
      <c r="D39" s="40">
        <v>2007</v>
      </c>
      <c r="E39" s="40" t="s">
        <v>280</v>
      </c>
      <c r="F39" s="40">
        <v>8</v>
      </c>
      <c r="G39" s="40">
        <v>399</v>
      </c>
      <c r="H39" s="40">
        <v>64</v>
      </c>
      <c r="I39" s="40">
        <v>64</v>
      </c>
      <c r="J39" s="40">
        <v>35</v>
      </c>
      <c r="K39" s="40">
        <v>17</v>
      </c>
      <c r="L39" s="40">
        <v>0.67300000000000004</v>
      </c>
      <c r="M39" s="40">
        <v>383</v>
      </c>
      <c r="N39" s="40">
        <v>166</v>
      </c>
      <c r="O39" s="40">
        <v>3.74</v>
      </c>
      <c r="P39" s="40">
        <v>121</v>
      </c>
      <c r="Q39" s="40">
        <v>314</v>
      </c>
      <c r="R39" s="40">
        <v>7.08</v>
      </c>
      <c r="S39" s="40">
        <v>132</v>
      </c>
      <c r="T39" s="40">
        <v>2.98</v>
      </c>
      <c r="U39" s="40">
        <v>2.38</v>
      </c>
      <c r="V39" s="40">
        <v>1.2909999999999999</v>
      </c>
      <c r="W39" s="40">
        <v>4.17</v>
      </c>
      <c r="X39" s="40">
        <v>0.28999999999999998</v>
      </c>
      <c r="Y39" s="40">
        <v>42</v>
      </c>
      <c r="Z39" s="54">
        <f t="shared" si="1"/>
        <v>0.94736842105263153</v>
      </c>
      <c r="AA39" s="40">
        <v>1696</v>
      </c>
      <c r="AB39" s="42" t="str">
        <f>VLOOKUP(B39, 'Top 100 Pitchers (1969)'!A:AE, 1, FALSE())</f>
        <v>Justin Verlander</v>
      </c>
    </row>
    <row r="40" spans="1:28">
      <c r="A40" s="35">
        <v>116</v>
      </c>
      <c r="B40" s="36" t="s">
        <v>62</v>
      </c>
      <c r="C40" s="36">
        <v>1989</v>
      </c>
      <c r="D40" s="36">
        <v>1991</v>
      </c>
      <c r="E40" s="36" t="s">
        <v>277</v>
      </c>
      <c r="F40" s="36">
        <v>7.8</v>
      </c>
      <c r="G40" s="36">
        <v>415</v>
      </c>
      <c r="H40" s="36">
        <v>72</v>
      </c>
      <c r="I40" s="36">
        <v>60</v>
      </c>
      <c r="J40" s="36">
        <v>26</v>
      </c>
      <c r="K40" s="36">
        <v>22</v>
      </c>
      <c r="L40" s="36">
        <v>0.54200000000000004</v>
      </c>
      <c r="M40" s="36">
        <v>418</v>
      </c>
      <c r="N40" s="36">
        <v>158</v>
      </c>
      <c r="O40" s="36">
        <v>3.43</v>
      </c>
      <c r="P40" s="36">
        <v>117</v>
      </c>
      <c r="Q40" s="36">
        <v>295</v>
      </c>
      <c r="R40" s="36">
        <v>6.4</v>
      </c>
      <c r="S40" s="36">
        <v>127</v>
      </c>
      <c r="T40" s="36">
        <v>2.75</v>
      </c>
      <c r="U40" s="36">
        <v>2.3199999999999998</v>
      </c>
      <c r="V40" s="36">
        <v>1.3129999999999999</v>
      </c>
      <c r="W40" s="36">
        <v>3.29</v>
      </c>
      <c r="X40" s="36">
        <v>0.3</v>
      </c>
      <c r="Y40" s="36">
        <v>29</v>
      </c>
      <c r="Z40" s="53">
        <f t="shared" si="1"/>
        <v>0.6289156626506025</v>
      </c>
      <c r="AA40" s="36">
        <v>1771</v>
      </c>
      <c r="AB40" s="38" t="str">
        <f>VLOOKUP(B40, 'Top 100 Pitchers (1969)'!A:AE, 1, FALSE())</f>
        <v>Kevin Appier</v>
      </c>
    </row>
    <row r="41" spans="1:28">
      <c r="A41" s="39">
        <v>122</v>
      </c>
      <c r="B41" s="40" t="s">
        <v>235</v>
      </c>
      <c r="C41" s="40">
        <v>2002</v>
      </c>
      <c r="D41" s="40">
        <v>2004</v>
      </c>
      <c r="E41" s="40" t="s">
        <v>277</v>
      </c>
      <c r="F41" s="40">
        <v>7.6</v>
      </c>
      <c r="G41" s="40">
        <v>458.2</v>
      </c>
      <c r="H41" s="40">
        <v>76</v>
      </c>
      <c r="I41" s="40">
        <v>76</v>
      </c>
      <c r="J41" s="40">
        <v>33</v>
      </c>
      <c r="K41" s="40">
        <v>24</v>
      </c>
      <c r="L41" s="40">
        <v>0.57899999999999996</v>
      </c>
      <c r="M41" s="40">
        <v>425</v>
      </c>
      <c r="N41" s="40">
        <v>180</v>
      </c>
      <c r="O41" s="40">
        <v>3.53</v>
      </c>
      <c r="P41" s="40">
        <v>110</v>
      </c>
      <c r="Q41" s="40">
        <v>419</v>
      </c>
      <c r="R41" s="40">
        <v>8.2200000000000006</v>
      </c>
      <c r="S41" s="40">
        <v>168</v>
      </c>
      <c r="T41" s="40">
        <v>3.3</v>
      </c>
      <c r="U41" s="40">
        <v>2.4900000000000002</v>
      </c>
      <c r="V41" s="40">
        <v>1.2929999999999999</v>
      </c>
      <c r="W41" s="40">
        <v>4.04</v>
      </c>
      <c r="X41" s="40">
        <v>0.28999999999999998</v>
      </c>
      <c r="Y41" s="40">
        <v>57</v>
      </c>
      <c r="Z41" s="54">
        <f t="shared" si="1"/>
        <v>1.1195984286337843</v>
      </c>
      <c r="AA41" s="40">
        <v>1951</v>
      </c>
      <c r="AB41" s="42" t="str">
        <f>VLOOKUP(B41, 'Top 100 Pitchers (1969)'!A:AE, 1, FALSE())</f>
        <v>Jake Peavy</v>
      </c>
    </row>
    <row r="42" spans="1:28">
      <c r="A42" s="35">
        <v>138</v>
      </c>
      <c r="B42" s="36" t="s">
        <v>268</v>
      </c>
      <c r="C42" s="36">
        <v>1986</v>
      </c>
      <c r="D42" s="36">
        <v>1988</v>
      </c>
      <c r="E42" s="36" t="s">
        <v>277</v>
      </c>
      <c r="F42" s="36">
        <v>7.3</v>
      </c>
      <c r="G42" s="36">
        <v>406</v>
      </c>
      <c r="H42" s="36">
        <v>58</v>
      </c>
      <c r="I42" s="36">
        <v>57</v>
      </c>
      <c r="J42" s="36">
        <v>26</v>
      </c>
      <c r="K42" s="36">
        <v>24</v>
      </c>
      <c r="L42" s="36">
        <v>0.52</v>
      </c>
      <c r="M42" s="36">
        <v>403</v>
      </c>
      <c r="N42" s="36">
        <v>173</v>
      </c>
      <c r="O42" s="36">
        <v>3.83</v>
      </c>
      <c r="P42" s="36">
        <v>110</v>
      </c>
      <c r="Q42" s="36">
        <v>323</v>
      </c>
      <c r="R42" s="36">
        <v>7.16</v>
      </c>
      <c r="S42" s="36">
        <v>97</v>
      </c>
      <c r="T42" s="36">
        <v>2.15</v>
      </c>
      <c r="U42" s="36">
        <v>3.33</v>
      </c>
      <c r="V42" s="36">
        <v>1.232</v>
      </c>
      <c r="W42" s="36">
        <v>3.38</v>
      </c>
      <c r="X42" s="36">
        <v>0.29799999999999999</v>
      </c>
      <c r="Y42" s="36">
        <v>45</v>
      </c>
      <c r="Z42" s="53">
        <f t="shared" si="1"/>
        <v>0.99753694581280794</v>
      </c>
      <c r="AA42" s="36">
        <v>1684</v>
      </c>
      <c r="AB42" s="38" t="str">
        <f>VLOOKUP(B42, 'Top 100 Pitchers (1969)'!A:AE, 1, FALSE())</f>
        <v>Greg Swindell</v>
      </c>
    </row>
    <row r="43" spans="1:28" ht="30">
      <c r="A43" s="39">
        <v>140</v>
      </c>
      <c r="B43" s="40" t="s">
        <v>265</v>
      </c>
      <c r="C43" s="40">
        <v>1997</v>
      </c>
      <c r="D43" s="40">
        <v>1999</v>
      </c>
      <c r="E43" s="40" t="s">
        <v>280</v>
      </c>
      <c r="F43" s="40">
        <v>7.2</v>
      </c>
      <c r="G43" s="40">
        <v>453.2</v>
      </c>
      <c r="H43" s="40">
        <v>76</v>
      </c>
      <c r="I43" s="40">
        <v>70</v>
      </c>
      <c r="J43" s="40">
        <v>40</v>
      </c>
      <c r="K43" s="40">
        <v>18</v>
      </c>
      <c r="L43" s="40">
        <v>0.69</v>
      </c>
      <c r="M43" s="40">
        <v>398</v>
      </c>
      <c r="N43" s="40">
        <v>170</v>
      </c>
      <c r="O43" s="40">
        <v>3.37</v>
      </c>
      <c r="P43" s="40">
        <v>128</v>
      </c>
      <c r="Q43" s="40">
        <v>410</v>
      </c>
      <c r="R43" s="40">
        <v>8.1300000000000008</v>
      </c>
      <c r="S43" s="40">
        <v>136</v>
      </c>
      <c r="T43" s="40">
        <v>2.7</v>
      </c>
      <c r="U43" s="40">
        <v>3.01</v>
      </c>
      <c r="V43" s="40">
        <v>1.177</v>
      </c>
      <c r="W43" s="40">
        <v>3.52</v>
      </c>
      <c r="X43" s="40">
        <v>0.28100000000000003</v>
      </c>
      <c r="Y43" s="40">
        <v>43</v>
      </c>
      <c r="Z43" s="54">
        <f t="shared" si="1"/>
        <v>0.85392762577228598</v>
      </c>
      <c r="AA43" s="40">
        <v>1881</v>
      </c>
      <c r="AB43" s="42" t="str">
        <f>VLOOKUP(B43, 'Top 100 Pitchers (1969)'!A:AE, 1, FALSE())</f>
        <v>Kevin Millwood</v>
      </c>
    </row>
    <row r="44" spans="1:28">
      <c r="A44" s="35">
        <v>141</v>
      </c>
      <c r="B44" s="74" t="s">
        <v>234</v>
      </c>
      <c r="C44" s="36">
        <v>1984</v>
      </c>
      <c r="D44" s="36">
        <v>1986</v>
      </c>
      <c r="E44" s="36" t="s">
        <v>277</v>
      </c>
      <c r="F44" s="36">
        <v>7.2</v>
      </c>
      <c r="G44" s="36">
        <v>547</v>
      </c>
      <c r="H44" s="36">
        <v>93</v>
      </c>
      <c r="I44" s="36">
        <v>81</v>
      </c>
      <c r="J44" s="36">
        <v>36</v>
      </c>
      <c r="K44" s="36">
        <v>30</v>
      </c>
      <c r="L44" s="36">
        <v>0.54500000000000004</v>
      </c>
      <c r="M44" s="36">
        <v>487</v>
      </c>
      <c r="N44" s="36">
        <v>238</v>
      </c>
      <c r="O44" s="36">
        <v>3.92</v>
      </c>
      <c r="P44" s="36">
        <v>105</v>
      </c>
      <c r="Q44" s="36">
        <v>328</v>
      </c>
      <c r="R44" s="36">
        <v>5.4</v>
      </c>
      <c r="S44" s="36">
        <v>236</v>
      </c>
      <c r="T44" s="36">
        <v>3.88</v>
      </c>
      <c r="U44" s="36">
        <v>1.39</v>
      </c>
      <c r="V44" s="36">
        <v>1.3220000000000001</v>
      </c>
      <c r="W44" s="36">
        <v>3.75</v>
      </c>
      <c r="X44" s="36">
        <v>0.26600000000000001</v>
      </c>
      <c r="Y44" s="36">
        <v>35</v>
      </c>
      <c r="Z44" s="53">
        <f t="shared" si="1"/>
        <v>0.57586837294332727</v>
      </c>
      <c r="AA44" s="36">
        <v>2325</v>
      </c>
      <c r="AB44" s="38" t="str">
        <f>VLOOKUP(B44, 'Top 100 Pitchers (1969)'!A:AE, 1, FALSE())</f>
        <v>Mark Gubicza</v>
      </c>
    </row>
    <row r="45" spans="1:28">
      <c r="A45" s="39">
        <v>149</v>
      </c>
      <c r="B45" s="75" t="s">
        <v>42</v>
      </c>
      <c r="C45" s="40">
        <v>1988</v>
      </c>
      <c r="D45" s="40">
        <v>1990</v>
      </c>
      <c r="E45" s="40" t="s">
        <v>277</v>
      </c>
      <c r="F45" s="40">
        <v>7</v>
      </c>
      <c r="G45" s="40">
        <v>503.1</v>
      </c>
      <c r="H45" s="40">
        <v>75</v>
      </c>
      <c r="I45" s="40">
        <v>75</v>
      </c>
      <c r="J45" s="40">
        <v>28</v>
      </c>
      <c r="K45" s="40">
        <v>29</v>
      </c>
      <c r="L45" s="40">
        <v>0.49099999999999999</v>
      </c>
      <c r="M45" s="40">
        <v>440</v>
      </c>
      <c r="N45" s="40">
        <v>206</v>
      </c>
      <c r="O45" s="40">
        <v>3.68</v>
      </c>
      <c r="P45" s="40">
        <v>104</v>
      </c>
      <c r="Q45" s="40">
        <v>375</v>
      </c>
      <c r="R45" s="40">
        <v>6.71</v>
      </c>
      <c r="S45" s="40">
        <v>195</v>
      </c>
      <c r="T45" s="40">
        <v>3.49</v>
      </c>
      <c r="U45" s="40">
        <v>1.92</v>
      </c>
      <c r="V45" s="40">
        <v>1.262</v>
      </c>
      <c r="W45" s="40">
        <v>3.65</v>
      </c>
      <c r="X45" s="40">
        <v>0.26900000000000002</v>
      </c>
      <c r="Y45" s="40">
        <v>45</v>
      </c>
      <c r="Z45" s="54">
        <f t="shared" si="1"/>
        <v>0.80500894454382821</v>
      </c>
      <c r="AA45" s="40">
        <v>2110</v>
      </c>
      <c r="AB45" s="42" t="str">
        <f>VLOOKUP(B45, 'Top 100 Pitchers (1969)'!A:AE, 1, FALSE())</f>
        <v>John Smoltz</v>
      </c>
    </row>
    <row r="46" spans="1:28">
      <c r="A46" s="35">
        <v>154</v>
      </c>
      <c r="B46" s="36" t="s">
        <v>246</v>
      </c>
      <c r="C46" s="36">
        <v>1992</v>
      </c>
      <c r="D46" s="36">
        <v>1995</v>
      </c>
      <c r="E46" s="36" t="s">
        <v>299</v>
      </c>
      <c r="F46" s="36">
        <v>6.9</v>
      </c>
      <c r="G46" s="36">
        <v>415.2</v>
      </c>
      <c r="H46" s="36">
        <v>64</v>
      </c>
      <c r="I46" s="36">
        <v>60</v>
      </c>
      <c r="J46" s="36">
        <v>30</v>
      </c>
      <c r="K46" s="36">
        <v>20</v>
      </c>
      <c r="L46" s="36">
        <v>0.6</v>
      </c>
      <c r="M46" s="36">
        <v>384</v>
      </c>
      <c r="N46" s="36">
        <v>166</v>
      </c>
      <c r="O46" s="36">
        <v>3.59</v>
      </c>
      <c r="P46" s="36">
        <v>120</v>
      </c>
      <c r="Q46" s="36">
        <v>229</v>
      </c>
      <c r="R46" s="36">
        <v>4.96</v>
      </c>
      <c r="S46" s="36">
        <v>178</v>
      </c>
      <c r="T46" s="36">
        <v>3.85</v>
      </c>
      <c r="U46" s="36">
        <v>1.29</v>
      </c>
      <c r="V46" s="36">
        <v>1.3520000000000001</v>
      </c>
      <c r="W46" s="36">
        <v>4.54</v>
      </c>
      <c r="X46" s="36">
        <v>0.26700000000000002</v>
      </c>
      <c r="Y46" s="36">
        <v>39</v>
      </c>
      <c r="Z46" s="53">
        <f t="shared" si="1"/>
        <v>0.84537572254335269</v>
      </c>
      <c r="AA46" s="36">
        <v>1772</v>
      </c>
      <c r="AB46" s="38" t="str">
        <f>VLOOKUP(B46, 'Top 100 Pitchers (1969)'!A:AE, 1, FALSE())</f>
        <v>Tim Wakefield</v>
      </c>
    </row>
    <row r="47" spans="1:28">
      <c r="A47" s="39">
        <v>162</v>
      </c>
      <c r="B47" s="40" t="s">
        <v>83</v>
      </c>
      <c r="C47" s="40">
        <v>1977</v>
      </c>
      <c r="D47" s="40">
        <v>1979</v>
      </c>
      <c r="E47" s="40" t="s">
        <v>280</v>
      </c>
      <c r="F47" s="40">
        <v>6.8</v>
      </c>
      <c r="G47" s="40">
        <v>349.1</v>
      </c>
      <c r="H47" s="40">
        <v>62</v>
      </c>
      <c r="I47" s="40">
        <v>40</v>
      </c>
      <c r="J47" s="40">
        <v>21</v>
      </c>
      <c r="K47" s="40">
        <v>13</v>
      </c>
      <c r="L47" s="40">
        <v>0.61799999999999999</v>
      </c>
      <c r="M47" s="40">
        <v>324</v>
      </c>
      <c r="N47" s="40">
        <v>142</v>
      </c>
      <c r="O47" s="40">
        <v>3.66</v>
      </c>
      <c r="P47" s="40">
        <v>115</v>
      </c>
      <c r="Q47" s="40">
        <v>189</v>
      </c>
      <c r="R47" s="40">
        <v>4.87</v>
      </c>
      <c r="S47" s="40">
        <v>131</v>
      </c>
      <c r="T47" s="40">
        <v>3.38</v>
      </c>
      <c r="U47" s="40">
        <v>1.44</v>
      </c>
      <c r="V47" s="40">
        <v>1.302</v>
      </c>
      <c r="W47" s="40">
        <v>3.94</v>
      </c>
      <c r="X47" s="40">
        <v>0.26800000000000002</v>
      </c>
      <c r="Y47" s="40">
        <v>31</v>
      </c>
      <c r="Z47" s="54">
        <f t="shared" si="1"/>
        <v>0.79919793755370949</v>
      </c>
      <c r="AA47" s="40">
        <v>1464</v>
      </c>
      <c r="AB47" s="42" t="str">
        <f>VLOOKUP(B47, 'Top 100 Pitchers (1969)'!A:AE, 1, FALSE())</f>
        <v>Jack Morris</v>
      </c>
    </row>
    <row r="48" spans="1:28">
      <c r="A48" s="35">
        <v>171</v>
      </c>
      <c r="B48" s="36" t="s">
        <v>50</v>
      </c>
      <c r="C48" s="36">
        <v>1986</v>
      </c>
      <c r="D48" s="36">
        <v>1988</v>
      </c>
      <c r="E48" s="36" t="s">
        <v>279</v>
      </c>
      <c r="F48" s="36">
        <v>6.5</v>
      </c>
      <c r="G48" s="36">
        <v>353.1</v>
      </c>
      <c r="H48" s="36">
        <v>67</v>
      </c>
      <c r="I48" s="36">
        <v>41</v>
      </c>
      <c r="J48" s="36">
        <v>25</v>
      </c>
      <c r="K48" s="36">
        <v>9</v>
      </c>
      <c r="L48" s="36">
        <v>0.73499999999999999</v>
      </c>
      <c r="M48" s="36">
        <v>294</v>
      </c>
      <c r="N48" s="36">
        <v>112</v>
      </c>
      <c r="O48" s="36">
        <v>2.85</v>
      </c>
      <c r="P48" s="36">
        <v>121</v>
      </c>
      <c r="Q48" s="36">
        <v>302</v>
      </c>
      <c r="R48" s="36">
        <v>7.69</v>
      </c>
      <c r="S48" s="36">
        <v>137</v>
      </c>
      <c r="T48" s="36">
        <v>3.49</v>
      </c>
      <c r="U48" s="36">
        <v>2.2000000000000002</v>
      </c>
      <c r="V48" s="36">
        <v>1.22</v>
      </c>
      <c r="W48" s="36">
        <v>3.18</v>
      </c>
      <c r="X48" s="36">
        <v>0.27700000000000002</v>
      </c>
      <c r="Y48" s="36">
        <v>23</v>
      </c>
      <c r="Z48" s="53">
        <f t="shared" si="1"/>
        <v>0.5862361937128292</v>
      </c>
      <c r="AA48" s="36">
        <v>1464</v>
      </c>
      <c r="AB48" s="38" t="str">
        <f>VLOOKUP(B48, 'Top 100 Pitchers (1969)'!A:AE, 1, FALSE())</f>
        <v>David Cone</v>
      </c>
    </row>
    <row r="49" spans="1:28">
      <c r="A49" s="39">
        <v>183</v>
      </c>
      <c r="B49" s="40" t="s">
        <v>86</v>
      </c>
      <c r="C49" s="40">
        <v>1978</v>
      </c>
      <c r="D49" s="40">
        <v>1980</v>
      </c>
      <c r="E49" s="40" t="s">
        <v>277</v>
      </c>
      <c r="F49" s="40">
        <v>6.3</v>
      </c>
      <c r="G49" s="40">
        <v>406.1</v>
      </c>
      <c r="H49" s="40">
        <v>80</v>
      </c>
      <c r="I49" s="40">
        <v>57</v>
      </c>
      <c r="J49" s="40">
        <v>26</v>
      </c>
      <c r="K49" s="40">
        <v>19</v>
      </c>
      <c r="L49" s="40">
        <v>0.57799999999999996</v>
      </c>
      <c r="M49" s="40">
        <v>364</v>
      </c>
      <c r="N49" s="40">
        <v>139</v>
      </c>
      <c r="O49" s="40">
        <v>3.08</v>
      </c>
      <c r="P49" s="40">
        <v>116</v>
      </c>
      <c r="Q49" s="40">
        <v>271</v>
      </c>
      <c r="R49" s="40">
        <v>6</v>
      </c>
      <c r="S49" s="40">
        <v>137</v>
      </c>
      <c r="T49" s="40">
        <v>3.03</v>
      </c>
      <c r="U49" s="40">
        <v>1.98</v>
      </c>
      <c r="V49" s="40">
        <v>1.2330000000000001</v>
      </c>
      <c r="W49" s="40">
        <v>3.33</v>
      </c>
      <c r="X49" s="40">
        <v>0.27700000000000002</v>
      </c>
      <c r="Y49" s="40">
        <v>28</v>
      </c>
      <c r="Z49" s="54">
        <f t="shared" si="1"/>
        <v>0.62053681359271118</v>
      </c>
      <c r="AA49" s="40">
        <v>1677</v>
      </c>
      <c r="AB49" s="42" t="str">
        <f>VLOOKUP(B49, 'Top 100 Pitchers (1969)'!A:AE, 1, FALSE())</f>
        <v>Bob Welch</v>
      </c>
    </row>
    <row r="50" spans="1:28" ht="30">
      <c r="A50" s="35">
        <v>180</v>
      </c>
      <c r="B50" s="36" t="s">
        <v>70</v>
      </c>
      <c r="C50" s="36">
        <v>1984</v>
      </c>
      <c r="D50" s="36">
        <v>1986</v>
      </c>
      <c r="E50" s="36" t="s">
        <v>279</v>
      </c>
      <c r="F50" s="36">
        <v>6.3</v>
      </c>
      <c r="G50" s="36">
        <v>591</v>
      </c>
      <c r="H50" s="36">
        <v>96</v>
      </c>
      <c r="I50" s="36">
        <v>93</v>
      </c>
      <c r="J50" s="36">
        <v>36</v>
      </c>
      <c r="K50" s="36">
        <v>38</v>
      </c>
      <c r="L50" s="36">
        <v>0.48599999999999999</v>
      </c>
      <c r="M50" s="36">
        <v>544</v>
      </c>
      <c r="N50" s="36">
        <v>291</v>
      </c>
      <c r="O50" s="36">
        <v>4.43</v>
      </c>
      <c r="P50" s="36">
        <v>93</v>
      </c>
      <c r="Q50" s="36">
        <v>521</v>
      </c>
      <c r="R50" s="36">
        <v>7.93</v>
      </c>
      <c r="S50" s="36">
        <v>332</v>
      </c>
      <c r="T50" s="36">
        <v>5.0599999999999996</v>
      </c>
      <c r="U50" s="36">
        <v>1.57</v>
      </c>
      <c r="V50" s="36">
        <v>1.482</v>
      </c>
      <c r="W50" s="36">
        <v>4.24</v>
      </c>
      <c r="X50" s="36">
        <v>0.28999999999999998</v>
      </c>
      <c r="Y50" s="36">
        <v>68</v>
      </c>
      <c r="Z50" s="53">
        <f t="shared" si="1"/>
        <v>1.0355329949238579</v>
      </c>
      <c r="AA50" s="36">
        <v>2599</v>
      </c>
      <c r="AB50" s="38" t="str">
        <f>VLOOKUP(B50, 'Top 100 Pitchers (1969)'!A:AE, 1, FALSE())</f>
        <v>Mark Langston</v>
      </c>
    </row>
    <row r="51" spans="1:28" ht="30">
      <c r="A51" s="39">
        <v>187</v>
      </c>
      <c r="B51" s="40" t="s">
        <v>232</v>
      </c>
      <c r="C51" s="40">
        <v>2001</v>
      </c>
      <c r="D51" s="40">
        <v>2003</v>
      </c>
      <c r="E51" s="40" t="s">
        <v>281</v>
      </c>
      <c r="F51" s="40">
        <v>6.2</v>
      </c>
      <c r="G51" s="40">
        <v>330</v>
      </c>
      <c r="H51" s="40">
        <v>70</v>
      </c>
      <c r="I51" s="40">
        <v>49</v>
      </c>
      <c r="J51" s="40">
        <v>18</v>
      </c>
      <c r="K51" s="40">
        <v>21</v>
      </c>
      <c r="L51" s="40">
        <v>0.46200000000000002</v>
      </c>
      <c r="M51" s="40">
        <v>293</v>
      </c>
      <c r="N51" s="40">
        <v>131</v>
      </c>
      <c r="O51" s="40">
        <v>3.57</v>
      </c>
      <c r="P51" s="40">
        <v>119</v>
      </c>
      <c r="Q51" s="40">
        <v>265</v>
      </c>
      <c r="R51" s="40">
        <v>7.23</v>
      </c>
      <c r="S51" s="40">
        <v>165</v>
      </c>
      <c r="T51" s="40">
        <v>4.5</v>
      </c>
      <c r="U51" s="40">
        <v>1.61</v>
      </c>
      <c r="V51" s="40">
        <v>1.3879999999999999</v>
      </c>
      <c r="W51" s="40">
        <v>3.83</v>
      </c>
      <c r="X51" s="40">
        <v>0.28999999999999998</v>
      </c>
      <c r="Y51" s="40">
        <v>20</v>
      </c>
      <c r="Z51" s="54">
        <f t="shared" si="1"/>
        <v>0.54545454545454541</v>
      </c>
      <c r="AA51" s="40">
        <v>1426</v>
      </c>
      <c r="AB51" s="42" t="str">
        <f>VLOOKUP(B51, 'Top 100 Pitchers (1969)'!A:AE, 1, FALSE())</f>
        <v>Carlos Zambrano</v>
      </c>
    </row>
    <row r="52" spans="1:28">
      <c r="A52" s="35">
        <v>197</v>
      </c>
      <c r="B52" s="36" t="s">
        <v>266</v>
      </c>
      <c r="C52" s="36">
        <v>1971</v>
      </c>
      <c r="D52" s="36">
        <v>1973</v>
      </c>
      <c r="E52" s="36" t="s">
        <v>279</v>
      </c>
      <c r="F52" s="36">
        <v>6.1</v>
      </c>
      <c r="G52" s="36">
        <v>445.2</v>
      </c>
      <c r="H52" s="36">
        <v>102</v>
      </c>
      <c r="I52" s="36">
        <v>51</v>
      </c>
      <c r="J52" s="36">
        <v>20</v>
      </c>
      <c r="K52" s="36">
        <v>28</v>
      </c>
      <c r="L52" s="36">
        <v>0.41699999999999998</v>
      </c>
      <c r="M52" s="36">
        <v>439</v>
      </c>
      <c r="N52" s="36">
        <v>169</v>
      </c>
      <c r="O52" s="36">
        <v>3.41</v>
      </c>
      <c r="P52" s="36">
        <v>108</v>
      </c>
      <c r="Q52" s="36">
        <v>190</v>
      </c>
      <c r="R52" s="36">
        <v>3.84</v>
      </c>
      <c r="S52" s="36">
        <v>95</v>
      </c>
      <c r="T52" s="36">
        <v>1.92</v>
      </c>
      <c r="U52" s="36">
        <v>2</v>
      </c>
      <c r="V52" s="36">
        <v>1.198</v>
      </c>
      <c r="W52" s="36">
        <v>3.59</v>
      </c>
      <c r="X52" s="36">
        <v>0.26700000000000002</v>
      </c>
      <c r="Y52" s="36">
        <v>43</v>
      </c>
      <c r="Z52" s="53">
        <f t="shared" si="1"/>
        <v>0.8692722371967655</v>
      </c>
      <c r="AA52" s="36">
        <v>1840</v>
      </c>
      <c r="AB52" s="38" t="str">
        <f>VLOOKUP(B52, 'Top 100 Pitchers (1969)'!A:AE, 1, FALSE())</f>
        <v>Jim Barr</v>
      </c>
    </row>
    <row r="53" spans="1:28">
      <c r="A53" s="39">
        <v>200</v>
      </c>
      <c r="B53" s="40" t="s">
        <v>233</v>
      </c>
      <c r="C53" s="40">
        <v>2008</v>
      </c>
      <c r="D53" s="40">
        <v>2010</v>
      </c>
      <c r="E53" s="40" t="s">
        <v>280</v>
      </c>
      <c r="F53" s="40">
        <v>6</v>
      </c>
      <c r="G53" s="40">
        <v>351</v>
      </c>
      <c r="H53" s="40">
        <v>60</v>
      </c>
      <c r="I53" s="40">
        <v>55</v>
      </c>
      <c r="J53" s="40">
        <v>29</v>
      </c>
      <c r="K53" s="40">
        <v>13</v>
      </c>
      <c r="L53" s="40">
        <v>0.69</v>
      </c>
      <c r="M53" s="40">
        <v>298</v>
      </c>
      <c r="N53" s="40">
        <v>129</v>
      </c>
      <c r="O53" s="40">
        <v>3.31</v>
      </c>
      <c r="P53" s="40">
        <v>124</v>
      </c>
      <c r="Q53" s="40">
        <v>302</v>
      </c>
      <c r="R53" s="40">
        <v>7.74</v>
      </c>
      <c r="S53" s="40">
        <v>137</v>
      </c>
      <c r="T53" s="40">
        <v>3.51</v>
      </c>
      <c r="U53" s="40">
        <v>2.2000000000000002</v>
      </c>
      <c r="V53" s="40">
        <v>1.2390000000000001</v>
      </c>
      <c r="W53" s="40">
        <v>3.85</v>
      </c>
      <c r="X53" s="40">
        <v>0.26900000000000002</v>
      </c>
      <c r="Y53" s="40">
        <v>33</v>
      </c>
      <c r="Z53" s="54">
        <f t="shared" si="1"/>
        <v>0.84615384615384615</v>
      </c>
      <c r="AA53" s="40">
        <v>1475</v>
      </c>
      <c r="AB53" s="42" t="str">
        <f>VLOOKUP(B53, 'Top 100 Pitchers (1969)'!A:AE, 1, FALSE())</f>
        <v>David Price</v>
      </c>
    </row>
    <row r="54" spans="1:28">
      <c r="A54" s="35">
        <v>207</v>
      </c>
      <c r="B54" s="36" t="s">
        <v>64</v>
      </c>
      <c r="C54" s="36">
        <v>2008</v>
      </c>
      <c r="D54" s="36">
        <v>2010</v>
      </c>
      <c r="E54" s="36" t="s">
        <v>279</v>
      </c>
      <c r="F54" s="36">
        <v>5.9</v>
      </c>
      <c r="G54" s="36">
        <v>422</v>
      </c>
      <c r="H54" s="36">
        <v>77</v>
      </c>
      <c r="I54" s="36">
        <v>68</v>
      </c>
      <c r="J54" s="36">
        <v>21</v>
      </c>
      <c r="K54" s="36">
        <v>26</v>
      </c>
      <c r="L54" s="36">
        <v>0.44700000000000001</v>
      </c>
      <c r="M54" s="36">
        <v>388</v>
      </c>
      <c r="N54" s="36">
        <v>173</v>
      </c>
      <c r="O54" s="36">
        <v>3.69</v>
      </c>
      <c r="P54" s="36">
        <v>118</v>
      </c>
      <c r="Q54" s="36">
        <v>424</v>
      </c>
      <c r="R54" s="36">
        <v>9.0399999999999991</v>
      </c>
      <c r="S54" s="36">
        <v>154</v>
      </c>
      <c r="T54" s="36">
        <v>3.28</v>
      </c>
      <c r="U54" s="36">
        <v>2.75</v>
      </c>
      <c r="V54" s="36">
        <v>1.284</v>
      </c>
      <c r="W54" s="36">
        <v>3.72</v>
      </c>
      <c r="X54" s="36">
        <v>0.307</v>
      </c>
      <c r="Y54" s="36">
        <v>45</v>
      </c>
      <c r="Z54" s="53">
        <f t="shared" si="1"/>
        <v>0.95971563981042662</v>
      </c>
      <c r="AA54" s="36">
        <v>1778</v>
      </c>
      <c r="AB54" s="43" t="str">
        <f>VLOOKUP(B54, 'Top 100 Pitchers (1969)'!A:AE, 1, FALSE())</f>
        <v>Max Scherzer</v>
      </c>
    </row>
    <row r="55" spans="1:28" ht="30">
      <c r="A55" s="39">
        <v>226</v>
      </c>
      <c r="B55" s="40" t="s">
        <v>33</v>
      </c>
      <c r="C55" s="40">
        <v>1992</v>
      </c>
      <c r="D55" s="40">
        <v>1994</v>
      </c>
      <c r="E55" s="40" t="s">
        <v>281</v>
      </c>
      <c r="F55" s="40">
        <v>5.7</v>
      </c>
      <c r="G55" s="40">
        <v>259.2</v>
      </c>
      <c r="H55" s="40">
        <v>91</v>
      </c>
      <c r="I55" s="40">
        <v>26</v>
      </c>
      <c r="J55" s="40">
        <v>21</v>
      </c>
      <c r="K55" s="40">
        <v>11</v>
      </c>
      <c r="L55" s="40">
        <v>0.65600000000000003</v>
      </c>
      <c r="M55" s="40">
        <v>197</v>
      </c>
      <c r="N55" s="40">
        <v>88</v>
      </c>
      <c r="O55" s="40">
        <v>3.05</v>
      </c>
      <c r="P55" s="40">
        <v>133</v>
      </c>
      <c r="Q55" s="40">
        <v>269</v>
      </c>
      <c r="R55" s="40">
        <v>9.32</v>
      </c>
      <c r="S55" s="40">
        <v>103</v>
      </c>
      <c r="T55" s="40">
        <v>3.57</v>
      </c>
      <c r="U55" s="40">
        <v>2.61</v>
      </c>
      <c r="V55" s="40">
        <v>1.155</v>
      </c>
      <c r="W55" s="40">
        <v>3.15</v>
      </c>
      <c r="X55" s="40">
        <v>0.27700000000000002</v>
      </c>
      <c r="Y55" s="40">
        <v>16</v>
      </c>
      <c r="Z55" s="54">
        <f t="shared" si="1"/>
        <v>0.55555555555555558</v>
      </c>
      <c r="AA55" s="40">
        <v>1059</v>
      </c>
      <c r="AB55" s="44" t="str">
        <f>VLOOKUP(B55, 'Top 100 Pitchers (1969)'!A:AE, 1, FALSE())</f>
        <v>Pedro Martinez</v>
      </c>
    </row>
    <row r="56" spans="1:28">
      <c r="A56" s="35">
        <v>230</v>
      </c>
      <c r="B56" s="36" t="s">
        <v>90</v>
      </c>
      <c r="C56" s="36">
        <v>1983</v>
      </c>
      <c r="D56" s="36">
        <v>1986</v>
      </c>
      <c r="E56" s="36" t="s">
        <v>299</v>
      </c>
      <c r="F56" s="36">
        <v>5.7</v>
      </c>
      <c r="G56" s="36">
        <v>340.1</v>
      </c>
      <c r="H56" s="36">
        <v>54</v>
      </c>
      <c r="I56" s="36">
        <v>48</v>
      </c>
      <c r="J56" s="36">
        <v>22</v>
      </c>
      <c r="K56" s="36">
        <v>18</v>
      </c>
      <c r="L56" s="36">
        <v>0.55000000000000004</v>
      </c>
      <c r="M56" s="36">
        <v>334</v>
      </c>
      <c r="N56" s="36">
        <v>139</v>
      </c>
      <c r="O56" s="36">
        <v>3.68</v>
      </c>
      <c r="P56" s="36">
        <v>111</v>
      </c>
      <c r="Q56" s="36">
        <v>211</v>
      </c>
      <c r="R56" s="36">
        <v>5.58</v>
      </c>
      <c r="S56" s="36">
        <v>132</v>
      </c>
      <c r="T56" s="36">
        <v>3.49</v>
      </c>
      <c r="U56" s="36">
        <v>1.6</v>
      </c>
      <c r="V56" s="36">
        <v>1.369</v>
      </c>
      <c r="W56" s="36">
        <v>3.81</v>
      </c>
      <c r="X56" s="36">
        <v>0.28599999999999998</v>
      </c>
      <c r="Y56" s="36">
        <v>27</v>
      </c>
      <c r="Z56" s="53">
        <f t="shared" si="1"/>
        <v>0.71449573654807408</v>
      </c>
      <c r="AA56" s="36">
        <v>1458</v>
      </c>
      <c r="AB56" s="43" t="str">
        <f>VLOOKUP(B56, 'Top 100 Pitchers (1969)'!A:AE, 1, FALSE())</f>
        <v>Tom Candiotti</v>
      </c>
    </row>
    <row r="57" spans="1:28">
      <c r="A57" s="39">
        <v>227</v>
      </c>
      <c r="B57" s="75" t="s">
        <v>241</v>
      </c>
      <c r="C57" s="40">
        <v>1988</v>
      </c>
      <c r="D57" s="40">
        <v>1990</v>
      </c>
      <c r="E57" s="40" t="s">
        <v>281</v>
      </c>
      <c r="F57" s="40">
        <v>5.7</v>
      </c>
      <c r="G57" s="40">
        <v>374</v>
      </c>
      <c r="H57" s="40">
        <v>86</v>
      </c>
      <c r="I57" s="40">
        <v>50</v>
      </c>
      <c r="J57" s="40">
        <v>29</v>
      </c>
      <c r="K57" s="40">
        <v>22</v>
      </c>
      <c r="L57" s="40">
        <v>0.56899999999999995</v>
      </c>
      <c r="M57" s="40">
        <v>330</v>
      </c>
      <c r="N57" s="40">
        <v>156</v>
      </c>
      <c r="O57" s="40">
        <v>3.75</v>
      </c>
      <c r="P57" s="40">
        <v>103</v>
      </c>
      <c r="Q57" s="40">
        <v>346</v>
      </c>
      <c r="R57" s="40">
        <v>8.33</v>
      </c>
      <c r="S57" s="40">
        <v>192</v>
      </c>
      <c r="T57" s="40">
        <v>4.62</v>
      </c>
      <c r="U57" s="40">
        <v>1.8</v>
      </c>
      <c r="V57" s="40">
        <v>1.3959999999999999</v>
      </c>
      <c r="W57" s="40">
        <v>3.48</v>
      </c>
      <c r="X57" s="40">
        <v>0.29599999999999999</v>
      </c>
      <c r="Y57" s="40">
        <v>28</v>
      </c>
      <c r="Z57" s="54">
        <f t="shared" si="1"/>
        <v>0.67379679144385018</v>
      </c>
      <c r="AA57" s="40">
        <v>1602</v>
      </c>
      <c r="AB57" s="44" t="str">
        <f>VLOOKUP(B57, 'Top 100 Pitchers (1969)'!A:AE, 1, FALSE())</f>
        <v>Tom Gordon</v>
      </c>
    </row>
    <row r="58" spans="1:28">
      <c r="A58" s="35">
        <v>254</v>
      </c>
      <c r="B58" s="36" t="s">
        <v>264</v>
      </c>
      <c r="C58" s="36">
        <v>1974</v>
      </c>
      <c r="D58" s="36">
        <v>1976</v>
      </c>
      <c r="E58" s="36" t="s">
        <v>277</v>
      </c>
      <c r="F58" s="36">
        <v>5.5</v>
      </c>
      <c r="G58" s="36">
        <v>345</v>
      </c>
      <c r="H58" s="36">
        <v>57</v>
      </c>
      <c r="I58" s="36">
        <v>54</v>
      </c>
      <c r="J58" s="36">
        <v>21</v>
      </c>
      <c r="K58" s="36">
        <v>16</v>
      </c>
      <c r="L58" s="36">
        <v>0.56799999999999995</v>
      </c>
      <c r="M58" s="36">
        <v>341</v>
      </c>
      <c r="N58" s="36">
        <v>118</v>
      </c>
      <c r="O58" s="36">
        <v>3.08</v>
      </c>
      <c r="P58" s="36">
        <v>119</v>
      </c>
      <c r="Q58" s="36">
        <v>147</v>
      </c>
      <c r="R58" s="36">
        <v>3.83</v>
      </c>
      <c r="S58" s="36">
        <v>125</v>
      </c>
      <c r="T58" s="36">
        <v>3.26</v>
      </c>
      <c r="U58" s="36">
        <v>1.18</v>
      </c>
      <c r="V58" s="36">
        <v>1.351</v>
      </c>
      <c r="W58" s="36">
        <v>3.55</v>
      </c>
      <c r="X58" s="36">
        <v>0.28199999999999997</v>
      </c>
      <c r="Y58" s="36">
        <v>16</v>
      </c>
      <c r="Z58" s="53">
        <f t="shared" si="1"/>
        <v>0.41739130434782612</v>
      </c>
      <c r="AA58" s="36">
        <v>1463</v>
      </c>
      <c r="AB58" s="43" t="str">
        <f>VLOOKUP(B58, 'Top 100 Pitchers (1969)'!A:AE, 1, FALSE())</f>
        <v>John Denny</v>
      </c>
    </row>
    <row r="59" spans="1:28">
      <c r="A59" s="39">
        <v>268</v>
      </c>
      <c r="B59" s="40" t="s">
        <v>238</v>
      </c>
      <c r="C59" s="40">
        <v>2001</v>
      </c>
      <c r="D59" s="40">
        <v>2003</v>
      </c>
      <c r="E59" s="40" t="s">
        <v>277</v>
      </c>
      <c r="F59" s="40">
        <v>5.3</v>
      </c>
      <c r="G59" s="40">
        <v>273.2</v>
      </c>
      <c r="H59" s="40">
        <v>51</v>
      </c>
      <c r="I59" s="40">
        <v>48</v>
      </c>
      <c r="J59" s="40">
        <v>17</v>
      </c>
      <c r="K59" s="40">
        <v>17</v>
      </c>
      <c r="L59" s="40">
        <v>0.5</v>
      </c>
      <c r="M59" s="40">
        <v>239</v>
      </c>
      <c r="N59" s="40">
        <v>101</v>
      </c>
      <c r="O59" s="40">
        <v>3.32</v>
      </c>
      <c r="P59" s="40">
        <v>125</v>
      </c>
      <c r="Q59" s="40">
        <v>289</v>
      </c>
      <c r="R59" s="40">
        <v>9.5</v>
      </c>
      <c r="S59" s="40">
        <v>111</v>
      </c>
      <c r="T59" s="40">
        <v>3.65</v>
      </c>
      <c r="U59" s="40">
        <v>2.6</v>
      </c>
      <c r="V59" s="40">
        <v>1.2789999999999999</v>
      </c>
      <c r="W59" s="40">
        <v>3.34</v>
      </c>
      <c r="X59" s="40">
        <v>0.29899999999999999</v>
      </c>
      <c r="Y59" s="40">
        <v>25</v>
      </c>
      <c r="Z59" s="54">
        <f t="shared" si="1"/>
        <v>0.82357247437774528</v>
      </c>
      <c r="AA59" s="40">
        <v>1154</v>
      </c>
      <c r="AB59" s="44" t="str">
        <f>VLOOKUP(B59, 'Top 100 Pitchers (1969)'!A:AE, 1, FALSE())</f>
        <v>Josh Beckett</v>
      </c>
    </row>
    <row r="60" spans="1:28">
      <c r="A60" s="35">
        <v>293</v>
      </c>
      <c r="B60" s="36" t="s">
        <v>72</v>
      </c>
      <c r="C60" s="36">
        <v>1986</v>
      </c>
      <c r="D60" s="36">
        <v>1988</v>
      </c>
      <c r="E60" s="36" t="s">
        <v>279</v>
      </c>
      <c r="F60" s="36">
        <v>5.0999999999999996</v>
      </c>
      <c r="G60" s="36">
        <v>490.1</v>
      </c>
      <c r="H60" s="36">
        <v>85</v>
      </c>
      <c r="I60" s="36">
        <v>79</v>
      </c>
      <c r="J60" s="36">
        <v>28</v>
      </c>
      <c r="K60" s="36">
        <v>34</v>
      </c>
      <c r="L60" s="36">
        <v>0.45200000000000001</v>
      </c>
      <c r="M60" s="36">
        <v>529</v>
      </c>
      <c r="N60" s="36">
        <v>241</v>
      </c>
      <c r="O60" s="36">
        <v>4.42</v>
      </c>
      <c r="P60" s="36">
        <v>90</v>
      </c>
      <c r="Q60" s="36">
        <v>313</v>
      </c>
      <c r="R60" s="36">
        <v>5.75</v>
      </c>
      <c r="S60" s="36">
        <v>194</v>
      </c>
      <c r="T60" s="36">
        <v>3.56</v>
      </c>
      <c r="U60" s="36">
        <v>1.61</v>
      </c>
      <c r="V60" s="36">
        <v>1.4750000000000001</v>
      </c>
      <c r="W60" s="36">
        <v>4.33</v>
      </c>
      <c r="X60" s="36">
        <v>0.30599999999999999</v>
      </c>
      <c r="Y60" s="36">
        <v>58</v>
      </c>
      <c r="Z60" s="53">
        <f t="shared" si="1"/>
        <v>1.0650887573964496</v>
      </c>
      <c r="AA60" s="36">
        <v>2149</v>
      </c>
      <c r="AB60" s="43" t="str">
        <f>VLOOKUP(B60, 'Top 100 Pitchers (1969)'!A:AE, 1, FALSE())</f>
        <v>Jamie Moyer</v>
      </c>
    </row>
    <row r="61" spans="1:28">
      <c r="A61" s="39">
        <v>315</v>
      </c>
      <c r="B61" s="40" t="s">
        <v>51</v>
      </c>
      <c r="C61" s="40">
        <v>2004</v>
      </c>
      <c r="D61" s="40">
        <v>2006</v>
      </c>
      <c r="E61" s="40" t="s">
        <v>281</v>
      </c>
      <c r="F61" s="40">
        <v>4.9000000000000004</v>
      </c>
      <c r="G61" s="40">
        <v>334.1</v>
      </c>
      <c r="H61" s="40">
        <v>60</v>
      </c>
      <c r="I61" s="40">
        <v>57</v>
      </c>
      <c r="J61" s="40">
        <v>14</v>
      </c>
      <c r="K61" s="40">
        <v>28</v>
      </c>
      <c r="L61" s="40">
        <v>0.33300000000000002</v>
      </c>
      <c r="M61" s="40">
        <v>383</v>
      </c>
      <c r="N61" s="40">
        <v>185</v>
      </c>
      <c r="O61" s="40">
        <v>4.9800000000000004</v>
      </c>
      <c r="P61" s="40">
        <v>92</v>
      </c>
      <c r="Q61" s="40">
        <v>219</v>
      </c>
      <c r="R61" s="40">
        <v>5.9</v>
      </c>
      <c r="S61" s="40">
        <v>82</v>
      </c>
      <c r="T61" s="40">
        <v>2.21</v>
      </c>
      <c r="U61" s="40">
        <v>2.67</v>
      </c>
      <c r="V61" s="40">
        <v>1.391</v>
      </c>
      <c r="W61" s="40">
        <v>4.59</v>
      </c>
      <c r="X61" s="40">
        <v>0.31</v>
      </c>
      <c r="Y61" s="40">
        <v>50</v>
      </c>
      <c r="Z61" s="54">
        <f t="shared" si="1"/>
        <v>1.3469021251122417</v>
      </c>
      <c r="AA61" s="40">
        <v>1456</v>
      </c>
      <c r="AB61" s="44" t="str">
        <f>VLOOKUP(B61, 'Top 100 Pitchers (1969)'!A:AE, 1, FALSE())</f>
        <v>Zack Greinke</v>
      </c>
    </row>
    <row r="62" spans="1:28">
      <c r="A62" s="35">
        <v>335</v>
      </c>
      <c r="B62" s="36" t="s">
        <v>30</v>
      </c>
      <c r="C62" s="36">
        <v>1986</v>
      </c>
      <c r="D62" s="36">
        <v>1988</v>
      </c>
      <c r="E62" s="36" t="s">
        <v>281</v>
      </c>
      <c r="F62" s="36">
        <v>4.8</v>
      </c>
      <c r="G62" s="36">
        <v>435.2</v>
      </c>
      <c r="H62" s="36">
        <v>70</v>
      </c>
      <c r="I62" s="36">
        <v>66</v>
      </c>
      <c r="J62" s="36">
        <v>26</v>
      </c>
      <c r="K62" s="36">
        <v>26</v>
      </c>
      <c r="L62" s="36">
        <v>0.5</v>
      </c>
      <c r="M62" s="36">
        <v>455</v>
      </c>
      <c r="N62" s="36">
        <v>204</v>
      </c>
      <c r="O62" s="36">
        <v>4.21</v>
      </c>
      <c r="P62" s="36">
        <v>92</v>
      </c>
      <c r="Q62" s="36">
        <v>261</v>
      </c>
      <c r="R62" s="36">
        <v>5.39</v>
      </c>
      <c r="S62" s="36">
        <v>166</v>
      </c>
      <c r="T62" s="36">
        <v>3.43</v>
      </c>
      <c r="U62" s="36">
        <v>1.57</v>
      </c>
      <c r="V62" s="36">
        <v>1.425</v>
      </c>
      <c r="W62" s="36">
        <v>3.83</v>
      </c>
      <c r="X62" s="36">
        <v>0.30199999999999999</v>
      </c>
      <c r="Y62" s="36">
        <v>33</v>
      </c>
      <c r="Z62" s="53">
        <f t="shared" si="1"/>
        <v>0.68244485294117652</v>
      </c>
      <c r="AA62" s="36">
        <v>1892</v>
      </c>
      <c r="AB62" s="43" t="str">
        <f>VLOOKUP(B62, 'Top 100 Pitchers (1969)'!A:AE, 1, FALSE())</f>
        <v>Greg Maddux</v>
      </c>
    </row>
    <row r="63" spans="1:28">
      <c r="A63" s="39">
        <v>337</v>
      </c>
      <c r="B63" s="40" t="s">
        <v>260</v>
      </c>
      <c r="C63" s="40">
        <v>1983</v>
      </c>
      <c r="D63" s="40">
        <v>1985</v>
      </c>
      <c r="E63" s="40" t="s">
        <v>281</v>
      </c>
      <c r="F63" s="40">
        <v>4.8</v>
      </c>
      <c r="G63" s="40">
        <v>266.10000000000002</v>
      </c>
      <c r="H63" s="40">
        <v>43</v>
      </c>
      <c r="I63" s="40">
        <v>42</v>
      </c>
      <c r="J63" s="40">
        <v>15</v>
      </c>
      <c r="K63" s="40">
        <v>16</v>
      </c>
      <c r="L63" s="40">
        <v>0.48399999999999999</v>
      </c>
      <c r="M63" s="40">
        <v>189</v>
      </c>
      <c r="N63" s="40">
        <v>92</v>
      </c>
      <c r="O63" s="40">
        <v>3.11</v>
      </c>
      <c r="P63" s="40">
        <v>114</v>
      </c>
      <c r="Q63" s="40">
        <v>251</v>
      </c>
      <c r="R63" s="40">
        <v>8.48</v>
      </c>
      <c r="S63" s="40">
        <v>121</v>
      </c>
      <c r="T63" s="40">
        <v>4.09</v>
      </c>
      <c r="U63" s="40">
        <v>2.0699999999999998</v>
      </c>
      <c r="V63" s="40">
        <v>1.1639999999999999</v>
      </c>
      <c r="W63" s="40">
        <v>3.3</v>
      </c>
      <c r="X63" s="40">
        <v>0.245</v>
      </c>
      <c r="Y63" s="40">
        <v>22</v>
      </c>
      <c r="Z63" s="54">
        <f t="shared" si="1"/>
        <v>0.74408117249154448</v>
      </c>
      <c r="AA63" s="40">
        <v>1089</v>
      </c>
      <c r="AB63" s="44" t="str">
        <f>VLOOKUP(B63, 'Top 100 Pitchers (1969)'!A:AE, 1, FALSE())</f>
        <v>Sid Fernandez</v>
      </c>
    </row>
    <row r="64" spans="1:28" ht="30">
      <c r="A64" s="35">
        <v>344</v>
      </c>
      <c r="B64" s="36" t="s">
        <v>272</v>
      </c>
      <c r="C64" s="36">
        <v>2009</v>
      </c>
      <c r="D64" s="36">
        <v>2011</v>
      </c>
      <c r="E64" s="36" t="s">
        <v>278</v>
      </c>
      <c r="F64" s="36">
        <v>4.7</v>
      </c>
      <c r="G64" s="36">
        <v>325.2</v>
      </c>
      <c r="H64" s="36">
        <v>55</v>
      </c>
      <c r="I64" s="36">
        <v>52</v>
      </c>
      <c r="J64" s="36">
        <v>20</v>
      </c>
      <c r="K64" s="36">
        <v>19</v>
      </c>
      <c r="L64" s="36">
        <v>0.51300000000000001</v>
      </c>
      <c r="M64" s="36">
        <v>329</v>
      </c>
      <c r="N64" s="36">
        <v>112</v>
      </c>
      <c r="O64" s="36">
        <v>3.1</v>
      </c>
      <c r="P64" s="36">
        <v>118</v>
      </c>
      <c r="Q64" s="36">
        <v>287</v>
      </c>
      <c r="R64" s="36">
        <v>7.93</v>
      </c>
      <c r="S64" s="36">
        <v>75</v>
      </c>
      <c r="T64" s="36">
        <v>2.0699999999999998</v>
      </c>
      <c r="U64" s="36">
        <v>3.83</v>
      </c>
      <c r="V64" s="36">
        <v>1.2410000000000001</v>
      </c>
      <c r="W64" s="36">
        <v>3.06</v>
      </c>
      <c r="X64" s="36">
        <v>0.32100000000000001</v>
      </c>
      <c r="Y64" s="36">
        <v>25</v>
      </c>
      <c r="Z64" s="53">
        <f t="shared" si="1"/>
        <v>0.69188191881918815</v>
      </c>
      <c r="AA64" s="36">
        <v>1356</v>
      </c>
      <c r="AB64" s="43" t="str">
        <f>VLOOKUP(B64, 'Top 100 Pitchers (1969)'!A:AE, 1, FALSE())</f>
        <v>Madison Bumgarner</v>
      </c>
    </row>
    <row r="65" spans="1:28">
      <c r="A65" s="39">
        <v>364</v>
      </c>
      <c r="B65" s="75" t="s">
        <v>249</v>
      </c>
      <c r="C65" s="40">
        <v>2008</v>
      </c>
      <c r="D65" s="40">
        <v>2010</v>
      </c>
      <c r="E65" s="40" t="s">
        <v>280</v>
      </c>
      <c r="F65" s="40">
        <v>4.5999999999999996</v>
      </c>
      <c r="G65" s="40">
        <v>531</v>
      </c>
      <c r="H65" s="40">
        <v>92</v>
      </c>
      <c r="I65" s="40">
        <v>92</v>
      </c>
      <c r="J65" s="40">
        <v>32</v>
      </c>
      <c r="K65" s="40">
        <v>32</v>
      </c>
      <c r="L65" s="40">
        <v>0.5</v>
      </c>
      <c r="M65" s="40">
        <v>531</v>
      </c>
      <c r="N65" s="40">
        <v>252</v>
      </c>
      <c r="O65" s="40">
        <v>4.2699999999999996</v>
      </c>
      <c r="P65" s="40">
        <v>99</v>
      </c>
      <c r="Q65" s="40">
        <v>428</v>
      </c>
      <c r="R65" s="40">
        <v>7.25</v>
      </c>
      <c r="S65" s="40">
        <v>185</v>
      </c>
      <c r="T65" s="40">
        <v>3.14</v>
      </c>
      <c r="U65" s="40">
        <v>2.31</v>
      </c>
      <c r="V65" s="40">
        <v>1.3480000000000001</v>
      </c>
      <c r="W65" s="40">
        <v>4.51</v>
      </c>
      <c r="X65" s="40">
        <v>0.29699999999999999</v>
      </c>
      <c r="Y65" s="40">
        <v>72</v>
      </c>
      <c r="Z65" s="54">
        <f t="shared" si="1"/>
        <v>1.2203389830508475</v>
      </c>
      <c r="AA65" s="40">
        <v>2289</v>
      </c>
      <c r="AB65" s="44" t="str">
        <f>VLOOKUP(B65, 'Top 100 Pitchers (1969)'!A:AE, 1, FALSE())</f>
        <v>Johnny Cueto</v>
      </c>
    </row>
    <row r="66" spans="1:28">
      <c r="A66" s="35">
        <v>377</v>
      </c>
      <c r="B66" s="36" t="s">
        <v>77</v>
      </c>
      <c r="C66" s="36">
        <v>1975</v>
      </c>
      <c r="D66" s="36">
        <v>1977</v>
      </c>
      <c r="E66" s="36" t="s">
        <v>284</v>
      </c>
      <c r="F66" s="36">
        <v>4.5999999999999996</v>
      </c>
      <c r="G66" s="36">
        <v>242.1</v>
      </c>
      <c r="H66" s="36">
        <v>48</v>
      </c>
      <c r="I66" s="36">
        <v>26</v>
      </c>
      <c r="J66" s="36">
        <v>16</v>
      </c>
      <c r="K66" s="36">
        <v>8</v>
      </c>
      <c r="L66" s="36">
        <v>0.66700000000000004</v>
      </c>
      <c r="M66" s="36">
        <v>209</v>
      </c>
      <c r="N66" s="36">
        <v>82</v>
      </c>
      <c r="O66" s="36">
        <v>3.05</v>
      </c>
      <c r="P66" s="36">
        <v>129</v>
      </c>
      <c r="Q66" s="36">
        <v>203</v>
      </c>
      <c r="R66" s="36">
        <v>7.54</v>
      </c>
      <c r="S66" s="36">
        <v>78</v>
      </c>
      <c r="T66" s="36">
        <v>2.9</v>
      </c>
      <c r="U66" s="36">
        <v>2.6</v>
      </c>
      <c r="V66" s="36">
        <v>1.1839999999999999</v>
      </c>
      <c r="W66" s="36">
        <v>2.72</v>
      </c>
      <c r="X66" s="36">
        <v>0.28399999999999997</v>
      </c>
      <c r="Y66" s="36">
        <v>13</v>
      </c>
      <c r="Z66" s="53">
        <f t="shared" ref="Z66:Z97" si="2">(Y66/G66)*9</f>
        <v>0.48327137546468402</v>
      </c>
      <c r="AA66" s="36">
        <v>991</v>
      </c>
      <c r="AB66" s="43" t="str">
        <f>VLOOKUP(B66, 'Top 100 Pitchers (1969)'!A:AE, 1, FALSE())</f>
        <v>Ron Guidry</v>
      </c>
    </row>
    <row r="67" spans="1:28">
      <c r="A67" s="39">
        <v>398</v>
      </c>
      <c r="B67" s="75" t="s">
        <v>231</v>
      </c>
      <c r="C67" s="40">
        <v>2002</v>
      </c>
      <c r="D67" s="40">
        <v>2004</v>
      </c>
      <c r="E67" s="40" t="s">
        <v>279</v>
      </c>
      <c r="F67" s="40">
        <v>4.4000000000000004</v>
      </c>
      <c r="G67" s="40">
        <v>510.2</v>
      </c>
      <c r="H67" s="40">
        <v>84</v>
      </c>
      <c r="I67" s="40">
        <v>83</v>
      </c>
      <c r="J67" s="40">
        <v>33</v>
      </c>
      <c r="K67" s="40">
        <v>33</v>
      </c>
      <c r="L67" s="40">
        <v>0.5</v>
      </c>
      <c r="M67" s="40">
        <v>551</v>
      </c>
      <c r="N67" s="40">
        <v>252</v>
      </c>
      <c r="O67" s="40">
        <v>4.4400000000000004</v>
      </c>
      <c r="P67" s="40">
        <v>100</v>
      </c>
      <c r="Q67" s="40">
        <v>364</v>
      </c>
      <c r="R67" s="40">
        <v>6.42</v>
      </c>
      <c r="S67" s="40">
        <v>159</v>
      </c>
      <c r="T67" s="40">
        <v>2.8</v>
      </c>
      <c r="U67" s="40">
        <v>2.29</v>
      </c>
      <c r="V67" s="40">
        <v>1.39</v>
      </c>
      <c r="W67" s="40">
        <v>4.26</v>
      </c>
      <c r="X67" s="40">
        <v>0.308</v>
      </c>
      <c r="Y67" s="40">
        <v>63</v>
      </c>
      <c r="Z67" s="54">
        <f t="shared" si="2"/>
        <v>1.1113288906311252</v>
      </c>
      <c r="AA67" s="40">
        <v>2205</v>
      </c>
      <c r="AB67" s="44" t="str">
        <f>VLOOKUP(B67, 'Top 100 Pitchers (1969)'!A:AE, 1, FALSE())</f>
        <v>John Lackey</v>
      </c>
    </row>
    <row r="68" spans="1:28">
      <c r="A68" s="35">
        <v>420</v>
      </c>
      <c r="B68" s="36" t="s">
        <v>227</v>
      </c>
      <c r="C68" s="36">
        <v>1978</v>
      </c>
      <c r="D68" s="36">
        <v>1980</v>
      </c>
      <c r="E68" s="36" t="s">
        <v>280</v>
      </c>
      <c r="F68" s="36">
        <v>4.3</v>
      </c>
      <c r="G68" s="36">
        <v>196.1</v>
      </c>
      <c r="H68" s="36">
        <v>76</v>
      </c>
      <c r="I68" s="36">
        <v>9</v>
      </c>
      <c r="J68" s="36">
        <v>18</v>
      </c>
      <c r="K68" s="36">
        <v>8</v>
      </c>
      <c r="L68" s="36">
        <v>0.69199999999999995</v>
      </c>
      <c r="M68" s="36">
        <v>159</v>
      </c>
      <c r="N68" s="36">
        <v>71</v>
      </c>
      <c r="O68" s="36">
        <v>3.25</v>
      </c>
      <c r="P68" s="36">
        <v>123</v>
      </c>
      <c r="Q68" s="36">
        <v>170</v>
      </c>
      <c r="R68" s="36">
        <v>7.79</v>
      </c>
      <c r="S68" s="36">
        <v>81</v>
      </c>
      <c r="T68" s="36">
        <v>3.71</v>
      </c>
      <c r="U68" s="36">
        <v>2.1</v>
      </c>
      <c r="V68" s="36">
        <v>1.222</v>
      </c>
      <c r="W68" s="36">
        <v>2.95</v>
      </c>
      <c r="X68" s="36">
        <v>0.27700000000000002</v>
      </c>
      <c r="Y68" s="36">
        <v>9</v>
      </c>
      <c r="Z68" s="53">
        <f t="shared" si="2"/>
        <v>0.41305456399796026</v>
      </c>
      <c r="AA68" s="36">
        <v>817</v>
      </c>
      <c r="AB68" s="43" t="str">
        <f>VLOOKUP(B68, 'Top 100 Pitchers (1969)'!A:AE, 1, FALSE())</f>
        <v>Danny Darwin</v>
      </c>
    </row>
    <row r="69" spans="1:28" ht="30">
      <c r="A69" s="39">
        <v>447</v>
      </c>
      <c r="B69" s="40" t="s">
        <v>250</v>
      </c>
      <c r="C69" s="40">
        <v>2005</v>
      </c>
      <c r="D69" s="40">
        <v>2007</v>
      </c>
      <c r="E69" s="40" t="s">
        <v>279</v>
      </c>
      <c r="F69" s="40">
        <v>4.0999999999999996</v>
      </c>
      <c r="G69" s="40">
        <v>279</v>
      </c>
      <c r="H69" s="40">
        <v>95</v>
      </c>
      <c r="I69" s="40">
        <v>32</v>
      </c>
      <c r="J69" s="40">
        <v>16</v>
      </c>
      <c r="K69" s="40">
        <v>13</v>
      </c>
      <c r="L69" s="40">
        <v>0.55200000000000005</v>
      </c>
      <c r="M69" s="40">
        <v>278</v>
      </c>
      <c r="N69" s="40">
        <v>112</v>
      </c>
      <c r="O69" s="40">
        <v>3.61</v>
      </c>
      <c r="P69" s="40">
        <v>122</v>
      </c>
      <c r="Q69" s="40">
        <v>208</v>
      </c>
      <c r="R69" s="40">
        <v>6.71</v>
      </c>
      <c r="S69" s="40">
        <v>93</v>
      </c>
      <c r="T69" s="40">
        <v>3</v>
      </c>
      <c r="U69" s="40">
        <v>2.2400000000000002</v>
      </c>
      <c r="V69" s="40">
        <v>1.33</v>
      </c>
      <c r="W69" s="40">
        <v>3.79</v>
      </c>
      <c r="X69" s="40">
        <v>0.30199999999999999</v>
      </c>
      <c r="Y69" s="40">
        <v>20</v>
      </c>
      <c r="Z69" s="54">
        <f t="shared" si="2"/>
        <v>0.64516129032258063</v>
      </c>
      <c r="AA69" s="40">
        <v>1200</v>
      </c>
      <c r="AB69" s="44" t="str">
        <f>VLOOKUP(B69, 'Top 100 Pitchers (1969)'!A:AE, 1, FALSE())</f>
        <v>Adam Wainwright</v>
      </c>
    </row>
    <row r="70" spans="1:28" ht="30">
      <c r="A70" s="35">
        <v>465</v>
      </c>
      <c r="B70" s="74" t="s">
        <v>239</v>
      </c>
      <c r="C70" s="36">
        <v>1997</v>
      </c>
      <c r="D70" s="36">
        <v>1999</v>
      </c>
      <c r="E70" s="36" t="s">
        <v>280</v>
      </c>
      <c r="F70" s="36">
        <v>4</v>
      </c>
      <c r="G70" s="36">
        <v>406.1</v>
      </c>
      <c r="H70" s="36">
        <v>71</v>
      </c>
      <c r="I70" s="36">
        <v>61</v>
      </c>
      <c r="J70" s="36">
        <v>24</v>
      </c>
      <c r="K70" s="36">
        <v>22</v>
      </c>
      <c r="L70" s="36">
        <v>0.52200000000000002</v>
      </c>
      <c r="M70" s="36">
        <v>462</v>
      </c>
      <c r="N70" s="36">
        <v>204</v>
      </c>
      <c r="O70" s="36">
        <v>4.5199999999999996</v>
      </c>
      <c r="P70" s="36">
        <v>104</v>
      </c>
      <c r="Q70" s="36">
        <v>297</v>
      </c>
      <c r="R70" s="36">
        <v>6.58</v>
      </c>
      <c r="S70" s="36">
        <v>146</v>
      </c>
      <c r="T70" s="36">
        <v>3.23</v>
      </c>
      <c r="U70" s="36">
        <v>2.0299999999999998</v>
      </c>
      <c r="V70" s="36">
        <v>1.496</v>
      </c>
      <c r="W70" s="36">
        <v>4.13</v>
      </c>
      <c r="X70" s="36">
        <v>0.33</v>
      </c>
      <c r="Y70" s="36">
        <v>41</v>
      </c>
      <c r="Z70" s="53">
        <f t="shared" si="2"/>
        <v>0.90864319133218407</v>
      </c>
      <c r="AA70" s="36">
        <v>1779</v>
      </c>
      <c r="AB70" s="43" t="str">
        <f>VLOOKUP(B70, 'Top 100 Pitchers (1969)'!A:AE, 1, FALSE())</f>
        <v>Chris Carpenter</v>
      </c>
    </row>
    <row r="71" spans="1:28">
      <c r="A71" s="39">
        <v>482</v>
      </c>
      <c r="B71" s="40" t="s">
        <v>263</v>
      </c>
      <c r="C71" s="40">
        <v>1976</v>
      </c>
      <c r="D71" s="40">
        <v>1979</v>
      </c>
      <c r="E71" s="40" t="s">
        <v>307</v>
      </c>
      <c r="F71" s="40">
        <v>3.9</v>
      </c>
      <c r="G71" s="40">
        <v>248.2</v>
      </c>
      <c r="H71" s="40">
        <v>42</v>
      </c>
      <c r="I71" s="40">
        <v>31</v>
      </c>
      <c r="J71" s="40">
        <v>17</v>
      </c>
      <c r="K71" s="40">
        <v>10</v>
      </c>
      <c r="L71" s="40">
        <v>0.63</v>
      </c>
      <c r="M71" s="40">
        <v>221</v>
      </c>
      <c r="N71" s="40">
        <v>93</v>
      </c>
      <c r="O71" s="40">
        <v>3.37</v>
      </c>
      <c r="P71" s="40">
        <v>108</v>
      </c>
      <c r="Q71" s="40">
        <v>120</v>
      </c>
      <c r="R71" s="40">
        <v>4.34</v>
      </c>
      <c r="S71" s="40">
        <v>99</v>
      </c>
      <c r="T71" s="40">
        <v>3.58</v>
      </c>
      <c r="U71" s="40">
        <v>1.21</v>
      </c>
      <c r="V71" s="40">
        <v>1.2869999999999999</v>
      </c>
      <c r="W71" s="40">
        <v>3.83</v>
      </c>
      <c r="X71" s="40">
        <v>0.26</v>
      </c>
      <c r="Y71" s="40">
        <v>16</v>
      </c>
      <c r="Z71" s="54">
        <f t="shared" si="2"/>
        <v>0.58017727639000816</v>
      </c>
      <c r="AA71" s="40">
        <v>1042</v>
      </c>
      <c r="AB71" s="44" t="str">
        <f>VLOOKUP(B71, 'Top 100 Pitchers (1969)'!A:AE, 1, FALSE())</f>
        <v>Rick Sutcliffe</v>
      </c>
    </row>
    <row r="72" spans="1:28">
      <c r="A72" s="35">
        <v>511</v>
      </c>
      <c r="B72" s="36" t="s">
        <v>251</v>
      </c>
      <c r="C72" s="36">
        <v>1997</v>
      </c>
      <c r="D72" s="36">
        <v>1999</v>
      </c>
      <c r="E72" s="36" t="s">
        <v>284</v>
      </c>
      <c r="F72" s="36">
        <v>3.7</v>
      </c>
      <c r="G72" s="36">
        <v>301.10000000000002</v>
      </c>
      <c r="H72" s="36">
        <v>157</v>
      </c>
      <c r="I72" s="36">
        <v>19</v>
      </c>
      <c r="J72" s="36">
        <v>11</v>
      </c>
      <c r="K72" s="36">
        <v>18</v>
      </c>
      <c r="L72" s="36">
        <v>0.379</v>
      </c>
      <c r="M72" s="36">
        <v>284</v>
      </c>
      <c r="N72" s="36">
        <v>134</v>
      </c>
      <c r="O72" s="36">
        <v>4</v>
      </c>
      <c r="P72" s="36">
        <v>120</v>
      </c>
      <c r="Q72" s="36">
        <v>209</v>
      </c>
      <c r="R72" s="36">
        <v>6.24</v>
      </c>
      <c r="S72" s="36">
        <v>90</v>
      </c>
      <c r="T72" s="36">
        <v>2.69</v>
      </c>
      <c r="U72" s="36">
        <v>2.3199999999999998</v>
      </c>
      <c r="V72" s="36">
        <v>1.2410000000000001</v>
      </c>
      <c r="W72" s="36">
        <v>3.75</v>
      </c>
      <c r="X72" s="36">
        <v>0.28399999999999997</v>
      </c>
      <c r="Y72" s="36">
        <v>23</v>
      </c>
      <c r="Z72" s="53">
        <f t="shared" si="2"/>
        <v>0.6874792427764862</v>
      </c>
      <c r="AA72" s="36">
        <v>1261</v>
      </c>
      <c r="AB72" s="43" t="str">
        <f>VLOOKUP(B72, 'Top 100 Pitchers (1969)'!A:AE, 1, FALSE())</f>
        <v>Derek Lowe</v>
      </c>
    </row>
    <row r="73" spans="1:28">
      <c r="A73" s="39">
        <v>539</v>
      </c>
      <c r="B73" s="75" t="s">
        <v>78</v>
      </c>
      <c r="C73" s="40">
        <v>1982</v>
      </c>
      <c r="D73" s="40">
        <v>1984</v>
      </c>
      <c r="E73" s="40" t="s">
        <v>280</v>
      </c>
      <c r="F73" s="40">
        <v>3.6</v>
      </c>
      <c r="G73" s="40">
        <v>593.20000000000005</v>
      </c>
      <c r="H73" s="40">
        <v>92</v>
      </c>
      <c r="I73" s="40">
        <v>91</v>
      </c>
      <c r="J73" s="40">
        <v>29</v>
      </c>
      <c r="K73" s="40">
        <v>37</v>
      </c>
      <c r="L73" s="40">
        <v>0.439</v>
      </c>
      <c r="M73" s="40">
        <v>619</v>
      </c>
      <c r="N73" s="40">
        <v>293</v>
      </c>
      <c r="O73" s="40">
        <v>4.4400000000000004</v>
      </c>
      <c r="P73" s="40">
        <v>95</v>
      </c>
      <c r="Q73" s="40">
        <v>360</v>
      </c>
      <c r="R73" s="40">
        <v>5.46</v>
      </c>
      <c r="S73" s="40">
        <v>203</v>
      </c>
      <c r="T73" s="40">
        <v>3.08</v>
      </c>
      <c r="U73" s="40">
        <v>1.77</v>
      </c>
      <c r="V73" s="40">
        <v>1.385</v>
      </c>
      <c r="W73" s="40">
        <v>4.47</v>
      </c>
      <c r="X73" s="40">
        <v>0.28599999999999998</v>
      </c>
      <c r="Y73" s="40">
        <v>84</v>
      </c>
      <c r="Z73" s="54">
        <f t="shared" si="2"/>
        <v>1.2744436952124072</v>
      </c>
      <c r="AA73" s="40">
        <v>2539</v>
      </c>
      <c r="AB73" s="44" t="str">
        <f>VLOOKUP(B73, 'Top 100 Pitchers (1969)'!A:AE, 1, FALSE())</f>
        <v>Frank Viola</v>
      </c>
    </row>
    <row r="74" spans="1:28" ht="30">
      <c r="A74" s="35">
        <v>533</v>
      </c>
      <c r="B74" s="36" t="s">
        <v>85</v>
      </c>
      <c r="C74" s="36">
        <v>1998</v>
      </c>
      <c r="D74" s="36">
        <v>2000</v>
      </c>
      <c r="E74" s="36" t="s">
        <v>277</v>
      </c>
      <c r="F74" s="36">
        <v>3.6</v>
      </c>
      <c r="G74" s="36">
        <v>544.20000000000005</v>
      </c>
      <c r="H74" s="36">
        <v>92</v>
      </c>
      <c r="I74" s="36">
        <v>91</v>
      </c>
      <c r="J74" s="36">
        <v>25</v>
      </c>
      <c r="K74" s="36">
        <v>32</v>
      </c>
      <c r="L74" s="36">
        <v>0.439</v>
      </c>
      <c r="M74" s="36">
        <v>597</v>
      </c>
      <c r="N74" s="36">
        <v>300</v>
      </c>
      <c r="O74" s="36">
        <v>4.96</v>
      </c>
      <c r="P74" s="36">
        <v>91</v>
      </c>
      <c r="Q74" s="36">
        <v>448</v>
      </c>
      <c r="R74" s="36">
        <v>7.4</v>
      </c>
      <c r="S74" s="36">
        <v>181</v>
      </c>
      <c r="T74" s="36">
        <v>2.99</v>
      </c>
      <c r="U74" s="36">
        <v>2.48</v>
      </c>
      <c r="V74" s="36">
        <v>1.4279999999999999</v>
      </c>
      <c r="W74" s="36">
        <v>4.3899999999999997</v>
      </c>
      <c r="X74" s="36">
        <v>0.32</v>
      </c>
      <c r="Y74" s="36">
        <v>75</v>
      </c>
      <c r="Z74" s="53">
        <f t="shared" si="2"/>
        <v>1.2403528114663724</v>
      </c>
      <c r="AA74" s="36">
        <v>2376</v>
      </c>
      <c r="AB74" s="43" t="str">
        <f>VLOOKUP(B74, 'Top 100 Pitchers (1969)'!A:AE, 1, FALSE())</f>
        <v>Javier Vazquez</v>
      </c>
    </row>
    <row r="75" spans="1:28">
      <c r="A75" s="39">
        <v>537</v>
      </c>
      <c r="B75" s="40" t="s">
        <v>39</v>
      </c>
      <c r="C75" s="40">
        <v>1986</v>
      </c>
      <c r="D75" s="40">
        <v>1989</v>
      </c>
      <c r="E75" s="40" t="s">
        <v>294</v>
      </c>
      <c r="F75" s="40">
        <v>3.6</v>
      </c>
      <c r="G75" s="40">
        <v>219.1</v>
      </c>
      <c r="H75" s="40">
        <v>33</v>
      </c>
      <c r="I75" s="40">
        <v>33</v>
      </c>
      <c r="J75" s="40">
        <v>14</v>
      </c>
      <c r="K75" s="40">
        <v>10</v>
      </c>
      <c r="L75" s="40">
        <v>0.58299999999999996</v>
      </c>
      <c r="M75" s="40">
        <v>206</v>
      </c>
      <c r="N75" s="40">
        <v>84</v>
      </c>
      <c r="O75" s="40">
        <v>3.45</v>
      </c>
      <c r="P75" s="40">
        <v>116</v>
      </c>
      <c r="Q75" s="40">
        <v>120</v>
      </c>
      <c r="R75" s="40">
        <v>4.92</v>
      </c>
      <c r="S75" s="40">
        <v>78</v>
      </c>
      <c r="T75" s="40">
        <v>3.2</v>
      </c>
      <c r="U75" s="40">
        <v>1.54</v>
      </c>
      <c r="V75" s="40">
        <v>1.2949999999999999</v>
      </c>
      <c r="W75" s="40">
        <v>3.52</v>
      </c>
      <c r="X75" s="40">
        <v>0.27400000000000002</v>
      </c>
      <c r="Y75" s="40">
        <v>12</v>
      </c>
      <c r="Z75" s="54">
        <f t="shared" si="2"/>
        <v>0.492925604746691</v>
      </c>
      <c r="AA75" s="40">
        <v>927</v>
      </c>
      <c r="AB75" s="44" t="str">
        <f>VLOOKUP(B75, 'Top 100 Pitchers (1969)'!A:AE, 1, FALSE())</f>
        <v>Kevin Brown</v>
      </c>
    </row>
    <row r="76" spans="1:28">
      <c r="A76" s="35">
        <v>550</v>
      </c>
      <c r="B76" s="74" t="s">
        <v>258</v>
      </c>
      <c r="C76" s="36">
        <v>2003</v>
      </c>
      <c r="D76" s="36">
        <v>2005</v>
      </c>
      <c r="E76" s="36" t="s">
        <v>280</v>
      </c>
      <c r="F76" s="36">
        <v>3.5</v>
      </c>
      <c r="G76" s="36">
        <v>335.2</v>
      </c>
      <c r="H76" s="36">
        <v>62</v>
      </c>
      <c r="I76" s="36">
        <v>53</v>
      </c>
      <c r="J76" s="36">
        <v>20</v>
      </c>
      <c r="K76" s="36">
        <v>22</v>
      </c>
      <c r="L76" s="36">
        <v>0.47599999999999998</v>
      </c>
      <c r="M76" s="36">
        <v>341</v>
      </c>
      <c r="N76" s="36">
        <v>154</v>
      </c>
      <c r="O76" s="36">
        <v>4.13</v>
      </c>
      <c r="P76" s="36">
        <v>104</v>
      </c>
      <c r="Q76" s="36">
        <v>238</v>
      </c>
      <c r="R76" s="36">
        <v>6.38</v>
      </c>
      <c r="S76" s="36">
        <v>92</v>
      </c>
      <c r="T76" s="36">
        <v>2.4700000000000002</v>
      </c>
      <c r="U76" s="36">
        <v>2.59</v>
      </c>
      <c r="V76" s="36">
        <v>1.29</v>
      </c>
      <c r="W76" s="36">
        <v>4.0599999999999996</v>
      </c>
      <c r="X76" s="36">
        <v>0.29599999999999999</v>
      </c>
      <c r="Y76" s="36">
        <v>39</v>
      </c>
      <c r="Z76" s="53">
        <f t="shared" si="2"/>
        <v>1.0471360381861574</v>
      </c>
      <c r="AA76" s="36">
        <v>1412</v>
      </c>
      <c r="AB76" s="43" t="str">
        <f>VLOOKUP(B76, 'Top 100 Pitchers (1969)'!A:AE, 1, FALSE())</f>
        <v>Dan Haren</v>
      </c>
    </row>
    <row r="77" spans="1:28">
      <c r="A77" s="39">
        <v>568</v>
      </c>
      <c r="B77" s="75" t="s">
        <v>256</v>
      </c>
      <c r="C77" s="40">
        <v>1991</v>
      </c>
      <c r="D77" s="40">
        <v>1993</v>
      </c>
      <c r="E77" s="40" t="s">
        <v>280</v>
      </c>
      <c r="F77" s="40">
        <v>3.4</v>
      </c>
      <c r="G77" s="40">
        <v>274</v>
      </c>
      <c r="H77" s="40">
        <v>65</v>
      </c>
      <c r="I77" s="40">
        <v>35</v>
      </c>
      <c r="J77" s="40">
        <v>24</v>
      </c>
      <c r="K77" s="40">
        <v>11</v>
      </c>
      <c r="L77" s="40">
        <v>0.68600000000000005</v>
      </c>
      <c r="M77" s="40">
        <v>269</v>
      </c>
      <c r="N77" s="40">
        <v>125</v>
      </c>
      <c r="O77" s="40">
        <v>4.1100000000000003</v>
      </c>
      <c r="P77" s="40">
        <v>105</v>
      </c>
      <c r="Q77" s="40">
        <v>164</v>
      </c>
      <c r="R77" s="40">
        <v>5.39</v>
      </c>
      <c r="S77" s="40">
        <v>109</v>
      </c>
      <c r="T77" s="40">
        <v>3.58</v>
      </c>
      <c r="U77" s="40">
        <v>1.5</v>
      </c>
      <c r="V77" s="40">
        <v>1.38</v>
      </c>
      <c r="W77" s="40">
        <v>4.7</v>
      </c>
      <c r="X77" s="40">
        <v>0.27200000000000002</v>
      </c>
      <c r="Y77" s="40">
        <v>35</v>
      </c>
      <c r="Z77" s="54">
        <f t="shared" si="2"/>
        <v>1.1496350364963503</v>
      </c>
      <c r="AA77" s="40">
        <v>1185</v>
      </c>
      <c r="AB77" s="44" t="str">
        <f>VLOOKUP(B77, 'Top 100 Pitchers (1969)'!A:AE, 1, FALSE())</f>
        <v>Pat Hentgen</v>
      </c>
    </row>
    <row r="78" spans="1:28" ht="30">
      <c r="A78" s="35">
        <v>647</v>
      </c>
      <c r="B78" s="74" t="s">
        <v>73</v>
      </c>
      <c r="C78" s="36">
        <v>1976</v>
      </c>
      <c r="D78" s="36">
        <v>1978</v>
      </c>
      <c r="E78" s="36" t="s">
        <v>280</v>
      </c>
      <c r="F78" s="36">
        <v>3.1</v>
      </c>
      <c r="G78" s="36">
        <v>470.2</v>
      </c>
      <c r="H78" s="36">
        <v>86</v>
      </c>
      <c r="I78" s="36">
        <v>53</v>
      </c>
      <c r="J78" s="36">
        <v>31</v>
      </c>
      <c r="K78" s="36">
        <v>20</v>
      </c>
      <c r="L78" s="36">
        <v>0.60799999999999998</v>
      </c>
      <c r="M78" s="36">
        <v>437</v>
      </c>
      <c r="N78" s="36">
        <v>192</v>
      </c>
      <c r="O78" s="36">
        <v>3.67</v>
      </c>
      <c r="P78" s="36">
        <v>98</v>
      </c>
      <c r="Q78" s="36">
        <v>267</v>
      </c>
      <c r="R78" s="36">
        <v>5.1100000000000003</v>
      </c>
      <c r="S78" s="36">
        <v>165</v>
      </c>
      <c r="T78" s="36">
        <v>3.16</v>
      </c>
      <c r="U78" s="36">
        <v>1.62</v>
      </c>
      <c r="V78" s="36">
        <v>1.2789999999999999</v>
      </c>
      <c r="W78" s="36">
        <v>3.49</v>
      </c>
      <c r="X78" s="36">
        <v>0.27700000000000002</v>
      </c>
      <c r="Y78" s="36">
        <v>31</v>
      </c>
      <c r="Z78" s="53">
        <f t="shared" si="2"/>
        <v>0.59336452573373033</v>
      </c>
      <c r="AA78" s="36">
        <v>1955</v>
      </c>
      <c r="AB78" s="43" t="str">
        <f>VLOOKUP(B78, 'Top 100 Pitchers (1969)'!A:AE, 1, FALSE())</f>
        <v>Dennis Martinez</v>
      </c>
    </row>
    <row r="79" spans="1:28">
      <c r="A79" s="39">
        <v>656</v>
      </c>
      <c r="B79" s="75" t="s">
        <v>68</v>
      </c>
      <c r="C79" s="40">
        <v>2000</v>
      </c>
      <c r="D79" s="40">
        <v>2002</v>
      </c>
      <c r="E79" s="40" t="s">
        <v>277</v>
      </c>
      <c r="F79" s="40">
        <v>3</v>
      </c>
      <c r="G79" s="40">
        <v>238</v>
      </c>
      <c r="H79" s="40">
        <v>72</v>
      </c>
      <c r="I79" s="40">
        <v>23</v>
      </c>
      <c r="J79" s="40">
        <v>11</v>
      </c>
      <c r="K79" s="40">
        <v>9</v>
      </c>
      <c r="L79" s="40">
        <v>0.55000000000000004</v>
      </c>
      <c r="M79" s="40">
        <v>236</v>
      </c>
      <c r="N79" s="40">
        <v>121</v>
      </c>
      <c r="O79" s="40">
        <v>4.58</v>
      </c>
      <c r="P79" s="40">
        <v>104</v>
      </c>
      <c r="Q79" s="40">
        <v>229</v>
      </c>
      <c r="R79" s="40">
        <v>8.66</v>
      </c>
      <c r="S79" s="40">
        <v>119</v>
      </c>
      <c r="T79" s="40">
        <v>4.5</v>
      </c>
      <c r="U79" s="40">
        <v>1.92</v>
      </c>
      <c r="V79" s="40">
        <v>1.492</v>
      </c>
      <c r="W79" s="40">
        <v>4</v>
      </c>
      <c r="X79" s="40">
        <v>0.32100000000000001</v>
      </c>
      <c r="Y79" s="40">
        <v>24</v>
      </c>
      <c r="Z79" s="54">
        <f t="shared" si="2"/>
        <v>0.90756302521008403</v>
      </c>
      <c r="AA79" s="40">
        <v>1045</v>
      </c>
      <c r="AB79" s="44" t="str">
        <f>VLOOKUP(B79, 'Top 100 Pitchers (1969)'!A:AE, 1, FALSE())</f>
        <v>Johan Santana</v>
      </c>
    </row>
    <row r="80" spans="1:28">
      <c r="A80" s="35">
        <v>732</v>
      </c>
      <c r="B80" s="74" t="s">
        <v>270</v>
      </c>
      <c r="C80" s="36">
        <v>1999</v>
      </c>
      <c r="D80" s="36">
        <v>2001</v>
      </c>
      <c r="E80" s="36" t="s">
        <v>280</v>
      </c>
      <c r="F80" s="36">
        <v>2.7</v>
      </c>
      <c r="G80" s="36">
        <v>297.10000000000002</v>
      </c>
      <c r="H80" s="36">
        <v>47</v>
      </c>
      <c r="I80" s="36">
        <v>47</v>
      </c>
      <c r="J80" s="36">
        <v>18</v>
      </c>
      <c r="K80" s="36">
        <v>21</v>
      </c>
      <c r="L80" s="36">
        <v>0.46200000000000002</v>
      </c>
      <c r="M80" s="36">
        <v>262</v>
      </c>
      <c r="N80" s="36">
        <v>138</v>
      </c>
      <c r="O80" s="36">
        <v>4.18</v>
      </c>
      <c r="P80" s="36">
        <v>103</v>
      </c>
      <c r="Q80" s="36">
        <v>218</v>
      </c>
      <c r="R80" s="36">
        <v>6.6</v>
      </c>
      <c r="S80" s="36">
        <v>152</v>
      </c>
      <c r="T80" s="36">
        <v>4.5999999999999996</v>
      </c>
      <c r="U80" s="36">
        <v>1.43</v>
      </c>
      <c r="V80" s="36">
        <v>1.3919999999999999</v>
      </c>
      <c r="W80" s="36">
        <v>4.5999999999999996</v>
      </c>
      <c r="X80" s="36">
        <v>0.27</v>
      </c>
      <c r="Y80" s="36">
        <v>31</v>
      </c>
      <c r="Z80" s="53">
        <f t="shared" si="2"/>
        <v>0.93907775159878815</v>
      </c>
      <c r="AA80" s="36">
        <v>1279</v>
      </c>
      <c r="AB80" s="43" t="str">
        <f>VLOOKUP(B80, 'Top 100 Pitchers (1969)'!A:AE, 1, FALSE())</f>
        <v>A.J. Burnett</v>
      </c>
    </row>
    <row r="81" spans="1:42">
      <c r="A81" s="39">
        <v>789</v>
      </c>
      <c r="B81" s="75" t="s">
        <v>55</v>
      </c>
      <c r="C81" s="40">
        <v>1986</v>
      </c>
      <c r="D81" s="40">
        <v>1988</v>
      </c>
      <c r="E81" s="40" t="s">
        <v>279</v>
      </c>
      <c r="F81" s="40">
        <v>2.5</v>
      </c>
      <c r="G81" s="40">
        <v>331.1</v>
      </c>
      <c r="H81" s="40">
        <v>91</v>
      </c>
      <c r="I81" s="40">
        <v>34</v>
      </c>
      <c r="J81" s="40">
        <v>14</v>
      </c>
      <c r="K81" s="40">
        <v>23</v>
      </c>
      <c r="L81" s="40">
        <v>0.378</v>
      </c>
      <c r="M81" s="40">
        <v>333</v>
      </c>
      <c r="N81" s="40">
        <v>154</v>
      </c>
      <c r="O81" s="40">
        <v>4.18</v>
      </c>
      <c r="P81" s="40">
        <v>96</v>
      </c>
      <c r="Q81" s="40">
        <v>211</v>
      </c>
      <c r="R81" s="40">
        <v>5.73</v>
      </c>
      <c r="S81" s="40">
        <v>148</v>
      </c>
      <c r="T81" s="40">
        <v>4.0199999999999996</v>
      </c>
      <c r="U81" s="40">
        <v>1.43</v>
      </c>
      <c r="V81" s="40">
        <v>1.452</v>
      </c>
      <c r="W81" s="40">
        <v>3.9</v>
      </c>
      <c r="X81" s="40">
        <v>0.30099999999999999</v>
      </c>
      <c r="Y81" s="40">
        <v>24</v>
      </c>
      <c r="Z81" s="54">
        <f t="shared" si="2"/>
        <v>0.6523708849290244</v>
      </c>
      <c r="AA81" s="40">
        <v>1434</v>
      </c>
      <c r="AB81" s="44" t="str">
        <f>VLOOKUP(B81, 'Top 100 Pitchers (1969)'!A:AE, 1, FALSE())</f>
        <v>Chuck Finley</v>
      </c>
    </row>
    <row r="82" spans="1:42">
      <c r="A82" s="35">
        <v>830</v>
      </c>
      <c r="B82" s="36" t="s">
        <v>269</v>
      </c>
      <c r="C82" s="36">
        <v>1974</v>
      </c>
      <c r="D82" s="36">
        <v>1976</v>
      </c>
      <c r="E82" s="36" t="s">
        <v>277</v>
      </c>
      <c r="F82" s="36">
        <v>2.4</v>
      </c>
      <c r="G82" s="36">
        <v>289.10000000000002</v>
      </c>
      <c r="H82" s="36">
        <v>57</v>
      </c>
      <c r="I82" s="36">
        <v>37</v>
      </c>
      <c r="J82" s="36">
        <v>16</v>
      </c>
      <c r="K82" s="36">
        <v>6</v>
      </c>
      <c r="L82" s="36">
        <v>0.72699999999999998</v>
      </c>
      <c r="M82" s="36">
        <v>264</v>
      </c>
      <c r="N82" s="36">
        <v>96</v>
      </c>
      <c r="O82" s="36">
        <v>2.99</v>
      </c>
      <c r="P82" s="36">
        <v>114</v>
      </c>
      <c r="Q82" s="36">
        <v>124</v>
      </c>
      <c r="R82" s="36">
        <v>3.86</v>
      </c>
      <c r="S82" s="36">
        <v>89</v>
      </c>
      <c r="T82" s="36">
        <v>2.77</v>
      </c>
      <c r="U82" s="36">
        <v>1.39</v>
      </c>
      <c r="V82" s="36">
        <v>1.22</v>
      </c>
      <c r="W82" s="36">
        <v>3.87</v>
      </c>
      <c r="X82" s="36">
        <v>0.252</v>
      </c>
      <c r="Y82" s="36">
        <v>26</v>
      </c>
      <c r="Z82" s="53">
        <f t="shared" si="2"/>
        <v>0.8094085091663783</v>
      </c>
      <c r="AA82" s="36">
        <v>1194</v>
      </c>
      <c r="AB82" s="43" t="str">
        <f>VLOOKUP(B82, 'Top 100 Pitchers (1969)'!A:AE, 1, FALSE())</f>
        <v>Rick Rhoden</v>
      </c>
    </row>
    <row r="83" spans="1:42" ht="30">
      <c r="A83" s="39">
        <v>868</v>
      </c>
      <c r="B83" s="75" t="s">
        <v>31</v>
      </c>
      <c r="C83" s="40">
        <v>1988</v>
      </c>
      <c r="D83" s="40">
        <v>1990</v>
      </c>
      <c r="E83" s="40" t="s">
        <v>284</v>
      </c>
      <c r="F83" s="40">
        <v>2.2999999999999998</v>
      </c>
      <c r="G83" s="40">
        <v>406.1</v>
      </c>
      <c r="H83" s="40">
        <v>66</v>
      </c>
      <c r="I83" s="40">
        <v>65</v>
      </c>
      <c r="J83" s="40">
        <v>24</v>
      </c>
      <c r="K83" s="40">
        <v>24</v>
      </c>
      <c r="L83" s="40">
        <v>0.5</v>
      </c>
      <c r="M83" s="40">
        <v>344</v>
      </c>
      <c r="N83" s="40">
        <v>182</v>
      </c>
      <c r="O83" s="40">
        <v>4.03</v>
      </c>
      <c r="P83" s="40">
        <v>97</v>
      </c>
      <c r="Q83" s="40">
        <v>349</v>
      </c>
      <c r="R83" s="40">
        <v>7.73</v>
      </c>
      <c r="S83" s="40">
        <v>223</v>
      </c>
      <c r="T83" s="40">
        <v>4.9400000000000004</v>
      </c>
      <c r="U83" s="40">
        <v>1.57</v>
      </c>
      <c r="V83" s="40">
        <v>1.395</v>
      </c>
      <c r="W83" s="40">
        <v>4.12</v>
      </c>
      <c r="X83" s="40">
        <v>0.26700000000000002</v>
      </c>
      <c r="Y83" s="40">
        <v>42</v>
      </c>
      <c r="Z83" s="54">
        <f t="shared" si="2"/>
        <v>0.93080522038906666</v>
      </c>
      <c r="AA83" s="40">
        <v>1768</v>
      </c>
      <c r="AB83" s="44" t="str">
        <f>VLOOKUP(B83, 'Top 100 Pitchers (1969)'!A:AE, 1, FALSE())</f>
        <v>Randy Johnson</v>
      </c>
    </row>
    <row r="84" spans="1:42">
      <c r="A84" s="35">
        <v>893</v>
      </c>
      <c r="B84" s="36" t="s">
        <v>259</v>
      </c>
      <c r="C84" s="36">
        <v>1995</v>
      </c>
      <c r="D84" s="36">
        <v>1997</v>
      </c>
      <c r="E84" s="36" t="s">
        <v>280</v>
      </c>
      <c r="F84" s="36">
        <v>2.2000000000000002</v>
      </c>
      <c r="G84" s="36">
        <v>309</v>
      </c>
      <c r="H84" s="36">
        <v>60</v>
      </c>
      <c r="I84" s="36">
        <v>51</v>
      </c>
      <c r="J84" s="36">
        <v>17</v>
      </c>
      <c r="K84" s="36">
        <v>17</v>
      </c>
      <c r="L84" s="36">
        <v>0.5</v>
      </c>
      <c r="M84" s="36">
        <v>328</v>
      </c>
      <c r="N84" s="36">
        <v>173</v>
      </c>
      <c r="O84" s="36">
        <v>5.04</v>
      </c>
      <c r="P84" s="36">
        <v>87</v>
      </c>
      <c r="Q84" s="36">
        <v>229</v>
      </c>
      <c r="R84" s="36">
        <v>6.67</v>
      </c>
      <c r="S84" s="36">
        <v>147</v>
      </c>
      <c r="T84" s="36">
        <v>4.28</v>
      </c>
      <c r="U84" s="36">
        <v>1.56</v>
      </c>
      <c r="V84" s="36">
        <v>1.5369999999999999</v>
      </c>
      <c r="W84" s="36">
        <v>4.37</v>
      </c>
      <c r="X84" s="36">
        <v>0.313</v>
      </c>
      <c r="Y84" s="36">
        <v>28</v>
      </c>
      <c r="Z84" s="53">
        <f t="shared" si="2"/>
        <v>0.81553398058252435</v>
      </c>
      <c r="AA84" s="36">
        <v>1389</v>
      </c>
      <c r="AB84" s="43" t="str">
        <f>VLOOKUP(B84, 'Top 100 Pitchers (1969)'!A:AE, 1, FALSE())</f>
        <v>Jason Schmidt</v>
      </c>
    </row>
    <row r="85" spans="1:42">
      <c r="A85" s="39">
        <v>901</v>
      </c>
      <c r="B85" s="40" t="s">
        <v>257</v>
      </c>
      <c r="C85" s="40">
        <v>1969</v>
      </c>
      <c r="D85" s="40">
        <v>1971</v>
      </c>
      <c r="E85" s="40" t="s">
        <v>281</v>
      </c>
      <c r="F85" s="40">
        <v>2.2000000000000002</v>
      </c>
      <c r="G85" s="40">
        <v>345.1</v>
      </c>
      <c r="H85" s="40">
        <v>57</v>
      </c>
      <c r="I85" s="40">
        <v>56</v>
      </c>
      <c r="J85" s="40">
        <v>22</v>
      </c>
      <c r="K85" s="40">
        <v>22</v>
      </c>
      <c r="L85" s="40">
        <v>0.5</v>
      </c>
      <c r="M85" s="40">
        <v>362</v>
      </c>
      <c r="N85" s="40">
        <v>170</v>
      </c>
      <c r="O85" s="40">
        <v>4.43</v>
      </c>
      <c r="P85" s="40">
        <v>86</v>
      </c>
      <c r="Q85" s="40">
        <v>208</v>
      </c>
      <c r="R85" s="40">
        <v>5.42</v>
      </c>
      <c r="S85" s="40">
        <v>161</v>
      </c>
      <c r="T85" s="40">
        <v>4.2</v>
      </c>
      <c r="U85" s="40">
        <v>1.29</v>
      </c>
      <c r="V85" s="40">
        <v>1.514</v>
      </c>
      <c r="W85" s="40">
        <v>3.71</v>
      </c>
      <c r="X85" s="40">
        <v>0.30599999999999999</v>
      </c>
      <c r="Y85" s="40">
        <v>24</v>
      </c>
      <c r="Z85" s="54">
        <f t="shared" si="2"/>
        <v>0.62590553462764409</v>
      </c>
      <c r="AA85" s="40">
        <v>1527</v>
      </c>
      <c r="AB85" s="44" t="str">
        <f>VLOOKUP(B85, 'Top 100 Pitchers (1969)'!A:AE, 1, FALSE())</f>
        <v>Jerry Reuss</v>
      </c>
    </row>
    <row r="86" spans="1:42">
      <c r="A86" s="35">
        <v>1010</v>
      </c>
      <c r="B86" s="74" t="s">
        <v>247</v>
      </c>
      <c r="C86" s="36">
        <v>1979</v>
      </c>
      <c r="D86" s="36">
        <v>1981</v>
      </c>
      <c r="E86" s="36" t="s">
        <v>293</v>
      </c>
      <c r="F86" s="36">
        <v>1.9</v>
      </c>
      <c r="G86" s="36">
        <v>199</v>
      </c>
      <c r="H86" s="36">
        <v>40</v>
      </c>
      <c r="I86" s="36">
        <v>30</v>
      </c>
      <c r="J86" s="36">
        <v>13</v>
      </c>
      <c r="K86" s="36">
        <v>10</v>
      </c>
      <c r="L86" s="36">
        <v>0.56499999999999995</v>
      </c>
      <c r="M86" s="36">
        <v>194</v>
      </c>
      <c r="N86" s="36">
        <v>91</v>
      </c>
      <c r="O86" s="36">
        <v>4.12</v>
      </c>
      <c r="P86" s="36">
        <v>101</v>
      </c>
      <c r="Q86" s="36">
        <v>100</v>
      </c>
      <c r="R86" s="36">
        <v>4.5199999999999996</v>
      </c>
      <c r="S86" s="36">
        <v>68</v>
      </c>
      <c r="T86" s="36">
        <v>3.08</v>
      </c>
      <c r="U86" s="36">
        <v>1.47</v>
      </c>
      <c r="V86" s="36">
        <v>1.3169999999999999</v>
      </c>
      <c r="W86" s="36">
        <v>3.91</v>
      </c>
      <c r="X86" s="36">
        <v>0.27600000000000002</v>
      </c>
      <c r="Y86" s="36">
        <v>17</v>
      </c>
      <c r="Z86" s="53">
        <f t="shared" si="2"/>
        <v>0.76884422110552764</v>
      </c>
      <c r="AA86" s="36">
        <v>841</v>
      </c>
      <c r="AB86" s="43" t="str">
        <f>VLOOKUP(B86, 'Top 100 Pitchers (1969)'!A:AE, 1, FALSE())</f>
        <v>John Tudor</v>
      </c>
    </row>
    <row r="87" spans="1:42">
      <c r="A87" s="39">
        <v>1086</v>
      </c>
      <c r="B87" s="40" t="s">
        <v>63</v>
      </c>
      <c r="C87" s="40">
        <v>1987</v>
      </c>
      <c r="D87" s="40">
        <v>1989</v>
      </c>
      <c r="E87" s="40" t="s">
        <v>284</v>
      </c>
      <c r="F87" s="40">
        <v>1.7</v>
      </c>
      <c r="G87" s="40">
        <v>180</v>
      </c>
      <c r="H87" s="40">
        <v>113</v>
      </c>
      <c r="I87" s="40">
        <v>2</v>
      </c>
      <c r="J87" s="40">
        <v>14</v>
      </c>
      <c r="K87" s="40">
        <v>12</v>
      </c>
      <c r="L87" s="40">
        <v>0.53800000000000003</v>
      </c>
      <c r="M87" s="40">
        <v>168</v>
      </c>
      <c r="N87" s="40">
        <v>69</v>
      </c>
      <c r="O87" s="40">
        <v>3.45</v>
      </c>
      <c r="P87" s="40">
        <v>113</v>
      </c>
      <c r="Q87" s="40">
        <v>166</v>
      </c>
      <c r="R87" s="40">
        <v>8.3000000000000007</v>
      </c>
      <c r="S87" s="40">
        <v>71</v>
      </c>
      <c r="T87" s="40">
        <v>3.55</v>
      </c>
      <c r="U87" s="40">
        <v>2.34</v>
      </c>
      <c r="V87" s="40">
        <v>1.3280000000000001</v>
      </c>
      <c r="W87" s="40">
        <v>3.38</v>
      </c>
      <c r="X87" s="40">
        <v>0.30099999999999999</v>
      </c>
      <c r="Y87" s="40">
        <v>17</v>
      </c>
      <c r="Z87" s="54">
        <f t="shared" si="2"/>
        <v>0.85</v>
      </c>
      <c r="AA87" s="40">
        <v>763</v>
      </c>
      <c r="AB87" s="44" t="str">
        <f>VLOOKUP(B87, 'Top 100 Pitchers (1969)'!A:AE, 1, FALSE())</f>
        <v>David Wells</v>
      </c>
    </row>
    <row r="88" spans="1:42">
      <c r="A88" s="35">
        <v>1225</v>
      </c>
      <c r="B88" s="36" t="s">
        <v>87</v>
      </c>
      <c r="C88" s="36">
        <v>2002</v>
      </c>
      <c r="D88" s="36">
        <v>2004</v>
      </c>
      <c r="E88" s="36" t="s">
        <v>279</v>
      </c>
      <c r="F88" s="36">
        <v>1.4</v>
      </c>
      <c r="G88" s="36">
        <v>241.2</v>
      </c>
      <c r="H88" s="36">
        <v>44</v>
      </c>
      <c r="I88" s="36">
        <v>44</v>
      </c>
      <c r="J88" s="36">
        <v>17</v>
      </c>
      <c r="K88" s="36">
        <v>12</v>
      </c>
      <c r="L88" s="36">
        <v>0.58599999999999997</v>
      </c>
      <c r="M88" s="36">
        <v>235</v>
      </c>
      <c r="N88" s="36">
        <v>131</v>
      </c>
      <c r="O88" s="36">
        <v>4.88</v>
      </c>
      <c r="P88" s="36">
        <v>90</v>
      </c>
      <c r="Q88" s="36">
        <v>211</v>
      </c>
      <c r="R88" s="36">
        <v>7.86</v>
      </c>
      <c r="S88" s="36">
        <v>109</v>
      </c>
      <c r="T88" s="36">
        <v>4.0599999999999996</v>
      </c>
      <c r="U88" s="36">
        <v>1.94</v>
      </c>
      <c r="V88" s="36">
        <v>1.423</v>
      </c>
      <c r="W88" s="36">
        <v>4.8</v>
      </c>
      <c r="X88" s="36">
        <v>0.28999999999999998</v>
      </c>
      <c r="Y88" s="36">
        <v>37</v>
      </c>
      <c r="Z88" s="53">
        <f t="shared" si="2"/>
        <v>1.380597014925373</v>
      </c>
      <c r="AA88" s="36">
        <v>1056</v>
      </c>
      <c r="AB88" s="43" t="str">
        <f>VLOOKUP(B88, 'Top 100 Pitchers (1969)'!A:AE, 1, FALSE())</f>
        <v>Cliff Lee</v>
      </c>
    </row>
    <row r="89" spans="1:42">
      <c r="A89" s="39">
        <v>1299</v>
      </c>
      <c r="B89" s="40" t="s">
        <v>37</v>
      </c>
      <c r="C89" s="40">
        <v>1987</v>
      </c>
      <c r="D89" s="40">
        <v>1989</v>
      </c>
      <c r="E89" s="40" t="s">
        <v>277</v>
      </c>
      <c r="F89" s="40">
        <v>1.3</v>
      </c>
      <c r="G89" s="40">
        <v>431.2</v>
      </c>
      <c r="H89" s="40">
        <v>72</v>
      </c>
      <c r="I89" s="40">
        <v>72</v>
      </c>
      <c r="J89" s="40">
        <v>23</v>
      </c>
      <c r="K89" s="40">
        <v>29</v>
      </c>
      <c r="L89" s="40">
        <v>0.442</v>
      </c>
      <c r="M89" s="40">
        <v>428</v>
      </c>
      <c r="N89" s="40">
        <v>206</v>
      </c>
      <c r="O89" s="40">
        <v>4.29</v>
      </c>
      <c r="P89" s="40">
        <v>87</v>
      </c>
      <c r="Q89" s="40">
        <v>194</v>
      </c>
      <c r="R89" s="40">
        <v>4.04</v>
      </c>
      <c r="S89" s="40">
        <v>136</v>
      </c>
      <c r="T89" s="40">
        <v>2.84</v>
      </c>
      <c r="U89" s="40">
        <v>1.43</v>
      </c>
      <c r="V89" s="40">
        <v>1.3069999999999999</v>
      </c>
      <c r="W89" s="40">
        <v>4.03</v>
      </c>
      <c r="X89" s="40">
        <v>0.27200000000000002</v>
      </c>
      <c r="Y89" s="40">
        <v>37</v>
      </c>
      <c r="Z89" s="54">
        <f t="shared" si="2"/>
        <v>0.77226345083487935</v>
      </c>
      <c r="AA89" s="40">
        <v>1848</v>
      </c>
      <c r="AB89" s="44" t="str">
        <f>VLOOKUP(B89, 'Top 100 Pitchers (1969)'!A:AE, 1, FALSE())</f>
        <v>Tom Glavine</v>
      </c>
    </row>
    <row r="90" spans="1:42" ht="30">
      <c r="A90" s="35">
        <v>1414</v>
      </c>
      <c r="B90" s="36" t="s">
        <v>248</v>
      </c>
      <c r="C90" s="36">
        <v>1979</v>
      </c>
      <c r="D90" s="36">
        <v>1981</v>
      </c>
      <c r="E90" s="36" t="s">
        <v>280</v>
      </c>
      <c r="F90" s="36">
        <v>1.1000000000000001</v>
      </c>
      <c r="G90" s="36">
        <v>208</v>
      </c>
      <c r="H90" s="36">
        <v>46</v>
      </c>
      <c r="I90" s="36">
        <v>31</v>
      </c>
      <c r="J90" s="36">
        <v>11</v>
      </c>
      <c r="K90" s="36">
        <v>10</v>
      </c>
      <c r="L90" s="36">
        <v>0.52400000000000002</v>
      </c>
      <c r="M90" s="36">
        <v>230</v>
      </c>
      <c r="N90" s="36">
        <v>94</v>
      </c>
      <c r="O90" s="36">
        <v>4.07</v>
      </c>
      <c r="P90" s="36">
        <v>89</v>
      </c>
      <c r="Q90" s="36">
        <v>72</v>
      </c>
      <c r="R90" s="36">
        <v>3.12</v>
      </c>
      <c r="S90" s="36">
        <v>71</v>
      </c>
      <c r="T90" s="36">
        <v>3.07</v>
      </c>
      <c r="U90" s="36">
        <v>1.01</v>
      </c>
      <c r="V90" s="36">
        <v>1.4470000000000001</v>
      </c>
      <c r="W90" s="36">
        <v>4.03</v>
      </c>
      <c r="X90" s="36">
        <v>0.29799999999999999</v>
      </c>
      <c r="Y90" s="36">
        <v>15</v>
      </c>
      <c r="Z90" s="53">
        <f t="shared" si="2"/>
        <v>0.64903846153846145</v>
      </c>
      <c r="AA90" s="36">
        <v>898</v>
      </c>
      <c r="AB90" s="43" t="str">
        <f>VLOOKUP(B90, 'Top 100 Pitchers (1969)'!A:AE, 1, FALSE())</f>
        <v>Charlie Leibrandt</v>
      </c>
    </row>
    <row r="91" spans="1:42">
      <c r="A91" s="39">
        <v>1372</v>
      </c>
      <c r="B91" s="40" t="s">
        <v>252</v>
      </c>
      <c r="C91" s="40">
        <v>2011</v>
      </c>
      <c r="D91" s="40">
        <v>2013</v>
      </c>
      <c r="E91" s="40" t="s">
        <v>293</v>
      </c>
      <c r="F91" s="40">
        <v>1.1000000000000001</v>
      </c>
      <c r="G91" s="40">
        <v>214.2</v>
      </c>
      <c r="H91" s="40">
        <v>41</v>
      </c>
      <c r="I91" s="40">
        <v>36</v>
      </c>
      <c r="J91" s="40">
        <v>13</v>
      </c>
      <c r="K91" s="40">
        <v>10</v>
      </c>
      <c r="L91" s="40">
        <v>0.56499999999999995</v>
      </c>
      <c r="M91" s="40">
        <v>235</v>
      </c>
      <c r="N91" s="40">
        <v>103</v>
      </c>
      <c r="O91" s="40">
        <v>4.32</v>
      </c>
      <c r="P91" s="40">
        <v>89</v>
      </c>
      <c r="Q91" s="40">
        <v>195</v>
      </c>
      <c r="R91" s="40">
        <v>8.18</v>
      </c>
      <c r="S91" s="40">
        <v>54</v>
      </c>
      <c r="T91" s="40">
        <v>2.2599999999999998</v>
      </c>
      <c r="U91" s="40">
        <v>3.61</v>
      </c>
      <c r="V91" s="40">
        <v>1.3460000000000001</v>
      </c>
      <c r="W91" s="40">
        <v>3.61</v>
      </c>
      <c r="X91" s="40">
        <v>0.33800000000000002</v>
      </c>
      <c r="Y91" s="40">
        <v>24</v>
      </c>
      <c r="Z91" s="54">
        <f t="shared" si="2"/>
        <v>1.0084033613445378</v>
      </c>
      <c r="AA91" s="40">
        <v>914</v>
      </c>
      <c r="AB91" s="44" t="str">
        <f>VLOOKUP(B91, 'Top 100 Pitchers (1969)'!A:AE, 1, FALSE())</f>
        <v>Corey Kluber</v>
      </c>
    </row>
    <row r="92" spans="1:42">
      <c r="A92" s="23">
        <v>1612</v>
      </c>
      <c r="B92" s="76" t="s">
        <v>69</v>
      </c>
      <c r="C92" s="21">
        <v>1989</v>
      </c>
      <c r="D92" s="21">
        <v>1991</v>
      </c>
      <c r="E92" s="21" t="s">
        <v>284</v>
      </c>
      <c r="F92" s="21">
        <v>0.8</v>
      </c>
      <c r="G92" s="21">
        <v>281</v>
      </c>
      <c r="H92" s="21">
        <v>205</v>
      </c>
      <c r="I92" s="21">
        <v>12</v>
      </c>
      <c r="J92" s="21">
        <v>23</v>
      </c>
      <c r="K92" s="21">
        <v>20</v>
      </c>
      <c r="L92" s="21">
        <v>0.53500000000000003</v>
      </c>
      <c r="M92" s="21">
        <v>274</v>
      </c>
      <c r="N92" s="21">
        <v>124</v>
      </c>
      <c r="O92" s="21">
        <v>3.97</v>
      </c>
      <c r="P92" s="21">
        <v>101</v>
      </c>
      <c r="Q92" s="21">
        <v>210</v>
      </c>
      <c r="R92" s="21">
        <v>6.73</v>
      </c>
      <c r="S92" s="21">
        <v>145</v>
      </c>
      <c r="T92" s="21">
        <v>4.6399999999999997</v>
      </c>
      <c r="U92" s="21">
        <v>1.45</v>
      </c>
      <c r="V92" s="21">
        <v>1.4910000000000001</v>
      </c>
      <c r="W92" s="21">
        <v>4</v>
      </c>
      <c r="X92" s="21">
        <v>0.29899999999999999</v>
      </c>
      <c r="Y92" s="21">
        <v>22</v>
      </c>
      <c r="Z92" s="32">
        <f t="shared" si="2"/>
        <v>0.70462633451957291</v>
      </c>
      <c r="AA92" s="21">
        <v>1253</v>
      </c>
      <c r="AB92" s="34" t="str">
        <f>VLOOKUP(B92, 'Top 100 Pitchers (1969)'!A:AE, 1, FALSE())</f>
        <v>Kenny Rogers</v>
      </c>
    </row>
    <row r="93" spans="1:42">
      <c r="A93" s="1"/>
      <c r="B93" s="2" t="s">
        <v>226</v>
      </c>
      <c r="C93" s="2">
        <v>1972</v>
      </c>
      <c r="D93" s="2">
        <v>1974</v>
      </c>
      <c r="E93" s="2" t="s">
        <v>281</v>
      </c>
      <c r="F93" s="2">
        <v>-1.2</v>
      </c>
      <c r="G93" s="2">
        <v>219</v>
      </c>
      <c r="H93" s="2">
        <v>95</v>
      </c>
      <c r="I93" s="2">
        <v>8</v>
      </c>
      <c r="J93" s="2">
        <v>11</v>
      </c>
      <c r="K93" s="2">
        <v>11</v>
      </c>
      <c r="L93" s="2">
        <v>0.5</v>
      </c>
      <c r="M93" s="2">
        <v>221</v>
      </c>
      <c r="N93" s="2">
        <v>120</v>
      </c>
      <c r="O93" s="2">
        <v>4.93</v>
      </c>
      <c r="P93" s="2">
        <v>73</v>
      </c>
      <c r="Q93" s="2">
        <v>154</v>
      </c>
      <c r="R93" s="2">
        <v>6.33</v>
      </c>
      <c r="S93" s="2">
        <v>128</v>
      </c>
      <c r="T93" s="2">
        <v>5.26</v>
      </c>
      <c r="U93" s="10">
        <f>Q93/S93</f>
        <v>1.203125</v>
      </c>
      <c r="V93" s="2">
        <v>1.5940000000000001</v>
      </c>
      <c r="W93" s="2">
        <v>3.87</v>
      </c>
      <c r="X93" s="2">
        <v>0.315</v>
      </c>
      <c r="Y93" s="2">
        <v>15</v>
      </c>
      <c r="Z93" s="5">
        <f t="shared" si="2"/>
        <v>0.61643835616438358</v>
      </c>
      <c r="AA93" s="2">
        <v>981</v>
      </c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</row>
    <row r="94" spans="1:42" s="15" customFormat="1" ht="30">
      <c r="A94" s="7"/>
      <c r="B94" s="77" t="s">
        <v>261</v>
      </c>
      <c r="C94" s="8">
        <v>1980</v>
      </c>
      <c r="D94" s="8">
        <v>1982</v>
      </c>
      <c r="E94" s="8" t="s">
        <v>280</v>
      </c>
      <c r="F94" s="8">
        <v>0.1</v>
      </c>
      <c r="G94" s="8">
        <v>38.200000000000003</v>
      </c>
      <c r="H94" s="8">
        <v>10</v>
      </c>
      <c r="I94" s="8">
        <v>1</v>
      </c>
      <c r="J94" s="8">
        <v>1</v>
      </c>
      <c r="K94" s="8">
        <v>1</v>
      </c>
      <c r="L94" s="8">
        <v>0.5</v>
      </c>
      <c r="M94" s="8">
        <v>37</v>
      </c>
      <c r="N94" s="8">
        <v>18</v>
      </c>
      <c r="O94" s="8">
        <v>4.1900000000000004</v>
      </c>
      <c r="P94" s="8">
        <v>97</v>
      </c>
      <c r="Q94" s="8">
        <v>26</v>
      </c>
      <c r="R94" s="8">
        <v>6.05</v>
      </c>
      <c r="S94" s="8">
        <v>19</v>
      </c>
      <c r="T94" s="8">
        <v>4.42</v>
      </c>
      <c r="U94" s="11">
        <f>Q94/S94</f>
        <v>1.368421052631579</v>
      </c>
      <c r="V94" s="8">
        <v>1.448</v>
      </c>
      <c r="W94" s="8">
        <v>4.18</v>
      </c>
      <c r="X94" s="8">
        <v>0.27700000000000002</v>
      </c>
      <c r="Y94" s="8">
        <v>4</v>
      </c>
      <c r="Z94" s="55">
        <f t="shared" si="2"/>
        <v>0.94240837696335067</v>
      </c>
      <c r="AA94" s="8">
        <v>169</v>
      </c>
      <c r="AB94" s="8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</row>
    <row r="95" spans="1:42">
      <c r="A95" s="1"/>
      <c r="B95" s="2" t="s">
        <v>240</v>
      </c>
      <c r="C95" s="2">
        <v>1984</v>
      </c>
      <c r="D95" s="2">
        <v>1986</v>
      </c>
      <c r="E95" s="2" t="s">
        <v>278</v>
      </c>
      <c r="F95" s="2">
        <v>-0.2</v>
      </c>
      <c r="G95" s="2">
        <v>319.2</v>
      </c>
      <c r="H95" s="2">
        <v>75</v>
      </c>
      <c r="I95" s="2">
        <v>40</v>
      </c>
      <c r="J95" s="2">
        <v>17</v>
      </c>
      <c r="K95" s="2">
        <v>23</v>
      </c>
      <c r="L95" s="2">
        <v>0.42499999999999999</v>
      </c>
      <c r="M95" s="2">
        <v>303</v>
      </c>
      <c r="N95" s="2">
        <v>158</v>
      </c>
      <c r="O95" s="2">
        <v>4.45</v>
      </c>
      <c r="P95" s="2">
        <v>87</v>
      </c>
      <c r="Q95" s="2">
        <v>288</v>
      </c>
      <c r="R95" s="2">
        <v>8.11</v>
      </c>
      <c r="S95" s="2">
        <v>169</v>
      </c>
      <c r="T95" s="2">
        <v>4.76</v>
      </c>
      <c r="U95" s="10">
        <f>Q95/S95</f>
        <v>1.7041420118343196</v>
      </c>
      <c r="V95" s="2">
        <v>1.4770000000000001</v>
      </c>
      <c r="W95" s="2">
        <v>4.0199999999999996</v>
      </c>
      <c r="X95" s="2">
        <v>0.29799999999999999</v>
      </c>
      <c r="Y95" s="2">
        <v>35</v>
      </c>
      <c r="Z95" s="5">
        <f t="shared" si="2"/>
        <v>0.98684210526315796</v>
      </c>
      <c r="AA95" s="2">
        <v>1417</v>
      </c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</row>
    <row r="96" spans="1:42" s="15" customFormat="1" ht="30">
      <c r="A96" s="7"/>
      <c r="B96" s="77" t="s">
        <v>244</v>
      </c>
      <c r="C96" s="8">
        <v>1971</v>
      </c>
      <c r="D96" s="8">
        <v>1973</v>
      </c>
      <c r="E96" s="8" t="s">
        <v>281</v>
      </c>
      <c r="F96" s="8">
        <v>0.6</v>
      </c>
      <c r="G96" s="8">
        <v>373.1</v>
      </c>
      <c r="H96" s="8">
        <v>81</v>
      </c>
      <c r="I96" s="8">
        <v>47</v>
      </c>
      <c r="J96" s="8">
        <v>24</v>
      </c>
      <c r="K96" s="8">
        <v>22</v>
      </c>
      <c r="L96" s="8">
        <v>0.52200000000000002</v>
      </c>
      <c r="M96" s="8">
        <v>352</v>
      </c>
      <c r="N96" s="8">
        <v>143</v>
      </c>
      <c r="O96" s="8">
        <v>3.45</v>
      </c>
      <c r="P96" s="8">
        <v>99</v>
      </c>
      <c r="Q96" s="8">
        <v>142</v>
      </c>
      <c r="R96" s="8">
        <v>3.42</v>
      </c>
      <c r="S96" s="8">
        <v>100</v>
      </c>
      <c r="T96" s="8">
        <v>2.41</v>
      </c>
      <c r="U96" s="11">
        <f>Q96/S96</f>
        <v>1.42</v>
      </c>
      <c r="V96" s="8">
        <v>1.2110000000000001</v>
      </c>
      <c r="W96" s="8">
        <v>3.65</v>
      </c>
      <c r="X96" s="8">
        <v>0.25800000000000001</v>
      </c>
      <c r="Y96" s="8">
        <v>30</v>
      </c>
      <c r="Z96" s="55">
        <f t="shared" si="2"/>
        <v>0.72366657732511386</v>
      </c>
      <c r="AA96" s="8">
        <v>1544</v>
      </c>
      <c r="AB96" s="8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</row>
    <row r="97" spans="1:42">
      <c r="A97" s="1"/>
      <c r="B97" s="2" t="s">
        <v>36</v>
      </c>
      <c r="C97" s="2">
        <v>1988</v>
      </c>
      <c r="D97" s="2">
        <v>1990</v>
      </c>
      <c r="E97" s="2" t="s">
        <v>277</v>
      </c>
      <c r="F97" s="2">
        <v>0.3</v>
      </c>
      <c r="G97" s="2">
        <v>69.099999999999994</v>
      </c>
      <c r="H97" s="2">
        <v>44</v>
      </c>
      <c r="I97" s="2">
        <v>5</v>
      </c>
      <c r="J97" s="2">
        <v>1</v>
      </c>
      <c r="K97" s="2">
        <v>6</v>
      </c>
      <c r="L97" s="2">
        <v>0.14299999999999999</v>
      </c>
      <c r="M97" s="2">
        <v>70</v>
      </c>
      <c r="N97" s="2">
        <v>35</v>
      </c>
      <c r="O97" s="2">
        <v>4.54</v>
      </c>
      <c r="P97" s="2">
        <v>85</v>
      </c>
      <c r="Q97" s="2">
        <v>42</v>
      </c>
      <c r="R97" s="2">
        <v>5.45</v>
      </c>
      <c r="S97" s="2">
        <v>32</v>
      </c>
      <c r="T97" s="2">
        <v>4.1500000000000004</v>
      </c>
      <c r="U97" s="10">
        <f>Q97/S97</f>
        <v>1.3125</v>
      </c>
      <c r="V97" s="2">
        <v>1.4710000000000001</v>
      </c>
      <c r="W97" s="2">
        <v>4.1399999999999997</v>
      </c>
      <c r="X97" s="2">
        <v>0.28799999999999998</v>
      </c>
      <c r="Y97" s="2">
        <v>6</v>
      </c>
      <c r="Z97" s="5">
        <f t="shared" si="2"/>
        <v>0.78147612156295232</v>
      </c>
      <c r="AA97" s="2">
        <v>305</v>
      </c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</row>
    <row r="98" spans="1:42" s="15" customFormat="1">
      <c r="A98" s="7"/>
      <c r="B98" s="8" t="s">
        <v>89</v>
      </c>
      <c r="C98" s="8">
        <v>1987</v>
      </c>
      <c r="D98" s="8">
        <v>1989</v>
      </c>
      <c r="E98" s="8" t="s">
        <v>277</v>
      </c>
      <c r="F98" s="8">
        <v>0.3</v>
      </c>
      <c r="G98" s="8">
        <v>113.1</v>
      </c>
      <c r="H98" s="8">
        <v>23</v>
      </c>
      <c r="I98" s="8">
        <v>23</v>
      </c>
      <c r="J98" s="8">
        <v>7</v>
      </c>
      <c r="K98" s="8">
        <v>8</v>
      </c>
      <c r="L98" s="8">
        <v>0.46700000000000003</v>
      </c>
      <c r="M98" s="8">
        <v>105</v>
      </c>
      <c r="N98" s="8">
        <v>62</v>
      </c>
      <c r="O98" s="8">
        <v>4.92</v>
      </c>
      <c r="P98" s="8">
        <v>82</v>
      </c>
      <c r="Q98" s="8">
        <v>114</v>
      </c>
      <c r="R98" s="8">
        <v>9.0500000000000007</v>
      </c>
      <c r="S98" s="8">
        <v>71</v>
      </c>
      <c r="T98" s="8">
        <v>5.64</v>
      </c>
      <c r="U98" s="11">
        <f>Q98/S98</f>
        <v>1.6056338028169015</v>
      </c>
      <c r="V98" s="8">
        <v>1.5529999999999999</v>
      </c>
      <c r="W98" s="8">
        <v>4.0999999999999996</v>
      </c>
      <c r="X98" s="8">
        <v>0.31</v>
      </c>
      <c r="Y98" s="8">
        <v>11</v>
      </c>
      <c r="Z98" s="55">
        <f t="shared" ref="Z98:Z101" si="3">(Y98/G98)*9</f>
        <v>0.87533156498673748</v>
      </c>
      <c r="AA98" s="8">
        <v>509</v>
      </c>
      <c r="AB98" s="8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</row>
    <row r="99" spans="1:42">
      <c r="A99" s="1"/>
      <c r="B99" s="2" t="s">
        <v>243</v>
      </c>
      <c r="C99" s="2">
        <v>1980</v>
      </c>
      <c r="D99" s="2">
        <v>1982</v>
      </c>
      <c r="E99" s="2" t="s">
        <v>280</v>
      </c>
      <c r="F99" s="2">
        <v>-2.1</v>
      </c>
      <c r="G99" s="2">
        <v>170.2</v>
      </c>
      <c r="H99" s="2">
        <v>45</v>
      </c>
      <c r="I99" s="2">
        <v>31</v>
      </c>
      <c r="J99" s="2">
        <v>7</v>
      </c>
      <c r="K99" s="2">
        <v>9</v>
      </c>
      <c r="L99" s="2">
        <v>0.438</v>
      </c>
      <c r="M99" s="2">
        <v>223</v>
      </c>
      <c r="N99" s="2">
        <v>117</v>
      </c>
      <c r="O99" s="2">
        <v>6.17</v>
      </c>
      <c r="P99" s="2">
        <v>69</v>
      </c>
      <c r="Q99" s="2">
        <v>80</v>
      </c>
      <c r="R99" s="2">
        <v>4.22</v>
      </c>
      <c r="S99" s="2">
        <v>68</v>
      </c>
      <c r="T99" s="2">
        <v>3.59</v>
      </c>
      <c r="U99" s="10">
        <f>Q99/S99</f>
        <v>1.1764705882352942</v>
      </c>
      <c r="V99" s="2">
        <v>1.7050000000000001</v>
      </c>
      <c r="W99" s="2">
        <v>4.67</v>
      </c>
      <c r="X99" s="2">
        <v>0.33200000000000002</v>
      </c>
      <c r="Y99" s="2">
        <v>21</v>
      </c>
      <c r="Z99" s="5">
        <f t="shared" si="3"/>
        <v>1.110458284371328</v>
      </c>
      <c r="AA99" s="2">
        <v>786</v>
      </c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</row>
    <row r="100" spans="1:42" s="15" customFormat="1">
      <c r="A100" s="7"/>
      <c r="B100" s="8" t="s">
        <v>229</v>
      </c>
      <c r="C100" s="8">
        <v>1970</v>
      </c>
      <c r="D100" s="8">
        <v>1972</v>
      </c>
      <c r="E100" s="8" t="s">
        <v>280</v>
      </c>
      <c r="F100" s="8">
        <v>-0.1</v>
      </c>
      <c r="G100" s="8">
        <v>24</v>
      </c>
      <c r="H100" s="8">
        <v>14</v>
      </c>
      <c r="I100" s="8">
        <v>0</v>
      </c>
      <c r="J100" s="8">
        <v>0</v>
      </c>
      <c r="K100" s="8">
        <v>0</v>
      </c>
      <c r="L100" s="13"/>
      <c r="M100" s="8">
        <v>23</v>
      </c>
      <c r="N100" s="8">
        <v>13</v>
      </c>
      <c r="O100" s="8">
        <v>4.88</v>
      </c>
      <c r="P100" s="8">
        <v>79</v>
      </c>
      <c r="Q100" s="8">
        <v>16</v>
      </c>
      <c r="R100" s="8">
        <v>6</v>
      </c>
      <c r="S100" s="8">
        <v>16</v>
      </c>
      <c r="T100" s="8">
        <v>6</v>
      </c>
      <c r="U100" s="11">
        <f>Q100/S100</f>
        <v>1</v>
      </c>
      <c r="V100" s="8">
        <v>1.625</v>
      </c>
      <c r="W100" s="8">
        <v>7.7</v>
      </c>
      <c r="X100" s="8">
        <v>0.217</v>
      </c>
      <c r="Y100" s="8">
        <v>8</v>
      </c>
      <c r="Z100" s="55">
        <f t="shared" si="3"/>
        <v>3</v>
      </c>
      <c r="AA100" s="8">
        <v>111</v>
      </c>
      <c r="AB100" s="8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</row>
    <row r="101" spans="1:42">
      <c r="A101" s="1"/>
      <c r="B101" s="2" t="s">
        <v>43</v>
      </c>
      <c r="C101" s="2">
        <v>1998</v>
      </c>
      <c r="D101" s="2">
        <v>2000</v>
      </c>
      <c r="E101" s="2" t="s">
        <v>277</v>
      </c>
      <c r="F101" s="2">
        <v>0.2</v>
      </c>
      <c r="G101" s="2">
        <v>231</v>
      </c>
      <c r="H101" s="2">
        <v>57</v>
      </c>
      <c r="I101" s="2">
        <v>33</v>
      </c>
      <c r="J101" s="2">
        <v>13</v>
      </c>
      <c r="K101" s="2">
        <v>14</v>
      </c>
      <c r="L101" s="2">
        <v>0.48099999999999998</v>
      </c>
      <c r="M101" s="2">
        <v>272</v>
      </c>
      <c r="N101" s="2">
        <v>148</v>
      </c>
      <c r="O101" s="2">
        <v>5.77</v>
      </c>
      <c r="P101" s="2">
        <v>86</v>
      </c>
      <c r="Q101" s="2">
        <v>139</v>
      </c>
      <c r="R101" s="2">
        <v>5.42</v>
      </c>
      <c r="S101" s="2">
        <v>123</v>
      </c>
      <c r="T101" s="2">
        <v>4.79</v>
      </c>
      <c r="U101" s="10">
        <f>Q101/S101</f>
        <v>1.1300813008130082</v>
      </c>
      <c r="V101" s="2">
        <v>1.71</v>
      </c>
      <c r="W101" s="2">
        <v>5.58</v>
      </c>
      <c r="X101" s="2">
        <v>0.311</v>
      </c>
      <c r="Y101" s="2">
        <v>35</v>
      </c>
      <c r="Z101" s="5">
        <f t="shared" si="3"/>
        <v>1.3636363636363638</v>
      </c>
      <c r="AA101" s="2">
        <v>1070</v>
      </c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</row>
    <row r="102" spans="1:42">
      <c r="A102" s="18"/>
      <c r="B102" s="18" t="s">
        <v>406</v>
      </c>
      <c r="C102" s="9"/>
      <c r="D102" s="9"/>
      <c r="E102" s="9"/>
      <c r="F102" s="19">
        <f>AVERAGE(F2:F101)</f>
        <v>6.7010000000000014</v>
      </c>
      <c r="G102" s="48">
        <f t="shared" ref="G102" si="4">AVERAGE(G2:G101)</f>
        <v>406.35399999999953</v>
      </c>
      <c r="H102" s="9">
        <f>AVERAGE(H2:H101)</f>
        <v>76.760000000000005</v>
      </c>
      <c r="I102" s="9">
        <f t="shared" ref="I102:K102" si="5">AVERAGE(I2:I101)</f>
        <v>57.79</v>
      </c>
      <c r="J102" s="9">
        <f t="shared" si="5"/>
        <v>26.4</v>
      </c>
      <c r="K102" s="9">
        <f t="shared" si="5"/>
        <v>20.149999999999999</v>
      </c>
      <c r="L102" s="20">
        <f>SUM(J2:J101)/(SUM(J2:J101)+SUM(K2:K101))</f>
        <v>0.56713211600429647</v>
      </c>
      <c r="M102" s="9">
        <f t="shared" ref="M102" si="6">AVERAGE(M2:M101)</f>
        <v>379.75</v>
      </c>
      <c r="N102" s="9">
        <f t="shared" ref="N102" si="7">AVERAGE(N2:N101)</f>
        <v>164.52</v>
      </c>
      <c r="O102" s="48">
        <f>(SUM(N2:N101)/SUM(G2:G101))*9</f>
        <v>3.6438179518351039</v>
      </c>
      <c r="P102" s="9">
        <f>AVERAGE(P2:P101)</f>
        <v>112.6</v>
      </c>
      <c r="Q102" s="9">
        <f t="shared" ref="Q102" si="8">AVERAGE(Q2:Q101)</f>
        <v>302.19</v>
      </c>
      <c r="R102" s="48">
        <f>(SUM(Q2:Q101)/(SUM(G2:G101))*9)</f>
        <v>6.6929573721435087</v>
      </c>
      <c r="S102" s="9">
        <f t="shared" ref="S102" si="9">AVERAGE(S2:S101)</f>
        <v>141.63</v>
      </c>
      <c r="T102" s="48">
        <f>(SUM(S2:S101)/(SUM(G2:G101))*9)</f>
        <v>3.1368461981425102</v>
      </c>
      <c r="U102" s="48">
        <f>SUM(Q2:Q101)/SUM(S2:S101)</f>
        <v>2.1336581232789662</v>
      </c>
      <c r="V102" s="20">
        <f>(SUM(S2:S101)+SUM(M2:M101))/SUM(G2:G101)</f>
        <v>1.2830684575517914</v>
      </c>
      <c r="W102" s="48">
        <f>AVERAGE(W2:W101)</f>
        <v>3.7671999999999999</v>
      </c>
      <c r="X102" s="20">
        <f>AVERAGE(X2:X101)</f>
        <v>0.28545999999999994</v>
      </c>
      <c r="Y102" s="9">
        <f t="shared" ref="Y102" si="10">AVERAGE(Y2:Y101)</f>
        <v>36.979999999999997</v>
      </c>
      <c r="Z102" s="48">
        <f>(SUM(Y2:Y101)/(SUM(G2:G101))*9)</f>
        <v>0.8190395566427312</v>
      </c>
      <c r="AA102" s="9">
        <f t="shared" ref="AA102" si="11">AVERAGE(AA2:AA101)</f>
        <v>1710.21</v>
      </c>
      <c r="AB102" s="9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DE802-94BB-474C-B3C4-F4513F9B1EE5}">
  <dimension ref="A1:Z527"/>
  <sheetViews>
    <sheetView topLeftCell="H1" workbookViewId="0">
      <pane ySplit="1" topLeftCell="A520" activePane="bottomLeft" state="frozen"/>
      <selection pane="bottomLeft" activeCell="Y523" sqref="Y523"/>
    </sheetView>
  </sheetViews>
  <sheetFormatPr baseColWidth="10" defaultRowHeight="16"/>
  <cols>
    <col min="18" max="18" width="10.83203125" style="72"/>
    <col min="20" max="20" width="10.83203125" style="6"/>
    <col min="25" max="25" width="10.83203125" style="6"/>
  </cols>
  <sheetData>
    <row r="1" spans="1:26">
      <c r="A1" s="1" t="s">
        <v>0</v>
      </c>
      <c r="B1" s="1" t="s">
        <v>2</v>
      </c>
      <c r="C1" s="1" t="s">
        <v>3</v>
      </c>
      <c r="D1" s="1" t="s">
        <v>4</v>
      </c>
      <c r="E1" s="1" t="s">
        <v>22</v>
      </c>
      <c r="F1" s="1" t="s">
        <v>1</v>
      </c>
      <c r="G1" s="1" t="s">
        <v>12</v>
      </c>
      <c r="H1" s="1" t="s">
        <v>5</v>
      </c>
      <c r="I1" s="1" t="s">
        <v>6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15</v>
      </c>
      <c r="O1" s="1" t="s">
        <v>18</v>
      </c>
      <c r="P1" s="1" t="s">
        <v>17</v>
      </c>
      <c r="Q1" s="4" t="s">
        <v>276</v>
      </c>
      <c r="R1" s="67" t="s">
        <v>16</v>
      </c>
      <c r="S1" s="1" t="s">
        <v>275</v>
      </c>
      <c r="T1" s="4" t="s">
        <v>407</v>
      </c>
      <c r="U1" s="1" t="s">
        <v>274</v>
      </c>
      <c r="V1" s="1" t="s">
        <v>19</v>
      </c>
      <c r="W1" s="1" t="s">
        <v>225</v>
      </c>
      <c r="X1" s="1" t="s">
        <v>23</v>
      </c>
      <c r="Y1" s="4" t="s">
        <v>409</v>
      </c>
      <c r="Z1" s="1" t="s">
        <v>24</v>
      </c>
    </row>
    <row r="2" spans="1:26">
      <c r="A2" s="2" t="s">
        <v>387</v>
      </c>
      <c r="B2" s="2">
        <v>1980</v>
      </c>
      <c r="C2" s="2">
        <v>1982</v>
      </c>
      <c r="D2" s="2" t="s">
        <v>279</v>
      </c>
      <c r="E2" s="2">
        <v>100</v>
      </c>
      <c r="F2" s="2">
        <v>-1.7</v>
      </c>
      <c r="G2" s="2">
        <v>142.1</v>
      </c>
      <c r="H2" s="2">
        <v>86</v>
      </c>
      <c r="I2" s="2">
        <v>2</v>
      </c>
      <c r="J2" s="2">
        <v>8</v>
      </c>
      <c r="K2" s="2">
        <v>5</v>
      </c>
      <c r="L2" s="2">
        <v>0.61499999999999999</v>
      </c>
      <c r="M2" s="2">
        <v>127</v>
      </c>
      <c r="N2" s="2">
        <v>58</v>
      </c>
      <c r="O2" s="2">
        <v>3.67</v>
      </c>
      <c r="P2" s="2">
        <v>95</v>
      </c>
      <c r="Q2" s="5">
        <f>(P2/G2)*9</f>
        <v>6.0168895144264596</v>
      </c>
      <c r="R2" s="68">
        <v>92</v>
      </c>
      <c r="S2" s="5">
        <v>5.82</v>
      </c>
      <c r="T2" s="5">
        <f t="shared" ref="T2:T33" si="0">P2/R2</f>
        <v>1.0326086956521738</v>
      </c>
      <c r="U2" s="2">
        <v>1.5389999999999999</v>
      </c>
      <c r="V2" s="2">
        <v>4.76</v>
      </c>
      <c r="W2" s="2">
        <v>0.26900000000000002</v>
      </c>
      <c r="X2" s="2">
        <v>15</v>
      </c>
      <c r="Y2" s="5">
        <f>(X2/G2)*9</f>
        <v>0.95003518648838847</v>
      </c>
      <c r="Z2" s="2">
        <v>642</v>
      </c>
    </row>
    <row r="3" spans="1:26">
      <c r="A3" s="2" t="s">
        <v>388</v>
      </c>
      <c r="B3" s="2">
        <v>2003</v>
      </c>
      <c r="C3" s="2">
        <v>2005</v>
      </c>
      <c r="D3" s="2" t="s">
        <v>291</v>
      </c>
      <c r="E3" s="2">
        <v>100</v>
      </c>
      <c r="F3" s="2">
        <v>-0.3</v>
      </c>
      <c r="G3" s="2">
        <v>108.2</v>
      </c>
      <c r="H3" s="2">
        <v>78</v>
      </c>
      <c r="I3" s="2">
        <v>0</v>
      </c>
      <c r="J3" s="2">
        <v>3</v>
      </c>
      <c r="K3" s="2">
        <v>1</v>
      </c>
      <c r="L3" s="2">
        <v>0.75</v>
      </c>
      <c r="M3" s="2">
        <v>114</v>
      </c>
      <c r="N3" s="2">
        <v>54</v>
      </c>
      <c r="O3" s="2">
        <v>4.47</v>
      </c>
      <c r="P3" s="2">
        <v>75</v>
      </c>
      <c r="Q3" s="5">
        <f>(P3/G3)*9</f>
        <v>6.2384473197781887</v>
      </c>
      <c r="R3" s="68">
        <v>40</v>
      </c>
      <c r="S3" s="5">
        <v>3.31</v>
      </c>
      <c r="T3" s="5">
        <f t="shared" si="0"/>
        <v>1.875</v>
      </c>
      <c r="U3" s="2">
        <v>1.417</v>
      </c>
      <c r="V3" s="2">
        <v>4.42</v>
      </c>
      <c r="W3" s="2">
        <v>0.29899999999999999</v>
      </c>
      <c r="X3" s="2">
        <v>13</v>
      </c>
      <c r="Y3" s="5">
        <f t="shared" ref="Y2:Y33" si="1">(X3/G3)*9</f>
        <v>1.0813308687615526</v>
      </c>
      <c r="Z3" s="2">
        <v>475</v>
      </c>
    </row>
    <row r="4" spans="1:26" ht="30">
      <c r="A4" s="2" t="s">
        <v>389</v>
      </c>
      <c r="B4" s="2">
        <v>2013</v>
      </c>
      <c r="C4" s="2">
        <v>2016</v>
      </c>
      <c r="D4" s="2" t="s">
        <v>301</v>
      </c>
      <c r="E4" s="2">
        <v>100</v>
      </c>
      <c r="F4" s="2">
        <v>-0.2</v>
      </c>
      <c r="G4" s="2">
        <v>114.1</v>
      </c>
      <c r="H4" s="2">
        <v>104</v>
      </c>
      <c r="I4" s="2">
        <v>0</v>
      </c>
      <c r="J4" s="2">
        <v>8</v>
      </c>
      <c r="K4" s="2">
        <v>5</v>
      </c>
      <c r="L4" s="2">
        <v>0.61499999999999999</v>
      </c>
      <c r="M4" s="2">
        <v>108</v>
      </c>
      <c r="N4" s="2">
        <v>52</v>
      </c>
      <c r="O4" s="2">
        <v>4.09</v>
      </c>
      <c r="P4" s="2">
        <v>97</v>
      </c>
      <c r="Q4" s="5">
        <f>(P4/G4)*9</f>
        <v>7.6511831726555659</v>
      </c>
      <c r="R4" s="68">
        <v>58</v>
      </c>
      <c r="S4" s="5">
        <v>4.57</v>
      </c>
      <c r="T4" s="5">
        <f t="shared" si="0"/>
        <v>1.6724137931034482</v>
      </c>
      <c r="U4" s="2">
        <v>1.452</v>
      </c>
      <c r="V4" s="2">
        <v>4.53</v>
      </c>
      <c r="W4" s="2">
        <v>0.28599999999999998</v>
      </c>
      <c r="X4" s="2">
        <v>13</v>
      </c>
      <c r="Y4" s="5">
        <f t="shared" si="1"/>
        <v>1.0254163014899211</v>
      </c>
      <c r="Z4" s="2">
        <v>507</v>
      </c>
    </row>
    <row r="5" spans="1:26">
      <c r="A5" s="2" t="s">
        <v>390</v>
      </c>
      <c r="B5" s="2">
        <v>2011</v>
      </c>
      <c r="C5" s="2">
        <v>2013</v>
      </c>
      <c r="D5" s="2" t="s">
        <v>293</v>
      </c>
      <c r="E5" s="2">
        <v>100</v>
      </c>
      <c r="F5" s="2">
        <v>0.1</v>
      </c>
      <c r="G5" s="2">
        <v>78</v>
      </c>
      <c r="H5" s="2">
        <v>43</v>
      </c>
      <c r="I5" s="2">
        <v>3</v>
      </c>
      <c r="J5" s="2">
        <v>2</v>
      </c>
      <c r="K5" s="2">
        <v>4</v>
      </c>
      <c r="L5" s="2">
        <v>0.33300000000000002</v>
      </c>
      <c r="M5" s="2">
        <v>83</v>
      </c>
      <c r="N5" s="2">
        <v>37</v>
      </c>
      <c r="O5" s="2">
        <v>4.2699999999999996</v>
      </c>
      <c r="P5" s="2">
        <v>45</v>
      </c>
      <c r="Q5" s="5">
        <f>(P5/G5)*9</f>
        <v>5.1923076923076916</v>
      </c>
      <c r="R5" s="68">
        <v>21</v>
      </c>
      <c r="S5" s="5">
        <v>2.42</v>
      </c>
      <c r="T5" s="5">
        <f t="shared" si="0"/>
        <v>2.1428571428571428</v>
      </c>
      <c r="U5" s="2">
        <v>1.333</v>
      </c>
      <c r="V5" s="2">
        <v>4.13</v>
      </c>
      <c r="W5" s="2">
        <v>0.29799999999999999</v>
      </c>
      <c r="X5" s="2">
        <v>8</v>
      </c>
      <c r="Y5" s="5">
        <f t="shared" si="1"/>
        <v>0.92307692307692302</v>
      </c>
      <c r="Z5" s="2">
        <v>331</v>
      </c>
    </row>
    <row r="6" spans="1:26">
      <c r="A6" s="2" t="s">
        <v>391</v>
      </c>
      <c r="B6" s="2">
        <v>1999</v>
      </c>
      <c r="C6" s="2">
        <v>2004</v>
      </c>
      <c r="D6" s="2" t="s">
        <v>382</v>
      </c>
      <c r="E6" s="2">
        <v>100</v>
      </c>
      <c r="F6" s="2">
        <v>0.2</v>
      </c>
      <c r="G6" s="2">
        <v>50.2</v>
      </c>
      <c r="H6" s="2">
        <v>47</v>
      </c>
      <c r="I6" s="2">
        <v>0</v>
      </c>
      <c r="J6" s="2">
        <v>3</v>
      </c>
      <c r="K6" s="2">
        <v>1</v>
      </c>
      <c r="L6" s="2">
        <v>0.75</v>
      </c>
      <c r="M6" s="2">
        <v>43</v>
      </c>
      <c r="N6" s="2">
        <v>25</v>
      </c>
      <c r="O6" s="2">
        <v>4.4400000000000004</v>
      </c>
      <c r="P6" s="2">
        <v>41</v>
      </c>
      <c r="Q6" s="5">
        <f>(P6/G6)*9</f>
        <v>7.3505976095617527</v>
      </c>
      <c r="R6" s="68">
        <v>20</v>
      </c>
      <c r="S6" s="5">
        <v>3.55</v>
      </c>
      <c r="T6" s="5">
        <f t="shared" si="0"/>
        <v>2.0499999999999998</v>
      </c>
      <c r="U6" s="2">
        <v>1.2430000000000001</v>
      </c>
      <c r="V6" s="2">
        <v>3.32</v>
      </c>
      <c r="W6" s="2">
        <v>0.27700000000000002</v>
      </c>
      <c r="X6" s="2">
        <v>2</v>
      </c>
      <c r="Y6" s="5">
        <f t="shared" si="1"/>
        <v>0.35856573705179284</v>
      </c>
      <c r="Z6" s="2">
        <v>216</v>
      </c>
    </row>
    <row r="7" spans="1:26">
      <c r="A7" s="2" t="s">
        <v>392</v>
      </c>
      <c r="B7" s="2">
        <v>2016</v>
      </c>
      <c r="C7" s="2">
        <v>2018</v>
      </c>
      <c r="D7" s="2" t="s">
        <v>284</v>
      </c>
      <c r="E7" s="2">
        <v>100</v>
      </c>
      <c r="F7" s="2">
        <v>0.3</v>
      </c>
      <c r="G7" s="2">
        <v>34.200000000000003</v>
      </c>
      <c r="H7" s="2">
        <v>18</v>
      </c>
      <c r="I7" s="2">
        <v>1</v>
      </c>
      <c r="J7" s="2">
        <v>2</v>
      </c>
      <c r="K7" s="2">
        <v>0</v>
      </c>
      <c r="L7" s="2">
        <v>1</v>
      </c>
      <c r="M7" s="2">
        <v>37</v>
      </c>
      <c r="N7" s="2">
        <v>17</v>
      </c>
      <c r="O7" s="2">
        <v>4.41</v>
      </c>
      <c r="P7" s="2">
        <v>31</v>
      </c>
      <c r="Q7" s="5">
        <f>(P7/G7)*9</f>
        <v>8.1578947368421044</v>
      </c>
      <c r="R7" s="68">
        <v>16</v>
      </c>
      <c r="S7" s="5">
        <v>4.1500000000000004</v>
      </c>
      <c r="T7" s="5">
        <f t="shared" si="0"/>
        <v>1.9375</v>
      </c>
      <c r="U7" s="2">
        <v>1.5289999999999999</v>
      </c>
      <c r="V7" s="2">
        <v>3.76</v>
      </c>
      <c r="W7" s="2">
        <v>0.34300000000000003</v>
      </c>
      <c r="X7" s="2">
        <v>2</v>
      </c>
      <c r="Y7" s="5">
        <f t="shared" si="1"/>
        <v>0.52631578947368418</v>
      </c>
      <c r="Z7" s="2">
        <v>154</v>
      </c>
    </row>
    <row r="8" spans="1:26">
      <c r="A8" s="2" t="s">
        <v>393</v>
      </c>
      <c r="B8" s="2">
        <v>2001</v>
      </c>
      <c r="C8" s="2">
        <v>2003</v>
      </c>
      <c r="D8" s="2" t="s">
        <v>284</v>
      </c>
      <c r="E8" s="2">
        <v>100</v>
      </c>
      <c r="F8" s="2">
        <v>0.3</v>
      </c>
      <c r="G8" s="2">
        <v>57.1</v>
      </c>
      <c r="H8" s="2">
        <v>69</v>
      </c>
      <c r="I8" s="2">
        <v>0</v>
      </c>
      <c r="J8" s="2">
        <v>4</v>
      </c>
      <c r="K8" s="2">
        <v>3</v>
      </c>
      <c r="L8" s="2">
        <v>0.57099999999999995</v>
      </c>
      <c r="M8" s="2">
        <v>63</v>
      </c>
      <c r="N8" s="2">
        <v>30</v>
      </c>
      <c r="O8" s="2">
        <v>4.71</v>
      </c>
      <c r="P8" s="2">
        <v>40</v>
      </c>
      <c r="Q8" s="5">
        <f>(P8/G8)*9</f>
        <v>6.3047285464098071</v>
      </c>
      <c r="R8" s="68">
        <v>33</v>
      </c>
      <c r="S8" s="5">
        <v>5.18</v>
      </c>
      <c r="T8" s="5">
        <f t="shared" si="0"/>
        <v>1.2121212121212122</v>
      </c>
      <c r="U8" s="2">
        <v>1.6739999999999999</v>
      </c>
      <c r="V8" s="2">
        <v>4.82</v>
      </c>
      <c r="W8" s="2">
        <v>0.318</v>
      </c>
      <c r="X8" s="2">
        <v>6</v>
      </c>
      <c r="Y8" s="5">
        <f t="shared" si="1"/>
        <v>0.94570928196147108</v>
      </c>
      <c r="Z8" s="2">
        <v>265</v>
      </c>
    </row>
    <row r="9" spans="1:26" ht="30">
      <c r="A9" s="2" t="s">
        <v>394</v>
      </c>
      <c r="B9" s="2">
        <v>1999</v>
      </c>
      <c r="C9" s="2">
        <v>2001</v>
      </c>
      <c r="D9" s="2" t="s">
        <v>291</v>
      </c>
      <c r="E9" s="2">
        <v>100</v>
      </c>
      <c r="F9" s="2">
        <v>0.3</v>
      </c>
      <c r="G9" s="2">
        <v>103</v>
      </c>
      <c r="H9" s="2">
        <v>133</v>
      </c>
      <c r="I9" s="2">
        <v>0</v>
      </c>
      <c r="J9" s="2">
        <v>6</v>
      </c>
      <c r="K9" s="2">
        <v>5</v>
      </c>
      <c r="L9" s="2">
        <v>0.54500000000000004</v>
      </c>
      <c r="M9" s="2">
        <v>80</v>
      </c>
      <c r="N9" s="2">
        <v>50</v>
      </c>
      <c r="O9" s="2">
        <v>4.37</v>
      </c>
      <c r="P9" s="2">
        <v>111</v>
      </c>
      <c r="Q9" s="5">
        <f>(P9/G9)*9</f>
        <v>9.6990291262135919</v>
      </c>
      <c r="R9" s="68">
        <v>78</v>
      </c>
      <c r="S9" s="5">
        <v>6.82</v>
      </c>
      <c r="T9" s="5">
        <f t="shared" si="0"/>
        <v>1.4230769230769231</v>
      </c>
      <c r="U9" s="2">
        <v>1.534</v>
      </c>
      <c r="V9" s="2">
        <v>4.82</v>
      </c>
      <c r="W9" s="2">
        <v>0.27200000000000002</v>
      </c>
      <c r="X9" s="2">
        <v>12</v>
      </c>
      <c r="Y9" s="5">
        <f t="shared" si="1"/>
        <v>1.0485436893203883</v>
      </c>
      <c r="Z9" s="2">
        <v>458</v>
      </c>
    </row>
    <row r="10" spans="1:26">
      <c r="A10" s="2" t="s">
        <v>395</v>
      </c>
      <c r="B10" s="2">
        <v>2009</v>
      </c>
      <c r="C10" s="2">
        <v>2011</v>
      </c>
      <c r="D10" s="2" t="s">
        <v>286</v>
      </c>
      <c r="E10" s="2">
        <v>100</v>
      </c>
      <c r="F10" s="2">
        <v>0.5</v>
      </c>
      <c r="G10" s="2">
        <v>80.099999999999994</v>
      </c>
      <c r="H10" s="2">
        <v>92</v>
      </c>
      <c r="I10" s="2">
        <v>0</v>
      </c>
      <c r="J10" s="2">
        <v>1</v>
      </c>
      <c r="K10" s="2">
        <v>2</v>
      </c>
      <c r="L10" s="2">
        <v>0.33300000000000002</v>
      </c>
      <c r="M10" s="2">
        <v>78</v>
      </c>
      <c r="N10" s="2">
        <v>42</v>
      </c>
      <c r="O10" s="2">
        <v>4.71</v>
      </c>
      <c r="P10" s="2">
        <v>80</v>
      </c>
      <c r="Q10" s="5">
        <f>(P10/G10)*9</f>
        <v>8.9887640449438209</v>
      </c>
      <c r="R10" s="68">
        <v>30</v>
      </c>
      <c r="S10" s="5">
        <v>3.36</v>
      </c>
      <c r="T10" s="5">
        <f t="shared" si="0"/>
        <v>2.6666666666666665</v>
      </c>
      <c r="U10" s="2">
        <v>1.3440000000000001</v>
      </c>
      <c r="V10" s="2">
        <v>3.86</v>
      </c>
      <c r="W10" s="2">
        <v>0.317</v>
      </c>
      <c r="X10" s="2">
        <v>9</v>
      </c>
      <c r="Y10" s="5">
        <f t="shared" si="1"/>
        <v>1.0112359550561798</v>
      </c>
      <c r="Z10" s="2">
        <v>346</v>
      </c>
    </row>
    <row r="11" spans="1:26" ht="30">
      <c r="A11" s="2" t="s">
        <v>396</v>
      </c>
      <c r="B11" s="2">
        <v>1993</v>
      </c>
      <c r="C11" s="2">
        <v>1995</v>
      </c>
      <c r="D11" s="2" t="s">
        <v>281</v>
      </c>
      <c r="E11" s="2">
        <v>100</v>
      </c>
      <c r="F11" s="2">
        <v>0.5</v>
      </c>
      <c r="G11" s="2">
        <v>209</v>
      </c>
      <c r="H11" s="2">
        <v>81</v>
      </c>
      <c r="I11" s="2">
        <v>27</v>
      </c>
      <c r="J11" s="2">
        <v>12</v>
      </c>
      <c r="K11" s="2">
        <v>12</v>
      </c>
      <c r="L11" s="2">
        <v>0.5</v>
      </c>
      <c r="M11" s="2">
        <v>215</v>
      </c>
      <c r="N11" s="2">
        <v>91</v>
      </c>
      <c r="O11" s="2">
        <v>3.92</v>
      </c>
      <c r="P11" s="2">
        <v>147</v>
      </c>
      <c r="Q11" s="5">
        <f>(P11/G11)*9</f>
        <v>6.330143540669857</v>
      </c>
      <c r="R11" s="68">
        <v>82</v>
      </c>
      <c r="S11" s="5">
        <v>3.53</v>
      </c>
      <c r="T11" s="5">
        <f t="shared" si="0"/>
        <v>1.7926829268292683</v>
      </c>
      <c r="U11" s="2">
        <v>1.421</v>
      </c>
      <c r="V11" s="2">
        <v>4.2</v>
      </c>
      <c r="W11" s="2">
        <v>0.3</v>
      </c>
      <c r="X11" s="2">
        <v>20</v>
      </c>
      <c r="Y11" s="5">
        <f t="shared" si="1"/>
        <v>0.86124401913875603</v>
      </c>
      <c r="Z11" s="2">
        <v>917</v>
      </c>
    </row>
    <row r="12" spans="1:26">
      <c r="A12" s="2" t="s">
        <v>386</v>
      </c>
      <c r="B12" s="2">
        <v>2006</v>
      </c>
      <c r="C12" s="2">
        <v>2009</v>
      </c>
      <c r="D12" s="2" t="s">
        <v>315</v>
      </c>
      <c r="E12" s="2">
        <v>100</v>
      </c>
      <c r="F12" s="2">
        <v>0.6</v>
      </c>
      <c r="G12" s="2">
        <v>96.1</v>
      </c>
      <c r="H12" s="2">
        <v>74</v>
      </c>
      <c r="I12" s="2">
        <v>0</v>
      </c>
      <c r="J12" s="2">
        <v>6</v>
      </c>
      <c r="K12" s="2">
        <v>5</v>
      </c>
      <c r="L12" s="2">
        <v>0.54500000000000004</v>
      </c>
      <c r="M12" s="2">
        <v>91</v>
      </c>
      <c r="N12" s="2">
        <v>45</v>
      </c>
      <c r="O12" s="2">
        <v>4.2</v>
      </c>
      <c r="P12" s="2">
        <v>83</v>
      </c>
      <c r="Q12" s="5">
        <f>(P12/G12)*9</f>
        <v>7.7731529656607705</v>
      </c>
      <c r="R12" s="68">
        <v>36</v>
      </c>
      <c r="S12" s="5">
        <v>3.36</v>
      </c>
      <c r="T12" s="5">
        <f t="shared" si="0"/>
        <v>2.3055555555555554</v>
      </c>
      <c r="U12" s="2">
        <v>1.3180000000000001</v>
      </c>
      <c r="V12" s="2">
        <v>3.84</v>
      </c>
      <c r="W12" s="2">
        <v>0.29899999999999999</v>
      </c>
      <c r="X12" s="2">
        <v>9</v>
      </c>
      <c r="Y12" s="5">
        <f t="shared" si="1"/>
        <v>0.8428720083246618</v>
      </c>
      <c r="Z12" s="2">
        <v>410</v>
      </c>
    </row>
    <row r="13" spans="1:26">
      <c r="A13" s="2" t="s">
        <v>397</v>
      </c>
      <c r="B13" s="2">
        <v>1984</v>
      </c>
      <c r="C13" s="2">
        <v>1986</v>
      </c>
      <c r="D13" s="2" t="s">
        <v>302</v>
      </c>
      <c r="E13" s="2">
        <v>100</v>
      </c>
      <c r="F13" s="2">
        <v>0.6</v>
      </c>
      <c r="G13" s="2">
        <v>66.2</v>
      </c>
      <c r="H13" s="2">
        <v>33</v>
      </c>
      <c r="I13" s="2">
        <v>1</v>
      </c>
      <c r="J13" s="2">
        <v>0</v>
      </c>
      <c r="K13" s="2">
        <v>1</v>
      </c>
      <c r="L13" s="2">
        <v>0</v>
      </c>
      <c r="M13" s="2">
        <v>68</v>
      </c>
      <c r="N13" s="2">
        <v>30</v>
      </c>
      <c r="O13" s="2">
        <v>4.05</v>
      </c>
      <c r="P13" s="2">
        <v>34</v>
      </c>
      <c r="Q13" s="5">
        <f>(P13/G13)*9</f>
        <v>4.6223564954682779</v>
      </c>
      <c r="R13" s="68">
        <v>34</v>
      </c>
      <c r="S13" s="5">
        <v>4.59</v>
      </c>
      <c r="T13" s="5">
        <f t="shared" si="0"/>
        <v>1</v>
      </c>
      <c r="U13" s="2">
        <v>1.53</v>
      </c>
      <c r="V13" s="2">
        <v>4.99</v>
      </c>
      <c r="W13" s="2">
        <v>0.27800000000000002</v>
      </c>
      <c r="X13" s="2">
        <v>8</v>
      </c>
      <c r="Y13" s="5">
        <f t="shared" si="1"/>
        <v>1.0876132930513593</v>
      </c>
      <c r="Z13" s="2">
        <v>298</v>
      </c>
    </row>
    <row r="14" spans="1:26">
      <c r="A14" s="2" t="s">
        <v>384</v>
      </c>
      <c r="B14" s="2">
        <v>2012</v>
      </c>
      <c r="C14" s="2">
        <v>2014</v>
      </c>
      <c r="D14" s="2" t="s">
        <v>293</v>
      </c>
      <c r="E14" s="2">
        <v>100</v>
      </c>
      <c r="F14" s="2">
        <v>0.7</v>
      </c>
      <c r="G14" s="2">
        <v>91</v>
      </c>
      <c r="H14" s="2">
        <v>18</v>
      </c>
      <c r="I14" s="2">
        <v>16</v>
      </c>
      <c r="J14" s="2">
        <v>4</v>
      </c>
      <c r="K14" s="2">
        <v>6</v>
      </c>
      <c r="L14" s="2">
        <v>0.4</v>
      </c>
      <c r="M14" s="2">
        <v>101</v>
      </c>
      <c r="N14" s="2">
        <v>37</v>
      </c>
      <c r="O14" s="2">
        <v>3.66</v>
      </c>
      <c r="P14" s="2">
        <v>70</v>
      </c>
      <c r="Q14" s="5">
        <f>(P14/G14)*9</f>
        <v>6.9230769230769234</v>
      </c>
      <c r="R14" s="68">
        <v>33</v>
      </c>
      <c r="S14" s="5">
        <v>3.26</v>
      </c>
      <c r="T14" s="5">
        <f t="shared" si="0"/>
        <v>2.1212121212121211</v>
      </c>
      <c r="U14" s="2">
        <v>1.4730000000000001</v>
      </c>
      <c r="V14" s="2">
        <v>4.59</v>
      </c>
      <c r="W14" s="2">
        <v>0.33</v>
      </c>
      <c r="X14" s="2">
        <v>12</v>
      </c>
      <c r="Y14" s="5">
        <f t="shared" si="1"/>
        <v>1.1868131868131868</v>
      </c>
      <c r="Z14" s="2">
        <v>400</v>
      </c>
    </row>
    <row r="15" spans="1:26">
      <c r="A15" s="2" t="s">
        <v>385</v>
      </c>
      <c r="B15" s="2">
        <v>1978</v>
      </c>
      <c r="C15" s="2">
        <v>1982</v>
      </c>
      <c r="D15" s="2" t="s">
        <v>312</v>
      </c>
      <c r="E15" s="2">
        <v>100</v>
      </c>
      <c r="F15" s="2">
        <v>0.7</v>
      </c>
      <c r="G15" s="2">
        <v>191.2</v>
      </c>
      <c r="H15" s="2">
        <v>78</v>
      </c>
      <c r="I15" s="2">
        <v>14</v>
      </c>
      <c r="J15" s="2">
        <v>13</v>
      </c>
      <c r="K15" s="2">
        <v>11</v>
      </c>
      <c r="L15" s="2">
        <v>0.54200000000000004</v>
      </c>
      <c r="M15" s="2">
        <v>178</v>
      </c>
      <c r="N15" s="2">
        <v>74</v>
      </c>
      <c r="O15" s="2">
        <v>3.47</v>
      </c>
      <c r="P15" s="2">
        <v>110</v>
      </c>
      <c r="Q15" s="5">
        <f>(P15/G15)*9</f>
        <v>5.1778242677824275</v>
      </c>
      <c r="R15" s="68">
        <v>63</v>
      </c>
      <c r="S15" s="5">
        <v>2.96</v>
      </c>
      <c r="T15" s="5">
        <f t="shared" si="0"/>
        <v>1.746031746031746</v>
      </c>
      <c r="U15" s="2">
        <v>1.2569999999999999</v>
      </c>
      <c r="V15" s="2">
        <v>3.71</v>
      </c>
      <c r="W15" s="2">
        <v>0.27</v>
      </c>
      <c r="X15" s="2">
        <v>17</v>
      </c>
      <c r="Y15" s="5">
        <f t="shared" si="1"/>
        <v>0.80020920502092063</v>
      </c>
      <c r="Z15" s="2">
        <v>806</v>
      </c>
    </row>
    <row r="16" spans="1:26">
      <c r="A16" s="2" t="s">
        <v>383</v>
      </c>
      <c r="B16" s="2">
        <v>1980</v>
      </c>
      <c r="C16" s="2">
        <v>1982</v>
      </c>
      <c r="D16" s="2" t="s">
        <v>281</v>
      </c>
      <c r="E16" s="2">
        <v>100</v>
      </c>
      <c r="F16" s="2">
        <v>0.8</v>
      </c>
      <c r="G16" s="2">
        <v>178.1</v>
      </c>
      <c r="H16" s="2">
        <v>50</v>
      </c>
      <c r="I16" s="2">
        <v>26</v>
      </c>
      <c r="J16" s="2">
        <v>11</v>
      </c>
      <c r="K16" s="2">
        <v>3</v>
      </c>
      <c r="L16" s="2">
        <v>0.78600000000000003</v>
      </c>
      <c r="M16" s="2">
        <v>199</v>
      </c>
      <c r="N16" s="2">
        <v>73</v>
      </c>
      <c r="O16" s="2">
        <v>3.68</v>
      </c>
      <c r="P16" s="2">
        <v>90</v>
      </c>
      <c r="Q16" s="5">
        <f>(P16/G16)*9</f>
        <v>4.5480067377877598</v>
      </c>
      <c r="R16" s="68">
        <v>67</v>
      </c>
      <c r="S16" s="5">
        <v>3.38</v>
      </c>
      <c r="T16" s="5">
        <f t="shared" si="0"/>
        <v>1.3432835820895523</v>
      </c>
      <c r="U16" s="2">
        <v>1.492</v>
      </c>
      <c r="V16" s="2">
        <v>3.7</v>
      </c>
      <c r="W16" s="2">
        <v>0.318</v>
      </c>
      <c r="X16" s="2">
        <v>11</v>
      </c>
      <c r="Y16" s="5">
        <f t="shared" si="1"/>
        <v>0.55586749017405956</v>
      </c>
      <c r="Z16" s="2">
        <v>776</v>
      </c>
    </row>
    <row r="17" spans="1:26">
      <c r="A17" s="2" t="s">
        <v>381</v>
      </c>
      <c r="B17" s="2">
        <v>2012</v>
      </c>
      <c r="C17" s="2">
        <v>2015</v>
      </c>
      <c r="D17" s="2" t="s">
        <v>301</v>
      </c>
      <c r="E17" s="2">
        <v>100</v>
      </c>
      <c r="F17" s="2">
        <v>0.9</v>
      </c>
      <c r="G17" s="2">
        <v>59.1</v>
      </c>
      <c r="H17" s="2">
        <v>27</v>
      </c>
      <c r="I17" s="2">
        <v>5</v>
      </c>
      <c r="J17" s="2">
        <v>5</v>
      </c>
      <c r="K17" s="2">
        <v>1</v>
      </c>
      <c r="L17" s="2">
        <v>0.83299999999999996</v>
      </c>
      <c r="M17" s="2">
        <v>45</v>
      </c>
      <c r="N17" s="2">
        <v>28</v>
      </c>
      <c r="O17" s="2">
        <v>4.25</v>
      </c>
      <c r="P17" s="2">
        <v>69</v>
      </c>
      <c r="Q17" s="5">
        <f>(P17/G17)*9</f>
        <v>10.50761421319797</v>
      </c>
      <c r="R17" s="68">
        <v>36</v>
      </c>
      <c r="S17" s="5">
        <v>5.46</v>
      </c>
      <c r="T17" s="5">
        <f t="shared" si="0"/>
        <v>1.9166666666666667</v>
      </c>
      <c r="U17" s="2">
        <v>1.365</v>
      </c>
      <c r="V17" s="2">
        <v>4.33</v>
      </c>
      <c r="W17" s="2">
        <v>0.26600000000000001</v>
      </c>
      <c r="X17" s="2">
        <v>8</v>
      </c>
      <c r="Y17" s="5">
        <f t="shared" si="1"/>
        <v>1.218274111675127</v>
      </c>
      <c r="Z17" s="2">
        <v>253</v>
      </c>
    </row>
    <row r="18" spans="1:26" ht="30">
      <c r="A18" s="2" t="s">
        <v>380</v>
      </c>
      <c r="B18" s="2">
        <v>1981</v>
      </c>
      <c r="C18" s="2">
        <v>1984</v>
      </c>
      <c r="D18" s="2" t="s">
        <v>300</v>
      </c>
      <c r="E18" s="2">
        <v>100</v>
      </c>
      <c r="F18" s="2">
        <v>1</v>
      </c>
      <c r="G18" s="2">
        <v>108.1</v>
      </c>
      <c r="H18" s="2">
        <v>92</v>
      </c>
      <c r="I18" s="2">
        <v>1</v>
      </c>
      <c r="J18" s="2">
        <v>9</v>
      </c>
      <c r="K18" s="2">
        <v>4</v>
      </c>
      <c r="L18" s="2">
        <v>0.69199999999999995</v>
      </c>
      <c r="M18" s="2">
        <v>107</v>
      </c>
      <c r="N18" s="2">
        <v>51</v>
      </c>
      <c r="O18" s="2">
        <v>4.24</v>
      </c>
      <c r="P18" s="2">
        <v>64</v>
      </c>
      <c r="Q18" s="5">
        <f>(P18/G18)*9</f>
        <v>5.3283996299722478</v>
      </c>
      <c r="R18" s="68">
        <v>63</v>
      </c>
      <c r="S18" s="5">
        <v>5.23</v>
      </c>
      <c r="T18" s="5">
        <f t="shared" si="0"/>
        <v>1.0158730158730158</v>
      </c>
      <c r="U18" s="2">
        <v>1.569</v>
      </c>
      <c r="V18" s="2">
        <v>4.63</v>
      </c>
      <c r="W18" s="2">
        <v>0.29499999999999998</v>
      </c>
      <c r="X18" s="2">
        <v>10</v>
      </c>
      <c r="Y18" s="5">
        <f t="shared" si="1"/>
        <v>0.83256244218316389</v>
      </c>
      <c r="Z18" s="2">
        <v>480</v>
      </c>
    </row>
    <row r="19" spans="1:26">
      <c r="A19" s="2" t="s">
        <v>377</v>
      </c>
      <c r="B19" s="2">
        <v>1999</v>
      </c>
      <c r="C19" s="2">
        <v>2002</v>
      </c>
      <c r="D19" s="2" t="s">
        <v>301</v>
      </c>
      <c r="E19" s="2">
        <v>100</v>
      </c>
      <c r="F19" s="2">
        <v>1.1000000000000001</v>
      </c>
      <c r="G19" s="2">
        <v>149.1</v>
      </c>
      <c r="H19" s="2">
        <v>41</v>
      </c>
      <c r="I19" s="2">
        <v>23</v>
      </c>
      <c r="J19" s="2">
        <v>12</v>
      </c>
      <c r="K19" s="2">
        <v>5</v>
      </c>
      <c r="L19" s="2">
        <v>0.70599999999999996</v>
      </c>
      <c r="M19" s="2">
        <v>139</v>
      </c>
      <c r="N19" s="2">
        <v>79</v>
      </c>
      <c r="O19" s="2">
        <v>4.76</v>
      </c>
      <c r="P19" s="2">
        <v>80</v>
      </c>
      <c r="Q19" s="5">
        <f>(P19/G19)*9</f>
        <v>4.8289738430583506</v>
      </c>
      <c r="R19" s="68">
        <v>72</v>
      </c>
      <c r="S19" s="5">
        <v>4.34</v>
      </c>
      <c r="T19" s="5">
        <f t="shared" si="0"/>
        <v>1.1111111111111112</v>
      </c>
      <c r="U19" s="2">
        <v>1.413</v>
      </c>
      <c r="V19" s="2">
        <v>6.06</v>
      </c>
      <c r="W19" s="2">
        <v>0.23499999999999999</v>
      </c>
      <c r="X19" s="2">
        <v>30</v>
      </c>
      <c r="Y19" s="5">
        <f t="shared" si="1"/>
        <v>1.8108651911468814</v>
      </c>
      <c r="Z19" s="2">
        <v>653</v>
      </c>
    </row>
    <row r="20" spans="1:26">
      <c r="A20" s="2" t="s">
        <v>378</v>
      </c>
      <c r="B20" s="2">
        <v>2000</v>
      </c>
      <c r="C20" s="2">
        <v>2002</v>
      </c>
      <c r="D20" s="2" t="s">
        <v>284</v>
      </c>
      <c r="E20" s="2">
        <v>100</v>
      </c>
      <c r="F20" s="2">
        <v>1.1000000000000001</v>
      </c>
      <c r="G20" s="2">
        <v>95</v>
      </c>
      <c r="H20" s="2">
        <v>26</v>
      </c>
      <c r="I20" s="2">
        <v>15</v>
      </c>
      <c r="J20" s="2">
        <v>4</v>
      </c>
      <c r="K20" s="2">
        <v>7</v>
      </c>
      <c r="L20" s="2">
        <v>0.36399999999999999</v>
      </c>
      <c r="M20" s="2">
        <v>94</v>
      </c>
      <c r="N20" s="2">
        <v>50</v>
      </c>
      <c r="O20" s="2">
        <v>4.74</v>
      </c>
      <c r="P20" s="2">
        <v>76</v>
      </c>
      <c r="Q20" s="5">
        <f>(P20/G20)*9</f>
        <v>7.2</v>
      </c>
      <c r="R20" s="68">
        <v>32</v>
      </c>
      <c r="S20" s="5">
        <v>3.03</v>
      </c>
      <c r="T20" s="5">
        <f t="shared" si="0"/>
        <v>2.375</v>
      </c>
      <c r="U20" s="2">
        <v>1.3260000000000001</v>
      </c>
      <c r="V20" s="2">
        <v>5.07</v>
      </c>
      <c r="W20" s="2">
        <v>0.27700000000000002</v>
      </c>
      <c r="X20" s="2">
        <v>18</v>
      </c>
      <c r="Y20" s="5">
        <f t="shared" si="1"/>
        <v>1.7052631578947368</v>
      </c>
      <c r="Z20" s="2">
        <v>407</v>
      </c>
    </row>
    <row r="21" spans="1:26">
      <c r="A21" s="2" t="s">
        <v>379</v>
      </c>
      <c r="B21" s="2">
        <v>1976</v>
      </c>
      <c r="C21" s="2">
        <v>1978</v>
      </c>
      <c r="D21" s="2" t="s">
        <v>277</v>
      </c>
      <c r="E21" s="2">
        <v>100</v>
      </c>
      <c r="F21" s="2">
        <v>1.1000000000000001</v>
      </c>
      <c r="G21" s="2">
        <v>159</v>
      </c>
      <c r="H21" s="2">
        <v>37</v>
      </c>
      <c r="I21" s="2">
        <v>26</v>
      </c>
      <c r="J21" s="2">
        <v>6</v>
      </c>
      <c r="K21" s="2">
        <v>9</v>
      </c>
      <c r="L21" s="2">
        <v>0.4</v>
      </c>
      <c r="M21" s="2">
        <v>197</v>
      </c>
      <c r="N21" s="2">
        <v>71</v>
      </c>
      <c r="O21" s="2">
        <v>4.0199999999999996</v>
      </c>
      <c r="P21" s="2">
        <v>72</v>
      </c>
      <c r="Q21" s="5">
        <f>(P21/G21)*9</f>
        <v>4.0754716981132075</v>
      </c>
      <c r="R21" s="68">
        <v>70</v>
      </c>
      <c r="S21" s="5">
        <v>3.96</v>
      </c>
      <c r="T21" s="5">
        <f t="shared" si="0"/>
        <v>1.0285714285714285</v>
      </c>
      <c r="U21" s="2">
        <v>1.679</v>
      </c>
      <c r="V21" s="2">
        <v>4.4800000000000004</v>
      </c>
      <c r="W21" s="2">
        <v>0.31900000000000001</v>
      </c>
      <c r="X21" s="2">
        <v>17</v>
      </c>
      <c r="Y21" s="5">
        <f t="shared" si="1"/>
        <v>0.96226415094339623</v>
      </c>
      <c r="Z21" s="2">
        <v>728</v>
      </c>
    </row>
    <row r="22" spans="1:26">
      <c r="A22" s="2" t="s">
        <v>374</v>
      </c>
      <c r="B22" s="2">
        <v>2003</v>
      </c>
      <c r="C22" s="2">
        <v>2005</v>
      </c>
      <c r="D22" s="2" t="s">
        <v>293</v>
      </c>
      <c r="E22" s="2">
        <v>100</v>
      </c>
      <c r="F22" s="2">
        <v>1.2</v>
      </c>
      <c r="G22" s="2">
        <v>176.2</v>
      </c>
      <c r="H22" s="2">
        <v>93</v>
      </c>
      <c r="I22" s="2">
        <v>5</v>
      </c>
      <c r="J22" s="2">
        <v>8</v>
      </c>
      <c r="K22" s="2">
        <v>4</v>
      </c>
      <c r="L22" s="2">
        <v>0.66700000000000004</v>
      </c>
      <c r="M22" s="2">
        <v>174</v>
      </c>
      <c r="N22" s="2">
        <v>86</v>
      </c>
      <c r="O22" s="2">
        <v>4.38</v>
      </c>
      <c r="P22" s="2">
        <v>150</v>
      </c>
      <c r="Q22" s="5">
        <f>(P22/G22)*9</f>
        <v>7.661748013620886</v>
      </c>
      <c r="R22" s="68">
        <v>65</v>
      </c>
      <c r="S22" s="5">
        <v>3.31</v>
      </c>
      <c r="T22" s="5">
        <f t="shared" si="0"/>
        <v>2.3076923076923075</v>
      </c>
      <c r="U22" s="2">
        <v>1.353</v>
      </c>
      <c r="V22" s="2">
        <v>3.81</v>
      </c>
      <c r="W22" s="2">
        <v>0.30199999999999999</v>
      </c>
      <c r="X22" s="2">
        <v>17</v>
      </c>
      <c r="Y22" s="5">
        <f t="shared" si="1"/>
        <v>0.86833144154370046</v>
      </c>
      <c r="Z22" s="2">
        <v>764</v>
      </c>
    </row>
    <row r="23" spans="1:26">
      <c r="A23" s="2" t="s">
        <v>375</v>
      </c>
      <c r="B23" s="2">
        <v>1991</v>
      </c>
      <c r="C23" s="2">
        <v>1994</v>
      </c>
      <c r="D23" s="2" t="s">
        <v>301</v>
      </c>
      <c r="E23" s="2">
        <v>100</v>
      </c>
      <c r="F23" s="2">
        <v>1.2</v>
      </c>
      <c r="G23" s="2">
        <v>113.2</v>
      </c>
      <c r="H23" s="2">
        <v>74</v>
      </c>
      <c r="I23" s="2">
        <v>0</v>
      </c>
      <c r="J23" s="2">
        <v>2</v>
      </c>
      <c r="K23" s="2">
        <v>5</v>
      </c>
      <c r="L23" s="2">
        <v>0.28599999999999998</v>
      </c>
      <c r="M23" s="2">
        <v>119</v>
      </c>
      <c r="N23" s="2">
        <v>52</v>
      </c>
      <c r="O23" s="2">
        <v>4.12</v>
      </c>
      <c r="P23" s="2">
        <v>84</v>
      </c>
      <c r="Q23" s="5">
        <f>(P23/G23)*9</f>
        <v>6.6784452296819783</v>
      </c>
      <c r="R23" s="68">
        <v>46</v>
      </c>
      <c r="S23" s="5">
        <v>3.64</v>
      </c>
      <c r="T23" s="5">
        <f t="shared" si="0"/>
        <v>1.826086956521739</v>
      </c>
      <c r="U23" s="2">
        <v>1.452</v>
      </c>
      <c r="V23" s="2">
        <v>4.2</v>
      </c>
      <c r="W23" s="2">
        <v>0.30599999999999999</v>
      </c>
      <c r="X23" s="2">
        <v>12</v>
      </c>
      <c r="Y23" s="5">
        <f t="shared" si="1"/>
        <v>0.95406360424028269</v>
      </c>
      <c r="Z23" s="2">
        <v>499</v>
      </c>
    </row>
    <row r="24" spans="1:26" ht="30">
      <c r="A24" s="2" t="s">
        <v>376</v>
      </c>
      <c r="B24" s="2">
        <v>1972</v>
      </c>
      <c r="C24" s="2">
        <v>1974</v>
      </c>
      <c r="D24" s="2" t="s">
        <v>277</v>
      </c>
      <c r="E24" s="2">
        <v>100</v>
      </c>
      <c r="F24" s="2">
        <v>1.2</v>
      </c>
      <c r="G24" s="2">
        <v>113.2</v>
      </c>
      <c r="H24" s="2">
        <v>65</v>
      </c>
      <c r="I24" s="2">
        <v>1</v>
      </c>
      <c r="J24" s="2">
        <v>8</v>
      </c>
      <c r="K24" s="2">
        <v>5</v>
      </c>
      <c r="L24" s="2">
        <v>0.61499999999999999</v>
      </c>
      <c r="M24" s="2">
        <v>103</v>
      </c>
      <c r="N24" s="2">
        <v>44</v>
      </c>
      <c r="O24" s="2">
        <v>3.48</v>
      </c>
      <c r="P24" s="2">
        <v>56</v>
      </c>
      <c r="Q24" s="5">
        <f>(P24/G24)*9</f>
        <v>4.4522968197879855</v>
      </c>
      <c r="R24" s="68">
        <v>50</v>
      </c>
      <c r="S24" s="5">
        <v>3.96</v>
      </c>
      <c r="T24" s="5">
        <f t="shared" si="0"/>
        <v>1.1200000000000001</v>
      </c>
      <c r="U24" s="2">
        <v>1.3460000000000001</v>
      </c>
      <c r="V24" s="2">
        <v>3.49</v>
      </c>
      <c r="W24" s="2">
        <v>0.26700000000000002</v>
      </c>
      <c r="X24" s="2">
        <v>5</v>
      </c>
      <c r="Y24" s="5">
        <f t="shared" si="1"/>
        <v>0.39752650176678445</v>
      </c>
      <c r="Z24" s="2">
        <v>482</v>
      </c>
    </row>
    <row r="25" spans="1:26">
      <c r="A25" s="2" t="s">
        <v>373</v>
      </c>
      <c r="B25" s="2">
        <v>2015</v>
      </c>
      <c r="C25" s="2">
        <v>2018</v>
      </c>
      <c r="D25" s="2" t="s">
        <v>301</v>
      </c>
      <c r="E25" s="2">
        <v>100</v>
      </c>
      <c r="F25" s="2">
        <v>1.3</v>
      </c>
      <c r="G25" s="2">
        <v>124.2</v>
      </c>
      <c r="H25" s="2">
        <v>42</v>
      </c>
      <c r="I25" s="2">
        <v>18</v>
      </c>
      <c r="J25" s="2">
        <v>6</v>
      </c>
      <c r="K25" s="2">
        <v>5</v>
      </c>
      <c r="L25" s="2">
        <v>0.54500000000000004</v>
      </c>
      <c r="M25" s="2">
        <v>136</v>
      </c>
      <c r="N25" s="2">
        <v>61</v>
      </c>
      <c r="O25" s="2">
        <v>4.4000000000000004</v>
      </c>
      <c r="P25" s="2">
        <v>108</v>
      </c>
      <c r="Q25" s="5">
        <f>(P25/G25)*9</f>
        <v>7.8260869565217392</v>
      </c>
      <c r="R25" s="68">
        <v>44</v>
      </c>
      <c r="S25" s="5">
        <v>3.18</v>
      </c>
      <c r="T25" s="5">
        <f t="shared" si="0"/>
        <v>2.4545454545454546</v>
      </c>
      <c r="U25" s="2">
        <v>1.444</v>
      </c>
      <c r="V25" s="2">
        <v>4.59</v>
      </c>
      <c r="W25" s="2">
        <v>0.31</v>
      </c>
      <c r="X25" s="2">
        <v>20</v>
      </c>
      <c r="Y25" s="5">
        <f t="shared" si="1"/>
        <v>1.4492753623188406</v>
      </c>
      <c r="Z25" s="2">
        <v>547</v>
      </c>
    </row>
    <row r="26" spans="1:26">
      <c r="A26" s="2" t="s">
        <v>371</v>
      </c>
      <c r="B26" s="2">
        <v>2001</v>
      </c>
      <c r="C26" s="2">
        <v>2003</v>
      </c>
      <c r="D26" s="2" t="s">
        <v>279</v>
      </c>
      <c r="E26" s="2">
        <v>100</v>
      </c>
      <c r="F26" s="2">
        <v>1.4</v>
      </c>
      <c r="G26" s="2">
        <v>305</v>
      </c>
      <c r="H26" s="2">
        <v>64</v>
      </c>
      <c r="I26" s="2">
        <v>55</v>
      </c>
      <c r="J26" s="2">
        <v>16</v>
      </c>
      <c r="K26" s="2">
        <v>21</v>
      </c>
      <c r="L26" s="2">
        <v>0.432</v>
      </c>
      <c r="M26" s="2">
        <v>319</v>
      </c>
      <c r="N26" s="2">
        <v>150</v>
      </c>
      <c r="O26" s="2">
        <v>4.43</v>
      </c>
      <c r="P26" s="2">
        <v>234</v>
      </c>
      <c r="Q26" s="5">
        <f>(P26/G26)*9</f>
        <v>6.9049180327868855</v>
      </c>
      <c r="R26" s="68">
        <v>124</v>
      </c>
      <c r="S26" s="5">
        <v>3.66</v>
      </c>
      <c r="T26" s="5">
        <f t="shared" si="0"/>
        <v>1.8870967741935485</v>
      </c>
      <c r="U26" s="2">
        <v>1.452</v>
      </c>
      <c r="V26" s="2">
        <v>4.38</v>
      </c>
      <c r="W26" s="2">
        <v>0.30499999999999999</v>
      </c>
      <c r="X26" s="2">
        <v>37</v>
      </c>
      <c r="Y26" s="5">
        <f t="shared" si="1"/>
        <v>1.0918032786885246</v>
      </c>
      <c r="Z26" s="2">
        <v>1343</v>
      </c>
    </row>
    <row r="27" spans="1:26">
      <c r="A27" s="2" t="s">
        <v>372</v>
      </c>
      <c r="B27" s="2">
        <v>1994</v>
      </c>
      <c r="C27" s="2">
        <v>1996</v>
      </c>
      <c r="D27" s="2" t="s">
        <v>277</v>
      </c>
      <c r="E27" s="2">
        <v>100</v>
      </c>
      <c r="F27" s="2">
        <v>1.4</v>
      </c>
      <c r="G27" s="2">
        <v>116.2</v>
      </c>
      <c r="H27" s="2">
        <v>52</v>
      </c>
      <c r="I27" s="2">
        <v>11</v>
      </c>
      <c r="J27" s="2">
        <v>5</v>
      </c>
      <c r="K27" s="2">
        <v>5</v>
      </c>
      <c r="L27" s="2">
        <v>0.5</v>
      </c>
      <c r="M27" s="2">
        <v>89</v>
      </c>
      <c r="N27" s="2">
        <v>51</v>
      </c>
      <c r="O27" s="2">
        <v>3.93</v>
      </c>
      <c r="P27" s="2">
        <v>132</v>
      </c>
      <c r="Q27" s="5">
        <f>(P27/G27)*9</f>
        <v>10.223752151462996</v>
      </c>
      <c r="R27" s="68">
        <v>78</v>
      </c>
      <c r="S27" s="5">
        <v>6.02</v>
      </c>
      <c r="T27" s="5">
        <f t="shared" si="0"/>
        <v>1.6923076923076923</v>
      </c>
      <c r="U27" s="2">
        <v>1.431</v>
      </c>
      <c r="V27" s="2">
        <v>4.04</v>
      </c>
      <c r="W27" s="2">
        <v>0.28199999999999997</v>
      </c>
      <c r="X27" s="2">
        <v>9</v>
      </c>
      <c r="Y27" s="5">
        <f t="shared" si="1"/>
        <v>0.69707401032702243</v>
      </c>
      <c r="Z27" s="2">
        <v>516</v>
      </c>
    </row>
    <row r="28" spans="1:26" ht="30">
      <c r="A28" s="2" t="s">
        <v>370</v>
      </c>
      <c r="B28" s="2">
        <v>2000</v>
      </c>
      <c r="C28" s="2">
        <v>2002</v>
      </c>
      <c r="D28" s="2" t="s">
        <v>284</v>
      </c>
      <c r="E28" s="2">
        <v>100</v>
      </c>
      <c r="F28" s="2">
        <v>1.5</v>
      </c>
      <c r="G28" s="2">
        <v>42</v>
      </c>
      <c r="H28" s="2">
        <v>40</v>
      </c>
      <c r="I28" s="2">
        <v>0</v>
      </c>
      <c r="J28" s="2">
        <v>1</v>
      </c>
      <c r="K28" s="2">
        <v>2</v>
      </c>
      <c r="L28" s="2">
        <v>0.33300000000000002</v>
      </c>
      <c r="M28" s="2">
        <v>45</v>
      </c>
      <c r="N28" s="2">
        <v>19</v>
      </c>
      <c r="O28" s="2">
        <v>4.07</v>
      </c>
      <c r="P28" s="2">
        <v>30</v>
      </c>
      <c r="Q28" s="5">
        <f>(P28/G28)*9</f>
        <v>6.4285714285714288</v>
      </c>
      <c r="R28" s="68">
        <v>20</v>
      </c>
      <c r="S28" s="5">
        <v>4.29</v>
      </c>
      <c r="T28" s="5">
        <f t="shared" si="0"/>
        <v>1.5</v>
      </c>
      <c r="U28" s="2">
        <v>1.548</v>
      </c>
      <c r="V28" s="2">
        <v>4.75</v>
      </c>
      <c r="W28" s="2">
        <v>0.31</v>
      </c>
      <c r="X28" s="2">
        <v>5</v>
      </c>
      <c r="Y28" s="5">
        <f t="shared" si="1"/>
        <v>1.0714285714285714</v>
      </c>
      <c r="Z28" s="2">
        <v>188</v>
      </c>
    </row>
    <row r="29" spans="1:26" ht="30">
      <c r="A29" s="2" t="s">
        <v>369</v>
      </c>
      <c r="B29" s="2">
        <v>2016</v>
      </c>
      <c r="C29" s="2">
        <v>2018</v>
      </c>
      <c r="D29" s="2" t="s">
        <v>284</v>
      </c>
      <c r="E29" s="2">
        <v>100</v>
      </c>
      <c r="F29" s="2">
        <v>1.6</v>
      </c>
      <c r="G29" s="2">
        <v>128</v>
      </c>
      <c r="H29" s="2">
        <v>25</v>
      </c>
      <c r="I29" s="2">
        <v>21</v>
      </c>
      <c r="J29" s="2">
        <v>10</v>
      </c>
      <c r="K29" s="2">
        <v>3</v>
      </c>
      <c r="L29" s="2">
        <v>0.76900000000000002</v>
      </c>
      <c r="M29" s="2">
        <v>128</v>
      </c>
      <c r="N29" s="2">
        <v>60</v>
      </c>
      <c r="O29" s="2">
        <v>4.22</v>
      </c>
      <c r="P29" s="2">
        <v>77</v>
      </c>
      <c r="Q29" s="5">
        <f>(P29/G29)*9</f>
        <v>5.4140625</v>
      </c>
      <c r="R29" s="68">
        <v>31</v>
      </c>
      <c r="S29" s="5">
        <v>2.1800000000000002</v>
      </c>
      <c r="T29" s="5">
        <f t="shared" si="0"/>
        <v>2.4838709677419355</v>
      </c>
      <c r="U29" s="2">
        <v>1.242</v>
      </c>
      <c r="V29" s="2">
        <v>5.21</v>
      </c>
      <c r="W29" s="2">
        <v>0.26700000000000002</v>
      </c>
      <c r="X29" s="2">
        <v>24</v>
      </c>
      <c r="Y29" s="5">
        <f t="shared" si="1"/>
        <v>1.6875</v>
      </c>
      <c r="Z29" s="2">
        <v>525</v>
      </c>
    </row>
    <row r="30" spans="1:26">
      <c r="A30" s="2" t="s">
        <v>368</v>
      </c>
      <c r="B30" s="2">
        <v>1985</v>
      </c>
      <c r="C30" s="2">
        <v>1987</v>
      </c>
      <c r="D30" s="2" t="s">
        <v>279</v>
      </c>
      <c r="E30" s="2">
        <v>100</v>
      </c>
      <c r="F30" s="2">
        <v>1.7</v>
      </c>
      <c r="G30" s="2">
        <v>380.1</v>
      </c>
      <c r="H30" s="2">
        <v>154</v>
      </c>
      <c r="I30" s="2">
        <v>26</v>
      </c>
      <c r="J30" s="2">
        <v>24</v>
      </c>
      <c r="K30" s="2">
        <v>18</v>
      </c>
      <c r="L30" s="2">
        <v>0.57099999999999995</v>
      </c>
      <c r="M30" s="2">
        <v>367</v>
      </c>
      <c r="N30" s="2">
        <v>172</v>
      </c>
      <c r="O30" s="2">
        <v>4.07</v>
      </c>
      <c r="P30" s="2">
        <v>269</v>
      </c>
      <c r="Q30" s="5">
        <f>(P30/G30)*9</f>
        <v>6.3693764798737167</v>
      </c>
      <c r="R30" s="68">
        <v>138</v>
      </c>
      <c r="S30" s="5">
        <v>3.27</v>
      </c>
      <c r="T30" s="5">
        <f t="shared" si="0"/>
        <v>1.9492753623188406</v>
      </c>
      <c r="U30" s="2">
        <v>1.3280000000000001</v>
      </c>
      <c r="V30" s="2">
        <v>4.05</v>
      </c>
      <c r="W30" s="2">
        <v>0.28299999999999997</v>
      </c>
      <c r="X30" s="2">
        <v>45</v>
      </c>
      <c r="Y30" s="5">
        <f t="shared" si="1"/>
        <v>1.0655090765588002</v>
      </c>
      <c r="Z30" s="2">
        <v>1607</v>
      </c>
    </row>
    <row r="31" spans="1:26">
      <c r="A31" s="2" t="s">
        <v>365</v>
      </c>
      <c r="B31" s="2">
        <v>2012</v>
      </c>
      <c r="C31" s="2">
        <v>2014</v>
      </c>
      <c r="D31" s="2" t="s">
        <v>277</v>
      </c>
      <c r="E31" s="2">
        <v>100</v>
      </c>
      <c r="F31" s="2">
        <v>2</v>
      </c>
      <c r="G31" s="2">
        <v>213.2</v>
      </c>
      <c r="H31" s="2">
        <v>40</v>
      </c>
      <c r="I31" s="2">
        <v>34</v>
      </c>
      <c r="J31" s="2">
        <v>15</v>
      </c>
      <c r="K31" s="2">
        <v>13</v>
      </c>
      <c r="L31" s="2">
        <v>0.53600000000000003</v>
      </c>
      <c r="M31" s="2">
        <v>226</v>
      </c>
      <c r="N31" s="2">
        <v>98</v>
      </c>
      <c r="O31" s="2">
        <v>4.13</v>
      </c>
      <c r="P31" s="2">
        <v>144</v>
      </c>
      <c r="Q31" s="5">
        <f>(P31/G31)*9</f>
        <v>6.0787992495309577</v>
      </c>
      <c r="R31" s="68">
        <v>71</v>
      </c>
      <c r="S31" s="5">
        <v>2.99</v>
      </c>
      <c r="T31" s="5">
        <f t="shared" si="0"/>
        <v>2.028169014084507</v>
      </c>
      <c r="U31" s="2">
        <v>1.39</v>
      </c>
      <c r="V31" s="2">
        <v>4.09</v>
      </c>
      <c r="W31" s="2">
        <v>0.307</v>
      </c>
      <c r="X31" s="2">
        <v>21</v>
      </c>
      <c r="Y31" s="5">
        <f t="shared" si="1"/>
        <v>0.88649155722326456</v>
      </c>
      <c r="Z31" s="2">
        <v>913</v>
      </c>
    </row>
    <row r="32" spans="1:26">
      <c r="A32" s="2" t="s">
        <v>366</v>
      </c>
      <c r="B32" s="2">
        <v>2001</v>
      </c>
      <c r="C32" s="2">
        <v>2003</v>
      </c>
      <c r="D32" s="2" t="s">
        <v>284</v>
      </c>
      <c r="E32" s="2">
        <v>100</v>
      </c>
      <c r="F32" s="2">
        <v>2</v>
      </c>
      <c r="G32" s="2">
        <v>353.2</v>
      </c>
      <c r="H32" s="2">
        <v>69</v>
      </c>
      <c r="I32" s="2">
        <v>59</v>
      </c>
      <c r="J32" s="2">
        <v>22</v>
      </c>
      <c r="K32" s="2">
        <v>18</v>
      </c>
      <c r="L32" s="2">
        <v>0.55000000000000004</v>
      </c>
      <c r="M32" s="2">
        <v>327</v>
      </c>
      <c r="N32" s="2">
        <v>166</v>
      </c>
      <c r="O32" s="2">
        <v>4.22</v>
      </c>
      <c r="P32" s="2">
        <v>198</v>
      </c>
      <c r="Q32" s="5">
        <f>(P32/G32)*9</f>
        <v>5.045300113250283</v>
      </c>
      <c r="R32" s="68">
        <v>190</v>
      </c>
      <c r="S32" s="5">
        <v>4.84</v>
      </c>
      <c r="T32" s="5">
        <f t="shared" si="0"/>
        <v>1.0421052631578946</v>
      </c>
      <c r="U32" s="2">
        <v>1.462</v>
      </c>
      <c r="V32" s="2">
        <v>5.29</v>
      </c>
      <c r="W32" s="2">
        <v>0.26200000000000001</v>
      </c>
      <c r="X32" s="2">
        <v>45</v>
      </c>
      <c r="Y32" s="5">
        <f t="shared" si="1"/>
        <v>1.1466591166477915</v>
      </c>
      <c r="Z32" s="2">
        <v>1546</v>
      </c>
    </row>
    <row r="33" spans="1:26">
      <c r="A33" s="2" t="s">
        <v>367</v>
      </c>
      <c r="B33" s="2">
        <v>1995</v>
      </c>
      <c r="C33" s="2">
        <v>1997</v>
      </c>
      <c r="D33" s="2" t="s">
        <v>279</v>
      </c>
      <c r="E33" s="2">
        <v>100</v>
      </c>
      <c r="F33" s="2">
        <v>2</v>
      </c>
      <c r="G33" s="2">
        <v>368.2</v>
      </c>
      <c r="H33" s="2">
        <v>60</v>
      </c>
      <c r="I33" s="2">
        <v>58</v>
      </c>
      <c r="J33" s="2">
        <v>23</v>
      </c>
      <c r="K33" s="2">
        <v>21</v>
      </c>
      <c r="L33" s="2">
        <v>0.52300000000000002</v>
      </c>
      <c r="M33" s="2">
        <v>344</v>
      </c>
      <c r="N33" s="2">
        <v>171</v>
      </c>
      <c r="O33" s="2">
        <v>4.17</v>
      </c>
      <c r="P33" s="2">
        <v>311</v>
      </c>
      <c r="Q33" s="5">
        <f>(P33/G33)*9</f>
        <v>7.6018468223791418</v>
      </c>
      <c r="R33" s="68">
        <v>159</v>
      </c>
      <c r="S33" s="5">
        <v>3.88</v>
      </c>
      <c r="T33" s="5">
        <f t="shared" si="0"/>
        <v>1.9559748427672956</v>
      </c>
      <c r="U33" s="2">
        <v>1.3640000000000001</v>
      </c>
      <c r="V33" s="2">
        <v>4.33</v>
      </c>
      <c r="W33" s="2">
        <v>0.29099999999999998</v>
      </c>
      <c r="X33" s="2">
        <v>42</v>
      </c>
      <c r="Y33" s="5">
        <f t="shared" si="1"/>
        <v>1.0266159695817492</v>
      </c>
      <c r="Z33" s="2">
        <v>1582</v>
      </c>
    </row>
    <row r="34" spans="1:26">
      <c r="A34" s="2" t="s">
        <v>362</v>
      </c>
      <c r="B34" s="2">
        <v>2012</v>
      </c>
      <c r="C34" s="2">
        <v>2014</v>
      </c>
      <c r="D34" s="2" t="s">
        <v>279</v>
      </c>
      <c r="E34" s="2">
        <v>100</v>
      </c>
      <c r="F34" s="2">
        <v>2.2999999999999998</v>
      </c>
      <c r="G34" s="2">
        <v>411</v>
      </c>
      <c r="H34" s="2">
        <v>70</v>
      </c>
      <c r="I34" s="2">
        <v>69</v>
      </c>
      <c r="J34" s="2">
        <v>30</v>
      </c>
      <c r="K34" s="2">
        <v>27</v>
      </c>
      <c r="L34" s="2">
        <v>0.52600000000000002</v>
      </c>
      <c r="M34" s="2">
        <v>409</v>
      </c>
      <c r="N34" s="2">
        <v>175</v>
      </c>
      <c r="O34" s="2">
        <v>3.83</v>
      </c>
      <c r="P34" s="2">
        <v>306</v>
      </c>
      <c r="Q34" s="5">
        <f>(P34/G34)*9</f>
        <v>6.7007299270072993</v>
      </c>
      <c r="R34" s="68">
        <v>145</v>
      </c>
      <c r="S34" s="5">
        <v>3.18</v>
      </c>
      <c r="T34" s="5">
        <f t="shared" ref="T34:T527" si="2">P34/R34</f>
        <v>2.1103448275862071</v>
      </c>
      <c r="U34" s="2">
        <v>1.3480000000000001</v>
      </c>
      <c r="V34" s="2">
        <v>4.09</v>
      </c>
      <c r="W34" s="2">
        <v>0.3</v>
      </c>
      <c r="X34" s="2">
        <v>42</v>
      </c>
      <c r="Y34" s="5">
        <f t="shared" ref="Y34:Y97" si="3">(X34/G34)*9</f>
        <v>0.91970802919708028</v>
      </c>
      <c r="Z34" s="2">
        <v>1753</v>
      </c>
    </row>
    <row r="35" spans="1:26">
      <c r="A35" s="2" t="s">
        <v>363</v>
      </c>
      <c r="B35" s="2">
        <v>2004</v>
      </c>
      <c r="C35" s="2">
        <v>2006</v>
      </c>
      <c r="D35" s="2" t="s">
        <v>286</v>
      </c>
      <c r="E35" s="2">
        <v>100</v>
      </c>
      <c r="F35" s="2">
        <v>2.2999999999999998</v>
      </c>
      <c r="G35" s="2">
        <v>172</v>
      </c>
      <c r="H35" s="2">
        <v>138</v>
      </c>
      <c r="I35" s="2">
        <v>1</v>
      </c>
      <c r="J35" s="2">
        <v>9</v>
      </c>
      <c r="K35" s="2">
        <v>5</v>
      </c>
      <c r="L35" s="2">
        <v>0.64300000000000002</v>
      </c>
      <c r="M35" s="2">
        <v>164</v>
      </c>
      <c r="N35" s="2">
        <v>85</v>
      </c>
      <c r="O35" s="2">
        <v>4.45</v>
      </c>
      <c r="P35" s="2">
        <v>146</v>
      </c>
      <c r="Q35" s="5">
        <f>(P35/G35)*9</f>
        <v>7.6395348837209296</v>
      </c>
      <c r="R35" s="68">
        <v>64</v>
      </c>
      <c r="S35" s="5">
        <v>3.35</v>
      </c>
      <c r="T35" s="5">
        <f t="shared" si="2"/>
        <v>2.28125</v>
      </c>
      <c r="U35" s="2">
        <v>1.3260000000000001</v>
      </c>
      <c r="V35" s="2">
        <v>4.63</v>
      </c>
      <c r="W35" s="2">
        <v>0.27400000000000002</v>
      </c>
      <c r="X35" s="2">
        <v>27</v>
      </c>
      <c r="Y35" s="5">
        <f t="shared" si="3"/>
        <v>1.4127906976744187</v>
      </c>
      <c r="Z35" s="2">
        <v>743</v>
      </c>
    </row>
    <row r="36" spans="1:26" ht="30">
      <c r="A36" s="2" t="s">
        <v>364</v>
      </c>
      <c r="B36" s="2">
        <v>1992</v>
      </c>
      <c r="C36" s="2">
        <v>1995</v>
      </c>
      <c r="D36" s="2" t="s">
        <v>300</v>
      </c>
      <c r="E36" s="2">
        <v>100</v>
      </c>
      <c r="F36" s="2">
        <v>2.2999999999999998</v>
      </c>
      <c r="G36" s="2">
        <v>448</v>
      </c>
      <c r="H36" s="2">
        <v>79</v>
      </c>
      <c r="I36" s="2">
        <v>74</v>
      </c>
      <c r="J36" s="2">
        <v>25</v>
      </c>
      <c r="K36" s="2">
        <v>22</v>
      </c>
      <c r="L36" s="2">
        <v>0.53200000000000003</v>
      </c>
      <c r="M36" s="2">
        <v>458</v>
      </c>
      <c r="N36" s="2">
        <v>188</v>
      </c>
      <c r="O36" s="2">
        <v>3.78</v>
      </c>
      <c r="P36" s="2">
        <v>269</v>
      </c>
      <c r="Q36" s="5">
        <f>(P36/G36)*9</f>
        <v>5.4040178571428577</v>
      </c>
      <c r="R36" s="68">
        <v>119</v>
      </c>
      <c r="S36" s="5">
        <v>2.39</v>
      </c>
      <c r="T36" s="5">
        <f t="shared" si="2"/>
        <v>2.2605042016806722</v>
      </c>
      <c r="U36" s="2">
        <v>1.288</v>
      </c>
      <c r="V36" s="2">
        <v>4.03</v>
      </c>
      <c r="W36" s="2">
        <v>0.28799999999999998</v>
      </c>
      <c r="X36" s="2">
        <v>49</v>
      </c>
      <c r="Y36" s="5">
        <f t="shared" si="3"/>
        <v>0.984375</v>
      </c>
      <c r="Z36" s="2">
        <v>1888</v>
      </c>
    </row>
    <row r="37" spans="1:26" ht="30">
      <c r="A37" s="2" t="s">
        <v>360</v>
      </c>
      <c r="B37" s="2">
        <v>1980</v>
      </c>
      <c r="C37" s="2">
        <v>1982</v>
      </c>
      <c r="D37" s="2" t="s">
        <v>277</v>
      </c>
      <c r="E37" s="2">
        <v>100</v>
      </c>
      <c r="F37" s="2">
        <v>2.5</v>
      </c>
      <c r="G37" s="2">
        <v>178.2</v>
      </c>
      <c r="H37" s="2">
        <v>34</v>
      </c>
      <c r="I37" s="2">
        <v>30</v>
      </c>
      <c r="J37" s="2">
        <v>14</v>
      </c>
      <c r="K37" s="2">
        <v>9</v>
      </c>
      <c r="L37" s="2">
        <v>0.60899999999999999</v>
      </c>
      <c r="M37" s="2">
        <v>174</v>
      </c>
      <c r="N37" s="2">
        <v>74</v>
      </c>
      <c r="O37" s="2">
        <v>3.73</v>
      </c>
      <c r="P37" s="2">
        <v>95</v>
      </c>
      <c r="Q37" s="5">
        <f>(P37/G37)*9</f>
        <v>4.7979797979797985</v>
      </c>
      <c r="R37" s="68">
        <v>60</v>
      </c>
      <c r="S37" s="5">
        <v>3.02</v>
      </c>
      <c r="T37" s="5">
        <f t="shared" si="2"/>
        <v>1.5833333333333333</v>
      </c>
      <c r="U37" s="2">
        <v>1.31</v>
      </c>
      <c r="V37" s="2">
        <v>3.17</v>
      </c>
      <c r="W37" s="2">
        <v>0.28899999999999998</v>
      </c>
      <c r="X37" s="2">
        <v>6</v>
      </c>
      <c r="Y37" s="5">
        <f t="shared" si="3"/>
        <v>0.30303030303030304</v>
      </c>
      <c r="Z37" s="2">
        <v>756</v>
      </c>
    </row>
    <row r="38" spans="1:26">
      <c r="A38" s="2" t="s">
        <v>361</v>
      </c>
      <c r="B38" s="2">
        <v>1969</v>
      </c>
      <c r="C38" s="2">
        <v>1971</v>
      </c>
      <c r="D38" s="2" t="s">
        <v>291</v>
      </c>
      <c r="E38" s="2">
        <v>100</v>
      </c>
      <c r="F38" s="2">
        <v>2.5</v>
      </c>
      <c r="G38" s="2">
        <v>179.1</v>
      </c>
      <c r="H38" s="2">
        <v>112</v>
      </c>
      <c r="I38" s="2">
        <v>0</v>
      </c>
      <c r="J38" s="2">
        <v>7</v>
      </c>
      <c r="K38" s="2">
        <v>11</v>
      </c>
      <c r="L38" s="2">
        <v>0.38900000000000001</v>
      </c>
      <c r="M38" s="2">
        <v>149</v>
      </c>
      <c r="N38" s="2">
        <v>74</v>
      </c>
      <c r="O38" s="2">
        <v>3.71</v>
      </c>
      <c r="P38" s="2">
        <v>129</v>
      </c>
      <c r="Q38" s="5">
        <f>(P38/G38)*9</f>
        <v>6.4824120603015079</v>
      </c>
      <c r="R38" s="68">
        <v>91</v>
      </c>
      <c r="S38" s="5">
        <v>4.57</v>
      </c>
      <c r="T38" s="5">
        <f t="shared" si="2"/>
        <v>1.4175824175824177</v>
      </c>
      <c r="U38" s="2">
        <v>1.3380000000000001</v>
      </c>
      <c r="V38" s="2">
        <v>3.74</v>
      </c>
      <c r="W38" s="2">
        <v>0.26</v>
      </c>
      <c r="X38" s="2">
        <v>15</v>
      </c>
      <c r="Y38" s="5">
        <f t="shared" si="3"/>
        <v>0.75376884422110557</v>
      </c>
      <c r="Z38" s="2">
        <v>766</v>
      </c>
    </row>
    <row r="39" spans="1:26">
      <c r="A39" s="2" t="s">
        <v>357</v>
      </c>
      <c r="B39" s="2">
        <v>2006</v>
      </c>
      <c r="C39" s="2">
        <v>2008</v>
      </c>
      <c r="D39" s="2" t="s">
        <v>279</v>
      </c>
      <c r="E39" s="2">
        <v>100</v>
      </c>
      <c r="F39" s="2">
        <v>2.6</v>
      </c>
      <c r="G39" s="2">
        <v>294.10000000000002</v>
      </c>
      <c r="H39" s="2">
        <v>79</v>
      </c>
      <c r="I39" s="2">
        <v>50</v>
      </c>
      <c r="J39" s="2">
        <v>16</v>
      </c>
      <c r="K39" s="2">
        <v>22</v>
      </c>
      <c r="L39" s="2">
        <v>0.42099999999999999</v>
      </c>
      <c r="M39" s="2">
        <v>299</v>
      </c>
      <c r="N39" s="2">
        <v>151</v>
      </c>
      <c r="O39" s="2">
        <v>4.62</v>
      </c>
      <c r="P39" s="2">
        <v>202</v>
      </c>
      <c r="Q39" s="5">
        <f>(P39/G39)*9</f>
        <v>6.181570894253654</v>
      </c>
      <c r="R39" s="68">
        <v>117</v>
      </c>
      <c r="S39" s="5">
        <v>3.58</v>
      </c>
      <c r="T39" s="5">
        <f t="shared" si="2"/>
        <v>1.7264957264957266</v>
      </c>
      <c r="U39" s="2">
        <v>1.413</v>
      </c>
      <c r="V39" s="2">
        <v>4.97</v>
      </c>
      <c r="W39" s="2">
        <v>0.28699999999999998</v>
      </c>
      <c r="X39" s="2">
        <v>42</v>
      </c>
      <c r="Y39" s="5">
        <f t="shared" si="3"/>
        <v>1.2852771166269976</v>
      </c>
      <c r="Z39" s="2">
        <v>1288</v>
      </c>
    </row>
    <row r="40" spans="1:26">
      <c r="A40" s="2" t="s">
        <v>358</v>
      </c>
      <c r="B40" s="2">
        <v>2000</v>
      </c>
      <c r="C40" s="2">
        <v>2002</v>
      </c>
      <c r="D40" s="2" t="s">
        <v>281</v>
      </c>
      <c r="E40" s="2">
        <v>100</v>
      </c>
      <c r="F40" s="2">
        <v>2.6</v>
      </c>
      <c r="G40" s="2">
        <v>379.1</v>
      </c>
      <c r="H40" s="2">
        <v>83</v>
      </c>
      <c r="I40" s="2">
        <v>62</v>
      </c>
      <c r="J40" s="2">
        <v>22</v>
      </c>
      <c r="K40" s="2">
        <v>27</v>
      </c>
      <c r="L40" s="2">
        <v>0.44900000000000001</v>
      </c>
      <c r="M40" s="2">
        <v>393</v>
      </c>
      <c r="N40" s="2">
        <v>196</v>
      </c>
      <c r="O40" s="2">
        <v>4.6500000000000004</v>
      </c>
      <c r="P40" s="2">
        <v>215</v>
      </c>
      <c r="Q40" s="5">
        <f>(P40/G40)*9</f>
        <v>5.1041941440253229</v>
      </c>
      <c r="R40" s="68">
        <v>178</v>
      </c>
      <c r="S40" s="5">
        <v>4.22</v>
      </c>
      <c r="T40" s="5">
        <f t="shared" si="2"/>
        <v>1.2078651685393258</v>
      </c>
      <c r="U40" s="2">
        <v>1.5049999999999999</v>
      </c>
      <c r="V40" s="2">
        <v>5.08</v>
      </c>
      <c r="W40" s="2">
        <v>0.28699999999999998</v>
      </c>
      <c r="X40" s="2">
        <v>49</v>
      </c>
      <c r="Y40" s="5">
        <f t="shared" si="3"/>
        <v>1.1632814560801898</v>
      </c>
      <c r="Z40" s="2">
        <v>1661</v>
      </c>
    </row>
    <row r="41" spans="1:26">
      <c r="A41" s="2" t="s">
        <v>359</v>
      </c>
      <c r="B41" s="2">
        <v>1972</v>
      </c>
      <c r="C41" s="2">
        <v>1974</v>
      </c>
      <c r="D41" s="2" t="s">
        <v>279</v>
      </c>
      <c r="E41" s="2">
        <v>100</v>
      </c>
      <c r="F41" s="2">
        <v>2.6</v>
      </c>
      <c r="G41" s="2">
        <v>371.2</v>
      </c>
      <c r="H41" s="2">
        <v>75</v>
      </c>
      <c r="I41" s="2">
        <v>45</v>
      </c>
      <c r="J41" s="2">
        <v>19</v>
      </c>
      <c r="K41" s="2">
        <v>17</v>
      </c>
      <c r="L41" s="2">
        <v>0.52800000000000002</v>
      </c>
      <c r="M41" s="2">
        <v>405</v>
      </c>
      <c r="N41" s="2">
        <v>152</v>
      </c>
      <c r="O41" s="2">
        <v>3.68</v>
      </c>
      <c r="P41" s="2">
        <v>192</v>
      </c>
      <c r="Q41" s="5">
        <f>(P41/G41)*9</f>
        <v>4.6551724137931041</v>
      </c>
      <c r="R41" s="68">
        <v>103</v>
      </c>
      <c r="S41" s="5">
        <v>2.4900000000000002</v>
      </c>
      <c r="T41" s="5">
        <f t="shared" si="2"/>
        <v>1.8640776699029127</v>
      </c>
      <c r="U41" s="2">
        <v>1.367</v>
      </c>
      <c r="V41" s="2">
        <v>3.45</v>
      </c>
      <c r="W41" s="2">
        <v>0.30199999999999999</v>
      </c>
      <c r="X41" s="2">
        <v>30</v>
      </c>
      <c r="Y41" s="5">
        <f t="shared" si="3"/>
        <v>0.72737068965517238</v>
      </c>
      <c r="Z41" s="2">
        <v>1591</v>
      </c>
    </row>
    <row r="42" spans="1:26" ht="30">
      <c r="A42" s="2" t="s">
        <v>356</v>
      </c>
      <c r="B42" s="2">
        <v>1997</v>
      </c>
      <c r="C42" s="2">
        <v>1999</v>
      </c>
      <c r="D42" s="2" t="s">
        <v>279</v>
      </c>
      <c r="E42" s="2">
        <v>100</v>
      </c>
      <c r="F42" s="2">
        <v>2.7</v>
      </c>
      <c r="G42" s="2">
        <v>345.2</v>
      </c>
      <c r="H42" s="2">
        <v>62</v>
      </c>
      <c r="I42" s="2">
        <v>61</v>
      </c>
      <c r="J42" s="2">
        <v>13</v>
      </c>
      <c r="K42" s="2">
        <v>24</v>
      </c>
      <c r="L42" s="2">
        <v>0.35099999999999998</v>
      </c>
      <c r="M42" s="2">
        <v>343</v>
      </c>
      <c r="N42" s="2">
        <v>175</v>
      </c>
      <c r="O42" s="2">
        <v>4.5599999999999996</v>
      </c>
      <c r="P42" s="2">
        <v>304</v>
      </c>
      <c r="Q42" s="5">
        <f>(P42/G42)*9</f>
        <v>7.9258400926998842</v>
      </c>
      <c r="R42" s="68">
        <v>204</v>
      </c>
      <c r="S42" s="5">
        <v>5.31</v>
      </c>
      <c r="T42" s="5">
        <f t="shared" si="2"/>
        <v>1.4901960784313726</v>
      </c>
      <c r="U42" s="2">
        <v>1.5820000000000001</v>
      </c>
      <c r="V42" s="2">
        <v>4.49</v>
      </c>
      <c r="W42" s="2">
        <v>0.31900000000000001</v>
      </c>
      <c r="X42" s="2">
        <v>33</v>
      </c>
      <c r="Y42" s="5">
        <f t="shared" si="3"/>
        <v>0.86037079953650064</v>
      </c>
      <c r="Z42" s="2">
        <v>1542</v>
      </c>
    </row>
    <row r="43" spans="1:26">
      <c r="A43" s="2" t="s">
        <v>355</v>
      </c>
      <c r="B43" s="2">
        <v>1981</v>
      </c>
      <c r="C43" s="2">
        <v>1983</v>
      </c>
      <c r="D43" s="2" t="s">
        <v>293</v>
      </c>
      <c r="E43" s="2">
        <v>100</v>
      </c>
      <c r="F43" s="2">
        <v>3.1</v>
      </c>
      <c r="G43" s="2">
        <v>373.2</v>
      </c>
      <c r="H43" s="2">
        <v>97</v>
      </c>
      <c r="I43" s="2">
        <v>47</v>
      </c>
      <c r="J43" s="2">
        <v>26</v>
      </c>
      <c r="K43" s="2">
        <v>21</v>
      </c>
      <c r="L43" s="2">
        <v>0.55300000000000005</v>
      </c>
      <c r="M43" s="2">
        <v>335</v>
      </c>
      <c r="N43" s="2">
        <v>145</v>
      </c>
      <c r="O43" s="2">
        <v>3.49</v>
      </c>
      <c r="P43" s="2">
        <v>230</v>
      </c>
      <c r="Q43" s="5">
        <f>(P43/G43)*9</f>
        <v>5.5466237942122181</v>
      </c>
      <c r="R43" s="68">
        <v>131</v>
      </c>
      <c r="S43" s="5">
        <v>3.16</v>
      </c>
      <c r="T43" s="5">
        <f t="shared" si="2"/>
        <v>1.7557251908396947</v>
      </c>
      <c r="U43" s="2">
        <v>1.2470000000000001</v>
      </c>
      <c r="V43" s="2">
        <v>3.93</v>
      </c>
      <c r="W43" s="2">
        <v>0.26500000000000001</v>
      </c>
      <c r="X43" s="2">
        <v>37</v>
      </c>
      <c r="Y43" s="5">
        <f t="shared" si="3"/>
        <v>0.89228295819935688</v>
      </c>
      <c r="Z43" s="2">
        <v>1560</v>
      </c>
    </row>
    <row r="44" spans="1:26" ht="30">
      <c r="A44" s="2" t="s">
        <v>353</v>
      </c>
      <c r="B44" s="2">
        <v>2013</v>
      </c>
      <c r="C44" s="2">
        <v>2015</v>
      </c>
      <c r="D44" s="2" t="s">
        <v>279</v>
      </c>
      <c r="E44" s="2">
        <v>100</v>
      </c>
      <c r="F44" s="2">
        <v>3.2</v>
      </c>
      <c r="G44" s="2">
        <v>253.2</v>
      </c>
      <c r="H44" s="2">
        <v>45</v>
      </c>
      <c r="I44" s="2">
        <v>42</v>
      </c>
      <c r="J44" s="2">
        <v>11</v>
      </c>
      <c r="K44" s="2">
        <v>20</v>
      </c>
      <c r="L44" s="2">
        <v>0.35499999999999998</v>
      </c>
      <c r="M44" s="2">
        <v>280</v>
      </c>
      <c r="N44" s="2">
        <v>111</v>
      </c>
      <c r="O44" s="2">
        <v>3.94</v>
      </c>
      <c r="P44" s="2">
        <v>166</v>
      </c>
      <c r="Q44" s="5">
        <f>(P44/G44)*9</f>
        <v>5.9004739336492893</v>
      </c>
      <c r="R44" s="68">
        <v>58</v>
      </c>
      <c r="S44" s="5">
        <v>2.06</v>
      </c>
      <c r="T44" s="5">
        <f t="shared" si="2"/>
        <v>2.8620689655172415</v>
      </c>
      <c r="U44" s="2">
        <v>1.3320000000000001</v>
      </c>
      <c r="V44" s="2">
        <v>3.72</v>
      </c>
      <c r="W44" s="2">
        <v>0.31</v>
      </c>
      <c r="X44" s="2">
        <v>23</v>
      </c>
      <c r="Y44" s="5">
        <f t="shared" si="3"/>
        <v>0.81753554502369663</v>
      </c>
      <c r="Z44" s="2">
        <v>1087</v>
      </c>
    </row>
    <row r="45" spans="1:26" ht="30">
      <c r="A45" s="2" t="s">
        <v>354</v>
      </c>
      <c r="B45" s="2">
        <v>2013</v>
      </c>
      <c r="C45" s="2">
        <v>2015</v>
      </c>
      <c r="D45" s="2" t="s">
        <v>291</v>
      </c>
      <c r="E45" s="2">
        <v>100</v>
      </c>
      <c r="F45" s="2">
        <v>3.2</v>
      </c>
      <c r="G45" s="2">
        <v>276.10000000000002</v>
      </c>
      <c r="H45" s="2">
        <v>53</v>
      </c>
      <c r="I45" s="2">
        <v>45</v>
      </c>
      <c r="J45" s="2">
        <v>23</v>
      </c>
      <c r="K45" s="2">
        <v>14</v>
      </c>
      <c r="L45" s="2">
        <v>0.622</v>
      </c>
      <c r="M45" s="2">
        <v>259</v>
      </c>
      <c r="N45" s="2">
        <v>113</v>
      </c>
      <c r="O45" s="2">
        <v>3.68</v>
      </c>
      <c r="P45" s="2">
        <v>245</v>
      </c>
      <c r="Q45" s="5">
        <f>(P45/G45)*9</f>
        <v>7.9862368706990212</v>
      </c>
      <c r="R45" s="68">
        <v>61</v>
      </c>
      <c r="S45" s="5">
        <v>1.99</v>
      </c>
      <c r="T45" s="5">
        <f t="shared" si="2"/>
        <v>4.0163934426229506</v>
      </c>
      <c r="U45" s="2">
        <v>1.1579999999999999</v>
      </c>
      <c r="V45" s="2">
        <v>3.9</v>
      </c>
      <c r="W45" s="2">
        <v>0.28599999999999998</v>
      </c>
      <c r="X45" s="2">
        <v>38</v>
      </c>
      <c r="Y45" s="5">
        <f t="shared" si="3"/>
        <v>1.2386816370880114</v>
      </c>
      <c r="Z45" s="2">
        <v>1131</v>
      </c>
    </row>
    <row r="46" spans="1:26" ht="30">
      <c r="A46" s="2" t="s">
        <v>352</v>
      </c>
      <c r="B46" s="2">
        <v>1997</v>
      </c>
      <c r="C46" s="2">
        <v>1999</v>
      </c>
      <c r="D46" s="2" t="s">
        <v>280</v>
      </c>
      <c r="E46" s="2">
        <v>100</v>
      </c>
      <c r="F46" s="2">
        <v>3.5</v>
      </c>
      <c r="G46" s="2">
        <v>387.1</v>
      </c>
      <c r="H46" s="2">
        <v>72</v>
      </c>
      <c r="I46" s="2">
        <v>62</v>
      </c>
      <c r="J46" s="2">
        <v>24</v>
      </c>
      <c r="K46" s="2">
        <v>23</v>
      </c>
      <c r="L46" s="2">
        <v>0.51100000000000001</v>
      </c>
      <c r="M46" s="2">
        <v>428</v>
      </c>
      <c r="N46" s="2">
        <v>191</v>
      </c>
      <c r="O46" s="2">
        <v>4.4400000000000004</v>
      </c>
      <c r="P46" s="2">
        <v>286</v>
      </c>
      <c r="Q46" s="5">
        <f>(P46/G46)*9</f>
        <v>6.6494445879617663</v>
      </c>
      <c r="R46" s="68">
        <v>75</v>
      </c>
      <c r="S46" s="5">
        <v>1.74</v>
      </c>
      <c r="T46" s="5">
        <f t="shared" si="2"/>
        <v>3.8133333333333335</v>
      </c>
      <c r="U46" s="2">
        <v>1.2989999999999999</v>
      </c>
      <c r="V46" s="2">
        <v>3.95</v>
      </c>
      <c r="W46" s="2">
        <v>0.315</v>
      </c>
      <c r="X46" s="2">
        <v>47</v>
      </c>
      <c r="Y46" s="5">
        <f t="shared" si="3"/>
        <v>1.0927408938258847</v>
      </c>
      <c r="Z46" s="2">
        <v>1646</v>
      </c>
    </row>
    <row r="47" spans="1:26">
      <c r="A47" s="2" t="s">
        <v>351</v>
      </c>
      <c r="B47" s="2">
        <v>1982</v>
      </c>
      <c r="C47" s="2">
        <v>1985</v>
      </c>
      <c r="D47" s="2" t="s">
        <v>300</v>
      </c>
      <c r="E47" s="2">
        <v>100</v>
      </c>
      <c r="F47" s="2">
        <v>3.9</v>
      </c>
      <c r="G47" s="2">
        <v>295.10000000000002</v>
      </c>
      <c r="H47" s="2">
        <v>63</v>
      </c>
      <c r="I47" s="2">
        <v>45</v>
      </c>
      <c r="J47" s="2">
        <v>22</v>
      </c>
      <c r="K47" s="2">
        <v>10</v>
      </c>
      <c r="L47" s="2">
        <v>0.68799999999999994</v>
      </c>
      <c r="M47" s="2">
        <v>260</v>
      </c>
      <c r="N47" s="2">
        <v>129</v>
      </c>
      <c r="O47" s="2">
        <v>3.93</v>
      </c>
      <c r="P47" s="2">
        <v>195</v>
      </c>
      <c r="Q47" s="5">
        <f>(P47/G47)*9</f>
        <v>5.9471365638766516</v>
      </c>
      <c r="R47" s="68">
        <v>132</v>
      </c>
      <c r="S47" s="5">
        <v>4.0199999999999996</v>
      </c>
      <c r="T47" s="5">
        <f t="shared" si="2"/>
        <v>1.4772727272727273</v>
      </c>
      <c r="U47" s="2">
        <v>1.327</v>
      </c>
      <c r="V47" s="2">
        <v>4.8899999999999997</v>
      </c>
      <c r="W47" s="2">
        <v>0.24399999999999999</v>
      </c>
      <c r="X47" s="2">
        <v>47</v>
      </c>
      <c r="Y47" s="5">
        <f t="shared" si="3"/>
        <v>1.433412402575398</v>
      </c>
      <c r="Z47" s="2">
        <v>1261</v>
      </c>
    </row>
    <row r="48" spans="1:26" ht="30">
      <c r="A48" s="2" t="s">
        <v>350</v>
      </c>
      <c r="B48" s="2">
        <v>2002</v>
      </c>
      <c r="C48" s="2">
        <v>2004</v>
      </c>
      <c r="D48" s="2" t="s">
        <v>293</v>
      </c>
      <c r="E48" s="2">
        <v>100</v>
      </c>
      <c r="F48" s="2">
        <v>4</v>
      </c>
      <c r="G48" s="2">
        <v>307</v>
      </c>
      <c r="H48" s="2">
        <v>57</v>
      </c>
      <c r="I48" s="2">
        <v>52</v>
      </c>
      <c r="J48" s="2">
        <v>14</v>
      </c>
      <c r="K48" s="2">
        <v>22</v>
      </c>
      <c r="L48" s="2">
        <v>0.38900000000000001</v>
      </c>
      <c r="M48" s="2">
        <v>326</v>
      </c>
      <c r="N48" s="2">
        <v>144</v>
      </c>
      <c r="O48" s="2">
        <v>4.22</v>
      </c>
      <c r="P48" s="2">
        <v>165</v>
      </c>
      <c r="Q48" s="5">
        <f>(P48/G48)*9</f>
        <v>4.8371335504885993</v>
      </c>
      <c r="R48" s="68">
        <v>96</v>
      </c>
      <c r="S48" s="5">
        <v>2.81</v>
      </c>
      <c r="T48" s="5">
        <f t="shared" si="2"/>
        <v>1.71875</v>
      </c>
      <c r="U48" s="2">
        <v>1.375</v>
      </c>
      <c r="V48" s="2">
        <v>4.46</v>
      </c>
      <c r="W48" s="2">
        <v>0.29199999999999998</v>
      </c>
      <c r="X48" s="2">
        <v>35</v>
      </c>
      <c r="Y48" s="5">
        <f t="shared" si="3"/>
        <v>1.0260586319218241</v>
      </c>
      <c r="Z48" s="2">
        <v>1321</v>
      </c>
    </row>
    <row r="49" spans="1:26">
      <c r="A49" s="2" t="s">
        <v>348</v>
      </c>
      <c r="B49" s="2">
        <v>1976</v>
      </c>
      <c r="C49" s="2">
        <v>1978</v>
      </c>
      <c r="D49" s="2" t="s">
        <v>284</v>
      </c>
      <c r="E49" s="2">
        <v>100</v>
      </c>
      <c r="F49" s="2">
        <v>4.0999999999999996</v>
      </c>
      <c r="G49" s="2">
        <v>314.2</v>
      </c>
      <c r="H49" s="2">
        <v>63</v>
      </c>
      <c r="I49" s="2">
        <v>53</v>
      </c>
      <c r="J49" s="2">
        <v>17</v>
      </c>
      <c r="K49" s="2">
        <v>17</v>
      </c>
      <c r="L49" s="2">
        <v>0.5</v>
      </c>
      <c r="M49" s="2">
        <v>326</v>
      </c>
      <c r="N49" s="2">
        <v>148</v>
      </c>
      <c r="O49" s="2">
        <v>4.2300000000000004</v>
      </c>
      <c r="P49" s="2">
        <v>188</v>
      </c>
      <c r="Q49" s="5">
        <f>(P49/G49)*9</f>
        <v>5.3851050286441762</v>
      </c>
      <c r="R49" s="68">
        <v>116</v>
      </c>
      <c r="S49" s="5">
        <v>3.32</v>
      </c>
      <c r="T49" s="5">
        <f t="shared" si="2"/>
        <v>1.6206896551724137</v>
      </c>
      <c r="U49" s="2">
        <v>1.405</v>
      </c>
      <c r="V49" s="2">
        <v>3.77</v>
      </c>
      <c r="W49" s="2">
        <v>0.29299999999999998</v>
      </c>
      <c r="X49" s="2">
        <v>27</v>
      </c>
      <c r="Y49" s="5">
        <f t="shared" si="3"/>
        <v>0.77339274347549336</v>
      </c>
      <c r="Z49" s="2">
        <v>1369</v>
      </c>
    </row>
    <row r="50" spans="1:26">
      <c r="A50" s="2" t="s">
        <v>349</v>
      </c>
      <c r="B50" s="2">
        <v>1969</v>
      </c>
      <c r="C50" s="2">
        <v>1971</v>
      </c>
      <c r="D50" s="2" t="s">
        <v>284</v>
      </c>
      <c r="E50" s="2">
        <v>100</v>
      </c>
      <c r="F50" s="2">
        <v>4.0999999999999996</v>
      </c>
      <c r="G50" s="2">
        <v>370</v>
      </c>
      <c r="H50" s="2">
        <v>90</v>
      </c>
      <c r="I50" s="2">
        <v>41</v>
      </c>
      <c r="J50" s="2">
        <v>11</v>
      </c>
      <c r="K50" s="2">
        <v>20</v>
      </c>
      <c r="L50" s="2">
        <v>0.35499999999999998</v>
      </c>
      <c r="M50" s="2">
        <v>342</v>
      </c>
      <c r="N50" s="2">
        <v>154</v>
      </c>
      <c r="O50" s="2">
        <v>3.75</v>
      </c>
      <c r="P50" s="2">
        <v>218</v>
      </c>
      <c r="Q50" s="5">
        <f>(P50/G50)*9</f>
        <v>5.3027027027027023</v>
      </c>
      <c r="R50" s="68">
        <v>107</v>
      </c>
      <c r="S50" s="5">
        <v>2.6</v>
      </c>
      <c r="T50" s="5">
        <f t="shared" si="2"/>
        <v>2.0373831775700935</v>
      </c>
      <c r="U50" s="2">
        <v>1.214</v>
      </c>
      <c r="V50" s="2">
        <v>4.05</v>
      </c>
      <c r="W50" s="2">
        <v>0.25800000000000001</v>
      </c>
      <c r="X50" s="2">
        <v>51</v>
      </c>
      <c r="Y50" s="5">
        <f t="shared" si="3"/>
        <v>1.2405405405405405</v>
      </c>
      <c r="Z50" s="2">
        <v>1531</v>
      </c>
    </row>
    <row r="51" spans="1:26">
      <c r="A51" s="2" t="s">
        <v>231</v>
      </c>
      <c r="B51" s="2">
        <v>2002</v>
      </c>
      <c r="C51" s="2">
        <v>2004</v>
      </c>
      <c r="D51" s="2" t="s">
        <v>279</v>
      </c>
      <c r="E51" s="2">
        <v>100</v>
      </c>
      <c r="F51" s="2">
        <v>4.4000000000000004</v>
      </c>
      <c r="G51" s="2">
        <v>510.2</v>
      </c>
      <c r="H51" s="2">
        <v>84</v>
      </c>
      <c r="I51" s="2">
        <v>83</v>
      </c>
      <c r="J51" s="2">
        <v>33</v>
      </c>
      <c r="K51" s="2">
        <v>33</v>
      </c>
      <c r="L51" s="2">
        <v>0.5</v>
      </c>
      <c r="M51" s="2">
        <v>551</v>
      </c>
      <c r="N51" s="2">
        <v>252</v>
      </c>
      <c r="O51" s="2">
        <v>4.4400000000000004</v>
      </c>
      <c r="P51" s="2">
        <v>364</v>
      </c>
      <c r="Q51" s="5">
        <f>(P51/G51)*9</f>
        <v>6.4210113680909444</v>
      </c>
      <c r="R51" s="68">
        <v>159</v>
      </c>
      <c r="S51" s="5">
        <v>2.8</v>
      </c>
      <c r="T51" s="5">
        <f t="shared" si="2"/>
        <v>2.2893081761006289</v>
      </c>
      <c r="U51" s="2">
        <v>1.39</v>
      </c>
      <c r="V51" s="2">
        <v>4.26</v>
      </c>
      <c r="W51" s="2">
        <v>0.308</v>
      </c>
      <c r="X51" s="2">
        <v>63</v>
      </c>
      <c r="Y51" s="5">
        <f t="shared" si="3"/>
        <v>1.1113288906311252</v>
      </c>
      <c r="Z51" s="2">
        <v>2205</v>
      </c>
    </row>
    <row r="52" spans="1:26" ht="30">
      <c r="A52" s="2" t="s">
        <v>347</v>
      </c>
      <c r="B52" s="2">
        <v>1974</v>
      </c>
      <c r="C52" s="2">
        <v>1976</v>
      </c>
      <c r="D52" s="2" t="s">
        <v>279</v>
      </c>
      <c r="E52" s="2">
        <v>100</v>
      </c>
      <c r="F52" s="2">
        <v>4.5</v>
      </c>
      <c r="G52" s="2">
        <v>493.1</v>
      </c>
      <c r="H52" s="2">
        <v>72</v>
      </c>
      <c r="I52" s="2">
        <v>68</v>
      </c>
      <c r="J52" s="2">
        <v>32</v>
      </c>
      <c r="K52" s="2">
        <v>21</v>
      </c>
      <c r="L52" s="2">
        <v>0.60399999999999998</v>
      </c>
      <c r="M52" s="2">
        <v>487</v>
      </c>
      <c r="N52" s="2">
        <v>203</v>
      </c>
      <c r="O52" s="2">
        <v>3.7</v>
      </c>
      <c r="P52" s="2">
        <v>304</v>
      </c>
      <c r="Q52" s="5">
        <f>(P52/G52)*9</f>
        <v>5.5485702697221653</v>
      </c>
      <c r="R52" s="68">
        <v>172</v>
      </c>
      <c r="S52" s="5">
        <v>3.14</v>
      </c>
      <c r="T52" s="5">
        <f t="shared" si="2"/>
        <v>1.7674418604651163</v>
      </c>
      <c r="U52" s="2">
        <v>1.3360000000000001</v>
      </c>
      <c r="V52" s="2">
        <v>3.46</v>
      </c>
      <c r="W52" s="2">
        <v>0.29499999999999998</v>
      </c>
      <c r="X52" s="2">
        <v>34</v>
      </c>
      <c r="Y52" s="5">
        <f t="shared" si="3"/>
        <v>0.62056378016629477</v>
      </c>
      <c r="Z52" s="2">
        <v>2093</v>
      </c>
    </row>
    <row r="53" spans="1:26">
      <c r="A53" s="2" t="s">
        <v>346</v>
      </c>
      <c r="B53" s="2">
        <v>1998</v>
      </c>
      <c r="C53" s="2">
        <v>2000</v>
      </c>
      <c r="D53" s="2" t="s">
        <v>291</v>
      </c>
      <c r="E53" s="2">
        <v>100</v>
      </c>
      <c r="F53" s="2">
        <v>4.5999999999999996</v>
      </c>
      <c r="G53" s="2">
        <v>378</v>
      </c>
      <c r="H53" s="2">
        <v>74</v>
      </c>
      <c r="I53" s="2">
        <v>60</v>
      </c>
      <c r="J53" s="2">
        <v>26</v>
      </c>
      <c r="K53" s="2">
        <v>20</v>
      </c>
      <c r="L53" s="2">
        <v>0.56499999999999995</v>
      </c>
      <c r="M53" s="2">
        <v>436</v>
      </c>
      <c r="N53" s="2">
        <v>199</v>
      </c>
      <c r="O53" s="2">
        <v>4.74</v>
      </c>
      <c r="P53" s="2">
        <v>213</v>
      </c>
      <c r="Q53" s="5">
        <f>(P53/G53)*9</f>
        <v>5.0714285714285712</v>
      </c>
      <c r="R53" s="68">
        <v>125</v>
      </c>
      <c r="S53" s="5">
        <v>2.98</v>
      </c>
      <c r="T53" s="5">
        <f t="shared" si="2"/>
        <v>1.704</v>
      </c>
      <c r="U53" s="2">
        <v>1.484</v>
      </c>
      <c r="V53" s="2">
        <v>4.43</v>
      </c>
      <c r="W53" s="2">
        <v>0.31900000000000001</v>
      </c>
      <c r="X53" s="2">
        <v>39</v>
      </c>
      <c r="Y53" s="5">
        <f t="shared" si="3"/>
        <v>0.92857142857142849</v>
      </c>
      <c r="Z53" s="2">
        <v>1646</v>
      </c>
    </row>
    <row r="54" spans="1:26">
      <c r="A54" s="2" t="s">
        <v>345</v>
      </c>
      <c r="B54" s="2">
        <v>1988</v>
      </c>
      <c r="C54" s="2">
        <v>1990</v>
      </c>
      <c r="D54" s="2" t="s">
        <v>279</v>
      </c>
      <c r="E54" s="2">
        <v>100</v>
      </c>
      <c r="F54" s="2">
        <v>4.8</v>
      </c>
      <c r="G54" s="2">
        <v>403.1</v>
      </c>
      <c r="H54" s="2">
        <v>67</v>
      </c>
      <c r="I54" s="2">
        <v>63</v>
      </c>
      <c r="J54" s="2">
        <v>21</v>
      </c>
      <c r="K54" s="2">
        <v>20</v>
      </c>
      <c r="L54" s="2">
        <v>0.51200000000000001</v>
      </c>
      <c r="M54" s="2">
        <v>385</v>
      </c>
      <c r="N54" s="2">
        <v>170</v>
      </c>
      <c r="O54" s="2">
        <v>3.79</v>
      </c>
      <c r="P54" s="2">
        <v>191</v>
      </c>
      <c r="Q54" s="5">
        <f>(P54/G54)*9</f>
        <v>4.2644505085586699</v>
      </c>
      <c r="R54" s="68">
        <v>158</v>
      </c>
      <c r="S54" s="5">
        <v>3.53</v>
      </c>
      <c r="T54" s="5">
        <f t="shared" si="2"/>
        <v>1.2088607594936709</v>
      </c>
      <c r="U54" s="2">
        <v>1.3460000000000001</v>
      </c>
      <c r="V54" s="2">
        <v>4.3099999999999996</v>
      </c>
      <c r="W54" s="2">
        <v>0.26500000000000001</v>
      </c>
      <c r="X54" s="2">
        <v>40</v>
      </c>
      <c r="Y54" s="5">
        <f t="shared" si="3"/>
        <v>0.89307864053584718</v>
      </c>
      <c r="Z54" s="2">
        <v>1707</v>
      </c>
    </row>
    <row r="55" spans="1:26">
      <c r="A55" s="2" t="s">
        <v>344</v>
      </c>
      <c r="B55" s="2">
        <v>1997</v>
      </c>
      <c r="C55" s="2">
        <v>1999</v>
      </c>
      <c r="D55" s="2" t="s">
        <v>279</v>
      </c>
      <c r="E55" s="2">
        <v>100</v>
      </c>
      <c r="F55" s="2">
        <v>5</v>
      </c>
      <c r="G55" s="2">
        <v>390</v>
      </c>
      <c r="H55" s="2">
        <v>67</v>
      </c>
      <c r="I55" s="2">
        <v>66</v>
      </c>
      <c r="J55" s="2">
        <v>16</v>
      </c>
      <c r="K55" s="2">
        <v>30</v>
      </c>
      <c r="L55" s="2">
        <v>0.34799999999999998</v>
      </c>
      <c r="M55" s="2">
        <v>452</v>
      </c>
      <c r="N55" s="2">
        <v>229</v>
      </c>
      <c r="O55" s="2">
        <v>5.28</v>
      </c>
      <c r="P55" s="2">
        <v>246</v>
      </c>
      <c r="Q55" s="5">
        <f>(P55/G55)*9</f>
        <v>5.6769230769230763</v>
      </c>
      <c r="R55" s="68">
        <v>136</v>
      </c>
      <c r="S55" s="5">
        <v>3.14</v>
      </c>
      <c r="T55" s="5">
        <f t="shared" si="2"/>
        <v>1.8088235294117647</v>
      </c>
      <c r="U55" s="2">
        <v>1.508</v>
      </c>
      <c r="V55" s="2">
        <v>4.54</v>
      </c>
      <c r="W55" s="2">
        <v>0.32500000000000001</v>
      </c>
      <c r="X55" s="2">
        <v>47</v>
      </c>
      <c r="Y55" s="5">
        <f t="shared" si="3"/>
        <v>1.0846153846153845</v>
      </c>
      <c r="Z55" s="2">
        <v>1706</v>
      </c>
    </row>
    <row r="56" spans="1:26" ht="30">
      <c r="A56" s="2" t="s">
        <v>342</v>
      </c>
      <c r="B56" s="2">
        <v>1986</v>
      </c>
      <c r="C56" s="2">
        <v>1988</v>
      </c>
      <c r="D56" s="2" t="s">
        <v>280</v>
      </c>
      <c r="E56" s="2">
        <v>100</v>
      </c>
      <c r="F56" s="2">
        <v>5.0999999999999996</v>
      </c>
      <c r="G56" s="2">
        <v>405.1</v>
      </c>
      <c r="H56" s="2">
        <v>72</v>
      </c>
      <c r="I56" s="2">
        <v>63</v>
      </c>
      <c r="J56" s="2">
        <v>24</v>
      </c>
      <c r="K56" s="2">
        <v>26</v>
      </c>
      <c r="L56" s="2">
        <v>0.48</v>
      </c>
      <c r="M56" s="2">
        <v>404</v>
      </c>
      <c r="N56" s="2">
        <v>198</v>
      </c>
      <c r="O56" s="2">
        <v>4.4000000000000004</v>
      </c>
      <c r="P56" s="2">
        <v>291</v>
      </c>
      <c r="Q56" s="5">
        <f>(P56/G56)*9</f>
        <v>6.465070352999259</v>
      </c>
      <c r="R56" s="68">
        <v>112</v>
      </c>
      <c r="S56" s="5">
        <v>2.4900000000000002</v>
      </c>
      <c r="T56" s="5">
        <f t="shared" si="2"/>
        <v>2.5982142857142856</v>
      </c>
      <c r="U56" s="2">
        <v>1.2729999999999999</v>
      </c>
      <c r="V56" s="2">
        <v>4.08</v>
      </c>
      <c r="W56" s="2">
        <v>0.28000000000000003</v>
      </c>
      <c r="X56" s="2">
        <v>57</v>
      </c>
      <c r="Y56" s="5">
        <f t="shared" si="3"/>
        <v>1.2663539866699578</v>
      </c>
      <c r="Z56" s="2">
        <v>1716</v>
      </c>
    </row>
    <row r="57" spans="1:26">
      <c r="A57" s="2" t="s">
        <v>343</v>
      </c>
      <c r="B57" s="2">
        <v>1983</v>
      </c>
      <c r="C57" s="2">
        <v>1985</v>
      </c>
      <c r="D57" s="2" t="s">
        <v>280</v>
      </c>
      <c r="E57" s="2">
        <v>100</v>
      </c>
      <c r="F57" s="2">
        <v>5.0999999999999996</v>
      </c>
      <c r="G57" s="2">
        <v>430.2</v>
      </c>
      <c r="H57" s="2">
        <v>99</v>
      </c>
      <c r="I57" s="2">
        <v>62</v>
      </c>
      <c r="J57" s="2">
        <v>27</v>
      </c>
      <c r="K57" s="2">
        <v>24</v>
      </c>
      <c r="L57" s="2">
        <v>0.52900000000000003</v>
      </c>
      <c r="M57" s="2">
        <v>434</v>
      </c>
      <c r="N57" s="2">
        <v>175</v>
      </c>
      <c r="O57" s="2">
        <v>3.66</v>
      </c>
      <c r="P57" s="2">
        <v>301</v>
      </c>
      <c r="Q57" s="5">
        <f>(P57/G57)*9</f>
        <v>6.2970711297071134</v>
      </c>
      <c r="R57" s="68">
        <v>160</v>
      </c>
      <c r="S57" s="5">
        <v>3.34</v>
      </c>
      <c r="T57" s="5">
        <f t="shared" si="2"/>
        <v>1.8812500000000001</v>
      </c>
      <c r="U57" s="2">
        <v>1.379</v>
      </c>
      <c r="V57" s="2">
        <v>3.51</v>
      </c>
      <c r="W57" s="2">
        <v>0.30199999999999999</v>
      </c>
      <c r="X57" s="2">
        <v>32</v>
      </c>
      <c r="Y57" s="5">
        <f t="shared" si="3"/>
        <v>0.66945606694560678</v>
      </c>
      <c r="Z57" s="2">
        <v>1857</v>
      </c>
    </row>
    <row r="58" spans="1:26">
      <c r="A58" s="2" t="s">
        <v>341</v>
      </c>
      <c r="B58" s="2">
        <v>1995</v>
      </c>
      <c r="C58" s="2">
        <v>1998</v>
      </c>
      <c r="D58" s="2" t="s">
        <v>334</v>
      </c>
      <c r="E58" s="2">
        <v>100</v>
      </c>
      <c r="F58" s="2">
        <v>6.2</v>
      </c>
      <c r="G58" s="2">
        <v>419.1</v>
      </c>
      <c r="H58" s="2">
        <v>75</v>
      </c>
      <c r="I58" s="2">
        <v>60</v>
      </c>
      <c r="J58" s="2">
        <v>22</v>
      </c>
      <c r="K58" s="2">
        <v>22</v>
      </c>
      <c r="L58" s="2">
        <v>0.5</v>
      </c>
      <c r="M58" s="2">
        <v>443</v>
      </c>
      <c r="N58" s="2">
        <v>231</v>
      </c>
      <c r="O58" s="2">
        <v>4.96</v>
      </c>
      <c r="P58" s="2">
        <v>207</v>
      </c>
      <c r="Q58" s="5">
        <f>(P58/G58)*9</f>
        <v>4.4452397995705084</v>
      </c>
      <c r="R58" s="68">
        <v>196</v>
      </c>
      <c r="S58" s="5">
        <v>4.21</v>
      </c>
      <c r="T58" s="5">
        <f t="shared" si="2"/>
        <v>1.0561224489795917</v>
      </c>
      <c r="U58" s="2">
        <v>1.524</v>
      </c>
      <c r="V58" s="2">
        <v>5.19</v>
      </c>
      <c r="W58" s="2">
        <v>0.28699999999999998</v>
      </c>
      <c r="X58" s="2">
        <v>50</v>
      </c>
      <c r="Y58" s="5">
        <f t="shared" si="3"/>
        <v>1.0737294201861132</v>
      </c>
      <c r="Z58" s="2">
        <v>1843</v>
      </c>
    </row>
    <row r="59" spans="1:26">
      <c r="A59" s="2" t="s">
        <v>340</v>
      </c>
      <c r="B59" s="2">
        <v>1999</v>
      </c>
      <c r="C59" s="2">
        <v>2001</v>
      </c>
      <c r="D59" s="2" t="s">
        <v>280</v>
      </c>
      <c r="E59" s="2">
        <v>100</v>
      </c>
      <c r="F59" s="2">
        <v>7.5</v>
      </c>
      <c r="G59" s="2">
        <v>593</v>
      </c>
      <c r="H59" s="2">
        <v>94</v>
      </c>
      <c r="I59" s="2">
        <v>92</v>
      </c>
      <c r="J59" s="2">
        <v>33</v>
      </c>
      <c r="K59" s="2">
        <v>43</v>
      </c>
      <c r="L59" s="2">
        <v>0.434</v>
      </c>
      <c r="M59" s="2">
        <v>616</v>
      </c>
      <c r="N59" s="2">
        <v>301</v>
      </c>
      <c r="O59" s="2">
        <v>4.57</v>
      </c>
      <c r="P59" s="2">
        <v>402</v>
      </c>
      <c r="Q59" s="5">
        <f>(P59/G59)*9</f>
        <v>6.1011804384485666</v>
      </c>
      <c r="R59" s="68">
        <v>176</v>
      </c>
      <c r="S59" s="5">
        <v>2.67</v>
      </c>
      <c r="T59" s="5">
        <f t="shared" si="2"/>
        <v>2.2840909090909092</v>
      </c>
      <c r="U59" s="2">
        <v>1.3360000000000001</v>
      </c>
      <c r="V59" s="2">
        <v>4.45</v>
      </c>
      <c r="W59" s="2">
        <v>0.29699999999999999</v>
      </c>
      <c r="X59" s="2">
        <v>72</v>
      </c>
      <c r="Y59" s="5">
        <f>(X59/G59)*9</f>
        <v>1.0927487352445193</v>
      </c>
      <c r="Z59" s="2">
        <v>2551</v>
      </c>
    </row>
    <row r="60" spans="1:26">
      <c r="A60" s="65" t="s">
        <v>886</v>
      </c>
      <c r="B60" s="36">
        <v>1998</v>
      </c>
      <c r="C60" s="36">
        <v>2000</v>
      </c>
      <c r="D60" s="36" t="s">
        <v>280</v>
      </c>
      <c r="E60" s="36">
        <v>101</v>
      </c>
      <c r="F60" s="36">
        <v>9.6999999999999993</v>
      </c>
      <c r="G60" s="36">
        <v>578.20000000000005</v>
      </c>
      <c r="H60" s="36">
        <v>99</v>
      </c>
      <c r="I60" s="36">
        <v>99</v>
      </c>
      <c r="J60" s="36">
        <v>28</v>
      </c>
      <c r="K60" s="36">
        <v>35</v>
      </c>
      <c r="L60" s="36">
        <v>0.44400000000000001</v>
      </c>
      <c r="M60" s="36">
        <v>590</v>
      </c>
      <c r="N60" s="36">
        <v>319</v>
      </c>
      <c r="O60" s="36">
        <v>4.96</v>
      </c>
      <c r="P60" s="36">
        <v>430</v>
      </c>
      <c r="Q60" s="5">
        <f t="shared" ref="Q60:Q123" si="4">(P60/G60)*9</f>
        <v>6.6931857488758206</v>
      </c>
      <c r="R60" s="69">
        <v>177</v>
      </c>
      <c r="S60" s="53">
        <f>(R60/G60)*9</f>
        <v>2.7551020408163263</v>
      </c>
      <c r="T60" s="5">
        <f t="shared" si="2"/>
        <v>2.4293785310734464</v>
      </c>
      <c r="U60" s="36">
        <v>1.325</v>
      </c>
      <c r="V60" s="36">
        <v>4.6100000000000003</v>
      </c>
      <c r="W60" s="36">
        <v>0.28499999999999998</v>
      </c>
      <c r="X60" s="36">
        <v>88</v>
      </c>
      <c r="Y60" s="5">
        <f>(X60/G60)*9</f>
        <v>1.3697682462815632</v>
      </c>
      <c r="Z60" s="38">
        <v>2479</v>
      </c>
    </row>
    <row r="61" spans="1:26">
      <c r="A61" s="64" t="s">
        <v>885</v>
      </c>
      <c r="B61" s="40">
        <v>1969</v>
      </c>
      <c r="C61" s="40">
        <v>1971</v>
      </c>
      <c r="D61" s="40" t="s">
        <v>284</v>
      </c>
      <c r="E61" s="40">
        <v>103</v>
      </c>
      <c r="F61" s="40">
        <v>8.6</v>
      </c>
      <c r="G61" s="40">
        <v>682</v>
      </c>
      <c r="H61" s="40">
        <v>111</v>
      </c>
      <c r="I61" s="40">
        <v>94</v>
      </c>
      <c r="J61" s="40">
        <v>37</v>
      </c>
      <c r="K61" s="40">
        <v>39</v>
      </c>
      <c r="L61" s="40">
        <v>0.48699999999999999</v>
      </c>
      <c r="M61" s="40">
        <v>680</v>
      </c>
      <c r="N61" s="40">
        <v>264</v>
      </c>
      <c r="O61" s="40">
        <v>3.48</v>
      </c>
      <c r="P61" s="40">
        <v>344</v>
      </c>
      <c r="Q61" s="5">
        <f t="shared" si="4"/>
        <v>4.5395894428152488</v>
      </c>
      <c r="R61" s="70">
        <v>183</v>
      </c>
      <c r="S61" s="53">
        <f t="shared" ref="S61:S124" si="5">(R61/G61)*9</f>
        <v>2.4149560117302054</v>
      </c>
      <c r="T61" s="5">
        <f t="shared" si="2"/>
        <v>1.8797814207650274</v>
      </c>
      <c r="U61" s="40">
        <v>1.2649999999999999</v>
      </c>
      <c r="V61" s="40">
        <v>3.42</v>
      </c>
      <c r="W61" s="40">
        <v>0.28499999999999998</v>
      </c>
      <c r="X61" s="40">
        <v>53</v>
      </c>
      <c r="Y61" s="5">
        <f t="shared" ref="Y61:Y124" si="6">(X61/G61)*9</f>
        <v>0.69941348973607043</v>
      </c>
      <c r="Z61" s="42">
        <v>2827</v>
      </c>
    </row>
    <row r="62" spans="1:26">
      <c r="A62" s="65" t="s">
        <v>42</v>
      </c>
      <c r="B62" s="36">
        <v>1988</v>
      </c>
      <c r="C62" s="36">
        <v>1990</v>
      </c>
      <c r="D62" s="36" t="s">
        <v>277</v>
      </c>
      <c r="E62" s="36">
        <v>104</v>
      </c>
      <c r="F62" s="36">
        <v>7</v>
      </c>
      <c r="G62" s="36">
        <v>503.1</v>
      </c>
      <c r="H62" s="36">
        <v>75</v>
      </c>
      <c r="I62" s="36">
        <v>75</v>
      </c>
      <c r="J62" s="36">
        <v>28</v>
      </c>
      <c r="K62" s="36">
        <v>29</v>
      </c>
      <c r="L62" s="36">
        <v>0.49099999999999999</v>
      </c>
      <c r="M62" s="36">
        <v>440</v>
      </c>
      <c r="N62" s="36">
        <v>206</v>
      </c>
      <c r="O62" s="36">
        <v>3.68</v>
      </c>
      <c r="P62" s="36">
        <v>375</v>
      </c>
      <c r="Q62" s="5">
        <f t="shared" si="4"/>
        <v>6.7084078711985686</v>
      </c>
      <c r="R62" s="69">
        <v>195</v>
      </c>
      <c r="S62" s="53">
        <f t="shared" si="5"/>
        <v>3.4883720930232553</v>
      </c>
      <c r="T62" s="5">
        <f t="shared" si="2"/>
        <v>1.9230769230769231</v>
      </c>
      <c r="U62" s="36">
        <v>1.262</v>
      </c>
      <c r="V62" s="36">
        <v>3.65</v>
      </c>
      <c r="W62" s="36">
        <v>0.26900000000000002</v>
      </c>
      <c r="X62" s="36">
        <v>45</v>
      </c>
      <c r="Y62" s="5">
        <f t="shared" si="6"/>
        <v>0.80500894454382821</v>
      </c>
      <c r="Z62" s="38">
        <v>2110</v>
      </c>
    </row>
    <row r="63" spans="1:26">
      <c r="A63" s="64" t="s">
        <v>884</v>
      </c>
      <c r="B63" s="40">
        <v>1969</v>
      </c>
      <c r="C63" s="40">
        <v>1971</v>
      </c>
      <c r="D63" s="40" t="s">
        <v>277</v>
      </c>
      <c r="E63" s="40">
        <v>98</v>
      </c>
      <c r="F63" s="40">
        <v>6.9</v>
      </c>
      <c r="G63" s="40">
        <v>697.2</v>
      </c>
      <c r="H63" s="40">
        <v>109</v>
      </c>
      <c r="I63" s="40">
        <v>105</v>
      </c>
      <c r="J63" s="40">
        <v>32</v>
      </c>
      <c r="K63" s="40">
        <v>49</v>
      </c>
      <c r="L63" s="40">
        <v>0.39500000000000002</v>
      </c>
      <c r="M63" s="40">
        <v>615</v>
      </c>
      <c r="N63" s="40">
        <v>283</v>
      </c>
      <c r="O63" s="40">
        <v>3.65</v>
      </c>
      <c r="P63" s="40">
        <v>498</v>
      </c>
      <c r="Q63" s="5">
        <f t="shared" si="4"/>
        <v>6.4285714285714279</v>
      </c>
      <c r="R63" s="70">
        <v>323</v>
      </c>
      <c r="S63" s="53">
        <f t="shared" si="5"/>
        <v>4.169535283993115</v>
      </c>
      <c r="T63" s="5">
        <f t="shared" si="2"/>
        <v>1.541795665634675</v>
      </c>
      <c r="U63" s="40">
        <v>1.3440000000000001</v>
      </c>
      <c r="V63" s="40">
        <v>3.81</v>
      </c>
      <c r="W63" s="40">
        <v>0.26700000000000002</v>
      </c>
      <c r="X63" s="40">
        <v>67</v>
      </c>
      <c r="Y63" s="5">
        <f t="shared" si="6"/>
        <v>0.8648881239242685</v>
      </c>
      <c r="Z63" s="42">
        <v>2987</v>
      </c>
    </row>
    <row r="64" spans="1:26">
      <c r="A64" s="65" t="s">
        <v>883</v>
      </c>
      <c r="B64" s="36">
        <v>1985</v>
      </c>
      <c r="C64" s="36">
        <v>1987</v>
      </c>
      <c r="D64" s="36" t="s">
        <v>280</v>
      </c>
      <c r="E64" s="36">
        <v>97</v>
      </c>
      <c r="F64" s="36">
        <v>6.8</v>
      </c>
      <c r="G64" s="36">
        <v>441</v>
      </c>
      <c r="H64" s="36">
        <v>72</v>
      </c>
      <c r="I64" s="36">
        <v>68</v>
      </c>
      <c r="J64" s="36">
        <v>19</v>
      </c>
      <c r="K64" s="36">
        <v>23</v>
      </c>
      <c r="L64" s="36">
        <v>0.45200000000000001</v>
      </c>
      <c r="M64" s="36">
        <v>463</v>
      </c>
      <c r="N64" s="36">
        <v>226</v>
      </c>
      <c r="O64" s="36">
        <v>4.6100000000000003</v>
      </c>
      <c r="P64" s="36">
        <v>190</v>
      </c>
      <c r="Q64" s="5">
        <f t="shared" si="4"/>
        <v>3.8775510204081636</v>
      </c>
      <c r="R64" s="69">
        <v>99</v>
      </c>
      <c r="S64" s="53">
        <f t="shared" si="5"/>
        <v>2.0204081632653059</v>
      </c>
      <c r="T64" s="5">
        <f t="shared" si="2"/>
        <v>1.9191919191919191</v>
      </c>
      <c r="U64" s="36">
        <v>1.274</v>
      </c>
      <c r="V64" s="36">
        <v>4.66</v>
      </c>
      <c r="W64" s="36">
        <v>0.27100000000000002</v>
      </c>
      <c r="X64" s="36">
        <v>66</v>
      </c>
      <c r="Y64" s="5">
        <f t="shared" si="6"/>
        <v>1.346938775510204</v>
      </c>
      <c r="Z64" s="38">
        <v>1843</v>
      </c>
    </row>
    <row r="65" spans="1:26">
      <c r="A65" s="64" t="s">
        <v>882</v>
      </c>
      <c r="B65" s="40">
        <v>1978</v>
      </c>
      <c r="C65" s="40">
        <v>1980</v>
      </c>
      <c r="D65" s="40" t="s">
        <v>277</v>
      </c>
      <c r="E65" s="40">
        <v>101</v>
      </c>
      <c r="F65" s="40">
        <v>6.8</v>
      </c>
      <c r="G65" s="40">
        <v>549.1</v>
      </c>
      <c r="H65" s="40">
        <v>93</v>
      </c>
      <c r="I65" s="40">
        <v>81</v>
      </c>
      <c r="J65" s="40">
        <v>29</v>
      </c>
      <c r="K65" s="40">
        <v>24</v>
      </c>
      <c r="L65" s="40">
        <v>0.54700000000000004</v>
      </c>
      <c r="M65" s="40">
        <v>531</v>
      </c>
      <c r="N65" s="40">
        <v>228</v>
      </c>
      <c r="O65" s="40">
        <v>3.74</v>
      </c>
      <c r="P65" s="40">
        <v>334</v>
      </c>
      <c r="Q65" s="5">
        <f t="shared" si="4"/>
        <v>5.4744126752868327</v>
      </c>
      <c r="R65" s="70">
        <v>154</v>
      </c>
      <c r="S65" s="53">
        <f t="shared" si="5"/>
        <v>2.5241303951921323</v>
      </c>
      <c r="T65" s="5">
        <f t="shared" si="2"/>
        <v>2.168831168831169</v>
      </c>
      <c r="U65" s="40">
        <v>1.2470000000000001</v>
      </c>
      <c r="V65" s="40">
        <v>3.46</v>
      </c>
      <c r="W65" s="40">
        <v>0.28100000000000003</v>
      </c>
      <c r="X65" s="40">
        <v>46</v>
      </c>
      <c r="Y65" s="5">
        <f t="shared" si="6"/>
        <v>0.75396102713531232</v>
      </c>
      <c r="Z65" s="42">
        <v>2292</v>
      </c>
    </row>
    <row r="66" spans="1:26">
      <c r="A66" s="65" t="s">
        <v>881</v>
      </c>
      <c r="B66" s="36">
        <v>1978</v>
      </c>
      <c r="C66" s="36">
        <v>1980</v>
      </c>
      <c r="D66" s="36" t="s">
        <v>277</v>
      </c>
      <c r="E66" s="36">
        <v>102</v>
      </c>
      <c r="F66" s="36">
        <v>6.3</v>
      </c>
      <c r="G66" s="36">
        <v>580</v>
      </c>
      <c r="H66" s="36">
        <v>93</v>
      </c>
      <c r="I66" s="36">
        <v>85</v>
      </c>
      <c r="J66" s="36">
        <v>24</v>
      </c>
      <c r="K66" s="36">
        <v>36</v>
      </c>
      <c r="L66" s="36">
        <v>0.4</v>
      </c>
      <c r="M66" s="36">
        <v>620</v>
      </c>
      <c r="N66" s="36">
        <v>263</v>
      </c>
      <c r="O66" s="36">
        <v>4.08</v>
      </c>
      <c r="P66" s="36">
        <v>265</v>
      </c>
      <c r="Q66" s="5">
        <f t="shared" si="4"/>
        <v>4.112068965517242</v>
      </c>
      <c r="R66" s="69">
        <v>183</v>
      </c>
      <c r="S66" s="53">
        <f t="shared" si="5"/>
        <v>2.8396551724137931</v>
      </c>
      <c r="T66" s="5">
        <f t="shared" si="2"/>
        <v>1.4480874316939891</v>
      </c>
      <c r="U66" s="36">
        <v>1.3839999999999999</v>
      </c>
      <c r="V66" s="36">
        <v>3.87</v>
      </c>
      <c r="W66" s="36">
        <v>0.29099999999999998</v>
      </c>
      <c r="X66" s="36">
        <v>49</v>
      </c>
      <c r="Y66" s="5">
        <f t="shared" si="6"/>
        <v>0.76034482758620692</v>
      </c>
      <c r="Z66" s="38">
        <v>2487</v>
      </c>
    </row>
    <row r="67" spans="1:26" ht="30">
      <c r="A67" s="64" t="s">
        <v>880</v>
      </c>
      <c r="B67" s="40">
        <v>2001</v>
      </c>
      <c r="C67" s="40">
        <v>2003</v>
      </c>
      <c r="D67" s="40" t="s">
        <v>293</v>
      </c>
      <c r="E67" s="40">
        <v>101</v>
      </c>
      <c r="F67" s="40">
        <v>6.2</v>
      </c>
      <c r="G67" s="40">
        <v>535.1</v>
      </c>
      <c r="H67" s="40">
        <v>95</v>
      </c>
      <c r="I67" s="40">
        <v>79</v>
      </c>
      <c r="J67" s="40">
        <v>27</v>
      </c>
      <c r="K67" s="40">
        <v>32</v>
      </c>
      <c r="L67" s="40">
        <v>0.45800000000000002</v>
      </c>
      <c r="M67" s="40">
        <v>543</v>
      </c>
      <c r="N67" s="40">
        <v>228</v>
      </c>
      <c r="O67" s="40">
        <v>3.83</v>
      </c>
      <c r="P67" s="40">
        <v>349</v>
      </c>
      <c r="Q67" s="5">
        <f t="shared" si="4"/>
        <v>5.8699308540459727</v>
      </c>
      <c r="R67" s="70">
        <v>143</v>
      </c>
      <c r="S67" s="53">
        <f t="shared" si="5"/>
        <v>2.4051579144085218</v>
      </c>
      <c r="T67" s="5">
        <f t="shared" si="2"/>
        <v>2.4405594405594404</v>
      </c>
      <c r="U67" s="40">
        <v>1.2809999999999999</v>
      </c>
      <c r="V67" s="40">
        <v>3.94</v>
      </c>
      <c r="W67" s="40">
        <v>0.29399999999999998</v>
      </c>
      <c r="X67" s="40">
        <v>53</v>
      </c>
      <c r="Y67" s="5">
        <f t="shared" si="6"/>
        <v>0.89142216408148012</v>
      </c>
      <c r="Z67" s="42">
        <v>2262</v>
      </c>
    </row>
    <row r="68" spans="1:26" ht="30">
      <c r="A68" s="65" t="s">
        <v>879</v>
      </c>
      <c r="B68" s="36">
        <v>1985</v>
      </c>
      <c r="C68" s="36">
        <v>1987</v>
      </c>
      <c r="D68" s="36" t="s">
        <v>277</v>
      </c>
      <c r="E68" s="36">
        <v>105</v>
      </c>
      <c r="F68" s="36">
        <v>6.2</v>
      </c>
      <c r="G68" s="36">
        <v>412.1</v>
      </c>
      <c r="H68" s="36">
        <v>70</v>
      </c>
      <c r="I68" s="36">
        <v>67</v>
      </c>
      <c r="J68" s="36">
        <v>26</v>
      </c>
      <c r="K68" s="36">
        <v>23</v>
      </c>
      <c r="L68" s="36">
        <v>0.53100000000000003</v>
      </c>
      <c r="M68" s="36">
        <v>314</v>
      </c>
      <c r="N68" s="36">
        <v>167</v>
      </c>
      <c r="O68" s="36">
        <v>3.65</v>
      </c>
      <c r="P68" s="36">
        <v>350</v>
      </c>
      <c r="Q68" s="5">
        <f t="shared" si="4"/>
        <v>7.6437757825770438</v>
      </c>
      <c r="R68" s="69">
        <v>214</v>
      </c>
      <c r="S68" s="53">
        <f t="shared" si="5"/>
        <v>4.6736229070613931</v>
      </c>
      <c r="T68" s="5">
        <f t="shared" si="2"/>
        <v>1.6355140186915889</v>
      </c>
      <c r="U68" s="36">
        <v>1.2809999999999999</v>
      </c>
      <c r="V68" s="36">
        <v>3.63</v>
      </c>
      <c r="W68" s="36">
        <v>0.252</v>
      </c>
      <c r="X68" s="36">
        <v>30</v>
      </c>
      <c r="Y68" s="5">
        <f t="shared" si="6"/>
        <v>0.65518078136374658</v>
      </c>
      <c r="Z68" s="38">
        <v>1741</v>
      </c>
    </row>
    <row r="69" spans="1:26">
      <c r="A69" s="64" t="s">
        <v>878</v>
      </c>
      <c r="B69" s="40">
        <v>2015</v>
      </c>
      <c r="C69" s="40">
        <v>2017</v>
      </c>
      <c r="D69" s="40" t="s">
        <v>280</v>
      </c>
      <c r="E69" s="40">
        <v>105</v>
      </c>
      <c r="F69" s="40">
        <v>6</v>
      </c>
      <c r="G69" s="40">
        <v>356.2</v>
      </c>
      <c r="H69" s="40">
        <v>60</v>
      </c>
      <c r="I69" s="40">
        <v>60</v>
      </c>
      <c r="J69" s="40">
        <v>24</v>
      </c>
      <c r="K69" s="40">
        <v>22</v>
      </c>
      <c r="L69" s="40">
        <v>0.52200000000000002</v>
      </c>
      <c r="M69" s="40">
        <v>344</v>
      </c>
      <c r="N69" s="40">
        <v>156</v>
      </c>
      <c r="O69" s="40">
        <v>3.94</v>
      </c>
      <c r="P69" s="40">
        <v>373</v>
      </c>
      <c r="Q69" s="5">
        <f t="shared" si="4"/>
        <v>9.4244806288601914</v>
      </c>
      <c r="R69" s="70">
        <v>97</v>
      </c>
      <c r="S69" s="53">
        <f t="shared" si="5"/>
        <v>2.450870297585626</v>
      </c>
      <c r="T69" s="5">
        <f t="shared" si="2"/>
        <v>3.8453608247422681</v>
      </c>
      <c r="U69" s="40">
        <v>1.236</v>
      </c>
      <c r="V69" s="40">
        <v>3.38</v>
      </c>
      <c r="W69" s="40">
        <v>0.315</v>
      </c>
      <c r="X69" s="40">
        <v>39</v>
      </c>
      <c r="Y69" s="5">
        <f t="shared" si="6"/>
        <v>0.98540145985401462</v>
      </c>
      <c r="Z69" s="42">
        <v>1494</v>
      </c>
    </row>
    <row r="70" spans="1:26">
      <c r="A70" s="65" t="s">
        <v>877</v>
      </c>
      <c r="B70" s="36">
        <v>1990</v>
      </c>
      <c r="C70" s="36">
        <v>1992</v>
      </c>
      <c r="D70" s="36" t="s">
        <v>281</v>
      </c>
      <c r="E70" s="36">
        <v>103</v>
      </c>
      <c r="F70" s="36">
        <v>6</v>
      </c>
      <c r="G70" s="36">
        <v>543</v>
      </c>
      <c r="H70" s="36">
        <v>91</v>
      </c>
      <c r="I70" s="36">
        <v>90</v>
      </c>
      <c r="J70" s="36">
        <v>32</v>
      </c>
      <c r="K70" s="36">
        <v>30</v>
      </c>
      <c r="L70" s="36">
        <v>0.51600000000000001</v>
      </c>
      <c r="M70" s="36">
        <v>526</v>
      </c>
      <c r="N70" s="36">
        <v>224</v>
      </c>
      <c r="O70" s="36">
        <v>3.71</v>
      </c>
      <c r="P70" s="36">
        <v>341</v>
      </c>
      <c r="Q70" s="5">
        <f t="shared" si="4"/>
        <v>5.651933701657458</v>
      </c>
      <c r="R70" s="69">
        <v>181</v>
      </c>
      <c r="S70" s="53">
        <f t="shared" si="5"/>
        <v>3</v>
      </c>
      <c r="T70" s="5">
        <f t="shared" si="2"/>
        <v>1.8839779005524862</v>
      </c>
      <c r="U70" s="36">
        <v>1.302</v>
      </c>
      <c r="V70" s="36">
        <v>3.59</v>
      </c>
      <c r="W70" s="36">
        <v>0.28499999999999998</v>
      </c>
      <c r="X70" s="36">
        <v>42</v>
      </c>
      <c r="Y70" s="5">
        <f t="shared" si="6"/>
        <v>0.69613259668508287</v>
      </c>
      <c r="Z70" s="38">
        <v>2303</v>
      </c>
    </row>
    <row r="71" spans="1:26" ht="30">
      <c r="A71" s="64" t="s">
        <v>876</v>
      </c>
      <c r="B71" s="40">
        <v>1980</v>
      </c>
      <c r="C71" s="40">
        <v>1982</v>
      </c>
      <c r="D71" s="40" t="s">
        <v>291</v>
      </c>
      <c r="E71" s="40">
        <v>104</v>
      </c>
      <c r="F71" s="40">
        <v>5.9</v>
      </c>
      <c r="G71" s="40">
        <v>380.2</v>
      </c>
      <c r="H71" s="40">
        <v>67</v>
      </c>
      <c r="I71" s="40">
        <v>57</v>
      </c>
      <c r="J71" s="40">
        <v>21</v>
      </c>
      <c r="K71" s="40">
        <v>19</v>
      </c>
      <c r="L71" s="40">
        <v>0.52500000000000002</v>
      </c>
      <c r="M71" s="40">
        <v>399</v>
      </c>
      <c r="N71" s="40">
        <v>170</v>
      </c>
      <c r="O71" s="40">
        <v>4.0199999999999996</v>
      </c>
      <c r="P71" s="40">
        <v>172</v>
      </c>
      <c r="Q71" s="5">
        <f t="shared" si="4"/>
        <v>4.07154129405576</v>
      </c>
      <c r="R71" s="70">
        <v>137</v>
      </c>
      <c r="S71" s="53">
        <f t="shared" si="5"/>
        <v>3.2430299842188326</v>
      </c>
      <c r="T71" s="5">
        <f t="shared" si="2"/>
        <v>1.2554744525547445</v>
      </c>
      <c r="U71" s="40">
        <v>1.4079999999999999</v>
      </c>
      <c r="V71" s="40">
        <v>4.16</v>
      </c>
      <c r="W71" s="40">
        <v>0.28399999999999997</v>
      </c>
      <c r="X71" s="40">
        <v>38</v>
      </c>
      <c r="Y71" s="5">
        <f t="shared" si="6"/>
        <v>0.89952656496580752</v>
      </c>
      <c r="Z71" s="42">
        <v>1627</v>
      </c>
    </row>
    <row r="72" spans="1:26">
      <c r="A72" s="65" t="s">
        <v>875</v>
      </c>
      <c r="B72" s="36">
        <v>2012</v>
      </c>
      <c r="C72" s="36">
        <v>2016</v>
      </c>
      <c r="D72" s="36" t="s">
        <v>488</v>
      </c>
      <c r="E72" s="36">
        <v>101</v>
      </c>
      <c r="F72" s="36">
        <v>5.8</v>
      </c>
      <c r="G72" s="36">
        <v>401.1</v>
      </c>
      <c r="H72" s="36">
        <v>70</v>
      </c>
      <c r="I72" s="36">
        <v>70</v>
      </c>
      <c r="J72" s="36">
        <v>28</v>
      </c>
      <c r="K72" s="36">
        <v>15</v>
      </c>
      <c r="L72" s="36">
        <v>0.65100000000000002</v>
      </c>
      <c r="M72" s="36">
        <v>361</v>
      </c>
      <c r="N72" s="36">
        <v>180</v>
      </c>
      <c r="O72" s="36">
        <v>4.04</v>
      </c>
      <c r="P72" s="36">
        <v>342</v>
      </c>
      <c r="Q72" s="5">
        <f t="shared" si="4"/>
        <v>7.6738967838444276</v>
      </c>
      <c r="R72" s="69">
        <v>119</v>
      </c>
      <c r="S72" s="53">
        <f t="shared" si="5"/>
        <v>2.670157068062827</v>
      </c>
      <c r="T72" s="5">
        <f t="shared" si="2"/>
        <v>2.8739495798319328</v>
      </c>
      <c r="U72" s="36">
        <v>1.196</v>
      </c>
      <c r="V72" s="36">
        <v>4.76</v>
      </c>
      <c r="W72" s="36">
        <v>0.25700000000000001</v>
      </c>
      <c r="X72" s="36">
        <v>74</v>
      </c>
      <c r="Y72" s="5">
        <f t="shared" si="6"/>
        <v>1.6604338070306655</v>
      </c>
      <c r="Z72" s="38">
        <v>1668</v>
      </c>
    </row>
    <row r="73" spans="1:26">
      <c r="A73" s="64" t="s">
        <v>241</v>
      </c>
      <c r="B73" s="40">
        <v>1988</v>
      </c>
      <c r="C73" s="40">
        <v>1990</v>
      </c>
      <c r="D73" s="40" t="s">
        <v>281</v>
      </c>
      <c r="E73" s="40">
        <v>103</v>
      </c>
      <c r="F73" s="40">
        <v>5.7</v>
      </c>
      <c r="G73" s="40">
        <v>374</v>
      </c>
      <c r="H73" s="40">
        <v>86</v>
      </c>
      <c r="I73" s="40">
        <v>50</v>
      </c>
      <c r="J73" s="40">
        <v>29</v>
      </c>
      <c r="K73" s="40">
        <v>22</v>
      </c>
      <c r="L73" s="40">
        <v>0.56899999999999995</v>
      </c>
      <c r="M73" s="40">
        <v>330</v>
      </c>
      <c r="N73" s="40">
        <v>156</v>
      </c>
      <c r="O73" s="40">
        <v>3.75</v>
      </c>
      <c r="P73" s="40">
        <v>346</v>
      </c>
      <c r="Q73" s="5">
        <f t="shared" si="4"/>
        <v>8.3262032085561497</v>
      </c>
      <c r="R73" s="70">
        <v>192</v>
      </c>
      <c r="S73" s="53">
        <f t="shared" si="5"/>
        <v>4.620320855614974</v>
      </c>
      <c r="T73" s="5">
        <f t="shared" si="2"/>
        <v>1.8020833333333333</v>
      </c>
      <c r="U73" s="40">
        <v>1.3959999999999999</v>
      </c>
      <c r="V73" s="40">
        <v>3.48</v>
      </c>
      <c r="W73" s="40">
        <v>0.29599999999999999</v>
      </c>
      <c r="X73" s="40">
        <v>28</v>
      </c>
      <c r="Y73" s="5">
        <f t="shared" si="6"/>
        <v>0.67379679144385018</v>
      </c>
      <c r="Z73" s="42">
        <v>1602</v>
      </c>
    </row>
    <row r="74" spans="1:26">
      <c r="A74" s="65" t="s">
        <v>874</v>
      </c>
      <c r="B74" s="36">
        <v>1988</v>
      </c>
      <c r="C74" s="36">
        <v>1990</v>
      </c>
      <c r="D74" s="36" t="s">
        <v>279</v>
      </c>
      <c r="E74" s="36">
        <v>104</v>
      </c>
      <c r="F74" s="36">
        <v>5.7</v>
      </c>
      <c r="G74" s="36">
        <v>481.1</v>
      </c>
      <c r="H74" s="36">
        <v>79</v>
      </c>
      <c r="I74" s="36">
        <v>69</v>
      </c>
      <c r="J74" s="36">
        <v>24</v>
      </c>
      <c r="K74" s="36">
        <v>31</v>
      </c>
      <c r="L74" s="36">
        <v>0.436</v>
      </c>
      <c r="M74" s="36">
        <v>483</v>
      </c>
      <c r="N74" s="36">
        <v>199</v>
      </c>
      <c r="O74" s="36">
        <v>3.72</v>
      </c>
      <c r="P74" s="36">
        <v>284</v>
      </c>
      <c r="Q74" s="5">
        <f t="shared" si="4"/>
        <v>5.3128247765537306</v>
      </c>
      <c r="R74" s="69">
        <v>177</v>
      </c>
      <c r="S74" s="53">
        <f t="shared" si="5"/>
        <v>3.3111619205986282</v>
      </c>
      <c r="T74" s="5">
        <f t="shared" si="2"/>
        <v>1.6045197740112995</v>
      </c>
      <c r="U74" s="36">
        <v>1.371</v>
      </c>
      <c r="V74" s="36">
        <v>3.62</v>
      </c>
      <c r="W74" s="36">
        <v>0.29299999999999998</v>
      </c>
      <c r="X74" s="36">
        <v>31</v>
      </c>
      <c r="Y74" s="5">
        <f t="shared" si="6"/>
        <v>0.57992101434213261</v>
      </c>
      <c r="Z74" s="38">
        <v>2059</v>
      </c>
    </row>
    <row r="75" spans="1:26">
      <c r="A75" s="64" t="s">
        <v>873</v>
      </c>
      <c r="B75" s="40">
        <v>1983</v>
      </c>
      <c r="C75" s="40">
        <v>1985</v>
      </c>
      <c r="D75" s="40" t="s">
        <v>293</v>
      </c>
      <c r="E75" s="40">
        <v>102</v>
      </c>
      <c r="F75" s="40">
        <v>5.7</v>
      </c>
      <c r="G75" s="40">
        <v>421.1</v>
      </c>
      <c r="H75" s="40">
        <v>88</v>
      </c>
      <c r="I75" s="40">
        <v>62</v>
      </c>
      <c r="J75" s="40">
        <v>22</v>
      </c>
      <c r="K75" s="40">
        <v>21</v>
      </c>
      <c r="L75" s="40">
        <v>0.51200000000000001</v>
      </c>
      <c r="M75" s="40">
        <v>467</v>
      </c>
      <c r="N75" s="40">
        <v>179</v>
      </c>
      <c r="O75" s="40">
        <v>3.82</v>
      </c>
      <c r="P75" s="40">
        <v>182</v>
      </c>
      <c r="Q75" s="5">
        <f t="shared" si="4"/>
        <v>3.8898123961054378</v>
      </c>
      <c r="R75" s="70">
        <v>128</v>
      </c>
      <c r="S75" s="53">
        <f t="shared" si="5"/>
        <v>2.7356922346236043</v>
      </c>
      <c r="T75" s="5">
        <f t="shared" si="2"/>
        <v>1.421875</v>
      </c>
      <c r="U75" s="40">
        <v>1.4119999999999999</v>
      </c>
      <c r="V75" s="40">
        <v>3.86</v>
      </c>
      <c r="W75" s="40">
        <v>0.30399999999999999</v>
      </c>
      <c r="X75" s="40">
        <v>34</v>
      </c>
      <c r="Y75" s="5">
        <f t="shared" si="6"/>
        <v>0.72666824982189504</v>
      </c>
      <c r="Z75" s="42">
        <v>1790</v>
      </c>
    </row>
    <row r="76" spans="1:26" ht="30">
      <c r="A76" s="65" t="s">
        <v>872</v>
      </c>
      <c r="B76" s="36">
        <v>1981</v>
      </c>
      <c r="C76" s="36">
        <v>1983</v>
      </c>
      <c r="D76" s="36" t="s">
        <v>279</v>
      </c>
      <c r="E76" s="36">
        <v>105</v>
      </c>
      <c r="F76" s="36">
        <v>5.7</v>
      </c>
      <c r="G76" s="36">
        <v>386.1</v>
      </c>
      <c r="H76" s="36">
        <v>62</v>
      </c>
      <c r="I76" s="36">
        <v>56</v>
      </c>
      <c r="J76" s="36">
        <v>23</v>
      </c>
      <c r="K76" s="36">
        <v>20</v>
      </c>
      <c r="L76" s="36">
        <v>0.53500000000000003</v>
      </c>
      <c r="M76" s="36">
        <v>380</v>
      </c>
      <c r="N76" s="36">
        <v>147</v>
      </c>
      <c r="O76" s="36">
        <v>3.42</v>
      </c>
      <c r="P76" s="36">
        <v>240</v>
      </c>
      <c r="Q76" s="5">
        <f t="shared" si="4"/>
        <v>5.5944055944055942</v>
      </c>
      <c r="R76" s="69">
        <v>72</v>
      </c>
      <c r="S76" s="53">
        <f t="shared" si="5"/>
        <v>1.6783216783216781</v>
      </c>
      <c r="T76" s="5">
        <f t="shared" si="2"/>
        <v>3.3333333333333335</v>
      </c>
      <c r="U76" s="36">
        <v>1.17</v>
      </c>
      <c r="V76" s="36">
        <v>2.99</v>
      </c>
      <c r="W76" s="36">
        <v>0.28899999999999998</v>
      </c>
      <c r="X76" s="36">
        <v>27</v>
      </c>
      <c r="Y76" s="5">
        <f t="shared" si="6"/>
        <v>0.62937062937062926</v>
      </c>
      <c r="Z76" s="38">
        <v>1589</v>
      </c>
    </row>
    <row r="77" spans="1:26">
      <c r="A77" s="64" t="s">
        <v>871</v>
      </c>
      <c r="B77" s="40">
        <v>2001</v>
      </c>
      <c r="C77" s="40">
        <v>2003</v>
      </c>
      <c r="D77" s="40" t="s">
        <v>280</v>
      </c>
      <c r="E77" s="40">
        <v>95</v>
      </c>
      <c r="F77" s="40">
        <v>5.6</v>
      </c>
      <c r="G77" s="40">
        <v>588.20000000000005</v>
      </c>
      <c r="H77" s="40">
        <v>93</v>
      </c>
      <c r="I77" s="40">
        <v>93</v>
      </c>
      <c r="J77" s="40">
        <v>33</v>
      </c>
      <c r="K77" s="40">
        <v>39</v>
      </c>
      <c r="L77" s="40">
        <v>0.45800000000000002</v>
      </c>
      <c r="M77" s="40">
        <v>635</v>
      </c>
      <c r="N77" s="40">
        <v>289</v>
      </c>
      <c r="O77" s="40">
        <v>4.42</v>
      </c>
      <c r="P77" s="40">
        <v>421</v>
      </c>
      <c r="Q77" s="5">
        <f t="shared" si="4"/>
        <v>6.4416865011900706</v>
      </c>
      <c r="R77" s="70">
        <v>161</v>
      </c>
      <c r="S77" s="53">
        <f t="shared" si="5"/>
        <v>2.463447806868412</v>
      </c>
      <c r="T77" s="5">
        <f t="shared" si="2"/>
        <v>2.6149068322981366</v>
      </c>
      <c r="U77" s="40">
        <v>1.3520000000000001</v>
      </c>
      <c r="V77" s="40">
        <v>4.12</v>
      </c>
      <c r="W77" s="40">
        <v>0.31</v>
      </c>
      <c r="X77" s="40">
        <v>73</v>
      </c>
      <c r="Y77" s="5">
        <f t="shared" si="6"/>
        <v>1.1169670180210811</v>
      </c>
      <c r="Z77" s="42">
        <v>2518</v>
      </c>
    </row>
    <row r="78" spans="1:26">
      <c r="A78" s="65" t="s">
        <v>870</v>
      </c>
      <c r="B78" s="36">
        <v>1998</v>
      </c>
      <c r="C78" s="36">
        <v>2000</v>
      </c>
      <c r="D78" s="36" t="s">
        <v>322</v>
      </c>
      <c r="E78" s="36">
        <v>102</v>
      </c>
      <c r="F78" s="36">
        <v>5.6</v>
      </c>
      <c r="G78" s="36">
        <v>513</v>
      </c>
      <c r="H78" s="36">
        <v>89</v>
      </c>
      <c r="I78" s="36">
        <v>87</v>
      </c>
      <c r="J78" s="36">
        <v>24</v>
      </c>
      <c r="K78" s="36">
        <v>31</v>
      </c>
      <c r="L78" s="36">
        <v>0.436</v>
      </c>
      <c r="M78" s="36">
        <v>535</v>
      </c>
      <c r="N78" s="36">
        <v>269</v>
      </c>
      <c r="O78" s="36">
        <v>4.72</v>
      </c>
      <c r="P78" s="36">
        <v>310</v>
      </c>
      <c r="Q78" s="5">
        <f t="shared" si="4"/>
        <v>5.4385964912280702</v>
      </c>
      <c r="R78" s="69">
        <v>164</v>
      </c>
      <c r="S78" s="53">
        <f t="shared" si="5"/>
        <v>2.8771929824561404</v>
      </c>
      <c r="T78" s="5">
        <f t="shared" si="2"/>
        <v>1.8902439024390243</v>
      </c>
      <c r="U78" s="36">
        <v>1.363</v>
      </c>
      <c r="V78" s="36">
        <v>4.97</v>
      </c>
      <c r="W78" s="36">
        <v>0.28899999999999998</v>
      </c>
      <c r="X78" s="36">
        <v>79</v>
      </c>
      <c r="Y78" s="5">
        <f t="shared" si="6"/>
        <v>1.3859649122807016</v>
      </c>
      <c r="Z78" s="38">
        <v>2173</v>
      </c>
    </row>
    <row r="79" spans="1:26">
      <c r="A79" s="64" t="s">
        <v>869</v>
      </c>
      <c r="B79" s="40">
        <v>2005</v>
      </c>
      <c r="C79" s="40">
        <v>2007</v>
      </c>
      <c r="D79" s="40" t="s">
        <v>280</v>
      </c>
      <c r="E79" s="40">
        <v>104</v>
      </c>
      <c r="F79" s="40">
        <v>5.5</v>
      </c>
      <c r="G79" s="40">
        <v>407.1</v>
      </c>
      <c r="H79" s="40">
        <v>68</v>
      </c>
      <c r="I79" s="40">
        <v>67</v>
      </c>
      <c r="J79" s="40">
        <v>21</v>
      </c>
      <c r="K79" s="40">
        <v>25</v>
      </c>
      <c r="L79" s="40">
        <v>0.45700000000000002</v>
      </c>
      <c r="M79" s="40">
        <v>495</v>
      </c>
      <c r="N79" s="40">
        <v>190</v>
      </c>
      <c r="O79" s="40">
        <v>4.2</v>
      </c>
      <c r="P79" s="40">
        <v>216</v>
      </c>
      <c r="Q79" s="5">
        <f t="shared" si="4"/>
        <v>4.7752394988946207</v>
      </c>
      <c r="R79" s="70">
        <v>116</v>
      </c>
      <c r="S79" s="53">
        <f t="shared" si="5"/>
        <v>2.5644804716285927</v>
      </c>
      <c r="T79" s="5">
        <f t="shared" si="2"/>
        <v>1.8620689655172413</v>
      </c>
      <c r="U79" s="40">
        <v>1.5</v>
      </c>
      <c r="V79" s="40">
        <v>4.1100000000000003</v>
      </c>
      <c r="W79" s="40">
        <v>0.33800000000000002</v>
      </c>
      <c r="X79" s="40">
        <v>34</v>
      </c>
      <c r="Y79" s="5">
        <f t="shared" si="6"/>
        <v>0.75165806927044954</v>
      </c>
      <c r="Z79" s="42">
        <v>1758</v>
      </c>
    </row>
    <row r="80" spans="1:26">
      <c r="A80" s="65" t="s">
        <v>868</v>
      </c>
      <c r="B80" s="36">
        <v>1998</v>
      </c>
      <c r="C80" s="36">
        <v>2000</v>
      </c>
      <c r="D80" s="36" t="s">
        <v>277</v>
      </c>
      <c r="E80" s="36">
        <v>95</v>
      </c>
      <c r="F80" s="36">
        <v>5.5</v>
      </c>
      <c r="G80" s="36">
        <v>567</v>
      </c>
      <c r="H80" s="36">
        <v>95</v>
      </c>
      <c r="I80" s="36">
        <v>84</v>
      </c>
      <c r="J80" s="36">
        <v>29</v>
      </c>
      <c r="K80" s="36">
        <v>34</v>
      </c>
      <c r="L80" s="36">
        <v>0.46</v>
      </c>
      <c r="M80" s="36">
        <v>607</v>
      </c>
      <c r="N80" s="36">
        <v>308</v>
      </c>
      <c r="O80" s="36">
        <v>4.8899999999999997</v>
      </c>
      <c r="P80" s="36">
        <v>349</v>
      </c>
      <c r="Q80" s="5">
        <f t="shared" si="4"/>
        <v>5.5396825396825395</v>
      </c>
      <c r="R80" s="69">
        <v>205</v>
      </c>
      <c r="S80" s="53">
        <f t="shared" si="5"/>
        <v>3.253968253968254</v>
      </c>
      <c r="T80" s="5">
        <f t="shared" si="2"/>
        <v>1.7024390243902439</v>
      </c>
      <c r="U80" s="36">
        <v>1.4319999999999999</v>
      </c>
      <c r="V80" s="36">
        <v>4.9400000000000004</v>
      </c>
      <c r="W80" s="36">
        <v>0.29299999999999998</v>
      </c>
      <c r="X80" s="36">
        <v>84</v>
      </c>
      <c r="Y80" s="5">
        <f t="shared" si="6"/>
        <v>1.3333333333333333</v>
      </c>
      <c r="Z80" s="38">
        <v>2438</v>
      </c>
    </row>
    <row r="81" spans="1:26">
      <c r="A81" s="64" t="s">
        <v>867</v>
      </c>
      <c r="B81" s="40">
        <v>1989</v>
      </c>
      <c r="C81" s="40">
        <v>1991</v>
      </c>
      <c r="D81" s="40" t="s">
        <v>280</v>
      </c>
      <c r="E81" s="40">
        <v>101</v>
      </c>
      <c r="F81" s="40">
        <v>5.5</v>
      </c>
      <c r="G81" s="40">
        <v>493</v>
      </c>
      <c r="H81" s="40">
        <v>85</v>
      </c>
      <c r="I81" s="40">
        <v>73</v>
      </c>
      <c r="J81" s="40">
        <v>30</v>
      </c>
      <c r="K81" s="40">
        <v>27</v>
      </c>
      <c r="L81" s="40">
        <v>0.52600000000000002</v>
      </c>
      <c r="M81" s="40">
        <v>532</v>
      </c>
      <c r="N81" s="40">
        <v>214</v>
      </c>
      <c r="O81" s="40">
        <v>3.91</v>
      </c>
      <c r="P81" s="40">
        <v>245</v>
      </c>
      <c r="Q81" s="5">
        <f t="shared" si="4"/>
        <v>4.4726166328600403</v>
      </c>
      <c r="R81" s="70">
        <v>146</v>
      </c>
      <c r="S81" s="53">
        <f t="shared" si="5"/>
        <v>2.6653144016227182</v>
      </c>
      <c r="T81" s="5">
        <f t="shared" si="2"/>
        <v>1.678082191780822</v>
      </c>
      <c r="U81" s="40">
        <v>1.375</v>
      </c>
      <c r="V81" s="40">
        <v>3.71</v>
      </c>
      <c r="W81" s="40">
        <v>0.29699999999999999</v>
      </c>
      <c r="X81" s="40">
        <v>35</v>
      </c>
      <c r="Y81" s="5">
        <f t="shared" si="6"/>
        <v>0.63894523326572006</v>
      </c>
      <c r="Z81" s="42">
        <v>2126</v>
      </c>
    </row>
    <row r="82" spans="1:26">
      <c r="A82" s="65" t="s">
        <v>866</v>
      </c>
      <c r="B82" s="36">
        <v>1984</v>
      </c>
      <c r="C82" s="36">
        <v>1986</v>
      </c>
      <c r="D82" s="36" t="s">
        <v>280</v>
      </c>
      <c r="E82" s="36">
        <v>101</v>
      </c>
      <c r="F82" s="36">
        <v>5.5</v>
      </c>
      <c r="G82" s="36">
        <v>509</v>
      </c>
      <c r="H82" s="36">
        <v>84</v>
      </c>
      <c r="I82" s="36">
        <v>79</v>
      </c>
      <c r="J82" s="36">
        <v>23</v>
      </c>
      <c r="K82" s="36">
        <v>27</v>
      </c>
      <c r="L82" s="36">
        <v>0.46</v>
      </c>
      <c r="M82" s="36">
        <v>484</v>
      </c>
      <c r="N82" s="36">
        <v>211</v>
      </c>
      <c r="O82" s="36">
        <v>3.73</v>
      </c>
      <c r="P82" s="36">
        <v>255</v>
      </c>
      <c r="Q82" s="5">
        <f t="shared" si="4"/>
        <v>4.5088408644400788</v>
      </c>
      <c r="R82" s="69">
        <v>186</v>
      </c>
      <c r="S82" s="53">
        <f t="shared" si="5"/>
        <v>3.2888015717092336</v>
      </c>
      <c r="T82" s="5">
        <f t="shared" si="2"/>
        <v>1.3709677419354838</v>
      </c>
      <c r="U82" s="36">
        <v>1.3160000000000001</v>
      </c>
      <c r="V82" s="36">
        <v>3.61</v>
      </c>
      <c r="W82" s="36">
        <v>0.28000000000000003</v>
      </c>
      <c r="X82" s="36">
        <v>30</v>
      </c>
      <c r="Y82" s="5">
        <f t="shared" si="6"/>
        <v>0.53045186640471509</v>
      </c>
      <c r="Z82" s="38">
        <v>2128</v>
      </c>
    </row>
    <row r="83" spans="1:26">
      <c r="A83" s="64" t="s">
        <v>865</v>
      </c>
      <c r="B83" s="40">
        <v>1977</v>
      </c>
      <c r="C83" s="40">
        <v>1979</v>
      </c>
      <c r="D83" s="40" t="s">
        <v>280</v>
      </c>
      <c r="E83" s="40">
        <v>96</v>
      </c>
      <c r="F83" s="40">
        <v>5.4</v>
      </c>
      <c r="G83" s="40">
        <v>456.1</v>
      </c>
      <c r="H83" s="40">
        <v>79</v>
      </c>
      <c r="I83" s="40">
        <v>70</v>
      </c>
      <c r="J83" s="40">
        <v>26</v>
      </c>
      <c r="K83" s="40">
        <v>20</v>
      </c>
      <c r="L83" s="40">
        <v>0.56499999999999995</v>
      </c>
      <c r="M83" s="40">
        <v>470</v>
      </c>
      <c r="N83" s="40">
        <v>211</v>
      </c>
      <c r="O83" s="40">
        <v>4.16</v>
      </c>
      <c r="P83" s="40">
        <v>238</v>
      </c>
      <c r="Q83" s="5">
        <f t="shared" si="4"/>
        <v>4.6963385222538916</v>
      </c>
      <c r="R83" s="70">
        <v>176</v>
      </c>
      <c r="S83" s="53">
        <f t="shared" si="5"/>
        <v>3.472922604691953</v>
      </c>
      <c r="T83" s="5">
        <f t="shared" si="2"/>
        <v>1.3522727272727273</v>
      </c>
      <c r="U83" s="40">
        <v>1.4159999999999999</v>
      </c>
      <c r="V83" s="40">
        <v>3.93</v>
      </c>
      <c r="W83" s="40">
        <v>0.28899999999999998</v>
      </c>
      <c r="X83" s="40">
        <v>39</v>
      </c>
      <c r="Y83" s="5">
        <f t="shared" si="6"/>
        <v>0.7695680771760578</v>
      </c>
      <c r="Z83" s="42">
        <v>1963</v>
      </c>
    </row>
    <row r="84" spans="1:26">
      <c r="A84" s="65" t="s">
        <v>864</v>
      </c>
      <c r="B84" s="36">
        <v>1972</v>
      </c>
      <c r="C84" s="36">
        <v>1974</v>
      </c>
      <c r="D84" s="36" t="s">
        <v>284</v>
      </c>
      <c r="E84" s="36">
        <v>102</v>
      </c>
      <c r="F84" s="36">
        <v>5.4</v>
      </c>
      <c r="G84" s="36">
        <v>534</v>
      </c>
      <c r="H84" s="36">
        <v>120</v>
      </c>
      <c r="I84" s="36">
        <v>65</v>
      </c>
      <c r="J84" s="36">
        <v>24</v>
      </c>
      <c r="K84" s="36">
        <v>31</v>
      </c>
      <c r="L84" s="36">
        <v>0.436</v>
      </c>
      <c r="M84" s="36">
        <v>503</v>
      </c>
      <c r="N84" s="36">
        <v>223</v>
      </c>
      <c r="O84" s="36">
        <v>3.76</v>
      </c>
      <c r="P84" s="36">
        <v>329</v>
      </c>
      <c r="Q84" s="5">
        <f t="shared" si="4"/>
        <v>5.5449438202247183</v>
      </c>
      <c r="R84" s="69">
        <v>224</v>
      </c>
      <c r="S84" s="53">
        <f t="shared" si="5"/>
        <v>3.7752808988764048</v>
      </c>
      <c r="T84" s="5">
        <f t="shared" si="2"/>
        <v>1.46875</v>
      </c>
      <c r="U84" s="36">
        <v>1.361</v>
      </c>
      <c r="V84" s="36">
        <v>3.97</v>
      </c>
      <c r="W84" s="36">
        <v>0.27300000000000002</v>
      </c>
      <c r="X84" s="36">
        <v>57</v>
      </c>
      <c r="Y84" s="5">
        <f t="shared" si="6"/>
        <v>0.9606741573033708</v>
      </c>
      <c r="Z84" s="38">
        <v>2269</v>
      </c>
    </row>
    <row r="85" spans="1:26" ht="30">
      <c r="A85" s="64" t="s">
        <v>863</v>
      </c>
      <c r="B85" s="40">
        <v>2009</v>
      </c>
      <c r="C85" s="40">
        <v>2011</v>
      </c>
      <c r="D85" s="40" t="s">
        <v>291</v>
      </c>
      <c r="E85" s="40">
        <v>104</v>
      </c>
      <c r="F85" s="40">
        <v>5.3</v>
      </c>
      <c r="G85" s="40">
        <v>376.1</v>
      </c>
      <c r="H85" s="40">
        <v>109</v>
      </c>
      <c r="I85" s="40">
        <v>50</v>
      </c>
      <c r="J85" s="40">
        <v>24</v>
      </c>
      <c r="K85" s="40">
        <v>19</v>
      </c>
      <c r="L85" s="40">
        <v>0.55800000000000005</v>
      </c>
      <c r="M85" s="40">
        <v>399</v>
      </c>
      <c r="N85" s="40">
        <v>166</v>
      </c>
      <c r="O85" s="40">
        <v>3.97</v>
      </c>
      <c r="P85" s="40">
        <v>246</v>
      </c>
      <c r="Q85" s="5">
        <f t="shared" si="4"/>
        <v>5.8867322520606216</v>
      </c>
      <c r="R85" s="70">
        <v>118</v>
      </c>
      <c r="S85" s="53">
        <f t="shared" si="5"/>
        <v>2.8237170965168836</v>
      </c>
      <c r="T85" s="5">
        <f t="shared" si="2"/>
        <v>2.0847457627118646</v>
      </c>
      <c r="U85" s="40">
        <v>1.3740000000000001</v>
      </c>
      <c r="V85" s="40">
        <v>4.0999999999999996</v>
      </c>
      <c r="W85" s="40">
        <v>0.30499999999999999</v>
      </c>
      <c r="X85" s="40">
        <v>39</v>
      </c>
      <c r="Y85" s="5">
        <f t="shared" si="6"/>
        <v>0.93326243020473265</v>
      </c>
      <c r="Z85" s="42">
        <v>1605</v>
      </c>
    </row>
    <row r="86" spans="1:26">
      <c r="A86" s="65" t="s">
        <v>862</v>
      </c>
      <c r="B86" s="36">
        <v>2007</v>
      </c>
      <c r="C86" s="36">
        <v>2009</v>
      </c>
      <c r="D86" s="36" t="s">
        <v>293</v>
      </c>
      <c r="E86" s="36">
        <v>104</v>
      </c>
      <c r="F86" s="36">
        <v>5.0999999999999996</v>
      </c>
      <c r="G86" s="36">
        <v>410.2</v>
      </c>
      <c r="H86" s="36">
        <v>72</v>
      </c>
      <c r="I86" s="36">
        <v>66</v>
      </c>
      <c r="J86" s="36">
        <v>22</v>
      </c>
      <c r="K86" s="36">
        <v>24</v>
      </c>
      <c r="L86" s="36">
        <v>0.47799999999999998</v>
      </c>
      <c r="M86" s="36">
        <v>483</v>
      </c>
      <c r="N86" s="36">
        <v>189</v>
      </c>
      <c r="O86" s="36">
        <v>4.1399999999999997</v>
      </c>
      <c r="P86" s="36">
        <v>202</v>
      </c>
      <c r="Q86" s="5">
        <f t="shared" si="4"/>
        <v>4.4319843978547047</v>
      </c>
      <c r="R86" s="69">
        <v>82</v>
      </c>
      <c r="S86" s="53">
        <f t="shared" si="5"/>
        <v>1.7991223793271576</v>
      </c>
      <c r="T86" s="5">
        <f t="shared" si="2"/>
        <v>2.4634146341463414</v>
      </c>
      <c r="U86" s="36">
        <v>1.3759999999999999</v>
      </c>
      <c r="V86" s="36">
        <v>4.3899999999999997</v>
      </c>
      <c r="W86" s="36">
        <v>0.308</v>
      </c>
      <c r="X86" s="36">
        <v>50</v>
      </c>
      <c r="Y86" s="5">
        <f t="shared" si="6"/>
        <v>1.0970258410531448</v>
      </c>
      <c r="Z86" s="38">
        <v>1759</v>
      </c>
    </row>
    <row r="87" spans="1:26">
      <c r="A87" s="64" t="s">
        <v>861</v>
      </c>
      <c r="B87" s="40">
        <v>1999</v>
      </c>
      <c r="C87" s="40">
        <v>2003</v>
      </c>
      <c r="D87" s="40" t="s">
        <v>860</v>
      </c>
      <c r="E87" s="40">
        <v>103</v>
      </c>
      <c r="F87" s="40">
        <v>5.0999999999999996</v>
      </c>
      <c r="G87" s="40">
        <v>357.2</v>
      </c>
      <c r="H87" s="40">
        <v>63</v>
      </c>
      <c r="I87" s="40">
        <v>62</v>
      </c>
      <c r="J87" s="40">
        <v>27</v>
      </c>
      <c r="K87" s="40">
        <v>21</v>
      </c>
      <c r="L87" s="40">
        <v>0.56299999999999994</v>
      </c>
      <c r="M87" s="40">
        <v>335</v>
      </c>
      <c r="N87" s="40">
        <v>176</v>
      </c>
      <c r="O87" s="40">
        <v>4.43</v>
      </c>
      <c r="P87" s="40">
        <v>237</v>
      </c>
      <c r="Q87" s="5">
        <f t="shared" si="4"/>
        <v>5.9714445688689812</v>
      </c>
      <c r="R87" s="70">
        <v>160</v>
      </c>
      <c r="S87" s="53">
        <f t="shared" si="5"/>
        <v>4.0313549832026876</v>
      </c>
      <c r="T87" s="5">
        <f t="shared" si="2"/>
        <v>1.48125</v>
      </c>
      <c r="U87" s="40">
        <v>1.3839999999999999</v>
      </c>
      <c r="V87" s="40">
        <v>4.82</v>
      </c>
      <c r="W87" s="40">
        <v>0.27200000000000002</v>
      </c>
      <c r="X87" s="40">
        <v>46</v>
      </c>
      <c r="Y87" s="5">
        <f t="shared" si="6"/>
        <v>1.1590145576707727</v>
      </c>
      <c r="Z87" s="42">
        <v>1523</v>
      </c>
    </row>
    <row r="88" spans="1:26">
      <c r="A88" s="65" t="s">
        <v>859</v>
      </c>
      <c r="B88" s="36">
        <v>1999</v>
      </c>
      <c r="C88" s="36">
        <v>2001</v>
      </c>
      <c r="D88" s="36" t="s">
        <v>280</v>
      </c>
      <c r="E88" s="36">
        <v>103</v>
      </c>
      <c r="F88" s="36">
        <v>5.0999999999999996</v>
      </c>
      <c r="G88" s="36">
        <v>491</v>
      </c>
      <c r="H88" s="36">
        <v>82</v>
      </c>
      <c r="I88" s="36">
        <v>78</v>
      </c>
      <c r="J88" s="36">
        <v>27</v>
      </c>
      <c r="K88" s="36">
        <v>29</v>
      </c>
      <c r="L88" s="36">
        <v>0.48199999999999998</v>
      </c>
      <c r="M88" s="36">
        <v>486</v>
      </c>
      <c r="N88" s="36">
        <v>242</v>
      </c>
      <c r="O88" s="36">
        <v>4.4400000000000004</v>
      </c>
      <c r="P88" s="36">
        <v>428</v>
      </c>
      <c r="Q88" s="5">
        <f t="shared" si="4"/>
        <v>7.8452138492871688</v>
      </c>
      <c r="R88" s="69">
        <v>201</v>
      </c>
      <c r="S88" s="53">
        <f t="shared" si="5"/>
        <v>3.6843177189409371</v>
      </c>
      <c r="T88" s="5">
        <f t="shared" si="2"/>
        <v>2.1293532338308458</v>
      </c>
      <c r="U88" s="36">
        <v>1.399</v>
      </c>
      <c r="V88" s="36">
        <v>4.32</v>
      </c>
      <c r="W88" s="36">
        <v>0.307</v>
      </c>
      <c r="X88" s="36">
        <v>60</v>
      </c>
      <c r="Y88" s="5">
        <f t="shared" si="6"/>
        <v>1.0997963340122199</v>
      </c>
      <c r="Z88" s="38">
        <v>2125</v>
      </c>
    </row>
    <row r="89" spans="1:26" ht="30">
      <c r="A89" s="64" t="s">
        <v>858</v>
      </c>
      <c r="B89" s="40">
        <v>1982</v>
      </c>
      <c r="C89" s="40">
        <v>1984</v>
      </c>
      <c r="D89" s="40" t="s">
        <v>286</v>
      </c>
      <c r="E89" s="40">
        <v>105</v>
      </c>
      <c r="F89" s="40">
        <v>5.0999999999999996</v>
      </c>
      <c r="G89" s="40">
        <v>522</v>
      </c>
      <c r="H89" s="40">
        <v>77</v>
      </c>
      <c r="I89" s="40">
        <v>77</v>
      </c>
      <c r="J89" s="40">
        <v>28</v>
      </c>
      <c r="K89" s="40">
        <v>31</v>
      </c>
      <c r="L89" s="40">
        <v>0.47499999999999998</v>
      </c>
      <c r="M89" s="40">
        <v>530</v>
      </c>
      <c r="N89" s="40">
        <v>226</v>
      </c>
      <c r="O89" s="40">
        <v>3.9</v>
      </c>
      <c r="P89" s="40">
        <v>303</v>
      </c>
      <c r="Q89" s="5">
        <f t="shared" si="4"/>
        <v>5.2241379310344831</v>
      </c>
      <c r="R89" s="70">
        <v>138</v>
      </c>
      <c r="S89" s="53">
        <f t="shared" si="5"/>
        <v>2.3793103448275863</v>
      </c>
      <c r="T89" s="5">
        <f t="shared" si="2"/>
        <v>2.1956521739130435</v>
      </c>
      <c r="U89" s="40">
        <v>1.28</v>
      </c>
      <c r="V89" s="40">
        <v>3.84</v>
      </c>
      <c r="W89" s="40">
        <v>0.28299999999999997</v>
      </c>
      <c r="X89" s="40">
        <v>54</v>
      </c>
      <c r="Y89" s="5">
        <f t="shared" si="6"/>
        <v>0.93103448275862066</v>
      </c>
      <c r="Z89" s="42">
        <v>2206</v>
      </c>
    </row>
    <row r="90" spans="1:26">
      <c r="A90" s="65" t="s">
        <v>857</v>
      </c>
      <c r="B90" s="36">
        <v>1980</v>
      </c>
      <c r="C90" s="36">
        <v>1982</v>
      </c>
      <c r="D90" s="36" t="s">
        <v>293</v>
      </c>
      <c r="E90" s="36">
        <v>98</v>
      </c>
      <c r="F90" s="36">
        <v>5</v>
      </c>
      <c r="G90" s="36">
        <v>376</v>
      </c>
      <c r="H90" s="36">
        <v>61</v>
      </c>
      <c r="I90" s="36">
        <v>60</v>
      </c>
      <c r="J90" s="36">
        <v>20</v>
      </c>
      <c r="K90" s="36">
        <v>26</v>
      </c>
      <c r="L90" s="36">
        <v>0.435</v>
      </c>
      <c r="M90" s="36">
        <v>339</v>
      </c>
      <c r="N90" s="36">
        <v>156</v>
      </c>
      <c r="O90" s="36">
        <v>3.73</v>
      </c>
      <c r="P90" s="36">
        <v>282</v>
      </c>
      <c r="Q90" s="5">
        <f t="shared" si="4"/>
        <v>6.75</v>
      </c>
      <c r="R90" s="69">
        <v>196</v>
      </c>
      <c r="S90" s="53">
        <f t="shared" si="5"/>
        <v>4.6914893617021276</v>
      </c>
      <c r="T90" s="5">
        <f t="shared" si="2"/>
        <v>1.4387755102040816</v>
      </c>
      <c r="U90" s="36">
        <v>1.423</v>
      </c>
      <c r="V90" s="36">
        <v>3.18</v>
      </c>
      <c r="W90" s="36">
        <v>0.29699999999999999</v>
      </c>
      <c r="X90" s="36">
        <v>12</v>
      </c>
      <c r="Y90" s="5">
        <f t="shared" si="6"/>
        <v>0.28723404255319146</v>
      </c>
      <c r="Z90" s="38">
        <v>1614</v>
      </c>
    </row>
    <row r="91" spans="1:26" ht="30">
      <c r="A91" s="64" t="s">
        <v>856</v>
      </c>
      <c r="B91" s="40">
        <v>1978</v>
      </c>
      <c r="C91" s="40">
        <v>1980</v>
      </c>
      <c r="D91" s="40" t="s">
        <v>277</v>
      </c>
      <c r="E91" s="40">
        <v>101</v>
      </c>
      <c r="F91" s="40">
        <v>5</v>
      </c>
      <c r="G91" s="40">
        <v>391.2</v>
      </c>
      <c r="H91" s="40">
        <v>97</v>
      </c>
      <c r="I91" s="40">
        <v>55</v>
      </c>
      <c r="J91" s="40">
        <v>17</v>
      </c>
      <c r="K91" s="40">
        <v>26</v>
      </c>
      <c r="L91" s="40">
        <v>0.39500000000000002</v>
      </c>
      <c r="M91" s="40">
        <v>359</v>
      </c>
      <c r="N91" s="40">
        <v>166</v>
      </c>
      <c r="O91" s="40">
        <v>3.81</v>
      </c>
      <c r="P91" s="40">
        <v>231</v>
      </c>
      <c r="Q91" s="5">
        <f t="shared" si="4"/>
        <v>5.3144171779141107</v>
      </c>
      <c r="R91" s="70">
        <v>169</v>
      </c>
      <c r="S91" s="53">
        <f t="shared" si="5"/>
        <v>3.8880368098159508</v>
      </c>
      <c r="T91" s="5">
        <f t="shared" si="2"/>
        <v>1.3668639053254439</v>
      </c>
      <c r="U91" s="40">
        <v>1.3480000000000001</v>
      </c>
      <c r="V91" s="40">
        <v>4.3</v>
      </c>
      <c r="W91" s="40">
        <v>0.26100000000000001</v>
      </c>
      <c r="X91" s="40">
        <v>45</v>
      </c>
      <c r="Y91" s="5">
        <f t="shared" si="6"/>
        <v>1.0352760736196318</v>
      </c>
      <c r="Z91" s="42">
        <v>1672</v>
      </c>
    </row>
    <row r="92" spans="1:26">
      <c r="A92" s="65" t="s">
        <v>855</v>
      </c>
      <c r="B92" s="36">
        <v>1998</v>
      </c>
      <c r="C92" s="36">
        <v>2000</v>
      </c>
      <c r="D92" s="36" t="s">
        <v>279</v>
      </c>
      <c r="E92" s="36">
        <v>102</v>
      </c>
      <c r="F92" s="36">
        <v>4.9000000000000004</v>
      </c>
      <c r="G92" s="36">
        <v>473.2</v>
      </c>
      <c r="H92" s="36">
        <v>85</v>
      </c>
      <c r="I92" s="36">
        <v>83</v>
      </c>
      <c r="J92" s="36">
        <v>29</v>
      </c>
      <c r="K92" s="36">
        <v>26</v>
      </c>
      <c r="L92" s="36">
        <v>0.52700000000000002</v>
      </c>
      <c r="M92" s="36">
        <v>553</v>
      </c>
      <c r="N92" s="36">
        <v>252</v>
      </c>
      <c r="O92" s="36">
        <v>4.79</v>
      </c>
      <c r="P92" s="36">
        <v>299</v>
      </c>
      <c r="Q92" s="5">
        <f t="shared" si="4"/>
        <v>5.6868131868131861</v>
      </c>
      <c r="R92" s="69">
        <v>199</v>
      </c>
      <c r="S92" s="53">
        <f t="shared" si="5"/>
        <v>3.7848689771766697</v>
      </c>
      <c r="T92" s="5">
        <f t="shared" si="2"/>
        <v>1.5025125628140703</v>
      </c>
      <c r="U92" s="36">
        <v>1.5880000000000001</v>
      </c>
      <c r="V92" s="36">
        <v>4.9000000000000004</v>
      </c>
      <c r="W92" s="36">
        <v>0.32</v>
      </c>
      <c r="X92" s="36">
        <v>58</v>
      </c>
      <c r="Y92" s="5">
        <f t="shared" si="6"/>
        <v>1.1031276415891802</v>
      </c>
      <c r="Z92" s="38">
        <v>2139</v>
      </c>
    </row>
    <row r="93" spans="1:26">
      <c r="A93" s="64" t="s">
        <v>854</v>
      </c>
      <c r="B93" s="40">
        <v>1974</v>
      </c>
      <c r="C93" s="40">
        <v>1976</v>
      </c>
      <c r="D93" s="40" t="s">
        <v>279</v>
      </c>
      <c r="E93" s="40">
        <v>99</v>
      </c>
      <c r="F93" s="40">
        <v>4.9000000000000004</v>
      </c>
      <c r="G93" s="40">
        <v>422.2</v>
      </c>
      <c r="H93" s="40">
        <v>69</v>
      </c>
      <c r="I93" s="40">
        <v>66</v>
      </c>
      <c r="J93" s="40">
        <v>22</v>
      </c>
      <c r="K93" s="40">
        <v>24</v>
      </c>
      <c r="L93" s="40">
        <v>0.47799999999999998</v>
      </c>
      <c r="M93" s="40">
        <v>461</v>
      </c>
      <c r="N93" s="40">
        <v>182</v>
      </c>
      <c r="O93" s="40">
        <v>3.88</v>
      </c>
      <c r="P93" s="40">
        <v>165</v>
      </c>
      <c r="Q93" s="5">
        <f t="shared" si="4"/>
        <v>3.5172903837044056</v>
      </c>
      <c r="R93" s="70">
        <v>130</v>
      </c>
      <c r="S93" s="53">
        <f t="shared" si="5"/>
        <v>2.7711984841307435</v>
      </c>
      <c r="T93" s="5">
        <f t="shared" si="2"/>
        <v>1.2692307692307692</v>
      </c>
      <c r="U93" s="40">
        <v>1.3979999999999999</v>
      </c>
      <c r="V93" s="40">
        <v>3.97</v>
      </c>
      <c r="W93" s="40">
        <v>0.28799999999999998</v>
      </c>
      <c r="X93" s="40">
        <v>37</v>
      </c>
      <c r="Y93" s="5">
        <f t="shared" si="6"/>
        <v>0.78872572240644256</v>
      </c>
      <c r="Z93" s="42">
        <v>1833</v>
      </c>
    </row>
    <row r="94" spans="1:26" ht="30">
      <c r="A94" s="65" t="s">
        <v>853</v>
      </c>
      <c r="B94" s="36">
        <v>1983</v>
      </c>
      <c r="C94" s="36">
        <v>1985</v>
      </c>
      <c r="D94" s="36" t="s">
        <v>279</v>
      </c>
      <c r="E94" s="36">
        <v>99</v>
      </c>
      <c r="F94" s="36">
        <v>4.8</v>
      </c>
      <c r="G94" s="36">
        <v>453</v>
      </c>
      <c r="H94" s="36">
        <v>90</v>
      </c>
      <c r="I94" s="36">
        <v>71</v>
      </c>
      <c r="J94" s="36">
        <v>24</v>
      </c>
      <c r="K94" s="36">
        <v>29</v>
      </c>
      <c r="L94" s="36">
        <v>0.45300000000000001</v>
      </c>
      <c r="M94" s="36">
        <v>444</v>
      </c>
      <c r="N94" s="36">
        <v>198</v>
      </c>
      <c r="O94" s="36">
        <v>3.93</v>
      </c>
      <c r="P94" s="36">
        <v>232</v>
      </c>
      <c r="Q94" s="5">
        <f t="shared" si="4"/>
        <v>4.6092715231788075</v>
      </c>
      <c r="R94" s="69">
        <v>217</v>
      </c>
      <c r="S94" s="53">
        <f t="shared" si="5"/>
        <v>4.3112582781456954</v>
      </c>
      <c r="T94" s="5">
        <f t="shared" si="2"/>
        <v>1.0691244239631337</v>
      </c>
      <c r="U94" s="36">
        <v>1.4590000000000001</v>
      </c>
      <c r="V94" s="36">
        <v>4.1900000000000004</v>
      </c>
      <c r="W94" s="36">
        <v>0.28000000000000003</v>
      </c>
      <c r="X94" s="36">
        <v>35</v>
      </c>
      <c r="Y94" s="5">
        <f t="shared" si="6"/>
        <v>0.69536423841059603</v>
      </c>
      <c r="Z94" s="38">
        <v>1974</v>
      </c>
    </row>
    <row r="95" spans="1:26">
      <c r="A95" s="64" t="s">
        <v>852</v>
      </c>
      <c r="B95" s="40">
        <v>1970</v>
      </c>
      <c r="C95" s="40">
        <v>1972</v>
      </c>
      <c r="D95" s="40" t="s">
        <v>279</v>
      </c>
      <c r="E95" s="40">
        <v>105</v>
      </c>
      <c r="F95" s="40">
        <v>4.8</v>
      </c>
      <c r="G95" s="40">
        <v>369</v>
      </c>
      <c r="H95" s="40">
        <v>59</v>
      </c>
      <c r="I95" s="40">
        <v>56</v>
      </c>
      <c r="J95" s="40">
        <v>20</v>
      </c>
      <c r="K95" s="40">
        <v>22</v>
      </c>
      <c r="L95" s="40">
        <v>0.47599999999999998</v>
      </c>
      <c r="M95" s="40">
        <v>334</v>
      </c>
      <c r="N95" s="40">
        <v>125</v>
      </c>
      <c r="O95" s="40">
        <v>3.05</v>
      </c>
      <c r="P95" s="40">
        <v>230</v>
      </c>
      <c r="Q95" s="5">
        <f t="shared" si="4"/>
        <v>5.6097560975609753</v>
      </c>
      <c r="R95" s="70">
        <v>107</v>
      </c>
      <c r="S95" s="53">
        <f t="shared" si="5"/>
        <v>2.6097560975609757</v>
      </c>
      <c r="T95" s="5">
        <f t="shared" si="2"/>
        <v>2.1495327102803738</v>
      </c>
      <c r="U95" s="40">
        <v>1.1950000000000001</v>
      </c>
      <c r="V95" s="40">
        <v>2.68</v>
      </c>
      <c r="W95" s="40">
        <v>0.28299999999999997</v>
      </c>
      <c r="X95" s="40">
        <v>16</v>
      </c>
      <c r="Y95" s="5">
        <f t="shared" si="6"/>
        <v>0.3902439024390244</v>
      </c>
      <c r="Z95" s="42">
        <v>1505</v>
      </c>
    </row>
    <row r="96" spans="1:26" ht="30">
      <c r="A96" s="65" t="s">
        <v>851</v>
      </c>
      <c r="B96" s="36">
        <v>2014</v>
      </c>
      <c r="C96" s="36">
        <v>2016</v>
      </c>
      <c r="D96" s="36" t="s">
        <v>279</v>
      </c>
      <c r="E96" s="36">
        <v>104</v>
      </c>
      <c r="F96" s="36">
        <v>4.7</v>
      </c>
      <c r="G96" s="36">
        <v>361.2</v>
      </c>
      <c r="H96" s="36">
        <v>62</v>
      </c>
      <c r="I96" s="36">
        <v>56</v>
      </c>
      <c r="J96" s="36">
        <v>24</v>
      </c>
      <c r="K96" s="36">
        <v>16</v>
      </c>
      <c r="L96" s="36">
        <v>0.6</v>
      </c>
      <c r="M96" s="36">
        <v>354</v>
      </c>
      <c r="N96" s="36">
        <v>157</v>
      </c>
      <c r="O96" s="36">
        <v>3.91</v>
      </c>
      <c r="P96" s="36">
        <v>295</v>
      </c>
      <c r="Q96" s="5">
        <f t="shared" si="4"/>
        <v>7.3504983388704321</v>
      </c>
      <c r="R96" s="69">
        <v>88</v>
      </c>
      <c r="S96" s="53">
        <f t="shared" si="5"/>
        <v>2.1926910299003324</v>
      </c>
      <c r="T96" s="5">
        <f t="shared" si="2"/>
        <v>3.3522727272727271</v>
      </c>
      <c r="U96" s="36">
        <v>1.222</v>
      </c>
      <c r="V96" s="36">
        <v>3.38</v>
      </c>
      <c r="W96" s="36">
        <v>0.30299999999999999</v>
      </c>
      <c r="X96" s="36">
        <v>30</v>
      </c>
      <c r="Y96" s="5">
        <f t="shared" si="6"/>
        <v>0.74750830564784054</v>
      </c>
      <c r="Z96" s="38">
        <v>1492</v>
      </c>
    </row>
    <row r="97" spans="1:26" ht="30">
      <c r="A97" s="64" t="s">
        <v>850</v>
      </c>
      <c r="B97" s="40">
        <v>1986</v>
      </c>
      <c r="C97" s="40">
        <v>1988</v>
      </c>
      <c r="D97" s="40" t="s">
        <v>284</v>
      </c>
      <c r="E97" s="40">
        <v>103</v>
      </c>
      <c r="F97" s="40">
        <v>4.7</v>
      </c>
      <c r="G97" s="40">
        <v>411</v>
      </c>
      <c r="H97" s="40">
        <v>68</v>
      </c>
      <c r="I97" s="40">
        <v>67</v>
      </c>
      <c r="J97" s="40">
        <v>26</v>
      </c>
      <c r="K97" s="40">
        <v>25</v>
      </c>
      <c r="L97" s="40">
        <v>0.51</v>
      </c>
      <c r="M97" s="40">
        <v>384</v>
      </c>
      <c r="N97" s="40">
        <v>173</v>
      </c>
      <c r="O97" s="40">
        <v>3.79</v>
      </c>
      <c r="P97" s="40">
        <v>206</v>
      </c>
      <c r="Q97" s="5">
        <f t="shared" si="4"/>
        <v>4.5109489051094895</v>
      </c>
      <c r="R97" s="70">
        <v>148</v>
      </c>
      <c r="S97" s="53">
        <f t="shared" si="5"/>
        <v>3.2408759124087592</v>
      </c>
      <c r="T97" s="5">
        <f t="shared" si="2"/>
        <v>1.3918918918918919</v>
      </c>
      <c r="U97" s="40">
        <v>1.294</v>
      </c>
      <c r="V97" s="40">
        <v>4.0599999999999996</v>
      </c>
      <c r="W97" s="40">
        <v>0.27</v>
      </c>
      <c r="X97" s="40">
        <v>36</v>
      </c>
      <c r="Y97" s="5">
        <f t="shared" si="6"/>
        <v>0.78832116788321172</v>
      </c>
      <c r="Z97" s="42">
        <v>1699</v>
      </c>
    </row>
    <row r="98" spans="1:26">
      <c r="A98" s="65" t="s">
        <v>849</v>
      </c>
      <c r="B98" s="36">
        <v>1974</v>
      </c>
      <c r="C98" s="36">
        <v>1976</v>
      </c>
      <c r="D98" s="36" t="s">
        <v>277</v>
      </c>
      <c r="E98" s="36">
        <v>102</v>
      </c>
      <c r="F98" s="36">
        <v>4.7</v>
      </c>
      <c r="G98" s="36">
        <v>429.1</v>
      </c>
      <c r="H98" s="36">
        <v>85</v>
      </c>
      <c r="I98" s="36">
        <v>58</v>
      </c>
      <c r="J98" s="36">
        <v>23</v>
      </c>
      <c r="K98" s="36">
        <v>30</v>
      </c>
      <c r="L98" s="36">
        <v>0.434</v>
      </c>
      <c r="M98" s="36">
        <v>400</v>
      </c>
      <c r="N98" s="36">
        <v>169</v>
      </c>
      <c r="O98" s="36">
        <v>3.54</v>
      </c>
      <c r="P98" s="36">
        <v>208</v>
      </c>
      <c r="Q98" s="5">
        <f t="shared" si="4"/>
        <v>4.362619436028897</v>
      </c>
      <c r="R98" s="69">
        <v>185</v>
      </c>
      <c r="S98" s="53">
        <f t="shared" si="5"/>
        <v>3.8802144022372405</v>
      </c>
      <c r="T98" s="5">
        <f t="shared" si="2"/>
        <v>1.1243243243243244</v>
      </c>
      <c r="U98" s="36">
        <v>1.363</v>
      </c>
      <c r="V98" s="36">
        <v>4.3499999999999996</v>
      </c>
      <c r="W98" s="36">
        <v>0.26100000000000001</v>
      </c>
      <c r="X98" s="36">
        <v>42</v>
      </c>
      <c r="Y98" s="5">
        <f t="shared" si="6"/>
        <v>0.88091353996737354</v>
      </c>
      <c r="Z98" s="38">
        <v>1838</v>
      </c>
    </row>
    <row r="99" spans="1:26">
      <c r="A99" s="64" t="s">
        <v>848</v>
      </c>
      <c r="B99" s="40">
        <v>2015</v>
      </c>
      <c r="C99" s="40">
        <v>2017</v>
      </c>
      <c r="D99" s="40" t="s">
        <v>280</v>
      </c>
      <c r="E99" s="40">
        <v>102</v>
      </c>
      <c r="F99" s="40">
        <v>4.5999999999999996</v>
      </c>
      <c r="G99" s="40">
        <v>373.2</v>
      </c>
      <c r="H99" s="40">
        <v>66</v>
      </c>
      <c r="I99" s="40">
        <v>63</v>
      </c>
      <c r="J99" s="40">
        <v>20</v>
      </c>
      <c r="K99" s="40">
        <v>21</v>
      </c>
      <c r="L99" s="40">
        <v>0.48799999999999999</v>
      </c>
      <c r="M99" s="40">
        <v>370</v>
      </c>
      <c r="N99" s="40">
        <v>164</v>
      </c>
      <c r="O99" s="40">
        <v>3.95</v>
      </c>
      <c r="P99" s="40">
        <v>383</v>
      </c>
      <c r="Q99" s="5">
        <f t="shared" si="4"/>
        <v>9.2363344051446941</v>
      </c>
      <c r="R99" s="70">
        <v>156</v>
      </c>
      <c r="S99" s="53">
        <f t="shared" si="5"/>
        <v>3.7620578778135045</v>
      </c>
      <c r="T99" s="5">
        <f t="shared" si="2"/>
        <v>2.4551282051282053</v>
      </c>
      <c r="U99" s="40">
        <v>1.4079999999999999</v>
      </c>
      <c r="V99" s="40">
        <v>4.08</v>
      </c>
      <c r="W99" s="40">
        <v>0.32200000000000001</v>
      </c>
      <c r="X99" s="40">
        <v>46</v>
      </c>
      <c r="Y99" s="5">
        <f t="shared" si="6"/>
        <v>1.1093247588424437</v>
      </c>
      <c r="Z99" s="42">
        <v>1619</v>
      </c>
    </row>
    <row r="100" spans="1:26" ht="30">
      <c r="A100" s="65" t="s">
        <v>847</v>
      </c>
      <c r="B100" s="36">
        <v>2014</v>
      </c>
      <c r="C100" s="36">
        <v>2016</v>
      </c>
      <c r="D100" s="36" t="s">
        <v>279</v>
      </c>
      <c r="E100" s="36">
        <v>98</v>
      </c>
      <c r="F100" s="36">
        <v>4.5999999999999996</v>
      </c>
      <c r="G100" s="36">
        <v>306.10000000000002</v>
      </c>
      <c r="H100" s="36">
        <v>57</v>
      </c>
      <c r="I100" s="36">
        <v>52</v>
      </c>
      <c r="J100" s="36">
        <v>16</v>
      </c>
      <c r="K100" s="36">
        <v>20</v>
      </c>
      <c r="L100" s="36">
        <v>0.44400000000000001</v>
      </c>
      <c r="M100" s="36">
        <v>326</v>
      </c>
      <c r="N100" s="36">
        <v>139</v>
      </c>
      <c r="O100" s="36">
        <v>4.08</v>
      </c>
      <c r="P100" s="36">
        <v>189</v>
      </c>
      <c r="Q100" s="5">
        <f t="shared" si="4"/>
        <v>5.5570075138843507</v>
      </c>
      <c r="R100" s="69">
        <v>85</v>
      </c>
      <c r="S100" s="53">
        <f t="shared" si="5"/>
        <v>2.4991832734400523</v>
      </c>
      <c r="T100" s="5">
        <f t="shared" si="2"/>
        <v>2.223529411764706</v>
      </c>
      <c r="U100" s="36">
        <v>1.3420000000000001</v>
      </c>
      <c r="V100" s="36">
        <v>4.43</v>
      </c>
      <c r="W100" s="36">
        <v>0.29499999999999998</v>
      </c>
      <c r="X100" s="36">
        <v>37</v>
      </c>
      <c r="Y100" s="5">
        <f t="shared" si="6"/>
        <v>1.0878797778503755</v>
      </c>
      <c r="Z100" s="38">
        <v>1306</v>
      </c>
    </row>
    <row r="101" spans="1:26">
      <c r="A101" s="64" t="s">
        <v>846</v>
      </c>
      <c r="B101" s="40">
        <v>2012</v>
      </c>
      <c r="C101" s="40">
        <v>2014</v>
      </c>
      <c r="D101" s="40" t="s">
        <v>284</v>
      </c>
      <c r="E101" s="40">
        <v>95</v>
      </c>
      <c r="F101" s="40">
        <v>4.5999999999999996</v>
      </c>
      <c r="G101" s="40">
        <v>439</v>
      </c>
      <c r="H101" s="40">
        <v>76</v>
      </c>
      <c r="I101" s="40">
        <v>67</v>
      </c>
      <c r="J101" s="40">
        <v>21</v>
      </c>
      <c r="K101" s="40">
        <v>27</v>
      </c>
      <c r="L101" s="40">
        <v>0.438</v>
      </c>
      <c r="M101" s="40">
        <v>464</v>
      </c>
      <c r="N101" s="40">
        <v>203</v>
      </c>
      <c r="O101" s="40">
        <v>4.16</v>
      </c>
      <c r="P101" s="40">
        <v>307</v>
      </c>
      <c r="Q101" s="5">
        <f t="shared" si="4"/>
        <v>6.2938496583143504</v>
      </c>
      <c r="R101" s="70">
        <v>139</v>
      </c>
      <c r="S101" s="53">
        <f t="shared" si="5"/>
        <v>2.8496583143507976</v>
      </c>
      <c r="T101" s="5">
        <f t="shared" si="2"/>
        <v>2.2086330935251799</v>
      </c>
      <c r="U101" s="40">
        <v>1.3740000000000001</v>
      </c>
      <c r="V101" s="40">
        <v>4.07</v>
      </c>
      <c r="W101" s="40">
        <v>0.311</v>
      </c>
      <c r="X101" s="40">
        <v>45</v>
      </c>
      <c r="Y101" s="5">
        <f t="shared" si="6"/>
        <v>0.92255125284738038</v>
      </c>
      <c r="Z101" s="42">
        <v>1867</v>
      </c>
    </row>
    <row r="102" spans="1:26">
      <c r="A102" s="65" t="s">
        <v>845</v>
      </c>
      <c r="B102" s="36">
        <v>2011</v>
      </c>
      <c r="C102" s="36">
        <v>2013</v>
      </c>
      <c r="D102" s="36" t="s">
        <v>284</v>
      </c>
      <c r="E102" s="36">
        <v>99</v>
      </c>
      <c r="F102" s="36">
        <v>4.5999999999999996</v>
      </c>
      <c r="G102" s="36">
        <v>412.1</v>
      </c>
      <c r="H102" s="36">
        <v>86</v>
      </c>
      <c r="I102" s="36">
        <v>64</v>
      </c>
      <c r="J102" s="36">
        <v>34</v>
      </c>
      <c r="K102" s="36">
        <v>18</v>
      </c>
      <c r="L102" s="36">
        <v>0.65400000000000003</v>
      </c>
      <c r="M102" s="36">
        <v>382</v>
      </c>
      <c r="N102" s="36">
        <v>175</v>
      </c>
      <c r="O102" s="36">
        <v>3.82</v>
      </c>
      <c r="P102" s="36">
        <v>418</v>
      </c>
      <c r="Q102" s="5">
        <f t="shared" si="4"/>
        <v>9.1288522203348688</v>
      </c>
      <c r="R102" s="69">
        <v>151</v>
      </c>
      <c r="S102" s="53">
        <f t="shared" si="5"/>
        <v>3.297743266197525</v>
      </c>
      <c r="T102" s="5">
        <f t="shared" si="2"/>
        <v>2.7682119205298013</v>
      </c>
      <c r="U102" s="36">
        <v>1.2929999999999999</v>
      </c>
      <c r="V102" s="36">
        <v>3.34</v>
      </c>
      <c r="W102" s="36">
        <v>0.318</v>
      </c>
      <c r="X102" s="36">
        <v>33</v>
      </c>
      <c r="Y102" s="5">
        <f t="shared" si="6"/>
        <v>0.72069885950012136</v>
      </c>
      <c r="Z102" s="38">
        <v>1736</v>
      </c>
    </row>
    <row r="103" spans="1:26">
      <c r="A103" s="64" t="s">
        <v>249</v>
      </c>
      <c r="B103" s="40">
        <v>2008</v>
      </c>
      <c r="C103" s="40">
        <v>2010</v>
      </c>
      <c r="D103" s="40" t="s">
        <v>280</v>
      </c>
      <c r="E103" s="40">
        <v>99</v>
      </c>
      <c r="F103" s="40">
        <v>4.5999999999999996</v>
      </c>
      <c r="G103" s="40">
        <v>531</v>
      </c>
      <c r="H103" s="40">
        <v>92</v>
      </c>
      <c r="I103" s="40">
        <v>92</v>
      </c>
      <c r="J103" s="40">
        <v>32</v>
      </c>
      <c r="K103" s="40">
        <v>32</v>
      </c>
      <c r="L103" s="40">
        <v>0.5</v>
      </c>
      <c r="M103" s="40">
        <v>531</v>
      </c>
      <c r="N103" s="40">
        <v>252</v>
      </c>
      <c r="O103" s="40">
        <v>4.2699999999999996</v>
      </c>
      <c r="P103" s="40">
        <v>428</v>
      </c>
      <c r="Q103" s="5">
        <f t="shared" si="4"/>
        <v>7.2542372881355934</v>
      </c>
      <c r="R103" s="70">
        <v>185</v>
      </c>
      <c r="S103" s="53">
        <f t="shared" si="5"/>
        <v>3.1355932203389831</v>
      </c>
      <c r="T103" s="5">
        <f t="shared" si="2"/>
        <v>2.3135135135135134</v>
      </c>
      <c r="U103" s="40">
        <v>1.3480000000000001</v>
      </c>
      <c r="V103" s="40">
        <v>4.51</v>
      </c>
      <c r="W103" s="40">
        <v>0.29699999999999999</v>
      </c>
      <c r="X103" s="40">
        <v>72</v>
      </c>
      <c r="Y103" s="5">
        <f t="shared" si="6"/>
        <v>1.2203389830508475</v>
      </c>
      <c r="Z103" s="42">
        <v>2289</v>
      </c>
    </row>
    <row r="104" spans="1:26">
      <c r="A104" s="65" t="s">
        <v>844</v>
      </c>
      <c r="B104" s="36">
        <v>2012</v>
      </c>
      <c r="C104" s="36">
        <v>2017</v>
      </c>
      <c r="D104" s="36" t="s">
        <v>843</v>
      </c>
      <c r="E104" s="36">
        <v>105</v>
      </c>
      <c r="F104" s="36">
        <v>4.5</v>
      </c>
      <c r="G104" s="36">
        <v>281</v>
      </c>
      <c r="H104" s="36">
        <v>66</v>
      </c>
      <c r="I104" s="36">
        <v>42</v>
      </c>
      <c r="J104" s="36">
        <v>23</v>
      </c>
      <c r="K104" s="36">
        <v>15</v>
      </c>
      <c r="L104" s="36">
        <v>0.60499999999999998</v>
      </c>
      <c r="M104" s="36">
        <v>262</v>
      </c>
      <c r="N104" s="36">
        <v>129</v>
      </c>
      <c r="O104" s="36">
        <v>4.13</v>
      </c>
      <c r="P104" s="36">
        <v>256</v>
      </c>
      <c r="Q104" s="5">
        <f t="shared" si="4"/>
        <v>8.1992882562277583</v>
      </c>
      <c r="R104" s="69">
        <v>94</v>
      </c>
      <c r="S104" s="53">
        <f t="shared" si="5"/>
        <v>3.0106761565836297</v>
      </c>
      <c r="T104" s="5">
        <f t="shared" si="2"/>
        <v>2.7234042553191489</v>
      </c>
      <c r="U104" s="36">
        <v>1.2669999999999999</v>
      </c>
      <c r="V104" s="36">
        <v>4.51</v>
      </c>
      <c r="W104" s="36">
        <v>0.28299999999999997</v>
      </c>
      <c r="X104" s="36">
        <v>44</v>
      </c>
      <c r="Y104" s="5">
        <f t="shared" si="6"/>
        <v>1.4092526690391458</v>
      </c>
      <c r="Z104" s="38">
        <v>1178</v>
      </c>
    </row>
    <row r="105" spans="1:26">
      <c r="A105" s="64" t="s">
        <v>842</v>
      </c>
      <c r="B105" s="40">
        <v>2001</v>
      </c>
      <c r="C105" s="40">
        <v>2003</v>
      </c>
      <c r="D105" s="40" t="s">
        <v>280</v>
      </c>
      <c r="E105" s="40">
        <v>97</v>
      </c>
      <c r="F105" s="40">
        <v>4.5</v>
      </c>
      <c r="G105" s="40">
        <v>472</v>
      </c>
      <c r="H105" s="40">
        <v>84</v>
      </c>
      <c r="I105" s="40">
        <v>80</v>
      </c>
      <c r="J105" s="40">
        <v>31</v>
      </c>
      <c r="K105" s="40">
        <v>26</v>
      </c>
      <c r="L105" s="40">
        <v>0.54400000000000004</v>
      </c>
      <c r="M105" s="40">
        <v>494</v>
      </c>
      <c r="N105" s="40">
        <v>245</v>
      </c>
      <c r="O105" s="40">
        <v>4.67</v>
      </c>
      <c r="P105" s="40">
        <v>318</v>
      </c>
      <c r="Q105" s="5">
        <f t="shared" si="4"/>
        <v>6.0635593220338979</v>
      </c>
      <c r="R105" s="70">
        <v>144</v>
      </c>
      <c r="S105" s="53">
        <f t="shared" si="5"/>
        <v>2.745762711864407</v>
      </c>
      <c r="T105" s="5">
        <f t="shared" si="2"/>
        <v>2.2083333333333335</v>
      </c>
      <c r="U105" s="40">
        <v>1.3520000000000001</v>
      </c>
      <c r="V105" s="40">
        <v>4.6399999999999997</v>
      </c>
      <c r="W105" s="40">
        <v>0.28899999999999998</v>
      </c>
      <c r="X105" s="40">
        <v>70</v>
      </c>
      <c r="Y105" s="5">
        <f t="shared" si="6"/>
        <v>1.3347457627118644</v>
      </c>
      <c r="Z105" s="42">
        <v>2035</v>
      </c>
    </row>
    <row r="106" spans="1:26">
      <c r="A106" s="65" t="s">
        <v>841</v>
      </c>
      <c r="B106" s="36">
        <v>1997</v>
      </c>
      <c r="C106" s="36">
        <v>1999</v>
      </c>
      <c r="D106" s="36" t="s">
        <v>284</v>
      </c>
      <c r="E106" s="36">
        <v>102</v>
      </c>
      <c r="F106" s="36">
        <v>4.5</v>
      </c>
      <c r="G106" s="36">
        <v>508.2</v>
      </c>
      <c r="H106" s="36">
        <v>89</v>
      </c>
      <c r="I106" s="36">
        <v>79</v>
      </c>
      <c r="J106" s="36">
        <v>29</v>
      </c>
      <c r="K106" s="36">
        <v>26</v>
      </c>
      <c r="L106" s="36">
        <v>0.52700000000000002</v>
      </c>
      <c r="M106" s="36">
        <v>479</v>
      </c>
      <c r="N106" s="36">
        <v>246</v>
      </c>
      <c r="O106" s="36">
        <v>4.3499999999999996</v>
      </c>
      <c r="P106" s="36">
        <v>389</v>
      </c>
      <c r="Q106" s="5">
        <f t="shared" si="4"/>
        <v>6.889020070838253</v>
      </c>
      <c r="R106" s="69">
        <v>171</v>
      </c>
      <c r="S106" s="53">
        <f t="shared" si="5"/>
        <v>3.0283353010625742</v>
      </c>
      <c r="T106" s="5">
        <f t="shared" si="2"/>
        <v>2.2748538011695905</v>
      </c>
      <c r="U106" s="36">
        <v>1.278</v>
      </c>
      <c r="V106" s="36">
        <v>4.41</v>
      </c>
      <c r="W106" s="36">
        <v>0.27800000000000002</v>
      </c>
      <c r="X106" s="36">
        <v>67</v>
      </c>
      <c r="Y106" s="5">
        <f t="shared" si="6"/>
        <v>1.1865407319952774</v>
      </c>
      <c r="Z106" s="38">
        <v>2150</v>
      </c>
    </row>
    <row r="107" spans="1:26">
      <c r="A107" s="64" t="s">
        <v>840</v>
      </c>
      <c r="B107" s="40">
        <v>1970</v>
      </c>
      <c r="C107" s="40">
        <v>1972</v>
      </c>
      <c r="D107" s="40" t="s">
        <v>279</v>
      </c>
      <c r="E107" s="40">
        <v>103</v>
      </c>
      <c r="F107" s="40">
        <v>4.5</v>
      </c>
      <c r="G107" s="40">
        <v>368.2</v>
      </c>
      <c r="H107" s="40">
        <v>67</v>
      </c>
      <c r="I107" s="40">
        <v>51</v>
      </c>
      <c r="J107" s="40">
        <v>15</v>
      </c>
      <c r="K107" s="40">
        <v>18</v>
      </c>
      <c r="L107" s="40">
        <v>0.45500000000000002</v>
      </c>
      <c r="M107" s="40">
        <v>353</v>
      </c>
      <c r="N107" s="40">
        <v>136</v>
      </c>
      <c r="O107" s="40">
        <v>3.32</v>
      </c>
      <c r="P107" s="40">
        <v>257</v>
      </c>
      <c r="Q107" s="5">
        <f t="shared" si="4"/>
        <v>6.2819120043454646</v>
      </c>
      <c r="R107" s="70">
        <v>120</v>
      </c>
      <c r="S107" s="53">
        <f t="shared" si="5"/>
        <v>2.9331884845192828</v>
      </c>
      <c r="T107" s="5">
        <f t="shared" si="2"/>
        <v>2.1416666666666666</v>
      </c>
      <c r="U107" s="40">
        <v>1.2829999999999999</v>
      </c>
      <c r="V107" s="40">
        <v>3.04</v>
      </c>
      <c r="W107" s="40">
        <v>0.29099999999999998</v>
      </c>
      <c r="X107" s="40">
        <v>28</v>
      </c>
      <c r="Y107" s="5">
        <f t="shared" si="6"/>
        <v>0.68441064638783267</v>
      </c>
      <c r="Z107" s="42">
        <v>1541</v>
      </c>
    </row>
    <row r="108" spans="1:26" ht="30">
      <c r="A108" s="65" t="s">
        <v>839</v>
      </c>
      <c r="B108" s="36">
        <v>1998</v>
      </c>
      <c r="C108" s="36">
        <v>2000</v>
      </c>
      <c r="D108" s="36" t="s">
        <v>277</v>
      </c>
      <c r="E108" s="36">
        <v>97</v>
      </c>
      <c r="F108" s="36">
        <v>4.4000000000000004</v>
      </c>
      <c r="G108" s="36">
        <v>428</v>
      </c>
      <c r="H108" s="36">
        <v>72</v>
      </c>
      <c r="I108" s="36">
        <v>69</v>
      </c>
      <c r="J108" s="36">
        <v>22</v>
      </c>
      <c r="K108" s="36">
        <v>23</v>
      </c>
      <c r="L108" s="36">
        <v>0.48899999999999999</v>
      </c>
      <c r="M108" s="36">
        <v>428</v>
      </c>
      <c r="N108" s="36">
        <v>212</v>
      </c>
      <c r="O108" s="36">
        <v>4.46</v>
      </c>
      <c r="P108" s="36">
        <v>370</v>
      </c>
      <c r="Q108" s="5">
        <f t="shared" si="4"/>
        <v>7.7803738317757016</v>
      </c>
      <c r="R108" s="69">
        <v>228</v>
      </c>
      <c r="S108" s="53">
        <f t="shared" si="5"/>
        <v>4.7943925233644853</v>
      </c>
      <c r="T108" s="5">
        <f t="shared" si="2"/>
        <v>1.6228070175438596</v>
      </c>
      <c r="U108" s="36">
        <v>1.5329999999999999</v>
      </c>
      <c r="V108" s="36">
        <v>4.88</v>
      </c>
      <c r="W108" s="36">
        <v>0.30299999999999999</v>
      </c>
      <c r="X108" s="36">
        <v>57</v>
      </c>
      <c r="Y108" s="5">
        <f t="shared" si="6"/>
        <v>1.1985981308411213</v>
      </c>
      <c r="Z108" s="38">
        <v>1912</v>
      </c>
    </row>
    <row r="109" spans="1:26">
      <c r="A109" s="64" t="s">
        <v>838</v>
      </c>
      <c r="B109" s="40">
        <v>1985</v>
      </c>
      <c r="C109" s="40">
        <v>1987</v>
      </c>
      <c r="D109" s="40" t="s">
        <v>284</v>
      </c>
      <c r="E109" s="40">
        <v>99</v>
      </c>
      <c r="F109" s="40">
        <v>4.4000000000000004</v>
      </c>
      <c r="G109" s="40">
        <v>510.2</v>
      </c>
      <c r="H109" s="40">
        <v>78</v>
      </c>
      <c r="I109" s="40">
        <v>75</v>
      </c>
      <c r="J109" s="40">
        <v>33</v>
      </c>
      <c r="K109" s="40">
        <v>28</v>
      </c>
      <c r="L109" s="40">
        <v>0.54100000000000004</v>
      </c>
      <c r="M109" s="40">
        <v>480</v>
      </c>
      <c r="N109" s="40">
        <v>238</v>
      </c>
      <c r="O109" s="40">
        <v>4.1900000000000004</v>
      </c>
      <c r="P109" s="40">
        <v>360</v>
      </c>
      <c r="Q109" s="5">
        <f t="shared" si="4"/>
        <v>6.3504508036064289</v>
      </c>
      <c r="R109" s="70">
        <v>190</v>
      </c>
      <c r="S109" s="53">
        <f t="shared" si="5"/>
        <v>3.3516268130145042</v>
      </c>
      <c r="T109" s="5">
        <f t="shared" si="2"/>
        <v>1.8947368421052631</v>
      </c>
      <c r="U109" s="40">
        <v>1.3120000000000001</v>
      </c>
      <c r="V109" s="40">
        <v>3.95</v>
      </c>
      <c r="W109" s="40">
        <v>0.27800000000000002</v>
      </c>
      <c r="X109" s="40">
        <v>56</v>
      </c>
      <c r="Y109" s="5">
        <f t="shared" si="6"/>
        <v>0.98784790278322232</v>
      </c>
      <c r="Z109" s="42">
        <v>2154</v>
      </c>
    </row>
    <row r="110" spans="1:26" ht="30">
      <c r="A110" s="65" t="s">
        <v>837</v>
      </c>
      <c r="B110" s="36">
        <v>1983</v>
      </c>
      <c r="C110" s="36">
        <v>1985</v>
      </c>
      <c r="D110" s="36" t="s">
        <v>284</v>
      </c>
      <c r="E110" s="36">
        <v>98</v>
      </c>
      <c r="F110" s="36">
        <v>4.4000000000000004</v>
      </c>
      <c r="G110" s="36">
        <v>536</v>
      </c>
      <c r="H110" s="36">
        <v>94</v>
      </c>
      <c r="I110" s="36">
        <v>82</v>
      </c>
      <c r="J110" s="36">
        <v>25</v>
      </c>
      <c r="K110" s="36">
        <v>32</v>
      </c>
      <c r="L110" s="36">
        <v>0.439</v>
      </c>
      <c r="M110" s="36">
        <v>527</v>
      </c>
      <c r="N110" s="36">
        <v>222</v>
      </c>
      <c r="O110" s="36">
        <v>3.73</v>
      </c>
      <c r="P110" s="36">
        <v>317</v>
      </c>
      <c r="Q110" s="5">
        <f t="shared" si="4"/>
        <v>5.3227611940298507</v>
      </c>
      <c r="R110" s="69">
        <v>179</v>
      </c>
      <c r="S110" s="53">
        <f t="shared" si="5"/>
        <v>3.0055970149253732</v>
      </c>
      <c r="T110" s="5">
        <f t="shared" si="2"/>
        <v>1.770949720670391</v>
      </c>
      <c r="U110" s="36">
        <v>1.3169999999999999</v>
      </c>
      <c r="V110" s="36">
        <v>3.73</v>
      </c>
      <c r="W110" s="36">
        <v>0.27900000000000003</v>
      </c>
      <c r="X110" s="36">
        <v>48</v>
      </c>
      <c r="Y110" s="5">
        <f t="shared" si="6"/>
        <v>0.80597014925373134</v>
      </c>
      <c r="Z110" s="38">
        <v>2282</v>
      </c>
    </row>
    <row r="111" spans="1:26" ht="30">
      <c r="A111" s="64" t="s">
        <v>836</v>
      </c>
      <c r="B111" s="40">
        <v>1975</v>
      </c>
      <c r="C111" s="40">
        <v>1977</v>
      </c>
      <c r="D111" s="40" t="s">
        <v>280</v>
      </c>
      <c r="E111" s="40">
        <v>98</v>
      </c>
      <c r="F111" s="40">
        <v>4.4000000000000004</v>
      </c>
      <c r="G111" s="40">
        <v>407.1</v>
      </c>
      <c r="H111" s="40">
        <v>77</v>
      </c>
      <c r="I111" s="40">
        <v>60</v>
      </c>
      <c r="J111" s="40">
        <v>23</v>
      </c>
      <c r="K111" s="40">
        <v>30</v>
      </c>
      <c r="L111" s="40">
        <v>0.434</v>
      </c>
      <c r="M111" s="40">
        <v>415</v>
      </c>
      <c r="N111" s="40">
        <v>176</v>
      </c>
      <c r="O111" s="40">
        <v>3.89</v>
      </c>
      <c r="P111" s="40">
        <v>135</v>
      </c>
      <c r="Q111" s="5">
        <f t="shared" si="4"/>
        <v>2.9845246868091375</v>
      </c>
      <c r="R111" s="70">
        <v>140</v>
      </c>
      <c r="S111" s="53">
        <f t="shared" si="5"/>
        <v>3.0950626381724389</v>
      </c>
      <c r="T111" s="5">
        <f t="shared" si="2"/>
        <v>0.9642857142857143</v>
      </c>
      <c r="U111" s="40">
        <v>1.363</v>
      </c>
      <c r="V111" s="40">
        <v>4.2</v>
      </c>
      <c r="W111" s="40">
        <v>0.27400000000000002</v>
      </c>
      <c r="X111" s="40">
        <v>34</v>
      </c>
      <c r="Y111" s="5">
        <f t="shared" si="6"/>
        <v>0.75165806927044954</v>
      </c>
      <c r="Z111" s="42">
        <v>1725</v>
      </c>
    </row>
    <row r="112" spans="1:26">
      <c r="A112" s="65" t="s">
        <v>835</v>
      </c>
      <c r="B112" s="36">
        <v>1969</v>
      </c>
      <c r="C112" s="36">
        <v>1971</v>
      </c>
      <c r="D112" s="36" t="s">
        <v>278</v>
      </c>
      <c r="E112" s="36">
        <v>105</v>
      </c>
      <c r="F112" s="36">
        <v>4.4000000000000004</v>
      </c>
      <c r="G112" s="36">
        <v>290</v>
      </c>
      <c r="H112" s="36">
        <v>75</v>
      </c>
      <c r="I112" s="36">
        <v>34</v>
      </c>
      <c r="J112" s="36">
        <v>17</v>
      </c>
      <c r="K112" s="36">
        <v>20</v>
      </c>
      <c r="L112" s="36">
        <v>0.45900000000000002</v>
      </c>
      <c r="M112" s="36">
        <v>262</v>
      </c>
      <c r="N112" s="36">
        <v>114</v>
      </c>
      <c r="O112" s="36">
        <v>3.54</v>
      </c>
      <c r="P112" s="36">
        <v>242</v>
      </c>
      <c r="Q112" s="5">
        <f t="shared" si="4"/>
        <v>7.5103448275862066</v>
      </c>
      <c r="R112" s="69">
        <v>163</v>
      </c>
      <c r="S112" s="53">
        <f t="shared" si="5"/>
        <v>5.0586206896551724</v>
      </c>
      <c r="T112" s="5">
        <f t="shared" si="2"/>
        <v>1.4846625766871167</v>
      </c>
      <c r="U112" s="36">
        <v>1.466</v>
      </c>
      <c r="V112" s="36">
        <v>3.6</v>
      </c>
      <c r="W112" s="36">
        <v>0.29199999999999998</v>
      </c>
      <c r="X112" s="36">
        <v>22</v>
      </c>
      <c r="Y112" s="5">
        <f t="shared" si="6"/>
        <v>0.6827586206896552</v>
      </c>
      <c r="Z112" s="38">
        <v>1268</v>
      </c>
    </row>
    <row r="113" spans="1:26">
      <c r="A113" s="64" t="s">
        <v>834</v>
      </c>
      <c r="B113" s="40">
        <v>1984</v>
      </c>
      <c r="C113" s="40">
        <v>1986</v>
      </c>
      <c r="D113" s="40" t="s">
        <v>279</v>
      </c>
      <c r="E113" s="40">
        <v>98</v>
      </c>
      <c r="F113" s="40">
        <v>4.3</v>
      </c>
      <c r="G113" s="40">
        <v>377.1</v>
      </c>
      <c r="H113" s="40">
        <v>71</v>
      </c>
      <c r="I113" s="40">
        <v>53</v>
      </c>
      <c r="J113" s="40">
        <v>19</v>
      </c>
      <c r="K113" s="40">
        <v>18</v>
      </c>
      <c r="L113" s="40">
        <v>0.51400000000000001</v>
      </c>
      <c r="M113" s="40">
        <v>352</v>
      </c>
      <c r="N113" s="40">
        <v>175</v>
      </c>
      <c r="O113" s="40">
        <v>4.17</v>
      </c>
      <c r="P113" s="40">
        <v>286</v>
      </c>
      <c r="Q113" s="5">
        <f t="shared" si="4"/>
        <v>6.8257756563245815</v>
      </c>
      <c r="R113" s="70">
        <v>151</v>
      </c>
      <c r="S113" s="53">
        <f t="shared" si="5"/>
        <v>3.6038186157517895</v>
      </c>
      <c r="T113" s="5">
        <f t="shared" si="2"/>
        <v>1.8940397350993377</v>
      </c>
      <c r="U113" s="40">
        <v>1.333</v>
      </c>
      <c r="V113" s="40">
        <v>4.3</v>
      </c>
      <c r="W113" s="40">
        <v>0.26900000000000002</v>
      </c>
      <c r="X113" s="40">
        <v>54</v>
      </c>
      <c r="Y113" s="5">
        <f t="shared" si="6"/>
        <v>1.2887828162291171</v>
      </c>
      <c r="Z113" s="42">
        <v>1613</v>
      </c>
    </row>
    <row r="114" spans="1:26" ht="30">
      <c r="A114" s="65" t="s">
        <v>833</v>
      </c>
      <c r="B114" s="36">
        <v>1975</v>
      </c>
      <c r="C114" s="36">
        <v>1978</v>
      </c>
      <c r="D114" s="36" t="s">
        <v>300</v>
      </c>
      <c r="E114" s="36">
        <v>98</v>
      </c>
      <c r="F114" s="36">
        <v>4.3</v>
      </c>
      <c r="G114" s="36">
        <v>267</v>
      </c>
      <c r="H114" s="36">
        <v>54</v>
      </c>
      <c r="I114" s="36">
        <v>30</v>
      </c>
      <c r="J114" s="36">
        <v>10</v>
      </c>
      <c r="K114" s="36">
        <v>19</v>
      </c>
      <c r="L114" s="36">
        <v>0.34499999999999997</v>
      </c>
      <c r="M114" s="36">
        <v>291</v>
      </c>
      <c r="N114" s="36">
        <v>128</v>
      </c>
      <c r="O114" s="36">
        <v>4.3099999999999996</v>
      </c>
      <c r="P114" s="36">
        <v>86</v>
      </c>
      <c r="Q114" s="5">
        <f t="shared" si="4"/>
        <v>2.898876404494382</v>
      </c>
      <c r="R114" s="69">
        <v>74</v>
      </c>
      <c r="S114" s="53">
        <f t="shared" si="5"/>
        <v>2.4943820224719104</v>
      </c>
      <c r="T114" s="5">
        <f t="shared" si="2"/>
        <v>1.1621621621621621</v>
      </c>
      <c r="U114" s="36">
        <v>1.367</v>
      </c>
      <c r="V114" s="36">
        <v>4.34</v>
      </c>
      <c r="W114" s="36">
        <v>0.28000000000000003</v>
      </c>
      <c r="X114" s="36">
        <v>29</v>
      </c>
      <c r="Y114" s="5">
        <f t="shared" si="6"/>
        <v>0.97752808988764051</v>
      </c>
      <c r="Z114" s="38">
        <v>1136</v>
      </c>
    </row>
    <row r="115" spans="1:26">
      <c r="A115" s="64" t="s">
        <v>832</v>
      </c>
      <c r="B115" s="40">
        <v>1974</v>
      </c>
      <c r="C115" s="40">
        <v>1976</v>
      </c>
      <c r="D115" s="40" t="s">
        <v>279</v>
      </c>
      <c r="E115" s="40">
        <v>101</v>
      </c>
      <c r="F115" s="40">
        <v>4.3</v>
      </c>
      <c r="G115" s="40">
        <v>420.1</v>
      </c>
      <c r="H115" s="40">
        <v>72</v>
      </c>
      <c r="I115" s="40">
        <v>65</v>
      </c>
      <c r="J115" s="40">
        <v>22</v>
      </c>
      <c r="K115" s="40">
        <v>35</v>
      </c>
      <c r="L115" s="40">
        <v>0.38600000000000001</v>
      </c>
      <c r="M115" s="40">
        <v>398</v>
      </c>
      <c r="N115" s="40">
        <v>172</v>
      </c>
      <c r="O115" s="40">
        <v>3.68</v>
      </c>
      <c r="P115" s="40">
        <v>323</v>
      </c>
      <c r="Q115" s="5">
        <f t="shared" si="4"/>
        <v>6.9197810045227319</v>
      </c>
      <c r="R115" s="70">
        <v>151</v>
      </c>
      <c r="S115" s="53">
        <f t="shared" si="5"/>
        <v>3.2349440609378717</v>
      </c>
      <c r="T115" s="5">
        <f t="shared" si="2"/>
        <v>2.1390728476821192</v>
      </c>
      <c r="U115" s="40">
        <v>1.306</v>
      </c>
      <c r="V115" s="40">
        <v>2.88</v>
      </c>
      <c r="W115" s="40">
        <v>0.29699999999999999</v>
      </c>
      <c r="X115" s="40">
        <v>22</v>
      </c>
      <c r="Y115" s="5">
        <f t="shared" si="6"/>
        <v>0.47131635324922633</v>
      </c>
      <c r="Z115" s="42">
        <v>1797</v>
      </c>
    </row>
    <row r="116" spans="1:26">
      <c r="A116" s="65" t="s">
        <v>831</v>
      </c>
      <c r="B116" s="36">
        <v>1971</v>
      </c>
      <c r="C116" s="36">
        <v>1973</v>
      </c>
      <c r="D116" s="36" t="s">
        <v>279</v>
      </c>
      <c r="E116" s="36">
        <v>97</v>
      </c>
      <c r="F116" s="36">
        <v>4.3</v>
      </c>
      <c r="G116" s="36">
        <v>410.2</v>
      </c>
      <c r="H116" s="36">
        <v>87</v>
      </c>
      <c r="I116" s="36">
        <v>57</v>
      </c>
      <c r="J116" s="36">
        <v>17</v>
      </c>
      <c r="K116" s="36">
        <v>28</v>
      </c>
      <c r="L116" s="36">
        <v>0.378</v>
      </c>
      <c r="M116" s="36">
        <v>370</v>
      </c>
      <c r="N116" s="36">
        <v>175</v>
      </c>
      <c r="O116" s="36">
        <v>3.84</v>
      </c>
      <c r="P116" s="36">
        <v>286</v>
      </c>
      <c r="Q116" s="5">
        <f t="shared" si="4"/>
        <v>6.2749878108239878</v>
      </c>
      <c r="R116" s="69">
        <v>186</v>
      </c>
      <c r="S116" s="53">
        <f t="shared" si="5"/>
        <v>4.0809361287176991</v>
      </c>
      <c r="T116" s="5">
        <f t="shared" si="2"/>
        <v>1.5376344086021505</v>
      </c>
      <c r="U116" s="36">
        <v>1.3540000000000001</v>
      </c>
      <c r="V116" s="36">
        <v>3.52</v>
      </c>
      <c r="W116" s="36">
        <v>0.27800000000000002</v>
      </c>
      <c r="X116" s="36">
        <v>31</v>
      </c>
      <c r="Y116" s="5">
        <f t="shared" si="6"/>
        <v>0.68015602145294973</v>
      </c>
      <c r="Z116" s="38">
        <v>1750</v>
      </c>
    </row>
    <row r="117" spans="1:26" ht="30">
      <c r="A117" s="64" t="s">
        <v>830</v>
      </c>
      <c r="B117" s="40">
        <v>2011</v>
      </c>
      <c r="C117" s="40">
        <v>2013</v>
      </c>
      <c r="D117" s="40" t="s">
        <v>277</v>
      </c>
      <c r="E117" s="40">
        <v>101</v>
      </c>
      <c r="F117" s="40">
        <v>4.2</v>
      </c>
      <c r="G117" s="40">
        <v>260.10000000000002</v>
      </c>
      <c r="H117" s="40">
        <v>50</v>
      </c>
      <c r="I117" s="40">
        <v>46</v>
      </c>
      <c r="J117" s="40">
        <v>9</v>
      </c>
      <c r="K117" s="40">
        <v>21</v>
      </c>
      <c r="L117" s="40">
        <v>0.3</v>
      </c>
      <c r="M117" s="40">
        <v>261</v>
      </c>
      <c r="N117" s="40">
        <v>111</v>
      </c>
      <c r="O117" s="40">
        <v>3.84</v>
      </c>
      <c r="P117" s="40">
        <v>179</v>
      </c>
      <c r="Q117" s="5">
        <f t="shared" si="4"/>
        <v>6.1937716262975773</v>
      </c>
      <c r="R117" s="70">
        <v>107</v>
      </c>
      <c r="S117" s="53">
        <f t="shared" si="5"/>
        <v>3.7024221453287192</v>
      </c>
      <c r="T117" s="5">
        <f t="shared" si="2"/>
        <v>1.6728971962616823</v>
      </c>
      <c r="U117" s="40">
        <v>1.4139999999999999</v>
      </c>
      <c r="V117" s="40">
        <v>3.94</v>
      </c>
      <c r="W117" s="40">
        <v>0.30199999999999999</v>
      </c>
      <c r="X117" s="40">
        <v>19</v>
      </c>
      <c r="Y117" s="5">
        <f t="shared" si="6"/>
        <v>0.65743944636678198</v>
      </c>
      <c r="Z117" s="42">
        <v>1123</v>
      </c>
    </row>
    <row r="118" spans="1:26">
      <c r="A118" s="65" t="s">
        <v>829</v>
      </c>
      <c r="B118" s="36">
        <v>1999</v>
      </c>
      <c r="C118" s="36">
        <v>2001</v>
      </c>
      <c r="D118" s="36" t="s">
        <v>279</v>
      </c>
      <c r="E118" s="36">
        <v>95</v>
      </c>
      <c r="F118" s="36">
        <v>4.2</v>
      </c>
      <c r="G118" s="36">
        <v>287.10000000000002</v>
      </c>
      <c r="H118" s="36">
        <v>62</v>
      </c>
      <c r="I118" s="36">
        <v>43</v>
      </c>
      <c r="J118" s="36">
        <v>18</v>
      </c>
      <c r="K118" s="36">
        <v>16</v>
      </c>
      <c r="L118" s="36">
        <v>0.52900000000000003</v>
      </c>
      <c r="M118" s="36">
        <v>341</v>
      </c>
      <c r="N118" s="36">
        <v>161</v>
      </c>
      <c r="O118" s="36">
        <v>5.04</v>
      </c>
      <c r="P118" s="36">
        <v>184</v>
      </c>
      <c r="Q118" s="5">
        <f t="shared" si="4"/>
        <v>5.768025078369905</v>
      </c>
      <c r="R118" s="69">
        <v>127</v>
      </c>
      <c r="S118" s="53">
        <f t="shared" si="5"/>
        <v>3.9811912225705326</v>
      </c>
      <c r="T118" s="5">
        <f t="shared" si="2"/>
        <v>1.4488188976377954</v>
      </c>
      <c r="U118" s="36">
        <v>1.629</v>
      </c>
      <c r="V118" s="36">
        <v>4.59</v>
      </c>
      <c r="W118" s="36">
        <v>0.33</v>
      </c>
      <c r="X118" s="36">
        <v>31</v>
      </c>
      <c r="Y118" s="5">
        <f t="shared" si="6"/>
        <v>0.97178683385579934</v>
      </c>
      <c r="Z118" s="38">
        <v>1298</v>
      </c>
    </row>
    <row r="119" spans="1:26">
      <c r="A119" s="64" t="s">
        <v>828</v>
      </c>
      <c r="B119" s="40">
        <v>1984</v>
      </c>
      <c r="C119" s="40">
        <v>1986</v>
      </c>
      <c r="D119" s="40" t="s">
        <v>279</v>
      </c>
      <c r="E119" s="40">
        <v>101</v>
      </c>
      <c r="F119" s="40">
        <v>4.2</v>
      </c>
      <c r="G119" s="40">
        <v>371.2</v>
      </c>
      <c r="H119" s="40">
        <v>83</v>
      </c>
      <c r="I119" s="40">
        <v>53</v>
      </c>
      <c r="J119" s="40">
        <v>18</v>
      </c>
      <c r="K119" s="40">
        <v>26</v>
      </c>
      <c r="L119" s="40">
        <v>0.40899999999999997</v>
      </c>
      <c r="M119" s="40">
        <v>360</v>
      </c>
      <c r="N119" s="40">
        <v>159</v>
      </c>
      <c r="O119" s="40">
        <v>3.85</v>
      </c>
      <c r="P119" s="40">
        <v>240</v>
      </c>
      <c r="Q119" s="5">
        <f t="shared" si="4"/>
        <v>5.818965517241379</v>
      </c>
      <c r="R119" s="70">
        <v>198</v>
      </c>
      <c r="S119" s="53">
        <f t="shared" si="5"/>
        <v>4.8006465517241388</v>
      </c>
      <c r="T119" s="5">
        <f t="shared" si="2"/>
        <v>1.2121212121212122</v>
      </c>
      <c r="U119" s="40">
        <v>1.5009999999999999</v>
      </c>
      <c r="V119" s="40">
        <v>3.56</v>
      </c>
      <c r="W119" s="40">
        <v>0.311</v>
      </c>
      <c r="X119" s="40">
        <v>13</v>
      </c>
      <c r="Y119" s="5">
        <f t="shared" si="6"/>
        <v>0.31519396551724144</v>
      </c>
      <c r="Z119" s="42">
        <v>1607</v>
      </c>
    </row>
    <row r="120" spans="1:26">
      <c r="A120" s="65" t="s">
        <v>827</v>
      </c>
      <c r="B120" s="36">
        <v>1977</v>
      </c>
      <c r="C120" s="36">
        <v>1979</v>
      </c>
      <c r="D120" s="36" t="s">
        <v>280</v>
      </c>
      <c r="E120" s="36">
        <v>104</v>
      </c>
      <c r="F120" s="36">
        <v>4.2</v>
      </c>
      <c r="G120" s="36">
        <v>316</v>
      </c>
      <c r="H120" s="36">
        <v>68</v>
      </c>
      <c r="I120" s="36">
        <v>40</v>
      </c>
      <c r="J120" s="36">
        <v>15</v>
      </c>
      <c r="K120" s="36">
        <v>17</v>
      </c>
      <c r="L120" s="36">
        <v>0.46899999999999997</v>
      </c>
      <c r="M120" s="36">
        <v>343</v>
      </c>
      <c r="N120" s="36">
        <v>144</v>
      </c>
      <c r="O120" s="36">
        <v>4.0999999999999996</v>
      </c>
      <c r="P120" s="36">
        <v>170</v>
      </c>
      <c r="Q120" s="5">
        <f t="shared" si="4"/>
        <v>4.8417721518987342</v>
      </c>
      <c r="R120" s="69">
        <v>120</v>
      </c>
      <c r="S120" s="53">
        <f t="shared" si="5"/>
        <v>3.4177215189873422</v>
      </c>
      <c r="T120" s="5">
        <f t="shared" si="2"/>
        <v>1.4166666666666667</v>
      </c>
      <c r="U120" s="36">
        <v>1.4650000000000001</v>
      </c>
      <c r="V120" s="36">
        <v>3.87</v>
      </c>
      <c r="W120" s="36">
        <v>0.30599999999999999</v>
      </c>
      <c r="X120" s="36">
        <v>25</v>
      </c>
      <c r="Y120" s="5">
        <f t="shared" si="6"/>
        <v>0.71202531645569622</v>
      </c>
      <c r="Z120" s="38">
        <v>1380</v>
      </c>
    </row>
    <row r="121" spans="1:26">
      <c r="A121" s="64" t="s">
        <v>826</v>
      </c>
      <c r="B121" s="40">
        <v>2005</v>
      </c>
      <c r="C121" s="40">
        <v>2007</v>
      </c>
      <c r="D121" s="40" t="s">
        <v>279</v>
      </c>
      <c r="E121" s="40">
        <v>95</v>
      </c>
      <c r="F121" s="40">
        <v>4.0999999999999996</v>
      </c>
      <c r="G121" s="40">
        <v>395</v>
      </c>
      <c r="H121" s="40">
        <v>65</v>
      </c>
      <c r="I121" s="40">
        <v>65</v>
      </c>
      <c r="J121" s="40">
        <v>21</v>
      </c>
      <c r="K121" s="40">
        <v>26</v>
      </c>
      <c r="L121" s="40">
        <v>0.44700000000000001</v>
      </c>
      <c r="M121" s="40">
        <v>437</v>
      </c>
      <c r="N121" s="40">
        <v>202</v>
      </c>
      <c r="O121" s="40">
        <v>4.5999999999999996</v>
      </c>
      <c r="P121" s="40">
        <v>248</v>
      </c>
      <c r="Q121" s="5">
        <f t="shared" si="4"/>
        <v>5.650632911392405</v>
      </c>
      <c r="R121" s="70">
        <v>147</v>
      </c>
      <c r="S121" s="53">
        <f t="shared" si="5"/>
        <v>3.349367088607595</v>
      </c>
      <c r="T121" s="5">
        <f t="shared" si="2"/>
        <v>1.6870748299319729</v>
      </c>
      <c r="U121" s="40">
        <v>1.478</v>
      </c>
      <c r="V121" s="40">
        <v>4.6100000000000003</v>
      </c>
      <c r="W121" s="40">
        <v>0.317</v>
      </c>
      <c r="X121" s="40">
        <v>43</v>
      </c>
      <c r="Y121" s="5">
        <f t="shared" si="6"/>
        <v>0.97974683544303798</v>
      </c>
      <c r="Z121" s="42">
        <v>1721</v>
      </c>
    </row>
    <row r="122" spans="1:26" ht="30">
      <c r="A122" s="65" t="s">
        <v>825</v>
      </c>
      <c r="B122" s="36">
        <v>1997</v>
      </c>
      <c r="C122" s="36">
        <v>2003</v>
      </c>
      <c r="D122" s="36" t="s">
        <v>824</v>
      </c>
      <c r="E122" s="36">
        <v>99</v>
      </c>
      <c r="F122" s="36">
        <v>4.0999999999999996</v>
      </c>
      <c r="G122" s="36">
        <v>410.1</v>
      </c>
      <c r="H122" s="36">
        <v>68</v>
      </c>
      <c r="I122" s="36">
        <v>68</v>
      </c>
      <c r="J122" s="36">
        <v>24</v>
      </c>
      <c r="K122" s="36">
        <v>27</v>
      </c>
      <c r="L122" s="36">
        <v>0.47099999999999997</v>
      </c>
      <c r="M122" s="36">
        <v>381</v>
      </c>
      <c r="N122" s="36">
        <v>201</v>
      </c>
      <c r="O122" s="36">
        <v>4.41</v>
      </c>
      <c r="P122" s="36">
        <v>260</v>
      </c>
      <c r="Q122" s="5">
        <f t="shared" si="4"/>
        <v>5.7059253840526702</v>
      </c>
      <c r="R122" s="69">
        <v>179</v>
      </c>
      <c r="S122" s="53">
        <f t="shared" si="5"/>
        <v>3.9283101682516457</v>
      </c>
      <c r="T122" s="5">
        <f t="shared" si="2"/>
        <v>1.4525139664804469</v>
      </c>
      <c r="U122" s="36">
        <v>1.365</v>
      </c>
      <c r="V122" s="36">
        <v>4.74</v>
      </c>
      <c r="W122" s="36">
        <v>0.26500000000000001</v>
      </c>
      <c r="X122" s="36">
        <v>47</v>
      </c>
      <c r="Y122" s="5">
        <f t="shared" si="6"/>
        <v>1.0314557425018289</v>
      </c>
      <c r="Z122" s="38">
        <v>1774</v>
      </c>
    </row>
    <row r="123" spans="1:26">
      <c r="A123" s="64" t="s">
        <v>823</v>
      </c>
      <c r="B123" s="40">
        <v>1985</v>
      </c>
      <c r="C123" s="40">
        <v>1987</v>
      </c>
      <c r="D123" s="40" t="s">
        <v>280</v>
      </c>
      <c r="E123" s="40">
        <v>99</v>
      </c>
      <c r="F123" s="40">
        <v>4.0999999999999996</v>
      </c>
      <c r="G123" s="40">
        <v>413.1</v>
      </c>
      <c r="H123" s="40">
        <v>71</v>
      </c>
      <c r="I123" s="40">
        <v>64</v>
      </c>
      <c r="J123" s="40">
        <v>26</v>
      </c>
      <c r="K123" s="40">
        <v>31</v>
      </c>
      <c r="L123" s="40">
        <v>0.45600000000000002</v>
      </c>
      <c r="M123" s="40">
        <v>422</v>
      </c>
      <c r="N123" s="40">
        <v>205</v>
      </c>
      <c r="O123" s="40">
        <v>4.46</v>
      </c>
      <c r="P123" s="40">
        <v>254</v>
      </c>
      <c r="Q123" s="5">
        <f t="shared" si="4"/>
        <v>5.5337690631808272</v>
      </c>
      <c r="R123" s="70">
        <v>156</v>
      </c>
      <c r="S123" s="53">
        <f t="shared" si="5"/>
        <v>3.3986928104575158</v>
      </c>
      <c r="T123" s="5">
        <f t="shared" si="2"/>
        <v>1.6282051282051282</v>
      </c>
      <c r="U123" s="40">
        <v>1.3979999999999999</v>
      </c>
      <c r="V123" s="40">
        <v>4.54</v>
      </c>
      <c r="W123" s="40">
        <v>0.28399999999999997</v>
      </c>
      <c r="X123" s="40">
        <v>56</v>
      </c>
      <c r="Y123" s="5">
        <f t="shared" si="6"/>
        <v>1.2200435729847494</v>
      </c>
      <c r="Z123" s="42">
        <v>1777</v>
      </c>
    </row>
    <row r="124" spans="1:26">
      <c r="A124" s="65" t="s">
        <v>822</v>
      </c>
      <c r="B124" s="36">
        <v>1982</v>
      </c>
      <c r="C124" s="36">
        <v>1984</v>
      </c>
      <c r="D124" s="36" t="s">
        <v>284</v>
      </c>
      <c r="E124" s="36">
        <v>102</v>
      </c>
      <c r="F124" s="36">
        <v>4.0999999999999996</v>
      </c>
      <c r="G124" s="36">
        <v>369.2</v>
      </c>
      <c r="H124" s="36">
        <v>57</v>
      </c>
      <c r="I124" s="36">
        <v>56</v>
      </c>
      <c r="J124" s="36">
        <v>19</v>
      </c>
      <c r="K124" s="36">
        <v>23</v>
      </c>
      <c r="L124" s="36">
        <v>0.45200000000000001</v>
      </c>
      <c r="M124" s="36">
        <v>377</v>
      </c>
      <c r="N124" s="36">
        <v>145</v>
      </c>
      <c r="O124" s="36">
        <v>3.53</v>
      </c>
      <c r="P124" s="36">
        <v>181</v>
      </c>
      <c r="Q124" s="5">
        <f t="shared" ref="Q124:Q187" si="7">(P124/G124)*9</f>
        <v>4.4122426868905738</v>
      </c>
      <c r="R124" s="69">
        <v>149</v>
      </c>
      <c r="S124" s="53">
        <f t="shared" si="5"/>
        <v>3.6321776814734563</v>
      </c>
      <c r="T124" s="5">
        <f t="shared" si="2"/>
        <v>1.2147651006711409</v>
      </c>
      <c r="U124" s="36">
        <v>1.423</v>
      </c>
      <c r="V124" s="36">
        <v>3.92</v>
      </c>
      <c r="W124" s="36">
        <v>0.29299999999999998</v>
      </c>
      <c r="X124" s="36">
        <v>25</v>
      </c>
      <c r="Y124" s="5">
        <f t="shared" si="6"/>
        <v>0.60942578548212345</v>
      </c>
      <c r="Z124" s="38">
        <v>1584</v>
      </c>
    </row>
    <row r="125" spans="1:26">
      <c r="A125" s="64" t="s">
        <v>821</v>
      </c>
      <c r="B125" s="40">
        <v>1976</v>
      </c>
      <c r="C125" s="40">
        <v>1978</v>
      </c>
      <c r="D125" s="40" t="s">
        <v>284</v>
      </c>
      <c r="E125" s="40">
        <v>98</v>
      </c>
      <c r="F125" s="40">
        <v>4.0999999999999996</v>
      </c>
      <c r="G125" s="40">
        <v>407</v>
      </c>
      <c r="H125" s="40">
        <v>86</v>
      </c>
      <c r="I125" s="40">
        <v>56</v>
      </c>
      <c r="J125" s="40">
        <v>15</v>
      </c>
      <c r="K125" s="40">
        <v>33</v>
      </c>
      <c r="L125" s="40">
        <v>0.313</v>
      </c>
      <c r="M125" s="40">
        <v>419</v>
      </c>
      <c r="N125" s="40">
        <v>176</v>
      </c>
      <c r="O125" s="40">
        <v>3.89</v>
      </c>
      <c r="P125" s="40">
        <v>250</v>
      </c>
      <c r="Q125" s="5">
        <f t="shared" si="7"/>
        <v>5.5282555282555279</v>
      </c>
      <c r="R125" s="70">
        <v>143</v>
      </c>
      <c r="S125" s="53">
        <f t="shared" ref="S125:S188" si="8">(R125/G125)*9</f>
        <v>3.1621621621621623</v>
      </c>
      <c r="T125" s="5">
        <f t="shared" si="2"/>
        <v>1.7482517482517483</v>
      </c>
      <c r="U125" s="40">
        <v>1.381</v>
      </c>
      <c r="V125" s="40">
        <v>3.65</v>
      </c>
      <c r="W125" s="40">
        <v>0.29499999999999998</v>
      </c>
      <c r="X125" s="40">
        <v>35</v>
      </c>
      <c r="Y125" s="5">
        <f t="shared" ref="Y125:Y188" si="9">(X125/G125)*9</f>
        <v>0.77395577395577397</v>
      </c>
      <c r="Z125" s="42">
        <v>1747</v>
      </c>
    </row>
    <row r="126" spans="1:26">
      <c r="A126" s="65" t="s">
        <v>820</v>
      </c>
      <c r="B126" s="36">
        <v>1971</v>
      </c>
      <c r="C126" s="36">
        <v>1973</v>
      </c>
      <c r="D126" s="36" t="s">
        <v>277</v>
      </c>
      <c r="E126" s="36">
        <v>102</v>
      </c>
      <c r="F126" s="36">
        <v>4.0999999999999996</v>
      </c>
      <c r="G126" s="36">
        <v>601.1</v>
      </c>
      <c r="H126" s="36">
        <v>94</v>
      </c>
      <c r="I126" s="36">
        <v>90</v>
      </c>
      <c r="J126" s="36">
        <v>37</v>
      </c>
      <c r="K126" s="36">
        <v>25</v>
      </c>
      <c r="L126" s="36">
        <v>0.59699999999999998</v>
      </c>
      <c r="M126" s="36">
        <v>590</v>
      </c>
      <c r="N126" s="36">
        <v>218</v>
      </c>
      <c r="O126" s="36">
        <v>3.26</v>
      </c>
      <c r="P126" s="36">
        <v>236</v>
      </c>
      <c r="Q126" s="5">
        <f t="shared" si="7"/>
        <v>3.5335218765596403</v>
      </c>
      <c r="R126" s="69">
        <v>161</v>
      </c>
      <c r="S126" s="53">
        <f t="shared" si="8"/>
        <v>2.4105806022292464</v>
      </c>
      <c r="T126" s="5">
        <f t="shared" si="2"/>
        <v>1.4658385093167703</v>
      </c>
      <c r="U126" s="36">
        <v>1.2490000000000001</v>
      </c>
      <c r="V126" s="36">
        <v>3.74</v>
      </c>
      <c r="W126" s="36">
        <v>0.26800000000000002</v>
      </c>
      <c r="X126" s="36">
        <v>57</v>
      </c>
      <c r="Y126" s="5">
        <f t="shared" si="9"/>
        <v>0.85343536849109958</v>
      </c>
      <c r="Z126" s="38">
        <v>2482</v>
      </c>
    </row>
    <row r="127" spans="1:26" ht="30">
      <c r="A127" s="64" t="s">
        <v>239</v>
      </c>
      <c r="B127" s="40">
        <v>1997</v>
      </c>
      <c r="C127" s="40">
        <v>1999</v>
      </c>
      <c r="D127" s="40" t="s">
        <v>280</v>
      </c>
      <c r="E127" s="40">
        <v>104</v>
      </c>
      <c r="F127" s="40">
        <v>4</v>
      </c>
      <c r="G127" s="40">
        <v>406.1</v>
      </c>
      <c r="H127" s="40">
        <v>71</v>
      </c>
      <c r="I127" s="40">
        <v>61</v>
      </c>
      <c r="J127" s="40">
        <v>24</v>
      </c>
      <c r="K127" s="40">
        <v>22</v>
      </c>
      <c r="L127" s="40">
        <v>0.52200000000000002</v>
      </c>
      <c r="M127" s="40">
        <v>462</v>
      </c>
      <c r="N127" s="40">
        <v>204</v>
      </c>
      <c r="O127" s="40">
        <v>4.5199999999999996</v>
      </c>
      <c r="P127" s="40">
        <v>297</v>
      </c>
      <c r="Q127" s="5">
        <f t="shared" si="7"/>
        <v>6.5821226298941147</v>
      </c>
      <c r="R127" s="70">
        <v>146</v>
      </c>
      <c r="S127" s="53">
        <f t="shared" si="8"/>
        <v>3.2356562423048509</v>
      </c>
      <c r="T127" s="5">
        <f t="shared" si="2"/>
        <v>2.0342465753424657</v>
      </c>
      <c r="U127" s="40">
        <v>1.496</v>
      </c>
      <c r="V127" s="40">
        <v>4.13</v>
      </c>
      <c r="W127" s="40">
        <v>0.33</v>
      </c>
      <c r="X127" s="40">
        <v>41</v>
      </c>
      <c r="Y127" s="5">
        <f t="shared" si="9"/>
        <v>0.90864319133218407</v>
      </c>
      <c r="Z127" s="42">
        <v>1779</v>
      </c>
    </row>
    <row r="128" spans="1:26">
      <c r="A128" s="65" t="s">
        <v>819</v>
      </c>
      <c r="B128" s="36">
        <v>1986</v>
      </c>
      <c r="C128" s="36">
        <v>1988</v>
      </c>
      <c r="D128" s="36" t="s">
        <v>280</v>
      </c>
      <c r="E128" s="36">
        <v>103</v>
      </c>
      <c r="F128" s="36">
        <v>4</v>
      </c>
      <c r="G128" s="36">
        <v>495.1</v>
      </c>
      <c r="H128" s="36">
        <v>111</v>
      </c>
      <c r="I128" s="36">
        <v>71</v>
      </c>
      <c r="J128" s="36">
        <v>26</v>
      </c>
      <c r="K128" s="36">
        <v>28</v>
      </c>
      <c r="L128" s="36">
        <v>0.48099999999999998</v>
      </c>
      <c r="M128" s="36">
        <v>525</v>
      </c>
      <c r="N128" s="36">
        <v>210</v>
      </c>
      <c r="O128" s="36">
        <v>3.82</v>
      </c>
      <c r="P128" s="36">
        <v>245</v>
      </c>
      <c r="Q128" s="5">
        <f t="shared" si="7"/>
        <v>4.4536457281357293</v>
      </c>
      <c r="R128" s="69">
        <v>197</v>
      </c>
      <c r="S128" s="53">
        <f t="shared" si="8"/>
        <v>3.5810947283377095</v>
      </c>
      <c r="T128" s="5">
        <f t="shared" si="2"/>
        <v>1.2436548223350254</v>
      </c>
      <c r="U128" s="36">
        <v>1.458</v>
      </c>
      <c r="V128" s="36">
        <v>3.84</v>
      </c>
      <c r="W128" s="36">
        <v>0.30299999999999999</v>
      </c>
      <c r="X128" s="36">
        <v>30</v>
      </c>
      <c r="Y128" s="5">
        <f t="shared" si="9"/>
        <v>0.54534437487376286</v>
      </c>
      <c r="Z128" s="38">
        <v>2130</v>
      </c>
    </row>
    <row r="129" spans="1:26">
      <c r="A129" s="64" t="s">
        <v>818</v>
      </c>
      <c r="B129" s="40">
        <v>2007</v>
      </c>
      <c r="C129" s="40">
        <v>2009</v>
      </c>
      <c r="D129" s="40" t="s">
        <v>279</v>
      </c>
      <c r="E129" s="40">
        <v>97</v>
      </c>
      <c r="F129" s="40">
        <v>3.9</v>
      </c>
      <c r="G129" s="40">
        <v>317.2</v>
      </c>
      <c r="H129" s="40">
        <v>56</v>
      </c>
      <c r="I129" s="40">
        <v>54</v>
      </c>
      <c r="J129" s="40">
        <v>26</v>
      </c>
      <c r="K129" s="40">
        <v>15</v>
      </c>
      <c r="L129" s="40">
        <v>0.63400000000000001</v>
      </c>
      <c r="M129" s="40">
        <v>356</v>
      </c>
      <c r="N129" s="40">
        <v>155</v>
      </c>
      <c r="O129" s="40">
        <v>4.3899999999999997</v>
      </c>
      <c r="P129" s="40">
        <v>245</v>
      </c>
      <c r="Q129" s="5">
        <f t="shared" si="7"/>
        <v>6.951450189155107</v>
      </c>
      <c r="R129" s="70">
        <v>50</v>
      </c>
      <c r="S129" s="53">
        <f t="shared" si="8"/>
        <v>1.4186633039092056</v>
      </c>
      <c r="T129" s="5">
        <f t="shared" si="2"/>
        <v>4.9000000000000004</v>
      </c>
      <c r="U129" s="40">
        <v>1.278</v>
      </c>
      <c r="V129" s="40">
        <v>4.33</v>
      </c>
      <c r="W129" s="40">
        <v>0.308</v>
      </c>
      <c r="X129" s="40">
        <v>53</v>
      </c>
      <c r="Y129" s="5">
        <f t="shared" si="9"/>
        <v>1.5037831021437578</v>
      </c>
      <c r="Z129" s="42">
        <v>1344</v>
      </c>
    </row>
    <row r="130" spans="1:26">
      <c r="A130" s="65" t="s">
        <v>817</v>
      </c>
      <c r="B130" s="36">
        <v>1998</v>
      </c>
      <c r="C130" s="36">
        <v>2000</v>
      </c>
      <c r="D130" s="36" t="s">
        <v>280</v>
      </c>
      <c r="E130" s="36">
        <v>104</v>
      </c>
      <c r="F130" s="36">
        <v>3.9</v>
      </c>
      <c r="G130" s="36">
        <v>335.2</v>
      </c>
      <c r="H130" s="36">
        <v>58</v>
      </c>
      <c r="I130" s="36">
        <v>56</v>
      </c>
      <c r="J130" s="36">
        <v>20</v>
      </c>
      <c r="K130" s="36">
        <v>21</v>
      </c>
      <c r="L130" s="36">
        <v>0.48799999999999999</v>
      </c>
      <c r="M130" s="36">
        <v>336</v>
      </c>
      <c r="N130" s="36">
        <v>161</v>
      </c>
      <c r="O130" s="36">
        <v>4.32</v>
      </c>
      <c r="P130" s="36">
        <v>217</v>
      </c>
      <c r="Q130" s="5">
        <f t="shared" si="7"/>
        <v>5.8263723150357993</v>
      </c>
      <c r="R130" s="69">
        <v>112</v>
      </c>
      <c r="S130" s="53">
        <f t="shared" si="8"/>
        <v>3.007159904534606</v>
      </c>
      <c r="T130" s="5">
        <f t="shared" si="2"/>
        <v>1.9375</v>
      </c>
      <c r="U130" s="36">
        <v>1.335</v>
      </c>
      <c r="V130" s="36">
        <v>4.34</v>
      </c>
      <c r="W130" s="36">
        <v>0.28799999999999998</v>
      </c>
      <c r="X130" s="36">
        <v>34</v>
      </c>
      <c r="Y130" s="5">
        <f t="shared" si="9"/>
        <v>0.9128878281622913</v>
      </c>
      <c r="Z130" s="38">
        <v>1445</v>
      </c>
    </row>
    <row r="131" spans="1:26" ht="30">
      <c r="A131" s="64" t="s">
        <v>816</v>
      </c>
      <c r="B131" s="40">
        <v>1991</v>
      </c>
      <c r="C131" s="40">
        <v>1993</v>
      </c>
      <c r="D131" s="40" t="s">
        <v>286</v>
      </c>
      <c r="E131" s="40">
        <v>97</v>
      </c>
      <c r="F131" s="40">
        <v>3.9</v>
      </c>
      <c r="G131" s="40">
        <v>397.2</v>
      </c>
      <c r="H131" s="40">
        <v>67</v>
      </c>
      <c r="I131" s="40">
        <v>57</v>
      </c>
      <c r="J131" s="40">
        <v>20</v>
      </c>
      <c r="K131" s="40">
        <v>25</v>
      </c>
      <c r="L131" s="40">
        <v>0.44400000000000001</v>
      </c>
      <c r="M131" s="40">
        <v>410</v>
      </c>
      <c r="N131" s="40">
        <v>185</v>
      </c>
      <c r="O131" s="40">
        <v>4.1900000000000004</v>
      </c>
      <c r="P131" s="40">
        <v>194</v>
      </c>
      <c r="Q131" s="5">
        <f t="shared" si="7"/>
        <v>4.3957703927492444</v>
      </c>
      <c r="R131" s="70">
        <v>155</v>
      </c>
      <c r="S131" s="53">
        <f t="shared" si="8"/>
        <v>3.512084592145015</v>
      </c>
      <c r="T131" s="5">
        <f t="shared" si="2"/>
        <v>1.2516129032258065</v>
      </c>
      <c r="U131" s="40">
        <v>1.421</v>
      </c>
      <c r="V131" s="40">
        <v>4.3899999999999997</v>
      </c>
      <c r="W131" s="40">
        <v>0.28699999999999998</v>
      </c>
      <c r="X131" s="40">
        <v>38</v>
      </c>
      <c r="Y131" s="5">
        <f t="shared" si="9"/>
        <v>0.86102719033232633</v>
      </c>
      <c r="Z131" s="42">
        <v>1702</v>
      </c>
    </row>
    <row r="132" spans="1:26">
      <c r="A132" s="65" t="s">
        <v>815</v>
      </c>
      <c r="B132" s="36">
        <v>1981</v>
      </c>
      <c r="C132" s="36">
        <v>1983</v>
      </c>
      <c r="D132" s="36" t="s">
        <v>281</v>
      </c>
      <c r="E132" s="36">
        <v>101</v>
      </c>
      <c r="F132" s="36">
        <v>3.9</v>
      </c>
      <c r="G132" s="36">
        <v>462.2</v>
      </c>
      <c r="H132" s="36">
        <v>98</v>
      </c>
      <c r="I132" s="36">
        <v>66</v>
      </c>
      <c r="J132" s="36">
        <v>23</v>
      </c>
      <c r="K132" s="36">
        <v>29</v>
      </c>
      <c r="L132" s="36">
        <v>0.442</v>
      </c>
      <c r="M132" s="36">
        <v>473</v>
      </c>
      <c r="N132" s="36">
        <v>201</v>
      </c>
      <c r="O132" s="36">
        <v>3.91</v>
      </c>
      <c r="P132" s="36">
        <v>237</v>
      </c>
      <c r="Q132" s="5">
        <f t="shared" si="7"/>
        <v>4.6148853310255298</v>
      </c>
      <c r="R132" s="69">
        <v>169</v>
      </c>
      <c r="S132" s="53">
        <f t="shared" si="8"/>
        <v>3.2907832107312851</v>
      </c>
      <c r="T132" s="5">
        <f t="shared" si="2"/>
        <v>1.4023668639053255</v>
      </c>
      <c r="U132" s="36">
        <v>1.3879999999999999</v>
      </c>
      <c r="V132" s="36">
        <v>3.8</v>
      </c>
      <c r="W132" s="36">
        <v>0.29299999999999998</v>
      </c>
      <c r="X132" s="36">
        <v>31</v>
      </c>
      <c r="Y132" s="5">
        <f t="shared" si="9"/>
        <v>0.60363479013414112</v>
      </c>
      <c r="Z132" s="38">
        <v>1986</v>
      </c>
    </row>
    <row r="133" spans="1:26">
      <c r="A133" s="64" t="s">
        <v>814</v>
      </c>
      <c r="B133" s="40">
        <v>1977</v>
      </c>
      <c r="C133" s="40">
        <v>1979</v>
      </c>
      <c r="D133" s="40" t="s">
        <v>279</v>
      </c>
      <c r="E133" s="40">
        <v>97</v>
      </c>
      <c r="F133" s="40">
        <v>3.9</v>
      </c>
      <c r="G133" s="40">
        <v>585</v>
      </c>
      <c r="H133" s="40">
        <v>138</v>
      </c>
      <c r="I133" s="40">
        <v>80</v>
      </c>
      <c r="J133" s="40">
        <v>28</v>
      </c>
      <c r="K133" s="40">
        <v>45</v>
      </c>
      <c r="L133" s="40">
        <v>0.38400000000000001</v>
      </c>
      <c r="M133" s="40">
        <v>575</v>
      </c>
      <c r="N133" s="40">
        <v>233</v>
      </c>
      <c r="O133" s="40">
        <v>3.58</v>
      </c>
      <c r="P133" s="40">
        <v>365</v>
      </c>
      <c r="Q133" s="5">
        <f t="shared" si="7"/>
        <v>5.615384615384615</v>
      </c>
      <c r="R133" s="70">
        <v>220</v>
      </c>
      <c r="S133" s="53">
        <f t="shared" si="8"/>
        <v>3.3846153846153846</v>
      </c>
      <c r="T133" s="5">
        <f t="shared" si="2"/>
        <v>1.6590909090909092</v>
      </c>
      <c r="U133" s="40">
        <v>1.359</v>
      </c>
      <c r="V133" s="40">
        <v>3.68</v>
      </c>
      <c r="W133" s="40">
        <v>0.28899999999999998</v>
      </c>
      <c r="X133" s="40">
        <v>47</v>
      </c>
      <c r="Y133" s="5">
        <f t="shared" si="9"/>
        <v>0.72307692307692317</v>
      </c>
      <c r="Z133" s="42">
        <v>2499</v>
      </c>
    </row>
    <row r="134" spans="1:26">
      <c r="A134" s="65" t="s">
        <v>813</v>
      </c>
      <c r="B134" s="36">
        <v>2016</v>
      </c>
      <c r="C134" s="36">
        <v>2018</v>
      </c>
      <c r="D134" s="36" t="s">
        <v>280</v>
      </c>
      <c r="E134" s="36">
        <v>97</v>
      </c>
      <c r="F134" s="36">
        <v>3.8</v>
      </c>
      <c r="G134" s="36">
        <v>383.2</v>
      </c>
      <c r="H134" s="36">
        <v>70</v>
      </c>
      <c r="I134" s="36">
        <v>69</v>
      </c>
      <c r="J134" s="36">
        <v>28</v>
      </c>
      <c r="K134" s="36">
        <v>26</v>
      </c>
      <c r="L134" s="36">
        <v>0.51900000000000002</v>
      </c>
      <c r="M134" s="36">
        <v>357</v>
      </c>
      <c r="N134" s="36">
        <v>191</v>
      </c>
      <c r="O134" s="36">
        <v>4.4800000000000004</v>
      </c>
      <c r="P134" s="36">
        <v>373</v>
      </c>
      <c r="Q134" s="5">
        <f t="shared" si="7"/>
        <v>8.7604384133611681</v>
      </c>
      <c r="R134" s="69">
        <v>137</v>
      </c>
      <c r="S134" s="53">
        <f t="shared" si="8"/>
        <v>3.217640918580376</v>
      </c>
      <c r="T134" s="5">
        <f t="shared" si="2"/>
        <v>2.7226277372262775</v>
      </c>
      <c r="U134" s="36">
        <v>1.288</v>
      </c>
      <c r="V134" s="36">
        <v>4.24</v>
      </c>
      <c r="W134" s="36">
        <v>0.29299999999999998</v>
      </c>
      <c r="X134" s="36">
        <v>51</v>
      </c>
      <c r="Y134" s="5">
        <f t="shared" si="9"/>
        <v>1.1978079331941545</v>
      </c>
      <c r="Z134" s="38">
        <v>1641</v>
      </c>
    </row>
    <row r="135" spans="1:26" ht="30">
      <c r="A135" s="64" t="s">
        <v>812</v>
      </c>
      <c r="B135" s="40">
        <v>2014</v>
      </c>
      <c r="C135" s="40">
        <v>2016</v>
      </c>
      <c r="D135" s="40" t="s">
        <v>284</v>
      </c>
      <c r="E135" s="40">
        <v>102</v>
      </c>
      <c r="F135" s="40">
        <v>3.8</v>
      </c>
      <c r="G135" s="40">
        <v>341</v>
      </c>
      <c r="H135" s="40">
        <v>64</v>
      </c>
      <c r="I135" s="40">
        <v>56</v>
      </c>
      <c r="J135" s="40">
        <v>20</v>
      </c>
      <c r="K135" s="40">
        <v>20</v>
      </c>
      <c r="L135" s="40">
        <v>0.5</v>
      </c>
      <c r="M135" s="40">
        <v>354</v>
      </c>
      <c r="N135" s="40">
        <v>151</v>
      </c>
      <c r="O135" s="40">
        <v>3.99</v>
      </c>
      <c r="P135" s="40">
        <v>282</v>
      </c>
      <c r="Q135" s="5">
        <f t="shared" si="7"/>
        <v>7.4428152492668627</v>
      </c>
      <c r="R135" s="70">
        <v>90</v>
      </c>
      <c r="S135" s="53">
        <f t="shared" si="8"/>
        <v>2.3753665689149557</v>
      </c>
      <c r="T135" s="5">
        <f t="shared" si="2"/>
        <v>3.1333333333333333</v>
      </c>
      <c r="U135" s="40">
        <v>1.302</v>
      </c>
      <c r="V135" s="40">
        <v>3.78</v>
      </c>
      <c r="W135" s="40">
        <v>0.318</v>
      </c>
      <c r="X135" s="40">
        <v>37</v>
      </c>
      <c r="Y135" s="5">
        <f t="shared" si="9"/>
        <v>0.97653958944281527</v>
      </c>
      <c r="Z135" s="42">
        <v>1438</v>
      </c>
    </row>
    <row r="136" spans="1:26">
      <c r="A136" s="65" t="s">
        <v>811</v>
      </c>
      <c r="B136" s="36">
        <v>1990</v>
      </c>
      <c r="C136" s="36">
        <v>1992</v>
      </c>
      <c r="D136" s="36" t="s">
        <v>280</v>
      </c>
      <c r="E136" s="36">
        <v>97</v>
      </c>
      <c r="F136" s="36">
        <v>3.8</v>
      </c>
      <c r="G136" s="36">
        <v>413.2</v>
      </c>
      <c r="H136" s="36">
        <v>69</v>
      </c>
      <c r="I136" s="36">
        <v>60</v>
      </c>
      <c r="J136" s="36">
        <v>21</v>
      </c>
      <c r="K136" s="36">
        <v>17</v>
      </c>
      <c r="L136" s="36">
        <v>0.55300000000000005</v>
      </c>
      <c r="M136" s="36">
        <v>382</v>
      </c>
      <c r="N136" s="36">
        <v>169</v>
      </c>
      <c r="O136" s="36">
        <v>3.68</v>
      </c>
      <c r="P136" s="36">
        <v>235</v>
      </c>
      <c r="Q136" s="5">
        <f t="shared" si="7"/>
        <v>5.1185866408518876</v>
      </c>
      <c r="R136" s="69">
        <v>141</v>
      </c>
      <c r="S136" s="53">
        <f t="shared" si="8"/>
        <v>3.0711519845111326</v>
      </c>
      <c r="T136" s="5">
        <f t="shared" si="2"/>
        <v>1.6666666666666667</v>
      </c>
      <c r="U136" s="36">
        <v>1.264</v>
      </c>
      <c r="V136" s="36">
        <v>3.88</v>
      </c>
      <c r="W136" s="36">
        <v>0.27400000000000002</v>
      </c>
      <c r="X136" s="36">
        <v>35</v>
      </c>
      <c r="Y136" s="5">
        <f t="shared" si="9"/>
        <v>0.76234269119070663</v>
      </c>
      <c r="Z136" s="38">
        <v>1707</v>
      </c>
    </row>
    <row r="137" spans="1:26">
      <c r="A137" s="64" t="s">
        <v>810</v>
      </c>
      <c r="B137" s="40">
        <v>1984</v>
      </c>
      <c r="C137" s="40">
        <v>1986</v>
      </c>
      <c r="D137" s="40" t="s">
        <v>279</v>
      </c>
      <c r="E137" s="40">
        <v>96</v>
      </c>
      <c r="F137" s="40">
        <v>3.8</v>
      </c>
      <c r="G137" s="40">
        <v>531</v>
      </c>
      <c r="H137" s="40">
        <v>82</v>
      </c>
      <c r="I137" s="40">
        <v>82</v>
      </c>
      <c r="J137" s="40">
        <v>31</v>
      </c>
      <c r="K137" s="40">
        <v>29</v>
      </c>
      <c r="L137" s="40">
        <v>0.51700000000000002</v>
      </c>
      <c r="M137" s="40">
        <v>574</v>
      </c>
      <c r="N137" s="40">
        <v>250</v>
      </c>
      <c r="O137" s="40">
        <v>4.24</v>
      </c>
      <c r="P137" s="40">
        <v>189</v>
      </c>
      <c r="Q137" s="5">
        <f t="shared" si="7"/>
        <v>3.2033898305084745</v>
      </c>
      <c r="R137" s="70">
        <v>167</v>
      </c>
      <c r="S137" s="53">
        <f t="shared" si="8"/>
        <v>2.8305084745762712</v>
      </c>
      <c r="T137" s="5">
        <f t="shared" si="2"/>
        <v>1.1317365269461077</v>
      </c>
      <c r="U137" s="40">
        <v>1.395</v>
      </c>
      <c r="V137" s="40">
        <v>4.6100000000000003</v>
      </c>
      <c r="W137" s="40">
        <v>0.27800000000000002</v>
      </c>
      <c r="X137" s="40">
        <v>65</v>
      </c>
      <c r="Y137" s="5">
        <f t="shared" si="9"/>
        <v>1.1016949152542372</v>
      </c>
      <c r="Z137" s="42">
        <v>2274</v>
      </c>
    </row>
    <row r="138" spans="1:26">
      <c r="A138" s="65" t="s">
        <v>809</v>
      </c>
      <c r="B138" s="36">
        <v>1980</v>
      </c>
      <c r="C138" s="36">
        <v>1982</v>
      </c>
      <c r="D138" s="36" t="s">
        <v>284</v>
      </c>
      <c r="E138" s="36">
        <v>104</v>
      </c>
      <c r="F138" s="36">
        <v>3.8</v>
      </c>
      <c r="G138" s="36">
        <v>239</v>
      </c>
      <c r="H138" s="36">
        <v>65</v>
      </c>
      <c r="I138" s="36">
        <v>29</v>
      </c>
      <c r="J138" s="36">
        <v>9</v>
      </c>
      <c r="K138" s="36">
        <v>14</v>
      </c>
      <c r="L138" s="36">
        <v>0.39100000000000001</v>
      </c>
      <c r="M138" s="36">
        <v>248</v>
      </c>
      <c r="N138" s="36">
        <v>92</v>
      </c>
      <c r="O138" s="36">
        <v>3.46</v>
      </c>
      <c r="P138" s="36">
        <v>87</v>
      </c>
      <c r="Q138" s="5">
        <f t="shared" si="7"/>
        <v>3.2761506276150629</v>
      </c>
      <c r="R138" s="69">
        <v>66</v>
      </c>
      <c r="S138" s="53">
        <f t="shared" si="8"/>
        <v>2.485355648535565</v>
      </c>
      <c r="T138" s="5">
        <f t="shared" si="2"/>
        <v>1.3181818181818181</v>
      </c>
      <c r="U138" s="36">
        <v>1.3140000000000001</v>
      </c>
      <c r="V138" s="36">
        <v>3.47</v>
      </c>
      <c r="W138" s="36">
        <v>0.28499999999999998</v>
      </c>
      <c r="X138" s="36">
        <v>12</v>
      </c>
      <c r="Y138" s="5">
        <f t="shared" si="9"/>
        <v>0.45188284518828453</v>
      </c>
      <c r="Z138" s="38">
        <v>1007</v>
      </c>
    </row>
    <row r="139" spans="1:26" ht="30">
      <c r="A139" s="64" t="s">
        <v>808</v>
      </c>
      <c r="B139" s="40">
        <v>2008</v>
      </c>
      <c r="C139" s="40">
        <v>2010</v>
      </c>
      <c r="D139" s="40" t="s">
        <v>277</v>
      </c>
      <c r="E139" s="40">
        <v>103</v>
      </c>
      <c r="F139" s="40">
        <v>3.7</v>
      </c>
      <c r="G139" s="40">
        <v>251</v>
      </c>
      <c r="H139" s="40">
        <v>45</v>
      </c>
      <c r="I139" s="40">
        <v>44</v>
      </c>
      <c r="J139" s="40">
        <v>22</v>
      </c>
      <c r="K139" s="40">
        <v>12</v>
      </c>
      <c r="L139" s="40">
        <v>0.64700000000000002</v>
      </c>
      <c r="M139" s="40">
        <v>262</v>
      </c>
      <c r="N139" s="40">
        <v>124</v>
      </c>
      <c r="O139" s="40">
        <v>4.45</v>
      </c>
      <c r="P139" s="40">
        <v>141</v>
      </c>
      <c r="Q139" s="5">
        <f t="shared" si="7"/>
        <v>5.0557768924302788</v>
      </c>
      <c r="R139" s="70">
        <v>69</v>
      </c>
      <c r="S139" s="53">
        <f t="shared" si="8"/>
        <v>2.4741035856573701</v>
      </c>
      <c r="T139" s="5">
        <f t="shared" si="2"/>
        <v>2.0434782608695654</v>
      </c>
      <c r="U139" s="40">
        <v>1.319</v>
      </c>
      <c r="V139" s="40">
        <v>4.83</v>
      </c>
      <c r="W139" s="40">
        <v>0.27600000000000002</v>
      </c>
      <c r="X139" s="40">
        <v>38</v>
      </c>
      <c r="Y139" s="5">
        <f t="shared" si="9"/>
        <v>1.3625498007968129</v>
      </c>
      <c r="Z139" s="42">
        <v>1074</v>
      </c>
    </row>
    <row r="140" spans="1:26">
      <c r="A140" s="65" t="s">
        <v>807</v>
      </c>
      <c r="B140" s="36">
        <v>2004</v>
      </c>
      <c r="C140" s="36">
        <v>2006</v>
      </c>
      <c r="D140" s="36" t="s">
        <v>279</v>
      </c>
      <c r="E140" s="36">
        <v>99</v>
      </c>
      <c r="F140" s="36">
        <v>3.7</v>
      </c>
      <c r="G140" s="36">
        <v>419.1</v>
      </c>
      <c r="H140" s="36">
        <v>72</v>
      </c>
      <c r="I140" s="36">
        <v>72</v>
      </c>
      <c r="J140" s="36">
        <v>30</v>
      </c>
      <c r="K140" s="36">
        <v>25</v>
      </c>
      <c r="L140" s="36">
        <v>0.54500000000000004</v>
      </c>
      <c r="M140" s="36">
        <v>457</v>
      </c>
      <c r="N140" s="36">
        <v>229</v>
      </c>
      <c r="O140" s="36">
        <v>4.91</v>
      </c>
      <c r="P140" s="36">
        <v>277</v>
      </c>
      <c r="Q140" s="5">
        <f t="shared" si="7"/>
        <v>5.9484609878310666</v>
      </c>
      <c r="R140" s="69">
        <v>152</v>
      </c>
      <c r="S140" s="53">
        <f t="shared" si="8"/>
        <v>3.2641374373657839</v>
      </c>
      <c r="T140" s="5">
        <f t="shared" si="2"/>
        <v>1.8223684210526316</v>
      </c>
      <c r="U140" s="36">
        <v>1.452</v>
      </c>
      <c r="V140" s="36">
        <v>4.62</v>
      </c>
      <c r="W140" s="36">
        <v>0.308</v>
      </c>
      <c r="X140" s="36">
        <v>52</v>
      </c>
      <c r="Y140" s="5">
        <f t="shared" si="9"/>
        <v>1.1166785969935575</v>
      </c>
      <c r="Z140" s="38">
        <v>1835</v>
      </c>
    </row>
    <row r="141" spans="1:26">
      <c r="A141" s="64" t="s">
        <v>806</v>
      </c>
      <c r="B141" s="40">
        <v>2003</v>
      </c>
      <c r="C141" s="40">
        <v>2005</v>
      </c>
      <c r="D141" s="40" t="s">
        <v>284</v>
      </c>
      <c r="E141" s="40">
        <v>101</v>
      </c>
      <c r="F141" s="40">
        <v>3.7</v>
      </c>
      <c r="G141" s="40">
        <v>340.1</v>
      </c>
      <c r="H141" s="40">
        <v>61</v>
      </c>
      <c r="I141" s="40">
        <v>57</v>
      </c>
      <c r="J141" s="40">
        <v>26</v>
      </c>
      <c r="K141" s="40">
        <v>24</v>
      </c>
      <c r="L141" s="40">
        <v>0.52</v>
      </c>
      <c r="M141" s="40">
        <v>330</v>
      </c>
      <c r="N141" s="40">
        <v>163</v>
      </c>
      <c r="O141" s="40">
        <v>4.3099999999999996</v>
      </c>
      <c r="P141" s="40">
        <v>279</v>
      </c>
      <c r="Q141" s="5">
        <f t="shared" si="7"/>
        <v>7.3831226109967645</v>
      </c>
      <c r="R141" s="70">
        <v>139</v>
      </c>
      <c r="S141" s="53">
        <f t="shared" si="8"/>
        <v>3.6783299029697143</v>
      </c>
      <c r="T141" s="5">
        <f t="shared" si="2"/>
        <v>2.0071942446043165</v>
      </c>
      <c r="U141" s="40">
        <v>1.3779999999999999</v>
      </c>
      <c r="V141" s="40">
        <v>4.8</v>
      </c>
      <c r="W141" s="40">
        <v>0.28999999999999998</v>
      </c>
      <c r="X141" s="40">
        <v>52</v>
      </c>
      <c r="Y141" s="5">
        <f t="shared" si="9"/>
        <v>1.3760658629814759</v>
      </c>
      <c r="Z141" s="42">
        <v>1473</v>
      </c>
    </row>
    <row r="142" spans="1:26">
      <c r="A142" s="65" t="s">
        <v>805</v>
      </c>
      <c r="B142" s="36">
        <v>1992</v>
      </c>
      <c r="C142" s="36">
        <v>1994</v>
      </c>
      <c r="D142" s="36" t="s">
        <v>284</v>
      </c>
      <c r="E142" s="36">
        <v>97</v>
      </c>
      <c r="F142" s="36">
        <v>3.7</v>
      </c>
      <c r="G142" s="36">
        <v>278.2</v>
      </c>
      <c r="H142" s="36">
        <v>50</v>
      </c>
      <c r="I142" s="36">
        <v>49</v>
      </c>
      <c r="J142" s="36">
        <v>18</v>
      </c>
      <c r="K142" s="36">
        <v>15</v>
      </c>
      <c r="L142" s="36">
        <v>0.54500000000000004</v>
      </c>
      <c r="M142" s="36">
        <v>278</v>
      </c>
      <c r="N142" s="36">
        <v>135</v>
      </c>
      <c r="O142" s="36">
        <v>4.3600000000000003</v>
      </c>
      <c r="P142" s="36">
        <v>207</v>
      </c>
      <c r="Q142" s="5">
        <f t="shared" si="7"/>
        <v>6.696621135873472</v>
      </c>
      <c r="R142" s="69">
        <v>144</v>
      </c>
      <c r="S142" s="53">
        <f t="shared" si="8"/>
        <v>4.6585190510424157</v>
      </c>
      <c r="T142" s="5">
        <f t="shared" si="2"/>
        <v>1.4375</v>
      </c>
      <c r="U142" s="36">
        <v>1.514</v>
      </c>
      <c r="V142" s="36">
        <v>4.51</v>
      </c>
      <c r="W142" s="36">
        <v>0.3</v>
      </c>
      <c r="X142" s="36">
        <v>29</v>
      </c>
      <c r="Y142" s="5">
        <f t="shared" si="9"/>
        <v>0.93817397555715321</v>
      </c>
      <c r="Z142" s="38">
        <v>1232</v>
      </c>
    </row>
    <row r="143" spans="1:26" ht="30">
      <c r="A143" s="64" t="s">
        <v>804</v>
      </c>
      <c r="B143" s="40">
        <v>1987</v>
      </c>
      <c r="C143" s="40">
        <v>1989</v>
      </c>
      <c r="D143" s="40" t="s">
        <v>286</v>
      </c>
      <c r="E143" s="40">
        <v>102</v>
      </c>
      <c r="F143" s="40">
        <v>3.7</v>
      </c>
      <c r="G143" s="40">
        <v>350</v>
      </c>
      <c r="H143" s="40">
        <v>163</v>
      </c>
      <c r="I143" s="40">
        <v>12</v>
      </c>
      <c r="J143" s="40">
        <v>23</v>
      </c>
      <c r="K143" s="40">
        <v>22</v>
      </c>
      <c r="L143" s="40">
        <v>0.51100000000000001</v>
      </c>
      <c r="M143" s="40">
        <v>352</v>
      </c>
      <c r="N143" s="40">
        <v>155</v>
      </c>
      <c r="O143" s="40">
        <v>3.99</v>
      </c>
      <c r="P143" s="40">
        <v>197</v>
      </c>
      <c r="Q143" s="5">
        <f t="shared" si="7"/>
        <v>5.0657142857142858</v>
      </c>
      <c r="R143" s="70">
        <v>111</v>
      </c>
      <c r="S143" s="53">
        <f t="shared" si="8"/>
        <v>2.8542857142857141</v>
      </c>
      <c r="T143" s="5">
        <f t="shared" si="2"/>
        <v>1.7747747747747749</v>
      </c>
      <c r="U143" s="40">
        <v>1.323</v>
      </c>
      <c r="V143" s="40">
        <v>3.8</v>
      </c>
      <c r="W143" s="40">
        <v>0.28999999999999998</v>
      </c>
      <c r="X143" s="40">
        <v>30</v>
      </c>
      <c r="Y143" s="5">
        <f t="shared" si="9"/>
        <v>0.77142857142857146</v>
      </c>
      <c r="Z143" s="42">
        <v>1472</v>
      </c>
    </row>
    <row r="144" spans="1:26">
      <c r="A144" s="65" t="s">
        <v>803</v>
      </c>
      <c r="B144" s="36">
        <v>1978</v>
      </c>
      <c r="C144" s="36">
        <v>1980</v>
      </c>
      <c r="D144" s="36" t="s">
        <v>284</v>
      </c>
      <c r="E144" s="36">
        <v>96</v>
      </c>
      <c r="F144" s="36">
        <v>3.7</v>
      </c>
      <c r="G144" s="36">
        <v>564.20000000000005</v>
      </c>
      <c r="H144" s="36">
        <v>97</v>
      </c>
      <c r="I144" s="36">
        <v>89</v>
      </c>
      <c r="J144" s="36">
        <v>36</v>
      </c>
      <c r="K144" s="36">
        <v>27</v>
      </c>
      <c r="L144" s="36">
        <v>0.57099999999999995</v>
      </c>
      <c r="M144" s="36">
        <v>537</v>
      </c>
      <c r="N144" s="36">
        <v>263</v>
      </c>
      <c r="O144" s="36">
        <v>4.1900000000000004</v>
      </c>
      <c r="P144" s="36">
        <v>288</v>
      </c>
      <c r="Q144" s="5">
        <f t="shared" si="7"/>
        <v>4.5941155618574969</v>
      </c>
      <c r="R144" s="69">
        <v>277</v>
      </c>
      <c r="S144" s="53">
        <f t="shared" si="8"/>
        <v>4.4186458702587732</v>
      </c>
      <c r="T144" s="5">
        <f t="shared" si="2"/>
        <v>1.03971119133574</v>
      </c>
      <c r="U144" s="36">
        <v>1.4419999999999999</v>
      </c>
      <c r="V144" s="36">
        <v>4.22</v>
      </c>
      <c r="W144" s="36">
        <v>0.27300000000000002</v>
      </c>
      <c r="X144" s="36">
        <v>45</v>
      </c>
      <c r="Y144" s="5">
        <f t="shared" si="9"/>
        <v>0.71783055654023398</v>
      </c>
      <c r="Z144" s="38">
        <v>2450</v>
      </c>
    </row>
    <row r="145" spans="1:26">
      <c r="A145" s="64" t="s">
        <v>802</v>
      </c>
      <c r="B145" s="40">
        <v>1974</v>
      </c>
      <c r="C145" s="40">
        <v>1976</v>
      </c>
      <c r="D145" s="40" t="s">
        <v>277</v>
      </c>
      <c r="E145" s="40">
        <v>104</v>
      </c>
      <c r="F145" s="40">
        <v>3.7</v>
      </c>
      <c r="G145" s="40">
        <v>355</v>
      </c>
      <c r="H145" s="40">
        <v>100</v>
      </c>
      <c r="I145" s="40">
        <v>38</v>
      </c>
      <c r="J145" s="40">
        <v>23</v>
      </c>
      <c r="K145" s="40">
        <v>18</v>
      </c>
      <c r="L145" s="40">
        <v>0.56100000000000005</v>
      </c>
      <c r="M145" s="40">
        <v>313</v>
      </c>
      <c r="N145" s="40">
        <v>133</v>
      </c>
      <c r="O145" s="40">
        <v>3.37</v>
      </c>
      <c r="P145" s="40">
        <v>182</v>
      </c>
      <c r="Q145" s="5">
        <f t="shared" si="7"/>
        <v>4.6140845070422536</v>
      </c>
      <c r="R145" s="70">
        <v>152</v>
      </c>
      <c r="S145" s="53">
        <f t="shared" si="8"/>
        <v>3.8535211267605631</v>
      </c>
      <c r="T145" s="5">
        <f t="shared" si="2"/>
        <v>1.1973684210526316</v>
      </c>
      <c r="U145" s="40">
        <v>1.31</v>
      </c>
      <c r="V145" s="40">
        <v>3.89</v>
      </c>
      <c r="W145" s="40">
        <v>0.25900000000000001</v>
      </c>
      <c r="X145" s="40">
        <v>27</v>
      </c>
      <c r="Y145" s="5">
        <f t="shared" si="9"/>
        <v>0.6845070422535211</v>
      </c>
      <c r="Z145" s="42">
        <v>1492</v>
      </c>
    </row>
    <row r="146" spans="1:26">
      <c r="A146" s="65" t="s">
        <v>801</v>
      </c>
      <c r="B146" s="36">
        <v>2015</v>
      </c>
      <c r="C146" s="36">
        <v>2017</v>
      </c>
      <c r="D146" s="36" t="s">
        <v>284</v>
      </c>
      <c r="E146" s="36">
        <v>102</v>
      </c>
      <c r="F146" s="36">
        <v>3.6</v>
      </c>
      <c r="G146" s="36">
        <v>234.2</v>
      </c>
      <c r="H146" s="36">
        <v>41</v>
      </c>
      <c r="I146" s="36">
        <v>41</v>
      </c>
      <c r="J146" s="36">
        <v>15</v>
      </c>
      <c r="K146" s="36">
        <v>15</v>
      </c>
      <c r="L146" s="36">
        <v>0.5</v>
      </c>
      <c r="M146" s="36">
        <v>246</v>
      </c>
      <c r="N146" s="36">
        <v>104</v>
      </c>
      <c r="O146" s="36">
        <v>3.99</v>
      </c>
      <c r="P146" s="36">
        <v>211</v>
      </c>
      <c r="Q146" s="5">
        <f t="shared" si="7"/>
        <v>8.1084543125533735</v>
      </c>
      <c r="R146" s="69">
        <v>60</v>
      </c>
      <c r="S146" s="53">
        <f t="shared" si="8"/>
        <v>2.3057216054654144</v>
      </c>
      <c r="T146" s="5">
        <f t="shared" si="2"/>
        <v>3.5166666666666666</v>
      </c>
      <c r="U146" s="36">
        <v>1.304</v>
      </c>
      <c r="V146" s="36">
        <v>3.89</v>
      </c>
      <c r="W146" s="36">
        <v>0.32100000000000001</v>
      </c>
      <c r="X146" s="36">
        <v>30</v>
      </c>
      <c r="Y146" s="5">
        <f t="shared" si="9"/>
        <v>1.1528608027327072</v>
      </c>
      <c r="Z146" s="38">
        <v>994</v>
      </c>
    </row>
    <row r="147" spans="1:26" ht="30">
      <c r="A147" s="64" t="s">
        <v>800</v>
      </c>
      <c r="B147" s="40">
        <v>2011</v>
      </c>
      <c r="C147" s="40">
        <v>2013</v>
      </c>
      <c r="D147" s="40" t="s">
        <v>277</v>
      </c>
      <c r="E147" s="40">
        <v>97</v>
      </c>
      <c r="F147" s="40">
        <v>3.6</v>
      </c>
      <c r="G147" s="40">
        <v>353.2</v>
      </c>
      <c r="H147" s="40">
        <v>58</v>
      </c>
      <c r="I147" s="40">
        <v>58</v>
      </c>
      <c r="J147" s="40">
        <v>15</v>
      </c>
      <c r="K147" s="40">
        <v>23</v>
      </c>
      <c r="L147" s="40">
        <v>0.39500000000000002</v>
      </c>
      <c r="M147" s="40">
        <v>370</v>
      </c>
      <c r="N147" s="40">
        <v>167</v>
      </c>
      <c r="O147" s="40">
        <v>4.25</v>
      </c>
      <c r="P147" s="40">
        <v>176</v>
      </c>
      <c r="Q147" s="5">
        <f t="shared" si="7"/>
        <v>4.4847112117780297</v>
      </c>
      <c r="R147" s="70">
        <v>89</v>
      </c>
      <c r="S147" s="53">
        <f t="shared" si="8"/>
        <v>2.2678369195922992</v>
      </c>
      <c r="T147" s="5">
        <f t="shared" si="2"/>
        <v>1.9775280898876404</v>
      </c>
      <c r="U147" s="40">
        <v>1.298</v>
      </c>
      <c r="V147" s="40">
        <v>4.38</v>
      </c>
      <c r="W147" s="40">
        <v>0.28499999999999998</v>
      </c>
      <c r="X147" s="40">
        <v>39</v>
      </c>
      <c r="Y147" s="5">
        <f t="shared" si="9"/>
        <v>0.99377123442808613</v>
      </c>
      <c r="Z147" s="42">
        <v>1484</v>
      </c>
    </row>
    <row r="148" spans="1:26" ht="30">
      <c r="A148" s="65" t="s">
        <v>799</v>
      </c>
      <c r="B148" s="36">
        <v>2007</v>
      </c>
      <c r="C148" s="36">
        <v>2009</v>
      </c>
      <c r="D148" s="36" t="s">
        <v>293</v>
      </c>
      <c r="E148" s="36">
        <v>97</v>
      </c>
      <c r="F148" s="36">
        <v>3.6</v>
      </c>
      <c r="G148" s="36">
        <v>331</v>
      </c>
      <c r="H148" s="36">
        <v>62</v>
      </c>
      <c r="I148" s="36">
        <v>54</v>
      </c>
      <c r="J148" s="36">
        <v>19</v>
      </c>
      <c r="K148" s="36">
        <v>17</v>
      </c>
      <c r="L148" s="36">
        <v>0.52800000000000002</v>
      </c>
      <c r="M148" s="36">
        <v>318</v>
      </c>
      <c r="N148" s="36">
        <v>170</v>
      </c>
      <c r="O148" s="36">
        <v>4.62</v>
      </c>
      <c r="P148" s="36">
        <v>227</v>
      </c>
      <c r="Q148" s="5">
        <f t="shared" si="7"/>
        <v>6.1722054380664648</v>
      </c>
      <c r="R148" s="69">
        <v>135</v>
      </c>
      <c r="S148" s="53">
        <f t="shared" si="8"/>
        <v>3.6706948640483383</v>
      </c>
      <c r="T148" s="5">
        <f t="shared" si="2"/>
        <v>1.6814814814814816</v>
      </c>
      <c r="U148" s="36">
        <v>1.369</v>
      </c>
      <c r="V148" s="36">
        <v>5.2</v>
      </c>
      <c r="W148" s="36">
        <v>0.26500000000000001</v>
      </c>
      <c r="X148" s="36">
        <v>54</v>
      </c>
      <c r="Y148" s="5">
        <f t="shared" si="9"/>
        <v>1.4682779456193353</v>
      </c>
      <c r="Z148" s="38">
        <v>1428</v>
      </c>
    </row>
    <row r="149" spans="1:26">
      <c r="A149" s="64" t="s">
        <v>798</v>
      </c>
      <c r="B149" s="40">
        <v>1999</v>
      </c>
      <c r="C149" s="40">
        <v>2001</v>
      </c>
      <c r="D149" s="40" t="s">
        <v>293</v>
      </c>
      <c r="E149" s="40">
        <v>102</v>
      </c>
      <c r="F149" s="40">
        <v>3.6</v>
      </c>
      <c r="G149" s="40">
        <v>222</v>
      </c>
      <c r="H149" s="40">
        <v>48</v>
      </c>
      <c r="I149" s="40">
        <v>36</v>
      </c>
      <c r="J149" s="40">
        <v>15</v>
      </c>
      <c r="K149" s="40">
        <v>15</v>
      </c>
      <c r="L149" s="40">
        <v>0.5</v>
      </c>
      <c r="M149" s="40">
        <v>253</v>
      </c>
      <c r="N149" s="40">
        <v>121</v>
      </c>
      <c r="O149" s="40">
        <v>4.91</v>
      </c>
      <c r="P149" s="40">
        <v>161</v>
      </c>
      <c r="Q149" s="5">
        <f t="shared" si="7"/>
        <v>6.5270270270270272</v>
      </c>
      <c r="R149" s="70">
        <v>75</v>
      </c>
      <c r="S149" s="53">
        <f t="shared" si="8"/>
        <v>3.0405405405405403</v>
      </c>
      <c r="T149" s="5">
        <f t="shared" si="2"/>
        <v>2.1466666666666665</v>
      </c>
      <c r="U149" s="40">
        <v>1.4770000000000001</v>
      </c>
      <c r="V149" s="40">
        <v>4.62</v>
      </c>
      <c r="W149" s="40">
        <v>0.316</v>
      </c>
      <c r="X149" s="40">
        <v>32</v>
      </c>
      <c r="Y149" s="5">
        <f t="shared" si="9"/>
        <v>1.2972972972972974</v>
      </c>
      <c r="Z149" s="42">
        <v>977</v>
      </c>
    </row>
    <row r="150" spans="1:26">
      <c r="A150" s="65" t="s">
        <v>797</v>
      </c>
      <c r="B150" s="36">
        <v>1992</v>
      </c>
      <c r="C150" s="36">
        <v>1994</v>
      </c>
      <c r="D150" s="36" t="s">
        <v>279</v>
      </c>
      <c r="E150" s="36">
        <v>105</v>
      </c>
      <c r="F150" s="36">
        <v>3.6</v>
      </c>
      <c r="G150" s="36">
        <v>232</v>
      </c>
      <c r="H150" s="36">
        <v>44</v>
      </c>
      <c r="I150" s="36">
        <v>40</v>
      </c>
      <c r="J150" s="36">
        <v>17</v>
      </c>
      <c r="K150" s="36">
        <v>16</v>
      </c>
      <c r="L150" s="36">
        <v>0.51500000000000001</v>
      </c>
      <c r="M150" s="36">
        <v>246</v>
      </c>
      <c r="N150" s="36">
        <v>118</v>
      </c>
      <c r="O150" s="36">
        <v>4.58</v>
      </c>
      <c r="P150" s="36">
        <v>139</v>
      </c>
      <c r="Q150" s="5">
        <f t="shared" si="7"/>
        <v>5.3922413793103452</v>
      </c>
      <c r="R150" s="69">
        <v>94</v>
      </c>
      <c r="S150" s="53">
        <f t="shared" si="8"/>
        <v>3.6465517241379306</v>
      </c>
      <c r="T150" s="5">
        <f t="shared" si="2"/>
        <v>1.4787234042553192</v>
      </c>
      <c r="U150" s="36">
        <v>1.466</v>
      </c>
      <c r="V150" s="36">
        <v>4.41</v>
      </c>
      <c r="W150" s="36">
        <v>0.30299999999999999</v>
      </c>
      <c r="X150" s="36">
        <v>23</v>
      </c>
      <c r="Y150" s="5">
        <f t="shared" si="9"/>
        <v>0.89224137931034486</v>
      </c>
      <c r="Z150" s="38">
        <v>1015</v>
      </c>
    </row>
    <row r="151" spans="1:26">
      <c r="A151" s="64" t="s">
        <v>796</v>
      </c>
      <c r="B151" s="40">
        <v>1989</v>
      </c>
      <c r="C151" s="40">
        <v>1991</v>
      </c>
      <c r="D151" s="40" t="s">
        <v>279</v>
      </c>
      <c r="E151" s="40">
        <v>102</v>
      </c>
      <c r="F151" s="40">
        <v>3.6</v>
      </c>
      <c r="G151" s="40">
        <v>300</v>
      </c>
      <c r="H151" s="40">
        <v>78</v>
      </c>
      <c r="I151" s="40">
        <v>41</v>
      </c>
      <c r="J151" s="40">
        <v>16</v>
      </c>
      <c r="K151" s="40">
        <v>18</v>
      </c>
      <c r="L151" s="40">
        <v>0.47099999999999997</v>
      </c>
      <c r="M151" s="40">
        <v>336</v>
      </c>
      <c r="N151" s="40">
        <v>137</v>
      </c>
      <c r="O151" s="40">
        <v>4.1100000000000003</v>
      </c>
      <c r="P151" s="40">
        <v>211</v>
      </c>
      <c r="Q151" s="5">
        <f t="shared" si="7"/>
        <v>6.33</v>
      </c>
      <c r="R151" s="70">
        <v>101</v>
      </c>
      <c r="S151" s="53">
        <f t="shared" si="8"/>
        <v>3.0300000000000002</v>
      </c>
      <c r="T151" s="5">
        <f t="shared" si="2"/>
        <v>2.0891089108910892</v>
      </c>
      <c r="U151" s="40">
        <v>1.4570000000000001</v>
      </c>
      <c r="V151" s="40">
        <v>3.58</v>
      </c>
      <c r="W151" s="40">
        <v>0.33100000000000002</v>
      </c>
      <c r="X151" s="40">
        <v>26</v>
      </c>
      <c r="Y151" s="5">
        <f t="shared" si="9"/>
        <v>0.78</v>
      </c>
      <c r="Z151" s="42">
        <v>1289</v>
      </c>
    </row>
    <row r="152" spans="1:26">
      <c r="A152" s="65" t="s">
        <v>78</v>
      </c>
      <c r="B152" s="36">
        <v>1982</v>
      </c>
      <c r="C152" s="36">
        <v>1984</v>
      </c>
      <c r="D152" s="36" t="s">
        <v>280</v>
      </c>
      <c r="E152" s="36">
        <v>95</v>
      </c>
      <c r="F152" s="36">
        <v>3.6</v>
      </c>
      <c r="G152" s="36">
        <v>593.20000000000005</v>
      </c>
      <c r="H152" s="36">
        <v>92</v>
      </c>
      <c r="I152" s="36">
        <v>91</v>
      </c>
      <c r="J152" s="36">
        <v>29</v>
      </c>
      <c r="K152" s="36">
        <v>37</v>
      </c>
      <c r="L152" s="36">
        <v>0.439</v>
      </c>
      <c r="M152" s="36">
        <v>619</v>
      </c>
      <c r="N152" s="36">
        <v>293</v>
      </c>
      <c r="O152" s="36">
        <v>4.4400000000000004</v>
      </c>
      <c r="P152" s="36">
        <v>360</v>
      </c>
      <c r="Q152" s="5">
        <f t="shared" si="7"/>
        <v>5.4619015509103166</v>
      </c>
      <c r="R152" s="69">
        <v>203</v>
      </c>
      <c r="S152" s="53">
        <f t="shared" si="8"/>
        <v>3.0799055967633175</v>
      </c>
      <c r="T152" s="5">
        <f t="shared" si="2"/>
        <v>1.7733990147783252</v>
      </c>
      <c r="U152" s="36">
        <v>1.385</v>
      </c>
      <c r="V152" s="36">
        <v>4.47</v>
      </c>
      <c r="W152" s="36">
        <v>0.28599999999999998</v>
      </c>
      <c r="X152" s="36">
        <v>84</v>
      </c>
      <c r="Y152" s="5">
        <f t="shared" si="9"/>
        <v>1.2744436952124072</v>
      </c>
      <c r="Z152" s="38">
        <v>2539</v>
      </c>
    </row>
    <row r="153" spans="1:26">
      <c r="A153" s="64" t="s">
        <v>795</v>
      </c>
      <c r="B153" s="40">
        <v>1979</v>
      </c>
      <c r="C153" s="40">
        <v>1981</v>
      </c>
      <c r="D153" s="40" t="s">
        <v>280</v>
      </c>
      <c r="E153" s="40">
        <v>102</v>
      </c>
      <c r="F153" s="40">
        <v>3.6</v>
      </c>
      <c r="G153" s="40">
        <v>288.2</v>
      </c>
      <c r="H153" s="40">
        <v>131</v>
      </c>
      <c r="I153" s="40">
        <v>24</v>
      </c>
      <c r="J153" s="40">
        <v>6</v>
      </c>
      <c r="K153" s="40">
        <v>18</v>
      </c>
      <c r="L153" s="40">
        <v>0.25</v>
      </c>
      <c r="M153" s="40">
        <v>276</v>
      </c>
      <c r="N153" s="40">
        <v>125</v>
      </c>
      <c r="O153" s="40">
        <v>3.9</v>
      </c>
      <c r="P153" s="40">
        <v>261</v>
      </c>
      <c r="Q153" s="5">
        <f t="shared" si="7"/>
        <v>8.1505898681471205</v>
      </c>
      <c r="R153" s="70">
        <v>131</v>
      </c>
      <c r="S153" s="53">
        <f t="shared" si="8"/>
        <v>4.0909090909090917</v>
      </c>
      <c r="T153" s="5">
        <f t="shared" si="2"/>
        <v>1.9923664122137406</v>
      </c>
      <c r="U153" s="40">
        <v>1.41</v>
      </c>
      <c r="V153" s="40">
        <v>3.91</v>
      </c>
      <c r="W153" s="40">
        <v>0.29899999999999999</v>
      </c>
      <c r="X153" s="40">
        <v>35</v>
      </c>
      <c r="Y153" s="5">
        <f t="shared" si="9"/>
        <v>1.0929909784871616</v>
      </c>
      <c r="Z153" s="42">
        <v>1261</v>
      </c>
    </row>
    <row r="154" spans="1:26">
      <c r="A154" s="65" t="s">
        <v>258</v>
      </c>
      <c r="B154" s="36">
        <v>2003</v>
      </c>
      <c r="C154" s="36">
        <v>2005</v>
      </c>
      <c r="D154" s="36" t="s">
        <v>280</v>
      </c>
      <c r="E154" s="36">
        <v>104</v>
      </c>
      <c r="F154" s="36">
        <v>3.5</v>
      </c>
      <c r="G154" s="36">
        <v>335.2</v>
      </c>
      <c r="H154" s="36">
        <v>62</v>
      </c>
      <c r="I154" s="36">
        <v>53</v>
      </c>
      <c r="J154" s="36">
        <v>20</v>
      </c>
      <c r="K154" s="36">
        <v>22</v>
      </c>
      <c r="L154" s="36">
        <v>0.47599999999999998</v>
      </c>
      <c r="M154" s="36">
        <v>341</v>
      </c>
      <c r="N154" s="36">
        <v>154</v>
      </c>
      <c r="O154" s="36">
        <v>4.13</v>
      </c>
      <c r="P154" s="36">
        <v>238</v>
      </c>
      <c r="Q154" s="5">
        <f t="shared" si="7"/>
        <v>6.3902147971360383</v>
      </c>
      <c r="R154" s="69">
        <v>92</v>
      </c>
      <c r="S154" s="53">
        <f t="shared" si="8"/>
        <v>2.4701670644391411</v>
      </c>
      <c r="T154" s="5">
        <f t="shared" si="2"/>
        <v>2.5869565217391304</v>
      </c>
      <c r="U154" s="36">
        <v>1.29</v>
      </c>
      <c r="V154" s="36">
        <v>4.0599999999999996</v>
      </c>
      <c r="W154" s="36">
        <v>0.29599999999999999</v>
      </c>
      <c r="X154" s="36">
        <v>39</v>
      </c>
      <c r="Y154" s="5">
        <f t="shared" si="9"/>
        <v>1.0471360381861574</v>
      </c>
      <c r="Z154" s="38">
        <v>1412</v>
      </c>
    </row>
    <row r="155" spans="1:26">
      <c r="A155" s="64" t="s">
        <v>794</v>
      </c>
      <c r="B155" s="40">
        <v>1985</v>
      </c>
      <c r="C155" s="40">
        <v>1989</v>
      </c>
      <c r="D155" s="40" t="s">
        <v>312</v>
      </c>
      <c r="E155" s="40">
        <v>102</v>
      </c>
      <c r="F155" s="40">
        <v>3.5</v>
      </c>
      <c r="G155" s="40">
        <v>351</v>
      </c>
      <c r="H155" s="40">
        <v>59</v>
      </c>
      <c r="I155" s="40">
        <v>57</v>
      </c>
      <c r="J155" s="40">
        <v>15</v>
      </c>
      <c r="K155" s="40">
        <v>21</v>
      </c>
      <c r="L155" s="40">
        <v>0.41699999999999998</v>
      </c>
      <c r="M155" s="40">
        <v>341</v>
      </c>
      <c r="N155" s="40">
        <v>148</v>
      </c>
      <c r="O155" s="40">
        <v>3.79</v>
      </c>
      <c r="P155" s="40">
        <v>200</v>
      </c>
      <c r="Q155" s="5">
        <f t="shared" si="7"/>
        <v>5.1282051282051286</v>
      </c>
      <c r="R155" s="70">
        <v>131</v>
      </c>
      <c r="S155" s="53">
        <f t="shared" si="8"/>
        <v>3.358974358974359</v>
      </c>
      <c r="T155" s="5">
        <f t="shared" si="2"/>
        <v>1.5267175572519085</v>
      </c>
      <c r="U155" s="40">
        <v>1.345</v>
      </c>
      <c r="V155" s="40">
        <v>3.99</v>
      </c>
      <c r="W155" s="40">
        <v>0.27400000000000002</v>
      </c>
      <c r="X155" s="40">
        <v>33</v>
      </c>
      <c r="Y155" s="5">
        <f t="shared" si="9"/>
        <v>0.84615384615384615</v>
      </c>
      <c r="Z155" s="42">
        <v>1501</v>
      </c>
    </row>
    <row r="156" spans="1:26">
      <c r="A156" s="65" t="s">
        <v>793</v>
      </c>
      <c r="B156" s="36">
        <v>1982</v>
      </c>
      <c r="C156" s="36">
        <v>1984</v>
      </c>
      <c r="D156" s="36" t="s">
        <v>280</v>
      </c>
      <c r="E156" s="36">
        <v>105</v>
      </c>
      <c r="F156" s="36">
        <v>3.5</v>
      </c>
      <c r="G156" s="36">
        <v>304.2</v>
      </c>
      <c r="H156" s="36">
        <v>47</v>
      </c>
      <c r="I156" s="36">
        <v>40</v>
      </c>
      <c r="J156" s="36">
        <v>16</v>
      </c>
      <c r="K156" s="36">
        <v>21</v>
      </c>
      <c r="L156" s="36">
        <v>0.432</v>
      </c>
      <c r="M156" s="36">
        <v>321</v>
      </c>
      <c r="N156" s="36">
        <v>137</v>
      </c>
      <c r="O156" s="36">
        <v>4.05</v>
      </c>
      <c r="P156" s="36">
        <v>179</v>
      </c>
      <c r="Q156" s="5">
        <f t="shared" si="7"/>
        <v>5.2958579881656807</v>
      </c>
      <c r="R156" s="69">
        <v>78</v>
      </c>
      <c r="S156" s="53">
        <f t="shared" si="8"/>
        <v>2.3076923076923079</v>
      </c>
      <c r="T156" s="5">
        <f t="shared" si="2"/>
        <v>2.2948717948717947</v>
      </c>
      <c r="U156" s="36">
        <v>1.31</v>
      </c>
      <c r="V156" s="36">
        <v>3.61</v>
      </c>
      <c r="W156" s="36">
        <v>0.29399999999999998</v>
      </c>
      <c r="X156" s="36">
        <v>29</v>
      </c>
      <c r="Y156" s="5">
        <f t="shared" si="9"/>
        <v>0.85798816568047342</v>
      </c>
      <c r="Z156" s="38">
        <v>1285</v>
      </c>
    </row>
    <row r="157" spans="1:26" ht="30">
      <c r="A157" s="64" t="s">
        <v>792</v>
      </c>
      <c r="B157" s="40">
        <v>1978</v>
      </c>
      <c r="C157" s="40">
        <v>1980</v>
      </c>
      <c r="D157" s="40" t="s">
        <v>280</v>
      </c>
      <c r="E157" s="40">
        <v>103</v>
      </c>
      <c r="F157" s="40">
        <v>3.5</v>
      </c>
      <c r="G157" s="40">
        <v>333.2</v>
      </c>
      <c r="H157" s="40">
        <v>75</v>
      </c>
      <c r="I157" s="40">
        <v>48</v>
      </c>
      <c r="J157" s="40">
        <v>17</v>
      </c>
      <c r="K157" s="40">
        <v>19</v>
      </c>
      <c r="L157" s="40">
        <v>0.47199999999999998</v>
      </c>
      <c r="M157" s="40">
        <v>339</v>
      </c>
      <c r="N157" s="40">
        <v>153</v>
      </c>
      <c r="O157" s="40">
        <v>4.13</v>
      </c>
      <c r="P157" s="40">
        <v>187</v>
      </c>
      <c r="Q157" s="5">
        <f t="shared" si="7"/>
        <v>5.0510204081632661</v>
      </c>
      <c r="R157" s="70">
        <v>143</v>
      </c>
      <c r="S157" s="53">
        <f t="shared" si="8"/>
        <v>3.8625450180072027</v>
      </c>
      <c r="T157" s="5">
        <f t="shared" si="2"/>
        <v>1.3076923076923077</v>
      </c>
      <c r="U157" s="40">
        <v>1.4450000000000001</v>
      </c>
      <c r="V157" s="40">
        <v>4.04</v>
      </c>
      <c r="W157" s="40">
        <v>0.29199999999999998</v>
      </c>
      <c r="X157" s="40">
        <v>29</v>
      </c>
      <c r="Y157" s="5">
        <f t="shared" si="9"/>
        <v>0.78331332533013209</v>
      </c>
      <c r="Z157" s="42">
        <v>1439</v>
      </c>
    </row>
    <row r="158" spans="1:26">
      <c r="A158" s="65" t="s">
        <v>791</v>
      </c>
      <c r="B158" s="36">
        <v>1969</v>
      </c>
      <c r="C158" s="36">
        <v>1971</v>
      </c>
      <c r="D158" s="36" t="s">
        <v>280</v>
      </c>
      <c r="E158" s="36">
        <v>96</v>
      </c>
      <c r="F158" s="36">
        <v>3.5</v>
      </c>
      <c r="G158" s="36">
        <v>378.2</v>
      </c>
      <c r="H158" s="36">
        <v>73</v>
      </c>
      <c r="I158" s="36">
        <v>60</v>
      </c>
      <c r="J158" s="36">
        <v>14</v>
      </c>
      <c r="K158" s="36">
        <v>24</v>
      </c>
      <c r="L158" s="36">
        <v>0.36799999999999999</v>
      </c>
      <c r="M158" s="36">
        <v>336</v>
      </c>
      <c r="N158" s="36">
        <v>160</v>
      </c>
      <c r="O158" s="36">
        <v>3.8</v>
      </c>
      <c r="P158" s="36">
        <v>263</v>
      </c>
      <c r="Q158" s="5">
        <f t="shared" si="7"/>
        <v>6.2585933368588051</v>
      </c>
      <c r="R158" s="69">
        <v>196</v>
      </c>
      <c r="S158" s="53">
        <f t="shared" si="8"/>
        <v>4.6641988365943945</v>
      </c>
      <c r="T158" s="5">
        <f t="shared" si="2"/>
        <v>1.3418367346938775</v>
      </c>
      <c r="U158" s="36">
        <v>1.405</v>
      </c>
      <c r="V158" s="36">
        <v>4.05</v>
      </c>
      <c r="W158" s="36">
        <v>0.26700000000000002</v>
      </c>
      <c r="X158" s="36">
        <v>38</v>
      </c>
      <c r="Y158" s="5">
        <f t="shared" si="9"/>
        <v>0.90428344791115822</v>
      </c>
      <c r="Z158" s="38">
        <v>1634</v>
      </c>
    </row>
    <row r="159" spans="1:26">
      <c r="A159" s="64" t="s">
        <v>790</v>
      </c>
      <c r="B159" s="40">
        <v>2010</v>
      </c>
      <c r="C159" s="40">
        <v>2012</v>
      </c>
      <c r="D159" s="40" t="s">
        <v>279</v>
      </c>
      <c r="E159" s="40">
        <v>97</v>
      </c>
      <c r="F159" s="40">
        <v>3.4</v>
      </c>
      <c r="G159" s="40">
        <v>377.2</v>
      </c>
      <c r="H159" s="40">
        <v>66</v>
      </c>
      <c r="I159" s="40">
        <v>62</v>
      </c>
      <c r="J159" s="40">
        <v>29</v>
      </c>
      <c r="K159" s="40">
        <v>14</v>
      </c>
      <c r="L159" s="40">
        <v>0.67400000000000004</v>
      </c>
      <c r="M159" s="40">
        <v>401</v>
      </c>
      <c r="N159" s="40">
        <v>184</v>
      </c>
      <c r="O159" s="40">
        <v>4.38</v>
      </c>
      <c r="P159" s="40">
        <v>277</v>
      </c>
      <c r="Q159" s="5">
        <f t="shared" si="7"/>
        <v>6.6092258748674446</v>
      </c>
      <c r="R159" s="70">
        <v>130</v>
      </c>
      <c r="S159" s="53">
        <f t="shared" si="8"/>
        <v>3.1018027571580067</v>
      </c>
      <c r="T159" s="5">
        <f t="shared" si="2"/>
        <v>2.1307692307692307</v>
      </c>
      <c r="U159" s="40">
        <v>1.4059999999999999</v>
      </c>
      <c r="V159" s="40">
        <v>4.3099999999999996</v>
      </c>
      <c r="W159" s="40">
        <v>0.307</v>
      </c>
      <c r="X159" s="40">
        <v>45</v>
      </c>
      <c r="Y159" s="5">
        <f t="shared" si="9"/>
        <v>1.0737009544008485</v>
      </c>
      <c r="Z159" s="42">
        <v>1637</v>
      </c>
    </row>
    <row r="160" spans="1:26" ht="30">
      <c r="A160" s="65" t="s">
        <v>789</v>
      </c>
      <c r="B160" s="36">
        <v>2008</v>
      </c>
      <c r="C160" s="36">
        <v>2010</v>
      </c>
      <c r="D160" s="36" t="s">
        <v>279</v>
      </c>
      <c r="E160" s="36">
        <v>99</v>
      </c>
      <c r="F160" s="36">
        <v>3.4</v>
      </c>
      <c r="G160" s="36">
        <v>397.2</v>
      </c>
      <c r="H160" s="36">
        <v>112</v>
      </c>
      <c r="I160" s="36">
        <v>54</v>
      </c>
      <c r="J160" s="36">
        <v>16</v>
      </c>
      <c r="K160" s="36">
        <v>28</v>
      </c>
      <c r="L160" s="36">
        <v>0.36399999999999999</v>
      </c>
      <c r="M160" s="36">
        <v>393</v>
      </c>
      <c r="N160" s="36">
        <v>190</v>
      </c>
      <c r="O160" s="36">
        <v>4.3</v>
      </c>
      <c r="P160" s="36">
        <v>327</v>
      </c>
      <c r="Q160" s="5">
        <f t="shared" si="7"/>
        <v>7.4093655589123868</v>
      </c>
      <c r="R160" s="69">
        <v>173</v>
      </c>
      <c r="S160" s="53">
        <f t="shared" si="8"/>
        <v>3.9199395770392749</v>
      </c>
      <c r="T160" s="5">
        <f t="shared" si="2"/>
        <v>1.8901734104046244</v>
      </c>
      <c r="U160" s="36">
        <v>1.423</v>
      </c>
      <c r="V160" s="36">
        <v>4.1399999999999997</v>
      </c>
      <c r="W160" s="36">
        <v>0.309</v>
      </c>
      <c r="X160" s="36">
        <v>36</v>
      </c>
      <c r="Y160" s="5">
        <f t="shared" si="9"/>
        <v>0.81570996978851973</v>
      </c>
      <c r="Z160" s="38">
        <v>1735</v>
      </c>
    </row>
    <row r="161" spans="1:26">
      <c r="A161" s="64" t="s">
        <v>256</v>
      </c>
      <c r="B161" s="40">
        <v>1991</v>
      </c>
      <c r="C161" s="40">
        <v>1993</v>
      </c>
      <c r="D161" s="40" t="s">
        <v>280</v>
      </c>
      <c r="E161" s="40">
        <v>105</v>
      </c>
      <c r="F161" s="40">
        <v>3.4</v>
      </c>
      <c r="G161" s="40">
        <v>274</v>
      </c>
      <c r="H161" s="40">
        <v>65</v>
      </c>
      <c r="I161" s="40">
        <v>35</v>
      </c>
      <c r="J161" s="40">
        <v>24</v>
      </c>
      <c r="K161" s="40">
        <v>11</v>
      </c>
      <c r="L161" s="40">
        <v>0.68600000000000005</v>
      </c>
      <c r="M161" s="40">
        <v>269</v>
      </c>
      <c r="N161" s="40">
        <v>125</v>
      </c>
      <c r="O161" s="40">
        <v>4.1100000000000003</v>
      </c>
      <c r="P161" s="40">
        <v>164</v>
      </c>
      <c r="Q161" s="5">
        <f t="shared" si="7"/>
        <v>5.3868613138686134</v>
      </c>
      <c r="R161" s="70">
        <v>109</v>
      </c>
      <c r="S161" s="53">
        <f t="shared" si="8"/>
        <v>3.5802919708029197</v>
      </c>
      <c r="T161" s="5">
        <f t="shared" si="2"/>
        <v>1.5045871559633028</v>
      </c>
      <c r="U161" s="40">
        <v>1.38</v>
      </c>
      <c r="V161" s="40">
        <v>4.7</v>
      </c>
      <c r="W161" s="40">
        <v>0.27200000000000002</v>
      </c>
      <c r="X161" s="40">
        <v>35</v>
      </c>
      <c r="Y161" s="5">
        <f t="shared" si="9"/>
        <v>1.1496350364963503</v>
      </c>
      <c r="Z161" s="42">
        <v>1185</v>
      </c>
    </row>
    <row r="162" spans="1:26">
      <c r="A162" s="65" t="s">
        <v>788</v>
      </c>
      <c r="B162" s="36">
        <v>1980</v>
      </c>
      <c r="C162" s="36">
        <v>1982</v>
      </c>
      <c r="D162" s="36" t="s">
        <v>284</v>
      </c>
      <c r="E162" s="36">
        <v>99</v>
      </c>
      <c r="F162" s="36">
        <v>3.4</v>
      </c>
      <c r="G162" s="36">
        <v>285.2</v>
      </c>
      <c r="H162" s="36">
        <v>67</v>
      </c>
      <c r="I162" s="36">
        <v>44</v>
      </c>
      <c r="J162" s="36">
        <v>17</v>
      </c>
      <c r="K162" s="36">
        <v>19</v>
      </c>
      <c r="L162" s="36">
        <v>0.47199999999999998</v>
      </c>
      <c r="M162" s="36">
        <v>288</v>
      </c>
      <c r="N162" s="36">
        <v>120</v>
      </c>
      <c r="O162" s="36">
        <v>3.78</v>
      </c>
      <c r="P162" s="36">
        <v>77</v>
      </c>
      <c r="Q162" s="5">
        <f t="shared" si="7"/>
        <v>2.4298737727910238</v>
      </c>
      <c r="R162" s="69">
        <v>96</v>
      </c>
      <c r="S162" s="53">
        <f t="shared" si="8"/>
        <v>3.0294530154277699</v>
      </c>
      <c r="T162" s="5">
        <f t="shared" si="2"/>
        <v>0.80208333333333337</v>
      </c>
      <c r="U162" s="36">
        <v>1.3440000000000001</v>
      </c>
      <c r="V162" s="36">
        <v>4.28</v>
      </c>
      <c r="W162" s="36">
        <v>0.26300000000000001</v>
      </c>
      <c r="X162" s="36">
        <v>24</v>
      </c>
      <c r="Y162" s="5">
        <f t="shared" si="9"/>
        <v>0.75736325385694248</v>
      </c>
      <c r="Z162" s="38">
        <v>1223</v>
      </c>
    </row>
    <row r="163" spans="1:26" ht="30">
      <c r="A163" s="64" t="s">
        <v>787</v>
      </c>
      <c r="B163" s="40">
        <v>1975</v>
      </c>
      <c r="C163" s="40">
        <v>1977</v>
      </c>
      <c r="D163" s="40" t="s">
        <v>279</v>
      </c>
      <c r="E163" s="40">
        <v>98</v>
      </c>
      <c r="F163" s="40">
        <v>3.4</v>
      </c>
      <c r="G163" s="40">
        <v>329.2</v>
      </c>
      <c r="H163" s="40">
        <v>58</v>
      </c>
      <c r="I163" s="40">
        <v>44</v>
      </c>
      <c r="J163" s="40">
        <v>18</v>
      </c>
      <c r="K163" s="40">
        <v>16</v>
      </c>
      <c r="L163" s="40">
        <v>0.52900000000000003</v>
      </c>
      <c r="M163" s="40">
        <v>327</v>
      </c>
      <c r="N163" s="40">
        <v>137</v>
      </c>
      <c r="O163" s="40">
        <v>3.74</v>
      </c>
      <c r="P163" s="40">
        <v>212</v>
      </c>
      <c r="Q163" s="5">
        <f t="shared" si="7"/>
        <v>5.7958687727825033</v>
      </c>
      <c r="R163" s="70">
        <v>109</v>
      </c>
      <c r="S163" s="53">
        <f t="shared" si="8"/>
        <v>2.979951397326853</v>
      </c>
      <c r="T163" s="5">
        <f t="shared" si="2"/>
        <v>1.9449541284403671</v>
      </c>
      <c r="U163" s="40">
        <v>1.323</v>
      </c>
      <c r="V163" s="40">
        <v>3.38</v>
      </c>
      <c r="W163" s="40">
        <v>0.29899999999999999</v>
      </c>
      <c r="X163" s="40">
        <v>24</v>
      </c>
      <c r="Y163" s="5">
        <f t="shared" si="9"/>
        <v>0.65613608748481178</v>
      </c>
      <c r="Z163" s="42">
        <v>1374</v>
      </c>
    </row>
    <row r="164" spans="1:26" ht="30">
      <c r="A164" s="65" t="s">
        <v>786</v>
      </c>
      <c r="B164" s="36">
        <v>2011</v>
      </c>
      <c r="C164" s="36">
        <v>2013</v>
      </c>
      <c r="D164" s="36" t="s">
        <v>277</v>
      </c>
      <c r="E164" s="36">
        <v>97</v>
      </c>
      <c r="F164" s="36">
        <v>3.3</v>
      </c>
      <c r="G164" s="36">
        <v>318</v>
      </c>
      <c r="H164" s="36">
        <v>66</v>
      </c>
      <c r="I164" s="36">
        <v>57</v>
      </c>
      <c r="J164" s="36">
        <v>19</v>
      </c>
      <c r="K164" s="36">
        <v>22</v>
      </c>
      <c r="L164" s="36">
        <v>0.46300000000000002</v>
      </c>
      <c r="M164" s="36">
        <v>358</v>
      </c>
      <c r="N164" s="36">
        <v>153</v>
      </c>
      <c r="O164" s="36">
        <v>4.33</v>
      </c>
      <c r="P164" s="36">
        <v>181</v>
      </c>
      <c r="Q164" s="5">
        <f t="shared" si="7"/>
        <v>5.1226415094339623</v>
      </c>
      <c r="R164" s="69">
        <v>145</v>
      </c>
      <c r="S164" s="53">
        <f t="shared" si="8"/>
        <v>4.1037735849056602</v>
      </c>
      <c r="T164" s="5">
        <f t="shared" si="2"/>
        <v>1.2482758620689656</v>
      </c>
      <c r="U164" s="36">
        <v>1.5820000000000001</v>
      </c>
      <c r="V164" s="36">
        <v>4.5199999999999996</v>
      </c>
      <c r="W164" s="36">
        <v>0.32100000000000001</v>
      </c>
      <c r="X164" s="36">
        <v>28</v>
      </c>
      <c r="Y164" s="5">
        <f t="shared" si="9"/>
        <v>0.79245283018867918</v>
      </c>
      <c r="Z164" s="38">
        <v>1403</v>
      </c>
    </row>
    <row r="165" spans="1:26">
      <c r="A165" s="64" t="s">
        <v>785</v>
      </c>
      <c r="B165" s="40">
        <v>2002</v>
      </c>
      <c r="C165" s="40">
        <v>2005</v>
      </c>
      <c r="D165" s="40" t="s">
        <v>300</v>
      </c>
      <c r="E165" s="40">
        <v>103</v>
      </c>
      <c r="F165" s="40">
        <v>3.3</v>
      </c>
      <c r="G165" s="40">
        <v>279.2</v>
      </c>
      <c r="H165" s="40">
        <v>53</v>
      </c>
      <c r="I165" s="40">
        <v>50</v>
      </c>
      <c r="J165" s="40">
        <v>12</v>
      </c>
      <c r="K165" s="40">
        <v>18</v>
      </c>
      <c r="L165" s="40">
        <v>0.4</v>
      </c>
      <c r="M165" s="40">
        <v>290</v>
      </c>
      <c r="N165" s="40">
        <v>134</v>
      </c>
      <c r="O165" s="40">
        <v>4.3099999999999996</v>
      </c>
      <c r="P165" s="40">
        <v>247</v>
      </c>
      <c r="Q165" s="5">
        <f t="shared" si="7"/>
        <v>7.9620343839541556</v>
      </c>
      <c r="R165" s="70">
        <v>128</v>
      </c>
      <c r="S165" s="53">
        <f t="shared" si="8"/>
        <v>4.1260744985673359</v>
      </c>
      <c r="T165" s="5">
        <f t="shared" si="2"/>
        <v>1.9296875</v>
      </c>
      <c r="U165" s="40">
        <v>1.4950000000000001</v>
      </c>
      <c r="V165" s="40">
        <v>3.84</v>
      </c>
      <c r="W165" s="40">
        <v>0.32200000000000001</v>
      </c>
      <c r="X165" s="40">
        <v>23</v>
      </c>
      <c r="Y165" s="5">
        <f t="shared" si="9"/>
        <v>0.74140401146131807</v>
      </c>
      <c r="Z165" s="42">
        <v>1243</v>
      </c>
    </row>
    <row r="166" spans="1:26">
      <c r="A166" s="65" t="s">
        <v>784</v>
      </c>
      <c r="B166" s="36">
        <v>1996</v>
      </c>
      <c r="C166" s="36">
        <v>1998</v>
      </c>
      <c r="D166" s="36" t="s">
        <v>279</v>
      </c>
      <c r="E166" s="36">
        <v>97</v>
      </c>
      <c r="F166" s="36">
        <v>3.3</v>
      </c>
      <c r="G166" s="36">
        <v>369</v>
      </c>
      <c r="H166" s="36">
        <v>67</v>
      </c>
      <c r="I166" s="36">
        <v>57</v>
      </c>
      <c r="J166" s="36">
        <v>24</v>
      </c>
      <c r="K166" s="36">
        <v>23</v>
      </c>
      <c r="L166" s="36">
        <v>0.51100000000000001</v>
      </c>
      <c r="M166" s="36">
        <v>435</v>
      </c>
      <c r="N166" s="36">
        <v>201</v>
      </c>
      <c r="O166" s="36">
        <v>4.9000000000000004</v>
      </c>
      <c r="P166" s="36">
        <v>196</v>
      </c>
      <c r="Q166" s="5">
        <f t="shared" si="7"/>
        <v>4.7804878048780486</v>
      </c>
      <c r="R166" s="69">
        <v>115</v>
      </c>
      <c r="S166" s="53">
        <f t="shared" si="8"/>
        <v>2.8048780487804876</v>
      </c>
      <c r="T166" s="5">
        <f t="shared" si="2"/>
        <v>1.7043478260869565</v>
      </c>
      <c r="U166" s="36">
        <v>1.4910000000000001</v>
      </c>
      <c r="V166" s="36">
        <v>5.05</v>
      </c>
      <c r="W166" s="36">
        <v>0.308</v>
      </c>
      <c r="X166" s="36">
        <v>55</v>
      </c>
      <c r="Y166" s="5">
        <f t="shared" si="9"/>
        <v>1.3414634146341464</v>
      </c>
      <c r="Z166" s="38">
        <v>1625</v>
      </c>
    </row>
    <row r="167" spans="1:26">
      <c r="A167" s="64" t="s">
        <v>783</v>
      </c>
      <c r="B167" s="40">
        <v>1996</v>
      </c>
      <c r="C167" s="40">
        <v>1998</v>
      </c>
      <c r="D167" s="40" t="s">
        <v>284</v>
      </c>
      <c r="E167" s="40">
        <v>105</v>
      </c>
      <c r="F167" s="40">
        <v>3.3</v>
      </c>
      <c r="G167" s="40">
        <v>249.1</v>
      </c>
      <c r="H167" s="40">
        <v>86</v>
      </c>
      <c r="I167" s="40">
        <v>32</v>
      </c>
      <c r="J167" s="40">
        <v>12</v>
      </c>
      <c r="K167" s="40">
        <v>16</v>
      </c>
      <c r="L167" s="40">
        <v>0.42899999999999999</v>
      </c>
      <c r="M167" s="40">
        <v>252</v>
      </c>
      <c r="N167" s="40">
        <v>116</v>
      </c>
      <c r="O167" s="40">
        <v>4.1900000000000004</v>
      </c>
      <c r="P167" s="40">
        <v>148</v>
      </c>
      <c r="Q167" s="5">
        <f t="shared" si="7"/>
        <v>5.3472501003613013</v>
      </c>
      <c r="R167" s="70">
        <v>101</v>
      </c>
      <c r="S167" s="53">
        <f t="shared" si="8"/>
        <v>3.6491368928141306</v>
      </c>
      <c r="T167" s="5">
        <f t="shared" si="2"/>
        <v>1.4653465346534653</v>
      </c>
      <c r="U167" s="40">
        <v>1.4159999999999999</v>
      </c>
      <c r="V167" s="40">
        <v>4.72</v>
      </c>
      <c r="W167" s="40">
        <v>0.28599999999999998</v>
      </c>
      <c r="X167" s="40">
        <v>28</v>
      </c>
      <c r="Y167" s="5">
        <f t="shared" si="9"/>
        <v>1.011641910879165</v>
      </c>
      <c r="Z167" s="42">
        <v>1080</v>
      </c>
    </row>
    <row r="168" spans="1:26">
      <c r="A168" s="65" t="s">
        <v>782</v>
      </c>
      <c r="B168" s="36">
        <v>1995</v>
      </c>
      <c r="C168" s="36">
        <v>1997</v>
      </c>
      <c r="D168" s="36" t="s">
        <v>293</v>
      </c>
      <c r="E168" s="36">
        <v>101</v>
      </c>
      <c r="F168" s="36">
        <v>3.3</v>
      </c>
      <c r="G168" s="36">
        <v>308.2</v>
      </c>
      <c r="H168" s="36">
        <v>57</v>
      </c>
      <c r="I168" s="36">
        <v>52</v>
      </c>
      <c r="J168" s="36">
        <v>14</v>
      </c>
      <c r="K168" s="36">
        <v>21</v>
      </c>
      <c r="L168" s="36">
        <v>0.4</v>
      </c>
      <c r="M168" s="36">
        <v>342</v>
      </c>
      <c r="N168" s="36">
        <v>160</v>
      </c>
      <c r="O168" s="36">
        <v>4.67</v>
      </c>
      <c r="P168" s="36">
        <v>202</v>
      </c>
      <c r="Q168" s="5">
        <f t="shared" si="7"/>
        <v>5.8987670343932521</v>
      </c>
      <c r="R168" s="69">
        <v>156</v>
      </c>
      <c r="S168" s="53">
        <f t="shared" si="8"/>
        <v>4.5554834523036991</v>
      </c>
      <c r="T168" s="5">
        <f t="shared" si="2"/>
        <v>1.2948717948717949</v>
      </c>
      <c r="U168" s="36">
        <v>1.613</v>
      </c>
      <c r="V168" s="36">
        <v>4.7300000000000004</v>
      </c>
      <c r="W168" s="36">
        <v>0.32</v>
      </c>
      <c r="X168" s="36">
        <v>29</v>
      </c>
      <c r="Y168" s="5">
        <f t="shared" si="9"/>
        <v>0.84685269305645694</v>
      </c>
      <c r="Z168" s="38">
        <v>1393</v>
      </c>
    </row>
    <row r="169" spans="1:26" ht="30">
      <c r="A169" s="64" t="s">
        <v>781</v>
      </c>
      <c r="B169" s="40">
        <v>2011</v>
      </c>
      <c r="C169" s="40">
        <v>2013</v>
      </c>
      <c r="D169" s="40" t="s">
        <v>284</v>
      </c>
      <c r="E169" s="40">
        <v>99</v>
      </c>
      <c r="F169" s="40">
        <v>3.2</v>
      </c>
      <c r="G169" s="40">
        <v>372.1</v>
      </c>
      <c r="H169" s="40">
        <v>64</v>
      </c>
      <c r="I169" s="40">
        <v>62</v>
      </c>
      <c r="J169" s="40">
        <v>26</v>
      </c>
      <c r="K169" s="40">
        <v>19</v>
      </c>
      <c r="L169" s="40">
        <v>0.57799999999999996</v>
      </c>
      <c r="M169" s="40">
        <v>395</v>
      </c>
      <c r="N169" s="40">
        <v>162</v>
      </c>
      <c r="O169" s="40">
        <v>3.92</v>
      </c>
      <c r="P169" s="40">
        <v>278</v>
      </c>
      <c r="Q169" s="5">
        <f t="shared" si="7"/>
        <v>6.7239989250201555</v>
      </c>
      <c r="R169" s="70">
        <v>79</v>
      </c>
      <c r="S169" s="53">
        <f t="shared" si="8"/>
        <v>1.9107766729373823</v>
      </c>
      <c r="T169" s="5">
        <f t="shared" si="2"/>
        <v>3.518987341772152</v>
      </c>
      <c r="U169" s="40">
        <v>1.2729999999999999</v>
      </c>
      <c r="V169" s="40">
        <v>4.0599999999999996</v>
      </c>
      <c r="W169" s="40">
        <v>0.3</v>
      </c>
      <c r="X169" s="40">
        <v>51</v>
      </c>
      <c r="Y169" s="5">
        <f t="shared" si="9"/>
        <v>1.233539371136791</v>
      </c>
      <c r="Z169" s="42">
        <v>1568</v>
      </c>
    </row>
    <row r="170" spans="1:26" ht="30">
      <c r="A170" s="65" t="s">
        <v>780</v>
      </c>
      <c r="B170" s="36">
        <v>2009</v>
      </c>
      <c r="C170" s="36">
        <v>2011</v>
      </c>
      <c r="D170" s="36" t="s">
        <v>279</v>
      </c>
      <c r="E170" s="36">
        <v>104</v>
      </c>
      <c r="F170" s="36">
        <v>3.2</v>
      </c>
      <c r="G170" s="36">
        <v>283.2</v>
      </c>
      <c r="H170" s="36">
        <v>49</v>
      </c>
      <c r="I170" s="36">
        <v>49</v>
      </c>
      <c r="J170" s="36">
        <v>12</v>
      </c>
      <c r="K170" s="36">
        <v>18</v>
      </c>
      <c r="L170" s="36">
        <v>0.4</v>
      </c>
      <c r="M170" s="36">
        <v>280</v>
      </c>
      <c r="N170" s="36">
        <v>121</v>
      </c>
      <c r="O170" s="36">
        <v>3.84</v>
      </c>
      <c r="P170" s="36">
        <v>243</v>
      </c>
      <c r="Q170" s="5">
        <f t="shared" si="7"/>
        <v>7.7224576271186445</v>
      </c>
      <c r="R170" s="69">
        <v>70</v>
      </c>
      <c r="S170" s="53">
        <f t="shared" si="8"/>
        <v>2.2245762711864407</v>
      </c>
      <c r="T170" s="5">
        <f t="shared" si="2"/>
        <v>3.4714285714285715</v>
      </c>
      <c r="U170" s="36">
        <v>1.234</v>
      </c>
      <c r="V170" s="36">
        <v>3.59</v>
      </c>
      <c r="W170" s="36">
        <v>0.30599999999999999</v>
      </c>
      <c r="X170" s="36">
        <v>30</v>
      </c>
      <c r="Y170" s="5">
        <f t="shared" si="9"/>
        <v>0.9533898305084747</v>
      </c>
      <c r="Z170" s="38">
        <v>1188</v>
      </c>
    </row>
    <row r="171" spans="1:26">
      <c r="A171" s="64" t="s">
        <v>779</v>
      </c>
      <c r="B171" s="40">
        <v>2001</v>
      </c>
      <c r="C171" s="40">
        <v>2003</v>
      </c>
      <c r="D171" s="40" t="s">
        <v>279</v>
      </c>
      <c r="E171" s="40">
        <v>99</v>
      </c>
      <c r="F171" s="40">
        <v>3.2</v>
      </c>
      <c r="G171" s="40">
        <v>416.1</v>
      </c>
      <c r="H171" s="40">
        <v>71</v>
      </c>
      <c r="I171" s="40">
        <v>71</v>
      </c>
      <c r="J171" s="40">
        <v>22</v>
      </c>
      <c r="K171" s="40">
        <v>29</v>
      </c>
      <c r="L171" s="40">
        <v>0.43099999999999999</v>
      </c>
      <c r="M171" s="40">
        <v>403</v>
      </c>
      <c r="N171" s="40">
        <v>236</v>
      </c>
      <c r="O171" s="40">
        <v>5.0999999999999996</v>
      </c>
      <c r="P171" s="40">
        <v>294</v>
      </c>
      <c r="Q171" s="5">
        <f t="shared" si="7"/>
        <v>6.3590483056957456</v>
      </c>
      <c r="R171" s="70">
        <v>205</v>
      </c>
      <c r="S171" s="53">
        <f t="shared" si="8"/>
        <v>4.4340302811824079</v>
      </c>
      <c r="T171" s="5">
        <f t="shared" si="2"/>
        <v>1.4341463414634146</v>
      </c>
      <c r="U171" s="40">
        <v>1.46</v>
      </c>
      <c r="V171" s="40">
        <v>5.26</v>
      </c>
      <c r="W171" s="40">
        <v>0.27600000000000002</v>
      </c>
      <c r="X171" s="40">
        <v>63</v>
      </c>
      <c r="Y171" s="5">
        <f t="shared" si="9"/>
        <v>1.362653208363374</v>
      </c>
      <c r="Z171" s="42">
        <v>1844</v>
      </c>
    </row>
    <row r="172" spans="1:26">
      <c r="A172" s="65" t="s">
        <v>778</v>
      </c>
      <c r="B172" s="36">
        <v>2000</v>
      </c>
      <c r="C172" s="36">
        <v>2002</v>
      </c>
      <c r="D172" s="36" t="s">
        <v>280</v>
      </c>
      <c r="E172" s="36">
        <v>99</v>
      </c>
      <c r="F172" s="36">
        <v>3.2</v>
      </c>
      <c r="G172" s="36">
        <v>454</v>
      </c>
      <c r="H172" s="36">
        <v>78</v>
      </c>
      <c r="I172" s="36">
        <v>77</v>
      </c>
      <c r="J172" s="36">
        <v>26</v>
      </c>
      <c r="K172" s="36">
        <v>24</v>
      </c>
      <c r="L172" s="36">
        <v>0.52</v>
      </c>
      <c r="M172" s="36">
        <v>451</v>
      </c>
      <c r="N172" s="36">
        <v>215</v>
      </c>
      <c r="O172" s="36">
        <v>4.26</v>
      </c>
      <c r="P172" s="36">
        <v>327</v>
      </c>
      <c r="Q172" s="5">
        <f t="shared" si="7"/>
        <v>6.4823788546255514</v>
      </c>
      <c r="R172" s="69">
        <v>164</v>
      </c>
      <c r="S172" s="53">
        <f t="shared" si="8"/>
        <v>3.251101321585903</v>
      </c>
      <c r="T172" s="5">
        <f t="shared" si="2"/>
        <v>1.9939024390243902</v>
      </c>
      <c r="U172" s="36">
        <v>1.355</v>
      </c>
      <c r="V172" s="36">
        <v>4.09</v>
      </c>
      <c r="W172" s="36">
        <v>0.29599999999999999</v>
      </c>
      <c r="X172" s="36">
        <v>46</v>
      </c>
      <c r="Y172" s="5">
        <f t="shared" si="9"/>
        <v>0.91189427312775329</v>
      </c>
      <c r="Z172" s="38">
        <v>1936</v>
      </c>
    </row>
    <row r="173" spans="1:26">
      <c r="A173" s="64" t="s">
        <v>777</v>
      </c>
      <c r="B173" s="40">
        <v>1989</v>
      </c>
      <c r="C173" s="40">
        <v>1991</v>
      </c>
      <c r="D173" s="40" t="s">
        <v>286</v>
      </c>
      <c r="E173" s="40">
        <v>97</v>
      </c>
      <c r="F173" s="40">
        <v>3.2</v>
      </c>
      <c r="G173" s="40">
        <v>347.1</v>
      </c>
      <c r="H173" s="40">
        <v>61</v>
      </c>
      <c r="I173" s="40">
        <v>57</v>
      </c>
      <c r="J173" s="40">
        <v>16</v>
      </c>
      <c r="K173" s="40">
        <v>23</v>
      </c>
      <c r="L173" s="40">
        <v>0.41</v>
      </c>
      <c r="M173" s="40">
        <v>294</v>
      </c>
      <c r="N173" s="40">
        <v>145</v>
      </c>
      <c r="O173" s="40">
        <v>3.76</v>
      </c>
      <c r="P173" s="40">
        <v>263</v>
      </c>
      <c r="Q173" s="5">
        <f t="shared" si="7"/>
        <v>6.8193604148660327</v>
      </c>
      <c r="R173" s="70">
        <v>147</v>
      </c>
      <c r="S173" s="53">
        <f t="shared" si="8"/>
        <v>3.8115816767502158</v>
      </c>
      <c r="T173" s="5">
        <f t="shared" si="2"/>
        <v>1.7891156462585034</v>
      </c>
      <c r="U173" s="40">
        <v>1.27</v>
      </c>
      <c r="V173" s="40">
        <v>3.91</v>
      </c>
      <c r="W173" s="40">
        <v>0.26700000000000002</v>
      </c>
      <c r="X173" s="40">
        <v>32</v>
      </c>
      <c r="Y173" s="5">
        <f t="shared" si="9"/>
        <v>0.82973206568712177</v>
      </c>
      <c r="Z173" s="42">
        <v>1451</v>
      </c>
    </row>
    <row r="174" spans="1:26">
      <c r="A174" s="65" t="s">
        <v>776</v>
      </c>
      <c r="B174" s="36">
        <v>1985</v>
      </c>
      <c r="C174" s="36">
        <v>1987</v>
      </c>
      <c r="D174" s="36" t="s">
        <v>279</v>
      </c>
      <c r="E174" s="36">
        <v>101</v>
      </c>
      <c r="F174" s="36">
        <v>3.2</v>
      </c>
      <c r="G174" s="36">
        <v>379</v>
      </c>
      <c r="H174" s="36">
        <v>67</v>
      </c>
      <c r="I174" s="36">
        <v>56</v>
      </c>
      <c r="J174" s="36">
        <v>31</v>
      </c>
      <c r="K174" s="36">
        <v>17</v>
      </c>
      <c r="L174" s="36">
        <v>0.64600000000000002</v>
      </c>
      <c r="M174" s="36">
        <v>387</v>
      </c>
      <c r="N174" s="36">
        <v>151</v>
      </c>
      <c r="O174" s="36">
        <v>3.59</v>
      </c>
      <c r="P174" s="36">
        <v>255</v>
      </c>
      <c r="Q174" s="5">
        <f t="shared" si="7"/>
        <v>6.055408970976254</v>
      </c>
      <c r="R174" s="69">
        <v>106</v>
      </c>
      <c r="S174" s="53">
        <f t="shared" si="8"/>
        <v>2.5171503957783643</v>
      </c>
      <c r="T174" s="5">
        <f t="shared" si="2"/>
        <v>2.4056603773584904</v>
      </c>
      <c r="U174" s="36">
        <v>1.3009999999999999</v>
      </c>
      <c r="V174" s="36">
        <v>3.56</v>
      </c>
      <c r="W174" s="36">
        <v>0.29899999999999999</v>
      </c>
      <c r="X174" s="36">
        <v>35</v>
      </c>
      <c r="Y174" s="5">
        <f t="shared" si="9"/>
        <v>0.83113456464379942</v>
      </c>
      <c r="Z174" s="38">
        <v>1606</v>
      </c>
    </row>
    <row r="175" spans="1:26" ht="30">
      <c r="A175" s="64" t="s">
        <v>775</v>
      </c>
      <c r="B175" s="40">
        <v>2001</v>
      </c>
      <c r="C175" s="40">
        <v>2003</v>
      </c>
      <c r="D175" s="40" t="s">
        <v>293</v>
      </c>
      <c r="E175" s="40">
        <v>99</v>
      </c>
      <c r="F175" s="40">
        <v>3.1</v>
      </c>
      <c r="G175" s="40">
        <v>353.2</v>
      </c>
      <c r="H175" s="40">
        <v>112</v>
      </c>
      <c r="I175" s="40">
        <v>39</v>
      </c>
      <c r="J175" s="40">
        <v>26</v>
      </c>
      <c r="K175" s="40">
        <v>20</v>
      </c>
      <c r="L175" s="40">
        <v>0.56499999999999995</v>
      </c>
      <c r="M175" s="40">
        <v>323</v>
      </c>
      <c r="N175" s="40">
        <v>176</v>
      </c>
      <c r="O175" s="40">
        <v>4.4800000000000004</v>
      </c>
      <c r="P175" s="40">
        <v>263</v>
      </c>
      <c r="Q175" s="5">
        <f t="shared" si="7"/>
        <v>6.7015855039637602</v>
      </c>
      <c r="R175" s="70">
        <v>192</v>
      </c>
      <c r="S175" s="53">
        <f t="shared" si="8"/>
        <v>4.892412231030578</v>
      </c>
      <c r="T175" s="5">
        <f t="shared" si="2"/>
        <v>1.3697916666666667</v>
      </c>
      <c r="U175" s="40">
        <v>1.456</v>
      </c>
      <c r="V175" s="40">
        <v>4.93</v>
      </c>
      <c r="W175" s="40">
        <v>0.27300000000000002</v>
      </c>
      <c r="X175" s="40">
        <v>42</v>
      </c>
      <c r="Y175" s="5">
        <f t="shared" si="9"/>
        <v>1.0702151755379388</v>
      </c>
      <c r="Z175" s="42">
        <v>1567</v>
      </c>
    </row>
    <row r="176" spans="1:26" ht="30">
      <c r="A176" s="65" t="s">
        <v>774</v>
      </c>
      <c r="B176" s="36">
        <v>1989</v>
      </c>
      <c r="C176" s="36">
        <v>1991</v>
      </c>
      <c r="D176" s="36" t="s">
        <v>280</v>
      </c>
      <c r="E176" s="36">
        <v>99</v>
      </c>
      <c r="F176" s="36">
        <v>3.1</v>
      </c>
      <c r="G176" s="36">
        <v>285.10000000000002</v>
      </c>
      <c r="H176" s="36">
        <v>55</v>
      </c>
      <c r="I176" s="36">
        <v>40</v>
      </c>
      <c r="J176" s="36">
        <v>17</v>
      </c>
      <c r="K176" s="36">
        <v>12</v>
      </c>
      <c r="L176" s="36">
        <v>0.58599999999999997</v>
      </c>
      <c r="M176" s="36">
        <v>249</v>
      </c>
      <c r="N176" s="36">
        <v>119</v>
      </c>
      <c r="O176" s="36">
        <v>3.75</v>
      </c>
      <c r="P176" s="36">
        <v>192</v>
      </c>
      <c r="Q176" s="5">
        <f t="shared" si="7"/>
        <v>6.0610312171167999</v>
      </c>
      <c r="R176" s="69">
        <v>98</v>
      </c>
      <c r="S176" s="53">
        <f t="shared" si="8"/>
        <v>3.0936513504033671</v>
      </c>
      <c r="T176" s="5">
        <f t="shared" si="2"/>
        <v>1.9591836734693877</v>
      </c>
      <c r="U176" s="36">
        <v>1.216</v>
      </c>
      <c r="V176" s="36">
        <v>4.0199999999999996</v>
      </c>
      <c r="W176" s="36">
        <v>0.25700000000000001</v>
      </c>
      <c r="X176" s="36">
        <v>32</v>
      </c>
      <c r="Y176" s="5">
        <f t="shared" si="9"/>
        <v>1.0101718695194668</v>
      </c>
      <c r="Z176" s="38">
        <v>1187</v>
      </c>
    </row>
    <row r="177" spans="1:26">
      <c r="A177" s="64" t="s">
        <v>773</v>
      </c>
      <c r="B177" s="40">
        <v>1989</v>
      </c>
      <c r="C177" s="40">
        <v>1991</v>
      </c>
      <c r="D177" s="40" t="s">
        <v>277</v>
      </c>
      <c r="E177" s="40">
        <v>102</v>
      </c>
      <c r="F177" s="40">
        <v>3.1</v>
      </c>
      <c r="G177" s="40">
        <v>252.1</v>
      </c>
      <c r="H177" s="40">
        <v>48</v>
      </c>
      <c r="I177" s="40">
        <v>36</v>
      </c>
      <c r="J177" s="40">
        <v>15</v>
      </c>
      <c r="K177" s="40">
        <v>13</v>
      </c>
      <c r="L177" s="40">
        <v>0.53600000000000003</v>
      </c>
      <c r="M177" s="40">
        <v>222</v>
      </c>
      <c r="N177" s="40">
        <v>107</v>
      </c>
      <c r="O177" s="40">
        <v>3.82</v>
      </c>
      <c r="P177" s="40">
        <v>153</v>
      </c>
      <c r="Q177" s="5">
        <f t="shared" si="7"/>
        <v>5.4621182070606897</v>
      </c>
      <c r="R177" s="70">
        <v>82</v>
      </c>
      <c r="S177" s="53">
        <f t="shared" si="8"/>
        <v>2.9274097580325269</v>
      </c>
      <c r="T177" s="5">
        <f t="shared" si="2"/>
        <v>1.8658536585365855</v>
      </c>
      <c r="U177" s="40">
        <v>1.2050000000000001</v>
      </c>
      <c r="V177" s="40">
        <v>4</v>
      </c>
      <c r="W177" s="40">
        <v>0.254</v>
      </c>
      <c r="X177" s="40">
        <v>27</v>
      </c>
      <c r="Y177" s="5">
        <f t="shared" si="9"/>
        <v>0.96390321301071002</v>
      </c>
      <c r="Z177" s="42">
        <v>1037</v>
      </c>
    </row>
    <row r="178" spans="1:26">
      <c r="A178" s="65" t="s">
        <v>772</v>
      </c>
      <c r="B178" s="36">
        <v>1987</v>
      </c>
      <c r="C178" s="36">
        <v>1989</v>
      </c>
      <c r="D178" s="36" t="s">
        <v>293</v>
      </c>
      <c r="E178" s="36">
        <v>96</v>
      </c>
      <c r="F178" s="36">
        <v>3.1</v>
      </c>
      <c r="G178" s="36">
        <v>377.1</v>
      </c>
      <c r="H178" s="36">
        <v>69</v>
      </c>
      <c r="I178" s="36">
        <v>60</v>
      </c>
      <c r="J178" s="36">
        <v>26</v>
      </c>
      <c r="K178" s="36">
        <v>17</v>
      </c>
      <c r="L178" s="36">
        <v>0.60499999999999998</v>
      </c>
      <c r="M178" s="36">
        <v>329</v>
      </c>
      <c r="N178" s="36">
        <v>174</v>
      </c>
      <c r="O178" s="36">
        <v>4.1500000000000004</v>
      </c>
      <c r="P178" s="36">
        <v>252</v>
      </c>
      <c r="Q178" s="5">
        <f t="shared" si="7"/>
        <v>6.014319809069212</v>
      </c>
      <c r="R178" s="69">
        <v>172</v>
      </c>
      <c r="S178" s="53">
        <f t="shared" si="8"/>
        <v>4.1050119331742243</v>
      </c>
      <c r="T178" s="5">
        <f t="shared" si="2"/>
        <v>1.4651162790697674</v>
      </c>
      <c r="U178" s="36">
        <v>1.3280000000000001</v>
      </c>
      <c r="V178" s="36">
        <v>4.47</v>
      </c>
      <c r="W178" s="36">
        <v>0.252</v>
      </c>
      <c r="X178" s="36">
        <v>45</v>
      </c>
      <c r="Y178" s="5">
        <f t="shared" si="9"/>
        <v>1.0739856801909307</v>
      </c>
      <c r="Z178" s="38">
        <v>1614</v>
      </c>
    </row>
    <row r="179" spans="1:26">
      <c r="A179" s="64" t="s">
        <v>771</v>
      </c>
      <c r="B179" s="40">
        <v>1986</v>
      </c>
      <c r="C179" s="40">
        <v>1988</v>
      </c>
      <c r="D179" s="40" t="s">
        <v>280</v>
      </c>
      <c r="E179" s="40">
        <v>104</v>
      </c>
      <c r="F179" s="40">
        <v>3.1</v>
      </c>
      <c r="G179" s="40">
        <v>323</v>
      </c>
      <c r="H179" s="40">
        <v>111</v>
      </c>
      <c r="I179" s="40">
        <v>25</v>
      </c>
      <c r="J179" s="40">
        <v>21</v>
      </c>
      <c r="K179" s="40">
        <v>14</v>
      </c>
      <c r="L179" s="40">
        <v>0.6</v>
      </c>
      <c r="M179" s="40">
        <v>279</v>
      </c>
      <c r="N179" s="40">
        <v>143</v>
      </c>
      <c r="O179" s="40">
        <v>3.98</v>
      </c>
      <c r="P179" s="40">
        <v>213</v>
      </c>
      <c r="Q179" s="5">
        <f t="shared" si="7"/>
        <v>5.9349845201238383</v>
      </c>
      <c r="R179" s="70">
        <v>157</v>
      </c>
      <c r="S179" s="53">
        <f t="shared" si="8"/>
        <v>4.3746130030959751</v>
      </c>
      <c r="T179" s="5">
        <f t="shared" si="2"/>
        <v>1.3566878980891719</v>
      </c>
      <c r="U179" s="40">
        <v>1.35</v>
      </c>
      <c r="V179" s="40">
        <v>4.3499999999999996</v>
      </c>
      <c r="W179" s="40">
        <v>0.25800000000000001</v>
      </c>
      <c r="X179" s="40">
        <v>31</v>
      </c>
      <c r="Y179" s="5">
        <f t="shared" si="9"/>
        <v>0.86377708978328172</v>
      </c>
      <c r="Z179" s="42">
        <v>1395</v>
      </c>
    </row>
    <row r="180" spans="1:26">
      <c r="A180" s="65" t="s">
        <v>770</v>
      </c>
      <c r="B180" s="36">
        <v>1977</v>
      </c>
      <c r="C180" s="36">
        <v>1979</v>
      </c>
      <c r="D180" s="36" t="s">
        <v>284</v>
      </c>
      <c r="E180" s="36">
        <v>95</v>
      </c>
      <c r="F180" s="36">
        <v>3.1</v>
      </c>
      <c r="G180" s="36">
        <v>380</v>
      </c>
      <c r="H180" s="36">
        <v>113</v>
      </c>
      <c r="I180" s="36">
        <v>40</v>
      </c>
      <c r="J180" s="36">
        <v>21</v>
      </c>
      <c r="K180" s="36">
        <v>23</v>
      </c>
      <c r="L180" s="36">
        <v>0.47699999999999998</v>
      </c>
      <c r="M180" s="36">
        <v>414</v>
      </c>
      <c r="N180" s="36">
        <v>164</v>
      </c>
      <c r="O180" s="36">
        <v>3.88</v>
      </c>
      <c r="P180" s="36">
        <v>192</v>
      </c>
      <c r="Q180" s="5">
        <f t="shared" si="7"/>
        <v>4.5473684210526315</v>
      </c>
      <c r="R180" s="69">
        <v>100</v>
      </c>
      <c r="S180" s="53">
        <f t="shared" si="8"/>
        <v>2.3684210526315788</v>
      </c>
      <c r="T180" s="5">
        <f t="shared" si="2"/>
        <v>1.92</v>
      </c>
      <c r="U180" s="36">
        <v>1.353</v>
      </c>
      <c r="V180" s="36">
        <v>3.47</v>
      </c>
      <c r="W180" s="36">
        <v>0.30199999999999999</v>
      </c>
      <c r="X180" s="36">
        <v>29</v>
      </c>
      <c r="Y180" s="5">
        <f t="shared" si="9"/>
        <v>0.68684210526315792</v>
      </c>
      <c r="Z180" s="38">
        <v>1616</v>
      </c>
    </row>
    <row r="181" spans="1:26" ht="30">
      <c r="A181" s="64" t="s">
        <v>73</v>
      </c>
      <c r="B181" s="40">
        <v>1976</v>
      </c>
      <c r="C181" s="40">
        <v>1978</v>
      </c>
      <c r="D181" s="40" t="s">
        <v>280</v>
      </c>
      <c r="E181" s="40">
        <v>98</v>
      </c>
      <c r="F181" s="40">
        <v>3.1</v>
      </c>
      <c r="G181" s="40">
        <v>470.2</v>
      </c>
      <c r="H181" s="40">
        <v>86</v>
      </c>
      <c r="I181" s="40">
        <v>53</v>
      </c>
      <c r="J181" s="40">
        <v>31</v>
      </c>
      <c r="K181" s="40">
        <v>20</v>
      </c>
      <c r="L181" s="40">
        <v>0.60799999999999998</v>
      </c>
      <c r="M181" s="40">
        <v>437</v>
      </c>
      <c r="N181" s="40">
        <v>192</v>
      </c>
      <c r="O181" s="40">
        <v>3.67</v>
      </c>
      <c r="P181" s="40">
        <v>267</v>
      </c>
      <c r="Q181" s="5">
        <f t="shared" si="7"/>
        <v>5.1105912377711604</v>
      </c>
      <c r="R181" s="70">
        <v>165</v>
      </c>
      <c r="S181" s="53">
        <f t="shared" si="8"/>
        <v>3.1582305401956616</v>
      </c>
      <c r="T181" s="5">
        <f t="shared" si="2"/>
        <v>1.6181818181818182</v>
      </c>
      <c r="U181" s="40">
        <v>1.2789999999999999</v>
      </c>
      <c r="V181" s="40">
        <v>3.49</v>
      </c>
      <c r="W181" s="40">
        <v>0.27700000000000002</v>
      </c>
      <c r="X181" s="40">
        <v>31</v>
      </c>
      <c r="Y181" s="5">
        <f t="shared" si="9"/>
        <v>0.59336452573373033</v>
      </c>
      <c r="Z181" s="42">
        <v>1955</v>
      </c>
    </row>
    <row r="182" spans="1:26">
      <c r="A182" s="65" t="s">
        <v>68</v>
      </c>
      <c r="B182" s="36">
        <v>2000</v>
      </c>
      <c r="C182" s="36">
        <v>2002</v>
      </c>
      <c r="D182" s="36" t="s">
        <v>277</v>
      </c>
      <c r="E182" s="36">
        <v>104</v>
      </c>
      <c r="F182" s="36">
        <v>3</v>
      </c>
      <c r="G182" s="36">
        <v>238</v>
      </c>
      <c r="H182" s="36">
        <v>72</v>
      </c>
      <c r="I182" s="36">
        <v>23</v>
      </c>
      <c r="J182" s="36">
        <v>11</v>
      </c>
      <c r="K182" s="36">
        <v>9</v>
      </c>
      <c r="L182" s="36">
        <v>0.55000000000000004</v>
      </c>
      <c r="M182" s="36">
        <v>236</v>
      </c>
      <c r="N182" s="36">
        <v>121</v>
      </c>
      <c r="O182" s="36">
        <v>4.58</v>
      </c>
      <c r="P182" s="36">
        <v>229</v>
      </c>
      <c r="Q182" s="5">
        <f t="shared" si="7"/>
        <v>8.6596638655462179</v>
      </c>
      <c r="R182" s="69">
        <v>119</v>
      </c>
      <c r="S182" s="53">
        <f t="shared" si="8"/>
        <v>4.5</v>
      </c>
      <c r="T182" s="5">
        <f t="shared" si="2"/>
        <v>1.9243697478991597</v>
      </c>
      <c r="U182" s="36">
        <v>1.492</v>
      </c>
      <c r="V182" s="36">
        <v>4</v>
      </c>
      <c r="W182" s="36">
        <v>0.32100000000000001</v>
      </c>
      <c r="X182" s="36">
        <v>24</v>
      </c>
      <c r="Y182" s="5">
        <f t="shared" si="9"/>
        <v>0.90756302521008403</v>
      </c>
      <c r="Z182" s="38">
        <v>1045</v>
      </c>
    </row>
    <row r="183" spans="1:26">
      <c r="A183" s="64" t="s">
        <v>769</v>
      </c>
      <c r="B183" s="40">
        <v>1985</v>
      </c>
      <c r="C183" s="40">
        <v>1987</v>
      </c>
      <c r="D183" s="40" t="s">
        <v>293</v>
      </c>
      <c r="E183" s="40">
        <v>102</v>
      </c>
      <c r="F183" s="40">
        <v>3</v>
      </c>
      <c r="G183" s="40">
        <v>303.10000000000002</v>
      </c>
      <c r="H183" s="40">
        <v>82</v>
      </c>
      <c r="I183" s="40">
        <v>42</v>
      </c>
      <c r="J183" s="40">
        <v>20</v>
      </c>
      <c r="K183" s="40">
        <v>10</v>
      </c>
      <c r="L183" s="40">
        <v>0.66700000000000004</v>
      </c>
      <c r="M183" s="40">
        <v>304</v>
      </c>
      <c r="N183" s="40">
        <v>145</v>
      </c>
      <c r="O183" s="40">
        <v>4.3</v>
      </c>
      <c r="P183" s="40">
        <v>186</v>
      </c>
      <c r="Q183" s="5">
        <f t="shared" si="7"/>
        <v>5.5229297261629817</v>
      </c>
      <c r="R183" s="70">
        <v>110</v>
      </c>
      <c r="S183" s="53">
        <f t="shared" si="8"/>
        <v>3.2662487627845596</v>
      </c>
      <c r="T183" s="5">
        <f t="shared" si="2"/>
        <v>1.6909090909090909</v>
      </c>
      <c r="U183" s="40">
        <v>1.365</v>
      </c>
      <c r="V183" s="40">
        <v>5.1100000000000003</v>
      </c>
      <c r="W183" s="40">
        <v>0.26700000000000002</v>
      </c>
      <c r="X183" s="40">
        <v>56</v>
      </c>
      <c r="Y183" s="5">
        <f t="shared" si="9"/>
        <v>1.6628175519630484</v>
      </c>
      <c r="Z183" s="42">
        <v>1290</v>
      </c>
    </row>
    <row r="184" spans="1:26">
      <c r="A184" s="65" t="s">
        <v>768</v>
      </c>
      <c r="B184" s="36">
        <v>1980</v>
      </c>
      <c r="C184" s="36">
        <v>1982</v>
      </c>
      <c r="D184" s="36" t="s">
        <v>279</v>
      </c>
      <c r="E184" s="36">
        <v>99</v>
      </c>
      <c r="F184" s="36">
        <v>3</v>
      </c>
      <c r="G184" s="36">
        <v>346</v>
      </c>
      <c r="H184" s="36">
        <v>64</v>
      </c>
      <c r="I184" s="36">
        <v>57</v>
      </c>
      <c r="J184" s="36">
        <v>24</v>
      </c>
      <c r="K184" s="36">
        <v>19</v>
      </c>
      <c r="L184" s="36">
        <v>0.55800000000000005</v>
      </c>
      <c r="M184" s="36">
        <v>311</v>
      </c>
      <c r="N184" s="36">
        <v>140</v>
      </c>
      <c r="O184" s="36">
        <v>3.64</v>
      </c>
      <c r="P184" s="36">
        <v>202</v>
      </c>
      <c r="Q184" s="5">
        <f t="shared" si="7"/>
        <v>5.2543352601156066</v>
      </c>
      <c r="R184" s="69">
        <v>137</v>
      </c>
      <c r="S184" s="53">
        <f t="shared" si="8"/>
        <v>3.5635838150289016</v>
      </c>
      <c r="T184" s="5">
        <f t="shared" si="2"/>
        <v>1.4744525547445255</v>
      </c>
      <c r="U184" s="36">
        <v>1.2949999999999999</v>
      </c>
      <c r="V184" s="36">
        <v>3.69</v>
      </c>
      <c r="W184" s="36">
        <v>0.27</v>
      </c>
      <c r="X184" s="36">
        <v>25</v>
      </c>
      <c r="Y184" s="5">
        <f t="shared" si="9"/>
        <v>0.6502890173410405</v>
      </c>
      <c r="Z184" s="38">
        <v>1447</v>
      </c>
    </row>
    <row r="185" spans="1:26">
      <c r="A185" s="64" t="s">
        <v>767</v>
      </c>
      <c r="B185" s="40">
        <v>2010</v>
      </c>
      <c r="C185" s="40">
        <v>2012</v>
      </c>
      <c r="D185" s="40" t="s">
        <v>293</v>
      </c>
      <c r="E185" s="40">
        <v>104</v>
      </c>
      <c r="F185" s="40">
        <v>2.9</v>
      </c>
      <c r="G185" s="40">
        <v>235.2</v>
      </c>
      <c r="H185" s="40">
        <v>49</v>
      </c>
      <c r="I185" s="40">
        <v>37</v>
      </c>
      <c r="J185" s="40">
        <v>12</v>
      </c>
      <c r="K185" s="40">
        <v>13</v>
      </c>
      <c r="L185" s="40">
        <v>0.48</v>
      </c>
      <c r="M185" s="40">
        <v>242</v>
      </c>
      <c r="N185" s="40">
        <v>103</v>
      </c>
      <c r="O185" s="40">
        <v>3.93</v>
      </c>
      <c r="P185" s="40">
        <v>170</v>
      </c>
      <c r="Q185" s="5">
        <f t="shared" si="7"/>
        <v>6.5051020408163271</v>
      </c>
      <c r="R185" s="70">
        <v>103</v>
      </c>
      <c r="S185" s="53">
        <f t="shared" si="8"/>
        <v>3.9413265306122449</v>
      </c>
      <c r="T185" s="5">
        <f t="shared" si="2"/>
        <v>1.6504854368932038</v>
      </c>
      <c r="U185" s="40">
        <v>1.464</v>
      </c>
      <c r="V185" s="40">
        <v>3.81</v>
      </c>
      <c r="W185" s="40">
        <v>0.31</v>
      </c>
      <c r="X185" s="40">
        <v>15</v>
      </c>
      <c r="Y185" s="5">
        <f t="shared" si="9"/>
        <v>0.57397959183673475</v>
      </c>
      <c r="Z185" s="42">
        <v>1032</v>
      </c>
    </row>
    <row r="186" spans="1:26">
      <c r="A186" s="65" t="s">
        <v>766</v>
      </c>
      <c r="B186" s="36">
        <v>1990</v>
      </c>
      <c r="C186" s="36">
        <v>1992</v>
      </c>
      <c r="D186" s="36" t="s">
        <v>279</v>
      </c>
      <c r="E186" s="36">
        <v>99</v>
      </c>
      <c r="F186" s="36">
        <v>2.9</v>
      </c>
      <c r="G186" s="36">
        <v>288</v>
      </c>
      <c r="H186" s="36">
        <v>53</v>
      </c>
      <c r="I186" s="36">
        <v>48</v>
      </c>
      <c r="J186" s="36">
        <v>12</v>
      </c>
      <c r="K186" s="36">
        <v>15</v>
      </c>
      <c r="L186" s="36">
        <v>0.44400000000000001</v>
      </c>
      <c r="M186" s="36">
        <v>237</v>
      </c>
      <c r="N186" s="36">
        <v>117</v>
      </c>
      <c r="O186" s="36">
        <v>3.66</v>
      </c>
      <c r="P186" s="36">
        <v>205</v>
      </c>
      <c r="Q186" s="5">
        <f t="shared" si="7"/>
        <v>6.40625</v>
      </c>
      <c r="R186" s="69">
        <v>137</v>
      </c>
      <c r="S186" s="53">
        <f t="shared" si="8"/>
        <v>4.28125</v>
      </c>
      <c r="T186" s="5">
        <f t="shared" si="2"/>
        <v>1.4963503649635037</v>
      </c>
      <c r="U186" s="36">
        <v>1.2989999999999999</v>
      </c>
      <c r="V186" s="36">
        <v>4.1399999999999997</v>
      </c>
      <c r="W186" s="36">
        <v>0.255</v>
      </c>
      <c r="X186" s="36">
        <v>27</v>
      </c>
      <c r="Y186" s="5">
        <f t="shared" si="9"/>
        <v>0.84375</v>
      </c>
      <c r="Z186" s="38">
        <v>1216</v>
      </c>
    </row>
    <row r="187" spans="1:26">
      <c r="A187" s="64" t="s">
        <v>765</v>
      </c>
      <c r="B187" s="40">
        <v>1990</v>
      </c>
      <c r="C187" s="40">
        <v>1992</v>
      </c>
      <c r="D187" s="40" t="s">
        <v>277</v>
      </c>
      <c r="E187" s="40">
        <v>101</v>
      </c>
      <c r="F187" s="40">
        <v>2.9</v>
      </c>
      <c r="G187" s="40">
        <v>203</v>
      </c>
      <c r="H187" s="40">
        <v>35</v>
      </c>
      <c r="I187" s="40">
        <v>31</v>
      </c>
      <c r="J187" s="40">
        <v>9</v>
      </c>
      <c r="K187" s="40">
        <v>12</v>
      </c>
      <c r="L187" s="40">
        <v>0.42899999999999999</v>
      </c>
      <c r="M187" s="40">
        <v>209</v>
      </c>
      <c r="N187" s="40">
        <v>88</v>
      </c>
      <c r="O187" s="40">
        <v>3.9</v>
      </c>
      <c r="P187" s="40">
        <v>120</v>
      </c>
      <c r="Q187" s="5">
        <f t="shared" si="7"/>
        <v>5.320197044334976</v>
      </c>
      <c r="R187" s="70">
        <v>75</v>
      </c>
      <c r="S187" s="53">
        <f t="shared" si="8"/>
        <v>3.3251231527093594</v>
      </c>
      <c r="T187" s="5">
        <f t="shared" si="2"/>
        <v>1.6</v>
      </c>
      <c r="U187" s="40">
        <v>1.399</v>
      </c>
      <c r="V187" s="40">
        <v>3.77</v>
      </c>
      <c r="W187" s="40">
        <v>0.29799999999999999</v>
      </c>
      <c r="X187" s="40">
        <v>16</v>
      </c>
      <c r="Y187" s="5">
        <f t="shared" si="9"/>
        <v>0.70935960591133007</v>
      </c>
      <c r="Z187" s="42">
        <v>867</v>
      </c>
    </row>
    <row r="188" spans="1:26">
      <c r="A188" s="65" t="s">
        <v>764</v>
      </c>
      <c r="B188" s="36">
        <v>2008</v>
      </c>
      <c r="C188" s="36">
        <v>2010</v>
      </c>
      <c r="D188" s="36" t="s">
        <v>293</v>
      </c>
      <c r="E188" s="36">
        <v>99</v>
      </c>
      <c r="F188" s="36">
        <v>2.8</v>
      </c>
      <c r="G188" s="36">
        <v>371</v>
      </c>
      <c r="H188" s="36">
        <v>66</v>
      </c>
      <c r="I188" s="36">
        <v>61</v>
      </c>
      <c r="J188" s="36">
        <v>27</v>
      </c>
      <c r="K188" s="36">
        <v>16</v>
      </c>
      <c r="L188" s="36">
        <v>0.628</v>
      </c>
      <c r="M188" s="36">
        <v>362</v>
      </c>
      <c r="N188" s="36">
        <v>173</v>
      </c>
      <c r="O188" s="36">
        <v>4.2</v>
      </c>
      <c r="P188" s="36">
        <v>270</v>
      </c>
      <c r="Q188" s="5">
        <f t="shared" ref="Q188:Q251" si="10">(P188/G188)*9</f>
        <v>6.5498652291105124</v>
      </c>
      <c r="R188" s="69">
        <v>128</v>
      </c>
      <c r="S188" s="53">
        <f t="shared" si="8"/>
        <v>3.105121293800539</v>
      </c>
      <c r="T188" s="5">
        <f t="shared" si="2"/>
        <v>2.109375</v>
      </c>
      <c r="U188" s="36">
        <v>1.321</v>
      </c>
      <c r="V188" s="36">
        <v>4.38</v>
      </c>
      <c r="W188" s="36">
        <v>0.28599999999999998</v>
      </c>
      <c r="X188" s="36">
        <v>45</v>
      </c>
      <c r="Y188" s="5">
        <f t="shared" si="9"/>
        <v>1.0916442048517521</v>
      </c>
      <c r="Z188" s="38">
        <v>1578</v>
      </c>
    </row>
    <row r="189" spans="1:26">
      <c r="A189" s="64" t="s">
        <v>763</v>
      </c>
      <c r="B189" s="40">
        <v>2006</v>
      </c>
      <c r="C189" s="40">
        <v>2008</v>
      </c>
      <c r="D189" s="40" t="s">
        <v>280</v>
      </c>
      <c r="E189" s="40">
        <v>99</v>
      </c>
      <c r="F189" s="40">
        <v>2.8</v>
      </c>
      <c r="G189" s="40">
        <v>294.2</v>
      </c>
      <c r="H189" s="40">
        <v>51</v>
      </c>
      <c r="I189" s="40">
        <v>49</v>
      </c>
      <c r="J189" s="40">
        <v>18</v>
      </c>
      <c r="K189" s="40">
        <v>20</v>
      </c>
      <c r="L189" s="40">
        <v>0.47399999999999998</v>
      </c>
      <c r="M189" s="40">
        <v>319</v>
      </c>
      <c r="N189" s="40">
        <v>141</v>
      </c>
      <c r="O189" s="40">
        <v>4.3099999999999996</v>
      </c>
      <c r="P189" s="40">
        <v>168</v>
      </c>
      <c r="Q189" s="5">
        <f t="shared" si="10"/>
        <v>5.1393609789259012</v>
      </c>
      <c r="R189" s="70">
        <v>115</v>
      </c>
      <c r="S189" s="53">
        <f t="shared" ref="S189:S252" si="11">(R189/G189)*9</f>
        <v>3.5180149558123728</v>
      </c>
      <c r="T189" s="5">
        <f t="shared" si="2"/>
        <v>1.4608695652173913</v>
      </c>
      <c r="U189" s="40">
        <v>1.4730000000000001</v>
      </c>
      <c r="V189" s="40">
        <v>4.28</v>
      </c>
      <c r="W189" s="40">
        <v>0.317</v>
      </c>
      <c r="X189" s="40">
        <v>19</v>
      </c>
      <c r="Y189" s="5">
        <f t="shared" ref="Y189:Y252" si="12">(X189/G189)*9</f>
        <v>0.58123725356900069</v>
      </c>
      <c r="Z189" s="42">
        <v>1292</v>
      </c>
    </row>
    <row r="190" spans="1:26">
      <c r="A190" s="65" t="s">
        <v>762</v>
      </c>
      <c r="B190" s="36">
        <v>2005</v>
      </c>
      <c r="C190" s="36">
        <v>2007</v>
      </c>
      <c r="D190" s="36" t="s">
        <v>293</v>
      </c>
      <c r="E190" s="36">
        <v>103</v>
      </c>
      <c r="F190" s="36">
        <v>2.8</v>
      </c>
      <c r="G190" s="36">
        <v>284.2</v>
      </c>
      <c r="H190" s="36">
        <v>74</v>
      </c>
      <c r="I190" s="36">
        <v>39</v>
      </c>
      <c r="J190" s="36">
        <v>14</v>
      </c>
      <c r="K190" s="36">
        <v>16</v>
      </c>
      <c r="L190" s="36">
        <v>0.46700000000000003</v>
      </c>
      <c r="M190" s="36">
        <v>269</v>
      </c>
      <c r="N190" s="36">
        <v>124</v>
      </c>
      <c r="O190" s="36">
        <v>3.92</v>
      </c>
      <c r="P190" s="36">
        <v>180</v>
      </c>
      <c r="Q190" s="5">
        <f t="shared" si="10"/>
        <v>5.7002111189303308</v>
      </c>
      <c r="R190" s="69">
        <v>125</v>
      </c>
      <c r="S190" s="53">
        <f t="shared" si="11"/>
        <v>3.9584799437016187</v>
      </c>
      <c r="T190" s="5">
        <f t="shared" si="2"/>
        <v>1.44</v>
      </c>
      <c r="U190" s="36">
        <v>1.3839999999999999</v>
      </c>
      <c r="V190" s="36">
        <v>4.1500000000000004</v>
      </c>
      <c r="W190" s="36">
        <v>0.28599999999999998</v>
      </c>
      <c r="X190" s="36">
        <v>20</v>
      </c>
      <c r="Y190" s="5">
        <f t="shared" si="12"/>
        <v>0.63335679099225906</v>
      </c>
      <c r="Z190" s="38">
        <v>1214</v>
      </c>
    </row>
    <row r="191" spans="1:26" ht="30">
      <c r="A191" s="64" t="s">
        <v>761</v>
      </c>
      <c r="B191" s="40">
        <v>2005</v>
      </c>
      <c r="C191" s="40">
        <v>2007</v>
      </c>
      <c r="D191" s="40" t="s">
        <v>277</v>
      </c>
      <c r="E191" s="40">
        <v>101</v>
      </c>
      <c r="F191" s="40">
        <v>2.8</v>
      </c>
      <c r="G191" s="40">
        <v>253.1</v>
      </c>
      <c r="H191" s="40">
        <v>88</v>
      </c>
      <c r="I191" s="40">
        <v>34</v>
      </c>
      <c r="J191" s="40">
        <v>12</v>
      </c>
      <c r="K191" s="40">
        <v>19</v>
      </c>
      <c r="L191" s="40">
        <v>0.38700000000000001</v>
      </c>
      <c r="M191" s="40">
        <v>250</v>
      </c>
      <c r="N191" s="40">
        <v>129</v>
      </c>
      <c r="O191" s="40">
        <v>4.58</v>
      </c>
      <c r="P191" s="40">
        <v>176</v>
      </c>
      <c r="Q191" s="5">
        <f t="shared" si="10"/>
        <v>6.2583958909521931</v>
      </c>
      <c r="R191" s="70">
        <v>98</v>
      </c>
      <c r="S191" s="53">
        <f t="shared" si="11"/>
        <v>3.4847886210983798</v>
      </c>
      <c r="T191" s="5">
        <f t="shared" si="2"/>
        <v>1.7959183673469388</v>
      </c>
      <c r="U191" s="40">
        <v>1.3740000000000001</v>
      </c>
      <c r="V191" s="40">
        <v>4.9800000000000004</v>
      </c>
      <c r="W191" s="40">
        <v>0.27600000000000002</v>
      </c>
      <c r="X191" s="40">
        <v>39</v>
      </c>
      <c r="Y191" s="5">
        <f t="shared" si="12"/>
        <v>1.3868036349269064</v>
      </c>
      <c r="Z191" s="42">
        <v>1090</v>
      </c>
    </row>
    <row r="192" spans="1:26">
      <c r="A192" s="65" t="s">
        <v>760</v>
      </c>
      <c r="B192" s="36">
        <v>1984</v>
      </c>
      <c r="C192" s="36">
        <v>1987</v>
      </c>
      <c r="D192" s="36" t="s">
        <v>299</v>
      </c>
      <c r="E192" s="36">
        <v>97</v>
      </c>
      <c r="F192" s="36">
        <v>2.8</v>
      </c>
      <c r="G192" s="36">
        <v>215.1</v>
      </c>
      <c r="H192" s="36">
        <v>113</v>
      </c>
      <c r="I192" s="36">
        <v>9</v>
      </c>
      <c r="J192" s="36">
        <v>15</v>
      </c>
      <c r="K192" s="36">
        <v>11</v>
      </c>
      <c r="L192" s="36">
        <v>0.57699999999999996</v>
      </c>
      <c r="M192" s="36">
        <v>179</v>
      </c>
      <c r="N192" s="36">
        <v>103</v>
      </c>
      <c r="O192" s="36">
        <v>4.3</v>
      </c>
      <c r="P192" s="36">
        <v>118</v>
      </c>
      <c r="Q192" s="5">
        <f t="shared" si="10"/>
        <v>4.93723849372385</v>
      </c>
      <c r="R192" s="69">
        <v>83</v>
      </c>
      <c r="S192" s="53">
        <f t="shared" si="11"/>
        <v>3.4728033472803346</v>
      </c>
      <c r="T192" s="5">
        <f t="shared" si="2"/>
        <v>1.4216867469879517</v>
      </c>
      <c r="U192" s="36">
        <v>1.2170000000000001</v>
      </c>
      <c r="V192" s="36">
        <v>4.82</v>
      </c>
      <c r="W192" s="36">
        <v>0.22600000000000001</v>
      </c>
      <c r="X192" s="36">
        <v>33</v>
      </c>
      <c r="Y192" s="5">
        <f t="shared" si="12"/>
        <v>1.380753138075314</v>
      </c>
      <c r="Z192" s="38">
        <v>893</v>
      </c>
    </row>
    <row r="193" spans="1:26">
      <c r="A193" s="64" t="s">
        <v>759</v>
      </c>
      <c r="B193" s="40">
        <v>1982</v>
      </c>
      <c r="C193" s="40">
        <v>1984</v>
      </c>
      <c r="D193" s="40" t="s">
        <v>280</v>
      </c>
      <c r="E193" s="40">
        <v>97</v>
      </c>
      <c r="F193" s="40">
        <v>2.8</v>
      </c>
      <c r="G193" s="40">
        <v>422.1</v>
      </c>
      <c r="H193" s="40">
        <v>99</v>
      </c>
      <c r="I193" s="40">
        <v>65</v>
      </c>
      <c r="J193" s="40">
        <v>21</v>
      </c>
      <c r="K193" s="40">
        <v>30</v>
      </c>
      <c r="L193" s="40">
        <v>0.41199999999999998</v>
      </c>
      <c r="M193" s="40">
        <v>422</v>
      </c>
      <c r="N193" s="40">
        <v>209</v>
      </c>
      <c r="O193" s="40">
        <v>4.45</v>
      </c>
      <c r="P193" s="40">
        <v>276</v>
      </c>
      <c r="Q193" s="5">
        <f t="shared" si="10"/>
        <v>5.8848614072494669</v>
      </c>
      <c r="R193" s="70">
        <v>183</v>
      </c>
      <c r="S193" s="53">
        <f t="shared" si="11"/>
        <v>3.9019189765458417</v>
      </c>
      <c r="T193" s="5">
        <f t="shared" si="2"/>
        <v>1.5081967213114753</v>
      </c>
      <c r="U193" s="40">
        <v>1.4330000000000001</v>
      </c>
      <c r="V193" s="40">
        <v>3.96</v>
      </c>
      <c r="W193" s="40">
        <v>0.29199999999999998</v>
      </c>
      <c r="X193" s="40">
        <v>37</v>
      </c>
      <c r="Y193" s="5">
        <f t="shared" si="12"/>
        <v>0.78891257995735609</v>
      </c>
      <c r="Z193" s="42">
        <v>1840</v>
      </c>
    </row>
    <row r="194" spans="1:26" ht="30">
      <c r="A194" s="65" t="s">
        <v>758</v>
      </c>
      <c r="B194" s="36">
        <v>1976</v>
      </c>
      <c r="C194" s="36">
        <v>1978</v>
      </c>
      <c r="D194" s="36" t="s">
        <v>280</v>
      </c>
      <c r="E194" s="36">
        <v>98</v>
      </c>
      <c r="F194" s="36">
        <v>2.8</v>
      </c>
      <c r="G194" s="36">
        <v>361.2</v>
      </c>
      <c r="H194" s="36">
        <v>67</v>
      </c>
      <c r="I194" s="36">
        <v>39</v>
      </c>
      <c r="J194" s="36">
        <v>18</v>
      </c>
      <c r="K194" s="36">
        <v>19</v>
      </c>
      <c r="L194" s="36">
        <v>0.48599999999999999</v>
      </c>
      <c r="M194" s="36">
        <v>353</v>
      </c>
      <c r="N194" s="36">
        <v>148</v>
      </c>
      <c r="O194" s="36">
        <v>3.68</v>
      </c>
      <c r="P194" s="36">
        <v>155</v>
      </c>
      <c r="Q194" s="5">
        <f t="shared" si="10"/>
        <v>3.8621262458471763</v>
      </c>
      <c r="R194" s="69">
        <v>82</v>
      </c>
      <c r="S194" s="53">
        <f t="shared" si="11"/>
        <v>2.0431893687707641</v>
      </c>
      <c r="T194" s="5">
        <f t="shared" si="2"/>
        <v>1.8902439024390243</v>
      </c>
      <c r="U194" s="36">
        <v>1.2030000000000001</v>
      </c>
      <c r="V194" s="36">
        <v>3.5</v>
      </c>
      <c r="W194" s="36">
        <v>0.27300000000000002</v>
      </c>
      <c r="X194" s="36">
        <v>27</v>
      </c>
      <c r="Y194" s="5">
        <f t="shared" si="12"/>
        <v>0.6727574750830565</v>
      </c>
      <c r="Z194" s="38">
        <v>1479</v>
      </c>
    </row>
    <row r="195" spans="1:26">
      <c r="A195" s="64" t="s">
        <v>757</v>
      </c>
      <c r="B195" s="40">
        <v>1973</v>
      </c>
      <c r="C195" s="40">
        <v>1976</v>
      </c>
      <c r="D195" s="40" t="s">
        <v>294</v>
      </c>
      <c r="E195" s="40">
        <v>98</v>
      </c>
      <c r="F195" s="40">
        <v>2.8</v>
      </c>
      <c r="G195" s="40">
        <v>195</v>
      </c>
      <c r="H195" s="40">
        <v>43</v>
      </c>
      <c r="I195" s="40">
        <v>29</v>
      </c>
      <c r="J195" s="40">
        <v>13</v>
      </c>
      <c r="K195" s="40">
        <v>11</v>
      </c>
      <c r="L195" s="40">
        <v>0.54200000000000004</v>
      </c>
      <c r="M195" s="40">
        <v>201</v>
      </c>
      <c r="N195" s="40">
        <v>79</v>
      </c>
      <c r="O195" s="40">
        <v>3.65</v>
      </c>
      <c r="P195" s="40">
        <v>99</v>
      </c>
      <c r="Q195" s="5">
        <f t="shared" si="10"/>
        <v>4.569230769230769</v>
      </c>
      <c r="R195" s="70">
        <v>80</v>
      </c>
      <c r="S195" s="53">
        <f t="shared" si="11"/>
        <v>3.6923076923076921</v>
      </c>
      <c r="T195" s="5">
        <f t="shared" si="2"/>
        <v>1.2375</v>
      </c>
      <c r="U195" s="40">
        <v>1.4410000000000001</v>
      </c>
      <c r="V195" s="40">
        <v>3.51</v>
      </c>
      <c r="W195" s="40">
        <v>0.30199999999999999</v>
      </c>
      <c r="X195" s="40">
        <v>10</v>
      </c>
      <c r="Y195" s="5">
        <f t="shared" si="12"/>
        <v>0.46153846153846151</v>
      </c>
      <c r="Z195" s="42">
        <v>828</v>
      </c>
    </row>
    <row r="196" spans="1:26">
      <c r="A196" s="65" t="s">
        <v>756</v>
      </c>
      <c r="B196" s="36">
        <v>1969</v>
      </c>
      <c r="C196" s="36">
        <v>1971</v>
      </c>
      <c r="D196" s="36" t="s">
        <v>277</v>
      </c>
      <c r="E196" s="36">
        <v>98</v>
      </c>
      <c r="F196" s="36">
        <v>2.8</v>
      </c>
      <c r="G196" s="36">
        <v>363.1</v>
      </c>
      <c r="H196" s="36">
        <v>68</v>
      </c>
      <c r="I196" s="36">
        <v>55</v>
      </c>
      <c r="J196" s="36">
        <v>19</v>
      </c>
      <c r="K196" s="36">
        <v>10</v>
      </c>
      <c r="L196" s="36">
        <v>0.65500000000000003</v>
      </c>
      <c r="M196" s="36">
        <v>367</v>
      </c>
      <c r="N196" s="36">
        <v>160</v>
      </c>
      <c r="O196" s="36">
        <v>3.96</v>
      </c>
      <c r="P196" s="36">
        <v>149</v>
      </c>
      <c r="Q196" s="5">
        <f t="shared" si="10"/>
        <v>3.6931974662627374</v>
      </c>
      <c r="R196" s="69">
        <v>190</v>
      </c>
      <c r="S196" s="53">
        <f t="shared" si="11"/>
        <v>4.7094464334893962</v>
      </c>
      <c r="T196" s="5">
        <f t="shared" si="2"/>
        <v>0.78421052631578947</v>
      </c>
      <c r="U196" s="36">
        <v>1.5329999999999999</v>
      </c>
      <c r="V196" s="36">
        <v>4.4800000000000004</v>
      </c>
      <c r="W196" s="36">
        <v>0.27600000000000002</v>
      </c>
      <c r="X196" s="36">
        <v>30</v>
      </c>
      <c r="Y196" s="5">
        <f t="shared" si="12"/>
        <v>0.74359680528779948</v>
      </c>
      <c r="Z196" s="38">
        <v>1614</v>
      </c>
    </row>
    <row r="197" spans="1:26" ht="30">
      <c r="A197" s="64" t="s">
        <v>755</v>
      </c>
      <c r="B197" s="40">
        <v>1969</v>
      </c>
      <c r="C197" s="40">
        <v>1971</v>
      </c>
      <c r="D197" s="40" t="s">
        <v>470</v>
      </c>
      <c r="E197" s="40">
        <v>101</v>
      </c>
      <c r="F197" s="40">
        <v>2.8</v>
      </c>
      <c r="G197" s="40">
        <v>225</v>
      </c>
      <c r="H197" s="40">
        <v>144</v>
      </c>
      <c r="I197" s="40">
        <v>3</v>
      </c>
      <c r="J197" s="40">
        <v>17</v>
      </c>
      <c r="K197" s="40">
        <v>16</v>
      </c>
      <c r="L197" s="40">
        <v>0.51500000000000001</v>
      </c>
      <c r="M197" s="40">
        <v>222</v>
      </c>
      <c r="N197" s="40">
        <v>92</v>
      </c>
      <c r="O197" s="40">
        <v>3.68</v>
      </c>
      <c r="P197" s="40">
        <v>142</v>
      </c>
      <c r="Q197" s="5">
        <f t="shared" si="10"/>
        <v>5.68</v>
      </c>
      <c r="R197" s="70">
        <v>97</v>
      </c>
      <c r="S197" s="53">
        <f t="shared" si="11"/>
        <v>3.88</v>
      </c>
      <c r="T197" s="5">
        <f t="shared" si="2"/>
        <v>1.4639175257731958</v>
      </c>
      <c r="U197" s="40">
        <v>1.4179999999999999</v>
      </c>
      <c r="V197" s="40">
        <v>3.24</v>
      </c>
      <c r="W197" s="40">
        <v>0.29799999999999999</v>
      </c>
      <c r="X197" s="40">
        <v>10</v>
      </c>
      <c r="Y197" s="5">
        <f t="shared" si="12"/>
        <v>0.4</v>
      </c>
      <c r="Z197" s="42">
        <v>981</v>
      </c>
    </row>
    <row r="198" spans="1:26" ht="30">
      <c r="A198" s="65" t="s">
        <v>754</v>
      </c>
      <c r="B198" s="36">
        <v>2014</v>
      </c>
      <c r="C198" s="36">
        <v>2016</v>
      </c>
      <c r="D198" s="36" t="s">
        <v>291</v>
      </c>
      <c r="E198" s="36">
        <v>95</v>
      </c>
      <c r="F198" s="36">
        <v>2.7</v>
      </c>
      <c r="G198" s="36">
        <v>418.2</v>
      </c>
      <c r="H198" s="36">
        <v>79</v>
      </c>
      <c r="I198" s="36">
        <v>78</v>
      </c>
      <c r="J198" s="36">
        <v>24</v>
      </c>
      <c r="K198" s="36">
        <v>24</v>
      </c>
      <c r="L198" s="36">
        <v>0.5</v>
      </c>
      <c r="M198" s="36">
        <v>430</v>
      </c>
      <c r="N198" s="36">
        <v>198</v>
      </c>
      <c r="O198" s="36">
        <v>4.26</v>
      </c>
      <c r="P198" s="36">
        <v>336</v>
      </c>
      <c r="Q198" s="5">
        <f t="shared" si="10"/>
        <v>7.2309899569583935</v>
      </c>
      <c r="R198" s="69">
        <v>133</v>
      </c>
      <c r="S198" s="53">
        <f t="shared" si="11"/>
        <v>2.8622668579626973</v>
      </c>
      <c r="T198" s="5">
        <f t="shared" si="2"/>
        <v>2.5263157894736841</v>
      </c>
      <c r="U198" s="36">
        <v>1.345</v>
      </c>
      <c r="V198" s="36">
        <v>4.5</v>
      </c>
      <c r="W198" s="36">
        <v>0.30199999999999999</v>
      </c>
      <c r="X198" s="36">
        <v>62</v>
      </c>
      <c r="Y198" s="5">
        <f t="shared" si="12"/>
        <v>1.3342898134863701</v>
      </c>
      <c r="Z198" s="38">
        <v>1773</v>
      </c>
    </row>
    <row r="199" spans="1:26">
      <c r="A199" s="64" t="s">
        <v>753</v>
      </c>
      <c r="B199" s="40">
        <v>2009</v>
      </c>
      <c r="C199" s="40">
        <v>2011</v>
      </c>
      <c r="D199" s="40" t="s">
        <v>280</v>
      </c>
      <c r="E199" s="40">
        <v>95</v>
      </c>
      <c r="F199" s="40">
        <v>2.7</v>
      </c>
      <c r="G199" s="40">
        <v>393.2</v>
      </c>
      <c r="H199" s="40">
        <v>79</v>
      </c>
      <c r="I199" s="40">
        <v>63</v>
      </c>
      <c r="J199" s="40">
        <v>27</v>
      </c>
      <c r="K199" s="40">
        <v>22</v>
      </c>
      <c r="L199" s="40">
        <v>0.55100000000000005</v>
      </c>
      <c r="M199" s="40">
        <v>416</v>
      </c>
      <c r="N199" s="40">
        <v>207</v>
      </c>
      <c r="O199" s="40">
        <v>4.7300000000000004</v>
      </c>
      <c r="P199" s="40">
        <v>323</v>
      </c>
      <c r="Q199" s="5">
        <f t="shared" si="10"/>
        <v>7.3931841302136316</v>
      </c>
      <c r="R199" s="70">
        <v>138</v>
      </c>
      <c r="S199" s="53">
        <f t="shared" si="11"/>
        <v>3.1586978636826042</v>
      </c>
      <c r="T199" s="5">
        <f t="shared" si="2"/>
        <v>2.3405797101449277</v>
      </c>
      <c r="U199" s="40">
        <v>1.407</v>
      </c>
      <c r="V199" s="40">
        <v>4.3600000000000003</v>
      </c>
      <c r="W199" s="40">
        <v>0.308</v>
      </c>
      <c r="X199" s="40">
        <v>54</v>
      </c>
      <c r="Y199" s="5">
        <f t="shared" si="12"/>
        <v>1.2360122075279756</v>
      </c>
      <c r="Z199" s="42">
        <v>1707</v>
      </c>
    </row>
    <row r="200" spans="1:26">
      <c r="A200" s="65" t="s">
        <v>270</v>
      </c>
      <c r="B200" s="36">
        <v>1999</v>
      </c>
      <c r="C200" s="36">
        <v>2001</v>
      </c>
      <c r="D200" s="36" t="s">
        <v>280</v>
      </c>
      <c r="E200" s="36">
        <v>103</v>
      </c>
      <c r="F200" s="36">
        <v>2.7</v>
      </c>
      <c r="G200" s="36">
        <v>297.10000000000002</v>
      </c>
      <c r="H200" s="36">
        <v>47</v>
      </c>
      <c r="I200" s="36">
        <v>47</v>
      </c>
      <c r="J200" s="36">
        <v>18</v>
      </c>
      <c r="K200" s="36">
        <v>21</v>
      </c>
      <c r="L200" s="36">
        <v>0.46200000000000002</v>
      </c>
      <c r="M200" s="36">
        <v>262</v>
      </c>
      <c r="N200" s="36">
        <v>138</v>
      </c>
      <c r="O200" s="36">
        <v>4.18</v>
      </c>
      <c r="P200" s="36">
        <v>218</v>
      </c>
      <c r="Q200" s="5">
        <f t="shared" si="10"/>
        <v>6.6038370918882521</v>
      </c>
      <c r="R200" s="69">
        <v>152</v>
      </c>
      <c r="S200" s="53">
        <f t="shared" si="11"/>
        <v>4.6045102659037358</v>
      </c>
      <c r="T200" s="5">
        <f t="shared" si="2"/>
        <v>1.4342105263157894</v>
      </c>
      <c r="U200" s="36">
        <v>1.3919999999999999</v>
      </c>
      <c r="V200" s="36">
        <v>4.5999999999999996</v>
      </c>
      <c r="W200" s="36">
        <v>0.27</v>
      </c>
      <c r="X200" s="36">
        <v>31</v>
      </c>
      <c r="Y200" s="5">
        <f t="shared" si="12"/>
        <v>0.93907775159878815</v>
      </c>
      <c r="Z200" s="38">
        <v>1279</v>
      </c>
    </row>
    <row r="201" spans="1:26">
      <c r="A201" s="64" t="s">
        <v>752</v>
      </c>
      <c r="B201" s="40">
        <v>1999</v>
      </c>
      <c r="C201" s="40">
        <v>2001</v>
      </c>
      <c r="D201" s="40" t="s">
        <v>291</v>
      </c>
      <c r="E201" s="40">
        <v>97</v>
      </c>
      <c r="F201" s="40">
        <v>2.7</v>
      </c>
      <c r="G201" s="40">
        <v>368.1</v>
      </c>
      <c r="H201" s="40">
        <v>59</v>
      </c>
      <c r="I201" s="40">
        <v>59</v>
      </c>
      <c r="J201" s="40">
        <v>23</v>
      </c>
      <c r="K201" s="40">
        <v>20</v>
      </c>
      <c r="L201" s="40">
        <v>0.53500000000000003</v>
      </c>
      <c r="M201" s="40">
        <v>369</v>
      </c>
      <c r="N201" s="40">
        <v>199</v>
      </c>
      <c r="O201" s="40">
        <v>4.8600000000000003</v>
      </c>
      <c r="P201" s="40">
        <v>252</v>
      </c>
      <c r="Q201" s="5">
        <f t="shared" si="10"/>
        <v>6.1613691931540338</v>
      </c>
      <c r="R201" s="70">
        <v>156</v>
      </c>
      <c r="S201" s="53">
        <f t="shared" si="11"/>
        <v>3.8141809290953539</v>
      </c>
      <c r="T201" s="5">
        <f t="shared" si="2"/>
        <v>1.6153846153846154</v>
      </c>
      <c r="U201" s="40">
        <v>1.425</v>
      </c>
      <c r="V201" s="40">
        <v>4.88</v>
      </c>
      <c r="W201" s="40">
        <v>0.28499999999999998</v>
      </c>
      <c r="X201" s="40">
        <v>50</v>
      </c>
      <c r="Y201" s="5">
        <f t="shared" si="12"/>
        <v>1.2224938875305622</v>
      </c>
      <c r="Z201" s="42">
        <v>1606</v>
      </c>
    </row>
    <row r="202" spans="1:26" ht="30">
      <c r="A202" s="65" t="s">
        <v>751</v>
      </c>
      <c r="B202" s="36">
        <v>1997</v>
      </c>
      <c r="C202" s="36">
        <v>1999</v>
      </c>
      <c r="D202" s="36" t="s">
        <v>277</v>
      </c>
      <c r="E202" s="36">
        <v>99</v>
      </c>
      <c r="F202" s="36">
        <v>2.7</v>
      </c>
      <c r="G202" s="36">
        <v>284.2</v>
      </c>
      <c r="H202" s="36">
        <v>82</v>
      </c>
      <c r="I202" s="36">
        <v>40</v>
      </c>
      <c r="J202" s="36">
        <v>24</v>
      </c>
      <c r="K202" s="36">
        <v>16</v>
      </c>
      <c r="L202" s="36">
        <v>0.6</v>
      </c>
      <c r="M202" s="36">
        <v>303</v>
      </c>
      <c r="N202" s="36">
        <v>153</v>
      </c>
      <c r="O202" s="36">
        <v>4.84</v>
      </c>
      <c r="P202" s="36">
        <v>237</v>
      </c>
      <c r="Q202" s="5">
        <f t="shared" si="10"/>
        <v>7.50527797325827</v>
      </c>
      <c r="R202" s="69">
        <v>135</v>
      </c>
      <c r="S202" s="53">
        <f t="shared" si="11"/>
        <v>4.2751583391977483</v>
      </c>
      <c r="T202" s="5">
        <f t="shared" si="2"/>
        <v>1.7555555555555555</v>
      </c>
      <c r="U202" s="36">
        <v>1.5389999999999999</v>
      </c>
      <c r="V202" s="36">
        <v>4.1399999999999997</v>
      </c>
      <c r="W202" s="36">
        <v>0.32200000000000001</v>
      </c>
      <c r="X202" s="36">
        <v>25</v>
      </c>
      <c r="Y202" s="5">
        <f t="shared" si="12"/>
        <v>0.79169598874032365</v>
      </c>
      <c r="Z202" s="38">
        <v>1276</v>
      </c>
    </row>
    <row r="203" spans="1:26">
      <c r="A203" s="64" t="s">
        <v>750</v>
      </c>
      <c r="B203" s="40">
        <v>1981</v>
      </c>
      <c r="C203" s="40">
        <v>1983</v>
      </c>
      <c r="D203" s="40" t="s">
        <v>284</v>
      </c>
      <c r="E203" s="40">
        <v>101</v>
      </c>
      <c r="F203" s="40">
        <v>2.7</v>
      </c>
      <c r="G203" s="40">
        <v>250.2</v>
      </c>
      <c r="H203" s="40">
        <v>48</v>
      </c>
      <c r="I203" s="40">
        <v>38</v>
      </c>
      <c r="J203" s="40">
        <v>14</v>
      </c>
      <c r="K203" s="40">
        <v>13</v>
      </c>
      <c r="L203" s="40">
        <v>0.51900000000000002</v>
      </c>
      <c r="M203" s="40">
        <v>253</v>
      </c>
      <c r="N203" s="40">
        <v>113</v>
      </c>
      <c r="O203" s="40">
        <v>4.0599999999999996</v>
      </c>
      <c r="P203" s="40">
        <v>98</v>
      </c>
      <c r="Q203" s="5">
        <f t="shared" si="10"/>
        <v>3.5251798561151082</v>
      </c>
      <c r="R203" s="70">
        <v>80</v>
      </c>
      <c r="S203" s="53">
        <f t="shared" si="11"/>
        <v>2.877697841726619</v>
      </c>
      <c r="T203" s="5">
        <f t="shared" si="2"/>
        <v>1.2250000000000001</v>
      </c>
      <c r="U203" s="40">
        <v>1.3280000000000001</v>
      </c>
      <c r="V203" s="40">
        <v>4.4800000000000004</v>
      </c>
      <c r="W203" s="40">
        <v>0.26500000000000001</v>
      </c>
      <c r="X203" s="40">
        <v>29</v>
      </c>
      <c r="Y203" s="5">
        <f t="shared" si="12"/>
        <v>1.0431654676258992</v>
      </c>
      <c r="Z203" s="42">
        <v>1065</v>
      </c>
    </row>
    <row r="204" spans="1:26" ht="30">
      <c r="A204" s="65" t="s">
        <v>749</v>
      </c>
      <c r="B204" s="36">
        <v>1979</v>
      </c>
      <c r="C204" s="36">
        <v>1981</v>
      </c>
      <c r="D204" s="36" t="s">
        <v>281</v>
      </c>
      <c r="E204" s="36">
        <v>96</v>
      </c>
      <c r="F204" s="36">
        <v>2.7</v>
      </c>
      <c r="G204" s="36">
        <v>363.1</v>
      </c>
      <c r="H204" s="36">
        <v>62</v>
      </c>
      <c r="I204" s="36">
        <v>61</v>
      </c>
      <c r="J204" s="36">
        <v>23</v>
      </c>
      <c r="K204" s="36">
        <v>18</v>
      </c>
      <c r="L204" s="36">
        <v>0.56100000000000005</v>
      </c>
      <c r="M204" s="36">
        <v>358</v>
      </c>
      <c r="N204" s="36">
        <v>163</v>
      </c>
      <c r="O204" s="36">
        <v>4.04</v>
      </c>
      <c r="P204" s="36">
        <v>195</v>
      </c>
      <c r="Q204" s="5">
        <f t="shared" si="10"/>
        <v>4.8333792343706969</v>
      </c>
      <c r="R204" s="69">
        <v>142</v>
      </c>
      <c r="S204" s="53">
        <f t="shared" si="11"/>
        <v>3.5196915450289175</v>
      </c>
      <c r="T204" s="5">
        <f t="shared" si="2"/>
        <v>1.3732394366197183</v>
      </c>
      <c r="U204" s="36">
        <v>1.3759999999999999</v>
      </c>
      <c r="V204" s="36">
        <v>4.05</v>
      </c>
      <c r="W204" s="36">
        <v>0.27800000000000002</v>
      </c>
      <c r="X204" s="36">
        <v>33</v>
      </c>
      <c r="Y204" s="5">
        <f t="shared" si="12"/>
        <v>0.81795648581657943</v>
      </c>
      <c r="Z204" s="38">
        <v>1569</v>
      </c>
    </row>
    <row r="205" spans="1:26">
      <c r="A205" s="64" t="s">
        <v>748</v>
      </c>
      <c r="B205" s="40">
        <v>2003</v>
      </c>
      <c r="C205" s="40">
        <v>2005</v>
      </c>
      <c r="D205" s="40" t="s">
        <v>291</v>
      </c>
      <c r="E205" s="40">
        <v>97</v>
      </c>
      <c r="F205" s="40">
        <v>2.6</v>
      </c>
      <c r="G205" s="40">
        <v>230.1</v>
      </c>
      <c r="H205" s="40">
        <v>101</v>
      </c>
      <c r="I205" s="40">
        <v>22</v>
      </c>
      <c r="J205" s="40">
        <v>14</v>
      </c>
      <c r="K205" s="40">
        <v>15</v>
      </c>
      <c r="L205" s="40">
        <v>0.48299999999999998</v>
      </c>
      <c r="M205" s="40">
        <v>252</v>
      </c>
      <c r="N205" s="40">
        <v>123</v>
      </c>
      <c r="O205" s="40">
        <v>4.8099999999999996</v>
      </c>
      <c r="P205" s="40">
        <v>128</v>
      </c>
      <c r="Q205" s="5">
        <f t="shared" si="10"/>
        <v>5.0065189048239898</v>
      </c>
      <c r="R205" s="70">
        <v>106</v>
      </c>
      <c r="S205" s="53">
        <f t="shared" si="11"/>
        <v>4.1460234680573667</v>
      </c>
      <c r="T205" s="5">
        <f t="shared" si="2"/>
        <v>1.2075471698113207</v>
      </c>
      <c r="U205" s="40">
        <v>1.554</v>
      </c>
      <c r="V205" s="40">
        <v>4.8600000000000003</v>
      </c>
      <c r="W205" s="40">
        <v>0.30399999999999999</v>
      </c>
      <c r="X205" s="40">
        <v>24</v>
      </c>
      <c r="Y205" s="5">
        <f t="shared" si="12"/>
        <v>0.93872229465449808</v>
      </c>
      <c r="Z205" s="42">
        <v>1029</v>
      </c>
    </row>
    <row r="206" spans="1:26">
      <c r="A206" s="65" t="s">
        <v>747</v>
      </c>
      <c r="B206" s="36">
        <v>1992</v>
      </c>
      <c r="C206" s="36">
        <v>1994</v>
      </c>
      <c r="D206" s="36" t="s">
        <v>280</v>
      </c>
      <c r="E206" s="36">
        <v>96</v>
      </c>
      <c r="F206" s="36">
        <v>2.6</v>
      </c>
      <c r="G206" s="36">
        <v>368</v>
      </c>
      <c r="H206" s="36">
        <v>68</v>
      </c>
      <c r="I206" s="36">
        <v>55</v>
      </c>
      <c r="J206" s="36">
        <v>16</v>
      </c>
      <c r="K206" s="36">
        <v>21</v>
      </c>
      <c r="L206" s="36">
        <v>0.432</v>
      </c>
      <c r="M206" s="36">
        <v>386</v>
      </c>
      <c r="N206" s="36">
        <v>175</v>
      </c>
      <c r="O206" s="36">
        <v>4.28</v>
      </c>
      <c r="P206" s="36">
        <v>216</v>
      </c>
      <c r="Q206" s="5">
        <f t="shared" si="10"/>
        <v>5.2826086956521747</v>
      </c>
      <c r="R206" s="69">
        <v>109</v>
      </c>
      <c r="S206" s="53">
        <f t="shared" si="11"/>
        <v>2.6657608695652173</v>
      </c>
      <c r="T206" s="5">
        <f t="shared" si="2"/>
        <v>1.9816513761467891</v>
      </c>
      <c r="U206" s="36">
        <v>1.345</v>
      </c>
      <c r="V206" s="36">
        <v>4.4000000000000004</v>
      </c>
      <c r="W206" s="36">
        <v>0.29299999999999998</v>
      </c>
      <c r="X206" s="36">
        <v>45</v>
      </c>
      <c r="Y206" s="5">
        <f t="shared" si="12"/>
        <v>1.1005434782608696</v>
      </c>
      <c r="Z206" s="38">
        <v>1563</v>
      </c>
    </row>
    <row r="207" spans="1:26" ht="30">
      <c r="A207" s="64" t="s">
        <v>746</v>
      </c>
      <c r="B207" s="40">
        <v>1969</v>
      </c>
      <c r="C207" s="40">
        <v>1971</v>
      </c>
      <c r="D207" s="40" t="s">
        <v>280</v>
      </c>
      <c r="E207" s="40">
        <v>96</v>
      </c>
      <c r="F207" s="40">
        <v>2.6</v>
      </c>
      <c r="G207" s="40">
        <v>404.2</v>
      </c>
      <c r="H207" s="40">
        <v>66</v>
      </c>
      <c r="I207" s="40">
        <v>61</v>
      </c>
      <c r="J207" s="40">
        <v>15</v>
      </c>
      <c r="K207" s="40">
        <v>28</v>
      </c>
      <c r="L207" s="40">
        <v>0.34899999999999998</v>
      </c>
      <c r="M207" s="40">
        <v>388</v>
      </c>
      <c r="N207" s="40">
        <v>169</v>
      </c>
      <c r="O207" s="40">
        <v>3.76</v>
      </c>
      <c r="P207" s="40">
        <v>218</v>
      </c>
      <c r="Q207" s="5">
        <f t="shared" si="10"/>
        <v>4.8540326571004462</v>
      </c>
      <c r="R207" s="70">
        <v>176</v>
      </c>
      <c r="S207" s="53">
        <f t="shared" si="11"/>
        <v>3.9188520534388918</v>
      </c>
      <c r="T207" s="5">
        <f t="shared" si="2"/>
        <v>1.2386363636363635</v>
      </c>
      <c r="U207" s="40">
        <v>1.3939999999999999</v>
      </c>
      <c r="V207" s="40">
        <v>4.0599999999999996</v>
      </c>
      <c r="W207" s="40">
        <v>0.27500000000000002</v>
      </c>
      <c r="X207" s="40">
        <v>38</v>
      </c>
      <c r="Y207" s="5">
        <f t="shared" si="12"/>
        <v>0.84611578426521528</v>
      </c>
      <c r="Z207" s="42">
        <v>1734</v>
      </c>
    </row>
    <row r="208" spans="1:26">
      <c r="A208" s="65" t="s">
        <v>745</v>
      </c>
      <c r="B208" s="36">
        <v>1999</v>
      </c>
      <c r="C208" s="36">
        <v>2001</v>
      </c>
      <c r="D208" s="36" t="s">
        <v>279</v>
      </c>
      <c r="E208" s="36">
        <v>102</v>
      </c>
      <c r="F208" s="36">
        <v>2.5</v>
      </c>
      <c r="G208" s="36">
        <v>189.1</v>
      </c>
      <c r="H208" s="36">
        <v>43</v>
      </c>
      <c r="I208" s="36">
        <v>35</v>
      </c>
      <c r="J208" s="36">
        <v>7</v>
      </c>
      <c r="K208" s="36">
        <v>17</v>
      </c>
      <c r="L208" s="36">
        <v>0.29199999999999998</v>
      </c>
      <c r="M208" s="36">
        <v>225</v>
      </c>
      <c r="N208" s="36">
        <v>98</v>
      </c>
      <c r="O208" s="36">
        <v>4.66</v>
      </c>
      <c r="P208" s="36">
        <v>116</v>
      </c>
      <c r="Q208" s="5">
        <f t="shared" si="10"/>
        <v>5.5208884188260177</v>
      </c>
      <c r="R208" s="69">
        <v>61</v>
      </c>
      <c r="S208" s="53">
        <f t="shared" si="11"/>
        <v>2.903225806451613</v>
      </c>
      <c r="T208" s="5">
        <f t="shared" si="2"/>
        <v>1.901639344262295</v>
      </c>
      <c r="U208" s="36">
        <v>1.5109999999999999</v>
      </c>
      <c r="V208" s="36">
        <v>4.55</v>
      </c>
      <c r="W208" s="36">
        <v>0.32300000000000001</v>
      </c>
      <c r="X208" s="36">
        <v>24</v>
      </c>
      <c r="Y208" s="5">
        <f t="shared" si="12"/>
        <v>1.1422527763088315</v>
      </c>
      <c r="Z208" s="38">
        <v>831</v>
      </c>
    </row>
    <row r="209" spans="1:26">
      <c r="A209" s="64" t="s">
        <v>744</v>
      </c>
      <c r="B209" s="40">
        <v>1994</v>
      </c>
      <c r="C209" s="40">
        <v>1996</v>
      </c>
      <c r="D209" s="40" t="s">
        <v>293</v>
      </c>
      <c r="E209" s="40">
        <v>101</v>
      </c>
      <c r="F209" s="40">
        <v>2.5</v>
      </c>
      <c r="G209" s="40">
        <v>269.10000000000002</v>
      </c>
      <c r="H209" s="40">
        <v>113</v>
      </c>
      <c r="I209" s="40">
        <v>20</v>
      </c>
      <c r="J209" s="40">
        <v>11</v>
      </c>
      <c r="K209" s="40">
        <v>19</v>
      </c>
      <c r="L209" s="40">
        <v>0.36699999999999999</v>
      </c>
      <c r="M209" s="40">
        <v>276</v>
      </c>
      <c r="N209" s="40">
        <v>140</v>
      </c>
      <c r="O209" s="40">
        <v>4.68</v>
      </c>
      <c r="P209" s="40">
        <v>183</v>
      </c>
      <c r="Q209" s="5">
        <f t="shared" si="10"/>
        <v>6.1204013377926421</v>
      </c>
      <c r="R209" s="70">
        <v>133</v>
      </c>
      <c r="S209" s="53">
        <f t="shared" si="11"/>
        <v>4.4481605351170561</v>
      </c>
      <c r="T209" s="5">
        <f t="shared" si="2"/>
        <v>1.3759398496240602</v>
      </c>
      <c r="U209" s="40">
        <v>1.5189999999999999</v>
      </c>
      <c r="V209" s="40">
        <v>5.25</v>
      </c>
      <c r="W209" s="40">
        <v>0.28699999999999998</v>
      </c>
      <c r="X209" s="40">
        <v>39</v>
      </c>
      <c r="Y209" s="5">
        <f t="shared" si="12"/>
        <v>1.3043478260869563</v>
      </c>
      <c r="Z209" s="42">
        <v>1200</v>
      </c>
    </row>
    <row r="210" spans="1:26">
      <c r="A210" s="65" t="s">
        <v>743</v>
      </c>
      <c r="B210" s="36">
        <v>1992</v>
      </c>
      <c r="C210" s="36">
        <v>1994</v>
      </c>
      <c r="D210" s="36" t="s">
        <v>279</v>
      </c>
      <c r="E210" s="36">
        <v>96</v>
      </c>
      <c r="F210" s="36">
        <v>2.5</v>
      </c>
      <c r="G210" s="36">
        <v>376</v>
      </c>
      <c r="H210" s="36">
        <v>82</v>
      </c>
      <c r="I210" s="36">
        <v>59</v>
      </c>
      <c r="J210" s="36">
        <v>17</v>
      </c>
      <c r="K210" s="36">
        <v>21</v>
      </c>
      <c r="L210" s="36">
        <v>0.44700000000000001</v>
      </c>
      <c r="M210" s="36">
        <v>417</v>
      </c>
      <c r="N210" s="36">
        <v>173</v>
      </c>
      <c r="O210" s="36">
        <v>4.1399999999999997</v>
      </c>
      <c r="P210" s="36">
        <v>213</v>
      </c>
      <c r="Q210" s="5">
        <f t="shared" si="10"/>
        <v>5.0984042553191493</v>
      </c>
      <c r="R210" s="69">
        <v>89</v>
      </c>
      <c r="S210" s="53">
        <f t="shared" si="11"/>
        <v>2.1303191489361701</v>
      </c>
      <c r="T210" s="5">
        <f t="shared" si="2"/>
        <v>2.393258426966292</v>
      </c>
      <c r="U210" s="36">
        <v>1.3460000000000001</v>
      </c>
      <c r="V210" s="36">
        <v>3.97</v>
      </c>
      <c r="W210" s="36">
        <v>0.30299999999999999</v>
      </c>
      <c r="X210" s="36">
        <v>41</v>
      </c>
      <c r="Y210" s="5">
        <f t="shared" si="12"/>
        <v>0.9813829787234043</v>
      </c>
      <c r="Z210" s="38">
        <v>1610</v>
      </c>
    </row>
    <row r="211" spans="1:26">
      <c r="A211" s="64" t="s">
        <v>55</v>
      </c>
      <c r="B211" s="40">
        <v>1986</v>
      </c>
      <c r="C211" s="40">
        <v>1988</v>
      </c>
      <c r="D211" s="40" t="s">
        <v>279</v>
      </c>
      <c r="E211" s="40">
        <v>96</v>
      </c>
      <c r="F211" s="40">
        <v>2.5</v>
      </c>
      <c r="G211" s="40">
        <v>331.1</v>
      </c>
      <c r="H211" s="40">
        <v>91</v>
      </c>
      <c r="I211" s="40">
        <v>34</v>
      </c>
      <c r="J211" s="40">
        <v>14</v>
      </c>
      <c r="K211" s="40">
        <v>23</v>
      </c>
      <c r="L211" s="40">
        <v>0.378</v>
      </c>
      <c r="M211" s="40">
        <v>333</v>
      </c>
      <c r="N211" s="40">
        <v>154</v>
      </c>
      <c r="O211" s="40">
        <v>4.18</v>
      </c>
      <c r="P211" s="40">
        <v>211</v>
      </c>
      <c r="Q211" s="5">
        <f t="shared" si="10"/>
        <v>5.7354273633343391</v>
      </c>
      <c r="R211" s="70">
        <v>148</v>
      </c>
      <c r="S211" s="53">
        <f t="shared" si="11"/>
        <v>4.0229537903956505</v>
      </c>
      <c r="T211" s="5">
        <f t="shared" si="2"/>
        <v>1.4256756756756757</v>
      </c>
      <c r="U211" s="40">
        <v>1.452</v>
      </c>
      <c r="V211" s="40">
        <v>3.9</v>
      </c>
      <c r="W211" s="40">
        <v>0.30099999999999999</v>
      </c>
      <c r="X211" s="40">
        <v>24</v>
      </c>
      <c r="Y211" s="5">
        <f t="shared" si="12"/>
        <v>0.6523708849290244</v>
      </c>
      <c r="Z211" s="42">
        <v>1434</v>
      </c>
    </row>
    <row r="212" spans="1:26">
      <c r="A212" s="65" t="s">
        <v>742</v>
      </c>
      <c r="B212" s="36">
        <v>1982</v>
      </c>
      <c r="C212" s="36">
        <v>1984</v>
      </c>
      <c r="D212" s="36" t="s">
        <v>293</v>
      </c>
      <c r="E212" s="36">
        <v>95</v>
      </c>
      <c r="F212" s="36">
        <v>2.5</v>
      </c>
      <c r="G212" s="36">
        <v>396</v>
      </c>
      <c r="H212" s="36">
        <v>78</v>
      </c>
      <c r="I212" s="36">
        <v>63</v>
      </c>
      <c r="J212" s="36">
        <v>24</v>
      </c>
      <c r="K212" s="36">
        <v>23</v>
      </c>
      <c r="L212" s="36">
        <v>0.51100000000000001</v>
      </c>
      <c r="M212" s="36">
        <v>412</v>
      </c>
      <c r="N212" s="36">
        <v>168</v>
      </c>
      <c r="O212" s="36">
        <v>3.82</v>
      </c>
      <c r="P212" s="36">
        <v>153</v>
      </c>
      <c r="Q212" s="5">
        <f t="shared" si="10"/>
        <v>3.4772727272727271</v>
      </c>
      <c r="R212" s="69">
        <v>146</v>
      </c>
      <c r="S212" s="53">
        <f t="shared" si="11"/>
        <v>3.3181818181818179</v>
      </c>
      <c r="T212" s="5">
        <f t="shared" si="2"/>
        <v>1.047945205479452</v>
      </c>
      <c r="U212" s="36">
        <v>1.409</v>
      </c>
      <c r="V212" s="36">
        <v>3.99</v>
      </c>
      <c r="W212" s="36">
        <v>0.28499999999999998</v>
      </c>
      <c r="X212" s="36">
        <v>27</v>
      </c>
      <c r="Y212" s="5">
        <f t="shared" si="12"/>
        <v>0.61363636363636354</v>
      </c>
      <c r="Z212" s="38">
        <v>1695</v>
      </c>
    </row>
    <row r="213" spans="1:26">
      <c r="A213" s="64" t="s">
        <v>741</v>
      </c>
      <c r="B213" s="40">
        <v>1979</v>
      </c>
      <c r="C213" s="40">
        <v>1981</v>
      </c>
      <c r="D213" s="40" t="s">
        <v>277</v>
      </c>
      <c r="E213" s="40">
        <v>98</v>
      </c>
      <c r="F213" s="40">
        <v>2.5</v>
      </c>
      <c r="G213" s="40">
        <v>412</v>
      </c>
      <c r="H213" s="40">
        <v>79</v>
      </c>
      <c r="I213" s="40">
        <v>58</v>
      </c>
      <c r="J213" s="40">
        <v>23</v>
      </c>
      <c r="K213" s="40">
        <v>23</v>
      </c>
      <c r="L213" s="40">
        <v>0.5</v>
      </c>
      <c r="M213" s="40">
        <v>388</v>
      </c>
      <c r="N213" s="40">
        <v>171</v>
      </c>
      <c r="O213" s="40">
        <v>3.74</v>
      </c>
      <c r="P213" s="40">
        <v>254</v>
      </c>
      <c r="Q213" s="5">
        <f t="shared" si="10"/>
        <v>5.5485436893203879</v>
      </c>
      <c r="R213" s="70">
        <v>100</v>
      </c>
      <c r="S213" s="53">
        <f t="shared" si="11"/>
        <v>2.1844660194174756</v>
      </c>
      <c r="T213" s="5">
        <f t="shared" si="2"/>
        <v>2.54</v>
      </c>
      <c r="U213" s="40">
        <v>1.1839999999999999</v>
      </c>
      <c r="V213" s="40">
        <v>3.23</v>
      </c>
      <c r="W213" s="40">
        <v>0.27400000000000002</v>
      </c>
      <c r="X213" s="40">
        <v>32</v>
      </c>
      <c r="Y213" s="5">
        <f t="shared" si="12"/>
        <v>0.69902912621359214</v>
      </c>
      <c r="Z213" s="42">
        <v>1707</v>
      </c>
    </row>
    <row r="214" spans="1:26">
      <c r="A214" s="65" t="s">
        <v>740</v>
      </c>
      <c r="B214" s="36">
        <v>1972</v>
      </c>
      <c r="C214" s="36">
        <v>1974</v>
      </c>
      <c r="D214" s="36" t="s">
        <v>293</v>
      </c>
      <c r="E214" s="36">
        <v>95</v>
      </c>
      <c r="F214" s="36">
        <v>2.5</v>
      </c>
      <c r="G214" s="36">
        <v>397.1</v>
      </c>
      <c r="H214" s="36">
        <v>97</v>
      </c>
      <c r="I214" s="36">
        <v>44</v>
      </c>
      <c r="J214" s="36">
        <v>20</v>
      </c>
      <c r="K214" s="36">
        <v>23</v>
      </c>
      <c r="L214" s="36">
        <v>0.46500000000000002</v>
      </c>
      <c r="M214" s="36">
        <v>377</v>
      </c>
      <c r="N214" s="36">
        <v>172</v>
      </c>
      <c r="O214" s="36">
        <v>3.9</v>
      </c>
      <c r="P214" s="36">
        <v>238</v>
      </c>
      <c r="Q214" s="5">
        <f t="shared" si="10"/>
        <v>5.3941072777637871</v>
      </c>
      <c r="R214" s="69">
        <v>181</v>
      </c>
      <c r="S214" s="53">
        <f t="shared" si="11"/>
        <v>4.1022412490556528</v>
      </c>
      <c r="T214" s="5">
        <f t="shared" si="2"/>
        <v>1.3149171270718232</v>
      </c>
      <c r="U214" s="36">
        <v>1.4039999999999999</v>
      </c>
      <c r="V214" s="36">
        <v>3.72</v>
      </c>
      <c r="W214" s="36">
        <v>0.28100000000000003</v>
      </c>
      <c r="X214" s="36">
        <v>29</v>
      </c>
      <c r="Y214" s="5">
        <f t="shared" si="12"/>
        <v>0.65726517250062944</v>
      </c>
      <c r="Z214" s="38">
        <v>1712</v>
      </c>
    </row>
    <row r="215" spans="1:26">
      <c r="A215" s="64" t="s">
        <v>739</v>
      </c>
      <c r="B215" s="40">
        <v>2001</v>
      </c>
      <c r="C215" s="40">
        <v>2003</v>
      </c>
      <c r="D215" s="40" t="s">
        <v>280</v>
      </c>
      <c r="E215" s="40">
        <v>103</v>
      </c>
      <c r="F215" s="40">
        <v>2.4</v>
      </c>
      <c r="G215" s="40">
        <v>406</v>
      </c>
      <c r="H215" s="40">
        <v>71</v>
      </c>
      <c r="I215" s="40">
        <v>71</v>
      </c>
      <c r="J215" s="40">
        <v>32</v>
      </c>
      <c r="K215" s="40">
        <v>22</v>
      </c>
      <c r="L215" s="40">
        <v>0.59299999999999997</v>
      </c>
      <c r="M215" s="40">
        <v>455</v>
      </c>
      <c r="N215" s="40">
        <v>216</v>
      </c>
      <c r="O215" s="40">
        <v>4.79</v>
      </c>
      <c r="P215" s="40">
        <v>272</v>
      </c>
      <c r="Q215" s="5">
        <f t="shared" si="10"/>
        <v>6.0295566502463052</v>
      </c>
      <c r="R215" s="70">
        <v>177</v>
      </c>
      <c r="S215" s="53">
        <f t="shared" si="11"/>
        <v>3.9236453201970445</v>
      </c>
      <c r="T215" s="5">
        <f t="shared" si="2"/>
        <v>1.536723163841808</v>
      </c>
      <c r="U215" s="40">
        <v>1.5569999999999999</v>
      </c>
      <c r="V215" s="40">
        <v>4.6100000000000003</v>
      </c>
      <c r="W215" s="40">
        <v>0.32</v>
      </c>
      <c r="X215" s="40">
        <v>48</v>
      </c>
      <c r="Y215" s="5">
        <f t="shared" si="12"/>
        <v>1.0640394088669951</v>
      </c>
      <c r="Z215" s="42">
        <v>1802</v>
      </c>
    </row>
    <row r="216" spans="1:26">
      <c r="A216" s="65" t="s">
        <v>738</v>
      </c>
      <c r="B216" s="36">
        <v>1998</v>
      </c>
      <c r="C216" s="36">
        <v>2000</v>
      </c>
      <c r="D216" s="36" t="s">
        <v>284</v>
      </c>
      <c r="E216" s="36">
        <v>101</v>
      </c>
      <c r="F216" s="36">
        <v>2.4</v>
      </c>
      <c r="G216" s="36">
        <v>255</v>
      </c>
      <c r="H216" s="36">
        <v>105</v>
      </c>
      <c r="I216" s="36">
        <v>31</v>
      </c>
      <c r="J216" s="36">
        <v>13</v>
      </c>
      <c r="K216" s="36">
        <v>16</v>
      </c>
      <c r="L216" s="36">
        <v>0.44800000000000001</v>
      </c>
      <c r="M216" s="36">
        <v>258</v>
      </c>
      <c r="N216" s="36">
        <v>138</v>
      </c>
      <c r="O216" s="36">
        <v>4.87</v>
      </c>
      <c r="P216" s="36">
        <v>169</v>
      </c>
      <c r="Q216" s="5">
        <f t="shared" si="10"/>
        <v>5.9647058823529413</v>
      </c>
      <c r="R216" s="69">
        <v>107</v>
      </c>
      <c r="S216" s="53">
        <f t="shared" si="11"/>
        <v>3.776470588235294</v>
      </c>
      <c r="T216" s="5">
        <f t="shared" si="2"/>
        <v>1.5794392523364487</v>
      </c>
      <c r="U216" s="36">
        <v>1.431</v>
      </c>
      <c r="V216" s="36">
        <v>4.25</v>
      </c>
      <c r="W216" s="36">
        <v>0.29899999999999999</v>
      </c>
      <c r="X216" s="36">
        <v>20</v>
      </c>
      <c r="Y216" s="5">
        <f t="shared" si="12"/>
        <v>0.70588235294117641</v>
      </c>
      <c r="Z216" s="38">
        <v>1122</v>
      </c>
    </row>
    <row r="217" spans="1:26" ht="30">
      <c r="A217" s="64" t="s">
        <v>737</v>
      </c>
      <c r="B217" s="40">
        <v>1996</v>
      </c>
      <c r="C217" s="40">
        <v>1998</v>
      </c>
      <c r="D217" s="40" t="s">
        <v>277</v>
      </c>
      <c r="E217" s="40">
        <v>95</v>
      </c>
      <c r="F217" s="40">
        <v>2.4</v>
      </c>
      <c r="G217" s="40">
        <v>333.2</v>
      </c>
      <c r="H217" s="40">
        <v>51</v>
      </c>
      <c r="I217" s="40">
        <v>50</v>
      </c>
      <c r="J217" s="40">
        <v>19</v>
      </c>
      <c r="K217" s="40">
        <v>15</v>
      </c>
      <c r="L217" s="40">
        <v>0.55900000000000005</v>
      </c>
      <c r="M217" s="40">
        <v>349</v>
      </c>
      <c r="N217" s="40">
        <v>157</v>
      </c>
      <c r="O217" s="40">
        <v>4.2300000000000004</v>
      </c>
      <c r="P217" s="40">
        <v>236</v>
      </c>
      <c r="Q217" s="5">
        <f t="shared" si="10"/>
        <v>6.3745498199279709</v>
      </c>
      <c r="R217" s="70">
        <v>144</v>
      </c>
      <c r="S217" s="53">
        <f t="shared" si="11"/>
        <v>3.8895558223289317</v>
      </c>
      <c r="T217" s="5">
        <f t="shared" si="2"/>
        <v>1.6388888888888888</v>
      </c>
      <c r="U217" s="40">
        <v>1.478</v>
      </c>
      <c r="V217" s="40">
        <v>4.7300000000000004</v>
      </c>
      <c r="W217" s="40">
        <v>0.30199999999999999</v>
      </c>
      <c r="X217" s="40">
        <v>42</v>
      </c>
      <c r="Y217" s="5">
        <f t="shared" si="12"/>
        <v>1.134453781512605</v>
      </c>
      <c r="Z217" s="42">
        <v>1458</v>
      </c>
    </row>
    <row r="218" spans="1:26">
      <c r="A218" s="65" t="s">
        <v>736</v>
      </c>
      <c r="B218" s="36">
        <v>1987</v>
      </c>
      <c r="C218" s="36">
        <v>1990</v>
      </c>
      <c r="D218" s="36" t="s">
        <v>301</v>
      </c>
      <c r="E218" s="36">
        <v>102</v>
      </c>
      <c r="F218" s="36">
        <v>2.4</v>
      </c>
      <c r="G218" s="36">
        <v>200.2</v>
      </c>
      <c r="H218" s="36">
        <v>54</v>
      </c>
      <c r="I218" s="36">
        <v>21</v>
      </c>
      <c r="J218" s="36">
        <v>7</v>
      </c>
      <c r="K218" s="36">
        <v>8</v>
      </c>
      <c r="L218" s="36">
        <v>0.46700000000000003</v>
      </c>
      <c r="M218" s="36">
        <v>202</v>
      </c>
      <c r="N218" s="36">
        <v>87</v>
      </c>
      <c r="O218" s="36">
        <v>3.9</v>
      </c>
      <c r="P218" s="36">
        <v>101</v>
      </c>
      <c r="Q218" s="5">
        <f t="shared" si="10"/>
        <v>4.5404595404595405</v>
      </c>
      <c r="R218" s="69">
        <v>67</v>
      </c>
      <c r="S218" s="53">
        <f t="shared" si="11"/>
        <v>3.011988011988012</v>
      </c>
      <c r="T218" s="5">
        <f t="shared" si="2"/>
        <v>1.5074626865671641</v>
      </c>
      <c r="U218" s="36">
        <v>1.341</v>
      </c>
      <c r="V218" s="36">
        <v>4.46</v>
      </c>
      <c r="W218" s="36">
        <v>0.27100000000000002</v>
      </c>
      <c r="X218" s="36">
        <v>25</v>
      </c>
      <c r="Y218" s="5">
        <f t="shared" si="12"/>
        <v>1.1238761238761239</v>
      </c>
      <c r="Z218" s="38">
        <v>858</v>
      </c>
    </row>
    <row r="219" spans="1:26" ht="30">
      <c r="A219" s="64" t="s">
        <v>735</v>
      </c>
      <c r="B219" s="40">
        <v>2016</v>
      </c>
      <c r="C219" s="40">
        <v>2018</v>
      </c>
      <c r="D219" s="40" t="s">
        <v>280</v>
      </c>
      <c r="E219" s="40">
        <v>98</v>
      </c>
      <c r="F219" s="40">
        <v>2.2999999999999998</v>
      </c>
      <c r="G219" s="40">
        <v>267.10000000000002</v>
      </c>
      <c r="H219" s="40">
        <v>49</v>
      </c>
      <c r="I219" s="40">
        <v>44</v>
      </c>
      <c r="J219" s="40">
        <v>14</v>
      </c>
      <c r="K219" s="40">
        <v>15</v>
      </c>
      <c r="L219" s="40">
        <v>0.48299999999999998</v>
      </c>
      <c r="M219" s="40">
        <v>252</v>
      </c>
      <c r="N219" s="40">
        <v>128</v>
      </c>
      <c r="O219" s="40">
        <v>4.3099999999999996</v>
      </c>
      <c r="P219" s="40">
        <v>210</v>
      </c>
      <c r="Q219" s="5">
        <f t="shared" si="10"/>
        <v>7.0760014975664545</v>
      </c>
      <c r="R219" s="70">
        <v>106</v>
      </c>
      <c r="S219" s="53">
        <f t="shared" si="11"/>
        <v>3.5716959940097337</v>
      </c>
      <c r="T219" s="5">
        <f t="shared" si="2"/>
        <v>1.9811320754716981</v>
      </c>
      <c r="U219" s="40">
        <v>1.339</v>
      </c>
      <c r="V219" s="40">
        <v>4.5999999999999996</v>
      </c>
      <c r="W219" s="40">
        <v>0.27500000000000002</v>
      </c>
      <c r="X219" s="40">
        <v>35</v>
      </c>
      <c r="Y219" s="5">
        <f t="shared" si="12"/>
        <v>1.1793335829277423</v>
      </c>
      <c r="Z219" s="42">
        <v>1154</v>
      </c>
    </row>
    <row r="220" spans="1:26" ht="30">
      <c r="A220" s="65" t="s">
        <v>734</v>
      </c>
      <c r="B220" s="36">
        <v>2001</v>
      </c>
      <c r="C220" s="36">
        <v>2004</v>
      </c>
      <c r="D220" s="36" t="s">
        <v>294</v>
      </c>
      <c r="E220" s="36">
        <v>97</v>
      </c>
      <c r="F220" s="36">
        <v>2.2999999999999998</v>
      </c>
      <c r="G220" s="36">
        <v>170.2</v>
      </c>
      <c r="H220" s="36">
        <v>35</v>
      </c>
      <c r="I220" s="36">
        <v>33</v>
      </c>
      <c r="J220" s="36">
        <v>9</v>
      </c>
      <c r="K220" s="36">
        <v>8</v>
      </c>
      <c r="L220" s="36">
        <v>0.52900000000000003</v>
      </c>
      <c r="M220" s="36">
        <v>173</v>
      </c>
      <c r="N220" s="36">
        <v>86</v>
      </c>
      <c r="O220" s="36">
        <v>4.54</v>
      </c>
      <c r="P220" s="36">
        <v>136</v>
      </c>
      <c r="Q220" s="5">
        <f t="shared" si="10"/>
        <v>7.1915393654524093</v>
      </c>
      <c r="R220" s="69">
        <v>91</v>
      </c>
      <c r="S220" s="53">
        <f t="shared" si="11"/>
        <v>4.8119858989424209</v>
      </c>
      <c r="T220" s="5">
        <f t="shared" si="2"/>
        <v>1.4945054945054945</v>
      </c>
      <c r="U220" s="36">
        <v>1.5469999999999999</v>
      </c>
      <c r="V220" s="36">
        <v>4.8899999999999997</v>
      </c>
      <c r="W220" s="36">
        <v>0.3</v>
      </c>
      <c r="X220" s="36">
        <v>23</v>
      </c>
      <c r="Y220" s="5">
        <f t="shared" si="12"/>
        <v>1.2162162162162162</v>
      </c>
      <c r="Z220" s="38">
        <v>765</v>
      </c>
    </row>
    <row r="221" spans="1:26">
      <c r="A221" s="64" t="s">
        <v>733</v>
      </c>
      <c r="B221" s="40">
        <v>1999</v>
      </c>
      <c r="C221" s="40">
        <v>2001</v>
      </c>
      <c r="D221" s="40" t="s">
        <v>291</v>
      </c>
      <c r="E221" s="40">
        <v>101</v>
      </c>
      <c r="F221" s="40">
        <v>2.2999999999999998</v>
      </c>
      <c r="G221" s="40">
        <v>217</v>
      </c>
      <c r="H221" s="40">
        <v>72</v>
      </c>
      <c r="I221" s="40">
        <v>23</v>
      </c>
      <c r="J221" s="40">
        <v>12</v>
      </c>
      <c r="K221" s="40">
        <v>14</v>
      </c>
      <c r="L221" s="40">
        <v>0.46200000000000002</v>
      </c>
      <c r="M221" s="40">
        <v>226</v>
      </c>
      <c r="N221" s="40">
        <v>113</v>
      </c>
      <c r="O221" s="40">
        <v>4.6900000000000004</v>
      </c>
      <c r="P221" s="40">
        <v>144</v>
      </c>
      <c r="Q221" s="5">
        <f t="shared" si="10"/>
        <v>5.9723502304147464</v>
      </c>
      <c r="R221" s="70">
        <v>101</v>
      </c>
      <c r="S221" s="53">
        <f t="shared" si="11"/>
        <v>4.1889400921658986</v>
      </c>
      <c r="T221" s="5">
        <f t="shared" si="2"/>
        <v>1.4257425742574257</v>
      </c>
      <c r="U221" s="40">
        <v>1.5069999999999999</v>
      </c>
      <c r="V221" s="40">
        <v>5.42</v>
      </c>
      <c r="W221" s="40">
        <v>0.28599999999999998</v>
      </c>
      <c r="X221" s="40">
        <v>36</v>
      </c>
      <c r="Y221" s="5">
        <f t="shared" si="12"/>
        <v>1.4930875576036866</v>
      </c>
      <c r="Z221" s="42">
        <v>965</v>
      </c>
    </row>
    <row r="222" spans="1:26">
      <c r="A222" s="65" t="s">
        <v>732</v>
      </c>
      <c r="B222" s="36">
        <v>1996</v>
      </c>
      <c r="C222" s="36">
        <v>1999</v>
      </c>
      <c r="D222" s="36" t="s">
        <v>301</v>
      </c>
      <c r="E222" s="36">
        <v>104</v>
      </c>
      <c r="F222" s="36">
        <v>2.2999999999999998</v>
      </c>
      <c r="G222" s="36">
        <v>378.1</v>
      </c>
      <c r="H222" s="36">
        <v>69</v>
      </c>
      <c r="I222" s="36">
        <v>58</v>
      </c>
      <c r="J222" s="36">
        <v>13</v>
      </c>
      <c r="K222" s="36">
        <v>26</v>
      </c>
      <c r="L222" s="36">
        <v>0.33300000000000002</v>
      </c>
      <c r="M222" s="36">
        <v>409</v>
      </c>
      <c r="N222" s="36">
        <v>170</v>
      </c>
      <c r="O222" s="36">
        <v>4.04</v>
      </c>
      <c r="P222" s="36">
        <v>210</v>
      </c>
      <c r="Q222" s="5">
        <f t="shared" si="10"/>
        <v>4.9986775985189098</v>
      </c>
      <c r="R222" s="69">
        <v>121</v>
      </c>
      <c r="S222" s="53">
        <f t="shared" si="11"/>
        <v>2.8801904258132769</v>
      </c>
      <c r="T222" s="5">
        <f t="shared" si="2"/>
        <v>1.7355371900826446</v>
      </c>
      <c r="U222" s="36">
        <v>1.401</v>
      </c>
      <c r="V222" s="36">
        <v>4.09</v>
      </c>
      <c r="W222" s="36">
        <v>0.308</v>
      </c>
      <c r="X222" s="36">
        <v>29</v>
      </c>
      <c r="Y222" s="5">
        <f t="shared" si="12"/>
        <v>0.6902935731288018</v>
      </c>
      <c r="Z222" s="38">
        <v>1625</v>
      </c>
    </row>
    <row r="223" spans="1:26">
      <c r="A223" s="64" t="s">
        <v>731</v>
      </c>
      <c r="B223" s="40">
        <v>1994</v>
      </c>
      <c r="C223" s="40">
        <v>1996</v>
      </c>
      <c r="D223" s="40" t="s">
        <v>284</v>
      </c>
      <c r="E223" s="40">
        <v>98</v>
      </c>
      <c r="F223" s="40">
        <v>2.2999999999999998</v>
      </c>
      <c r="G223" s="40">
        <v>323.10000000000002</v>
      </c>
      <c r="H223" s="40">
        <v>89</v>
      </c>
      <c r="I223" s="40">
        <v>44</v>
      </c>
      <c r="J223" s="40">
        <v>19</v>
      </c>
      <c r="K223" s="40">
        <v>19</v>
      </c>
      <c r="L223" s="40">
        <v>0.5</v>
      </c>
      <c r="M223" s="40">
        <v>375</v>
      </c>
      <c r="N223" s="40">
        <v>159</v>
      </c>
      <c r="O223" s="40">
        <v>4.43</v>
      </c>
      <c r="P223" s="40">
        <v>210</v>
      </c>
      <c r="Q223" s="5">
        <f t="shared" si="10"/>
        <v>5.8495821727019495</v>
      </c>
      <c r="R223" s="70">
        <v>67</v>
      </c>
      <c r="S223" s="53">
        <f t="shared" si="11"/>
        <v>1.8662952646239552</v>
      </c>
      <c r="T223" s="5">
        <f t="shared" si="2"/>
        <v>3.1343283582089554</v>
      </c>
      <c r="U223" s="40">
        <v>1.367</v>
      </c>
      <c r="V223" s="40">
        <v>4.07</v>
      </c>
      <c r="W223" s="40">
        <v>0.32200000000000001</v>
      </c>
      <c r="X223" s="40">
        <v>38</v>
      </c>
      <c r="Y223" s="5">
        <f t="shared" si="12"/>
        <v>1.0584958217270195</v>
      </c>
      <c r="Z223" s="42">
        <v>1387</v>
      </c>
    </row>
    <row r="224" spans="1:26">
      <c r="A224" s="65" t="s">
        <v>730</v>
      </c>
      <c r="B224" s="36">
        <v>1993</v>
      </c>
      <c r="C224" s="36">
        <v>1995</v>
      </c>
      <c r="D224" s="36" t="s">
        <v>280</v>
      </c>
      <c r="E224" s="36">
        <v>97</v>
      </c>
      <c r="F224" s="36">
        <v>2.2999999999999998</v>
      </c>
      <c r="G224" s="36">
        <v>326.10000000000002</v>
      </c>
      <c r="H224" s="36">
        <v>55</v>
      </c>
      <c r="I224" s="36">
        <v>54</v>
      </c>
      <c r="J224" s="36">
        <v>16</v>
      </c>
      <c r="K224" s="36">
        <v>22</v>
      </c>
      <c r="L224" s="36">
        <v>0.42099999999999999</v>
      </c>
      <c r="M224" s="36">
        <v>323</v>
      </c>
      <c r="N224" s="36">
        <v>154</v>
      </c>
      <c r="O224" s="36">
        <v>4.25</v>
      </c>
      <c r="P224" s="36">
        <v>239</v>
      </c>
      <c r="Q224" s="5">
        <f t="shared" si="10"/>
        <v>6.5961361545538182</v>
      </c>
      <c r="R224" s="69">
        <v>133</v>
      </c>
      <c r="S224" s="53">
        <f t="shared" si="11"/>
        <v>3.6706531738730446</v>
      </c>
      <c r="T224" s="5">
        <f t="shared" si="2"/>
        <v>1.7969924812030076</v>
      </c>
      <c r="U224" s="36">
        <v>1.397</v>
      </c>
      <c r="V224" s="36">
        <v>4.8099999999999996</v>
      </c>
      <c r="W224" s="36">
        <v>0.28299999999999997</v>
      </c>
      <c r="X224" s="36">
        <v>48</v>
      </c>
      <c r="Y224" s="5">
        <f t="shared" si="12"/>
        <v>1.3247470101195951</v>
      </c>
      <c r="Z224" s="38">
        <v>1412</v>
      </c>
    </row>
    <row r="225" spans="1:26">
      <c r="A225" s="64" t="s">
        <v>729</v>
      </c>
      <c r="B225" s="40">
        <v>1992</v>
      </c>
      <c r="C225" s="40">
        <v>1994</v>
      </c>
      <c r="D225" s="40" t="s">
        <v>279</v>
      </c>
      <c r="E225" s="40">
        <v>103</v>
      </c>
      <c r="F225" s="40">
        <v>2.2999999999999998</v>
      </c>
      <c r="G225" s="40">
        <v>260.10000000000002</v>
      </c>
      <c r="H225" s="40">
        <v>102</v>
      </c>
      <c r="I225" s="40">
        <v>27</v>
      </c>
      <c r="J225" s="40">
        <v>25</v>
      </c>
      <c r="K225" s="40">
        <v>9</v>
      </c>
      <c r="L225" s="40">
        <v>0.73499999999999999</v>
      </c>
      <c r="M225" s="40">
        <v>261</v>
      </c>
      <c r="N225" s="40">
        <v>119</v>
      </c>
      <c r="O225" s="40">
        <v>4.1100000000000003</v>
      </c>
      <c r="P225" s="40">
        <v>147</v>
      </c>
      <c r="Q225" s="5">
        <f t="shared" si="10"/>
        <v>5.086505190311418</v>
      </c>
      <c r="R225" s="70">
        <v>116</v>
      </c>
      <c r="S225" s="53">
        <f t="shared" si="11"/>
        <v>4.0138408304498263</v>
      </c>
      <c r="T225" s="5">
        <f t="shared" si="2"/>
        <v>1.2672413793103448</v>
      </c>
      <c r="U225" s="40">
        <v>1.448</v>
      </c>
      <c r="V225" s="40">
        <v>4.1900000000000004</v>
      </c>
      <c r="W225" s="40">
        <v>0.29099999999999998</v>
      </c>
      <c r="X225" s="40">
        <v>18</v>
      </c>
      <c r="Y225" s="5">
        <f t="shared" si="12"/>
        <v>0.62283737024221442</v>
      </c>
      <c r="Z225" s="42">
        <v>1128</v>
      </c>
    </row>
    <row r="226" spans="1:26" ht="30">
      <c r="A226" s="65" t="s">
        <v>31</v>
      </c>
      <c r="B226" s="36">
        <v>1988</v>
      </c>
      <c r="C226" s="36">
        <v>1990</v>
      </c>
      <c r="D226" s="36" t="s">
        <v>284</v>
      </c>
      <c r="E226" s="36">
        <v>97</v>
      </c>
      <c r="F226" s="36">
        <v>2.2999999999999998</v>
      </c>
      <c r="G226" s="36">
        <v>406.1</v>
      </c>
      <c r="H226" s="36">
        <v>66</v>
      </c>
      <c r="I226" s="36">
        <v>65</v>
      </c>
      <c r="J226" s="36">
        <v>24</v>
      </c>
      <c r="K226" s="36">
        <v>24</v>
      </c>
      <c r="L226" s="36">
        <v>0.5</v>
      </c>
      <c r="M226" s="36">
        <v>344</v>
      </c>
      <c r="N226" s="36">
        <v>182</v>
      </c>
      <c r="O226" s="36">
        <v>4.03</v>
      </c>
      <c r="P226" s="36">
        <v>349</v>
      </c>
      <c r="Q226" s="5">
        <f t="shared" si="10"/>
        <v>7.7345481408520067</v>
      </c>
      <c r="R226" s="69">
        <v>223</v>
      </c>
      <c r="S226" s="53">
        <f t="shared" si="11"/>
        <v>4.9421324796848065</v>
      </c>
      <c r="T226" s="5">
        <f t="shared" si="2"/>
        <v>1.5650224215246638</v>
      </c>
      <c r="U226" s="36">
        <v>1.395</v>
      </c>
      <c r="V226" s="36">
        <v>4.12</v>
      </c>
      <c r="W226" s="36">
        <v>0.26700000000000002</v>
      </c>
      <c r="X226" s="36">
        <v>42</v>
      </c>
      <c r="Y226" s="5">
        <f t="shared" si="12"/>
        <v>0.93080522038906666</v>
      </c>
      <c r="Z226" s="38">
        <v>1768</v>
      </c>
    </row>
    <row r="227" spans="1:26" ht="30">
      <c r="A227" s="64" t="s">
        <v>728</v>
      </c>
      <c r="B227" s="40">
        <v>1977</v>
      </c>
      <c r="C227" s="40">
        <v>1979</v>
      </c>
      <c r="D227" s="40" t="s">
        <v>279</v>
      </c>
      <c r="E227" s="40">
        <v>95</v>
      </c>
      <c r="F227" s="40">
        <v>2.2999999999999998</v>
      </c>
      <c r="G227" s="40">
        <v>357.1</v>
      </c>
      <c r="H227" s="40">
        <v>69</v>
      </c>
      <c r="I227" s="40">
        <v>55</v>
      </c>
      <c r="J227" s="40">
        <v>16</v>
      </c>
      <c r="K227" s="40">
        <v>24</v>
      </c>
      <c r="L227" s="40">
        <v>0.4</v>
      </c>
      <c r="M227" s="40">
        <v>377</v>
      </c>
      <c r="N227" s="40">
        <v>174</v>
      </c>
      <c r="O227" s="40">
        <v>4.38</v>
      </c>
      <c r="P227" s="40">
        <v>150</v>
      </c>
      <c r="Q227" s="5">
        <f t="shared" si="10"/>
        <v>3.7804536544385328</v>
      </c>
      <c r="R227" s="70">
        <v>127</v>
      </c>
      <c r="S227" s="53">
        <f t="shared" si="11"/>
        <v>3.2007840940912908</v>
      </c>
      <c r="T227" s="5">
        <f t="shared" si="2"/>
        <v>1.1811023622047243</v>
      </c>
      <c r="U227" s="40">
        <v>1.41</v>
      </c>
      <c r="V227" s="40">
        <v>4.5</v>
      </c>
      <c r="W227" s="40">
        <v>0.27800000000000002</v>
      </c>
      <c r="X227" s="40">
        <v>41</v>
      </c>
      <c r="Y227" s="5">
        <f t="shared" si="12"/>
        <v>1.0333239988798655</v>
      </c>
      <c r="Z227" s="42">
        <v>1558</v>
      </c>
    </row>
    <row r="228" spans="1:26">
      <c r="A228" s="65" t="s">
        <v>727</v>
      </c>
      <c r="B228" s="36">
        <v>2010</v>
      </c>
      <c r="C228" s="36">
        <v>2012</v>
      </c>
      <c r="D228" s="36" t="s">
        <v>279</v>
      </c>
      <c r="E228" s="36">
        <v>96</v>
      </c>
      <c r="F228" s="36">
        <v>2.2000000000000002</v>
      </c>
      <c r="G228" s="36">
        <v>364.2</v>
      </c>
      <c r="H228" s="36">
        <v>65</v>
      </c>
      <c r="I228" s="36">
        <v>61</v>
      </c>
      <c r="J228" s="36">
        <v>17</v>
      </c>
      <c r="K228" s="36">
        <v>23</v>
      </c>
      <c r="L228" s="36">
        <v>0.42499999999999999</v>
      </c>
      <c r="M228" s="36">
        <v>336</v>
      </c>
      <c r="N228" s="36">
        <v>171</v>
      </c>
      <c r="O228" s="36">
        <v>4.22</v>
      </c>
      <c r="P228" s="36">
        <v>281</v>
      </c>
      <c r="Q228" s="5">
        <f t="shared" si="10"/>
        <v>6.9439868204283357</v>
      </c>
      <c r="R228" s="69">
        <v>120</v>
      </c>
      <c r="S228" s="53">
        <f t="shared" si="11"/>
        <v>2.9654036243822079</v>
      </c>
      <c r="T228" s="5">
        <f t="shared" si="2"/>
        <v>2.3416666666666668</v>
      </c>
      <c r="U228" s="36">
        <v>1.25</v>
      </c>
      <c r="V228" s="36">
        <v>4.22</v>
      </c>
      <c r="W228" s="36">
        <v>0.27800000000000002</v>
      </c>
      <c r="X228" s="36">
        <v>44</v>
      </c>
      <c r="Y228" s="5">
        <f t="shared" si="12"/>
        <v>1.0873146622734762</v>
      </c>
      <c r="Z228" s="38">
        <v>1531</v>
      </c>
    </row>
    <row r="229" spans="1:26">
      <c r="A229" s="64" t="s">
        <v>726</v>
      </c>
      <c r="B229" s="40">
        <v>2001</v>
      </c>
      <c r="C229" s="40">
        <v>2003</v>
      </c>
      <c r="D229" s="40" t="s">
        <v>279</v>
      </c>
      <c r="E229" s="40">
        <v>97</v>
      </c>
      <c r="F229" s="40">
        <v>2.2000000000000002</v>
      </c>
      <c r="G229" s="40">
        <v>404.1</v>
      </c>
      <c r="H229" s="40">
        <v>125</v>
      </c>
      <c r="I229" s="40">
        <v>53</v>
      </c>
      <c r="J229" s="40">
        <v>22</v>
      </c>
      <c r="K229" s="40">
        <v>32</v>
      </c>
      <c r="L229" s="40">
        <v>0.40699999999999997</v>
      </c>
      <c r="M229" s="40">
        <v>445</v>
      </c>
      <c r="N229" s="40">
        <v>203</v>
      </c>
      <c r="O229" s="40">
        <v>4.5199999999999996</v>
      </c>
      <c r="P229" s="40">
        <v>233</v>
      </c>
      <c r="Q229" s="5">
        <f t="shared" si="10"/>
        <v>5.1893095768374167</v>
      </c>
      <c r="R229" s="70">
        <v>113</v>
      </c>
      <c r="S229" s="53">
        <f t="shared" si="11"/>
        <v>2.5167037861915365</v>
      </c>
      <c r="T229" s="5">
        <f t="shared" si="2"/>
        <v>2.0619469026548671</v>
      </c>
      <c r="U229" s="40">
        <v>1.38</v>
      </c>
      <c r="V229" s="40">
        <v>4.51</v>
      </c>
      <c r="W229" s="40">
        <v>0.29699999999999999</v>
      </c>
      <c r="X229" s="40">
        <v>54</v>
      </c>
      <c r="Y229" s="5">
        <f t="shared" si="12"/>
        <v>1.2026726057906458</v>
      </c>
      <c r="Z229" s="42">
        <v>1749</v>
      </c>
    </row>
    <row r="230" spans="1:26">
      <c r="A230" s="65" t="s">
        <v>725</v>
      </c>
      <c r="B230" s="36">
        <v>1993</v>
      </c>
      <c r="C230" s="36">
        <v>1995</v>
      </c>
      <c r="D230" s="36" t="s">
        <v>284</v>
      </c>
      <c r="E230" s="36">
        <v>96</v>
      </c>
      <c r="F230" s="36">
        <v>2.2000000000000002</v>
      </c>
      <c r="G230" s="36">
        <v>255.1</v>
      </c>
      <c r="H230" s="36">
        <v>45</v>
      </c>
      <c r="I230" s="36">
        <v>42</v>
      </c>
      <c r="J230" s="36">
        <v>15</v>
      </c>
      <c r="K230" s="36">
        <v>16</v>
      </c>
      <c r="L230" s="36">
        <v>0.48399999999999999</v>
      </c>
      <c r="M230" s="36">
        <v>232</v>
      </c>
      <c r="N230" s="36">
        <v>121</v>
      </c>
      <c r="O230" s="36">
        <v>4.2699999999999996</v>
      </c>
      <c r="P230" s="36">
        <v>227</v>
      </c>
      <c r="Q230" s="5">
        <f t="shared" si="10"/>
        <v>8.0086240689925514</v>
      </c>
      <c r="R230" s="69">
        <v>107</v>
      </c>
      <c r="S230" s="53">
        <f t="shared" si="11"/>
        <v>3.7749901999215991</v>
      </c>
      <c r="T230" s="5">
        <f t="shared" si="2"/>
        <v>2.1214953271028039</v>
      </c>
      <c r="U230" s="36">
        <v>1.3280000000000001</v>
      </c>
      <c r="V230" s="36">
        <v>4.8099999999999996</v>
      </c>
      <c r="W230" s="36">
        <v>0.27500000000000002</v>
      </c>
      <c r="X230" s="36">
        <v>42</v>
      </c>
      <c r="Y230" s="5">
        <f t="shared" si="12"/>
        <v>1.4817718541748333</v>
      </c>
      <c r="Z230" s="38">
        <v>1080</v>
      </c>
    </row>
    <row r="231" spans="1:26" ht="30">
      <c r="A231" s="64" t="s">
        <v>724</v>
      </c>
      <c r="B231" s="40">
        <v>2013</v>
      </c>
      <c r="C231" s="40">
        <v>2015</v>
      </c>
      <c r="D231" s="40" t="s">
        <v>280</v>
      </c>
      <c r="E231" s="40">
        <v>96</v>
      </c>
      <c r="F231" s="40">
        <v>2.1</v>
      </c>
      <c r="G231" s="40">
        <v>273.10000000000002</v>
      </c>
      <c r="H231" s="40">
        <v>65</v>
      </c>
      <c r="I231" s="40">
        <v>42</v>
      </c>
      <c r="J231" s="40">
        <v>14</v>
      </c>
      <c r="K231" s="40">
        <v>19</v>
      </c>
      <c r="L231" s="40">
        <v>0.42399999999999999</v>
      </c>
      <c r="M231" s="40">
        <v>271</v>
      </c>
      <c r="N231" s="40">
        <v>128</v>
      </c>
      <c r="O231" s="40">
        <v>4.21</v>
      </c>
      <c r="P231" s="40">
        <v>240</v>
      </c>
      <c r="Q231" s="5">
        <f t="shared" si="10"/>
        <v>7.9091907726107644</v>
      </c>
      <c r="R231" s="70">
        <v>80</v>
      </c>
      <c r="S231" s="53">
        <f t="shared" si="11"/>
        <v>2.6363969242035883</v>
      </c>
      <c r="T231" s="5">
        <f t="shared" si="2"/>
        <v>3</v>
      </c>
      <c r="U231" s="40">
        <v>1.284</v>
      </c>
      <c r="V231" s="40">
        <v>3.8</v>
      </c>
      <c r="W231" s="40">
        <v>0.30399999999999999</v>
      </c>
      <c r="X231" s="40">
        <v>32</v>
      </c>
      <c r="Y231" s="5">
        <f t="shared" si="12"/>
        <v>1.0545587696814354</v>
      </c>
      <c r="Z231" s="42">
        <v>1147</v>
      </c>
    </row>
    <row r="232" spans="1:26">
      <c r="A232" s="65" t="s">
        <v>723</v>
      </c>
      <c r="B232" s="36">
        <v>2006</v>
      </c>
      <c r="C232" s="36">
        <v>2008</v>
      </c>
      <c r="D232" s="36" t="s">
        <v>279</v>
      </c>
      <c r="E232" s="36">
        <v>103</v>
      </c>
      <c r="F232" s="36">
        <v>2.1</v>
      </c>
      <c r="G232" s="36">
        <v>185.1</v>
      </c>
      <c r="H232" s="36">
        <v>49</v>
      </c>
      <c r="I232" s="36">
        <v>26</v>
      </c>
      <c r="J232" s="36">
        <v>12</v>
      </c>
      <c r="K232" s="36">
        <v>4</v>
      </c>
      <c r="L232" s="36">
        <v>0.75</v>
      </c>
      <c r="M232" s="36">
        <v>209</v>
      </c>
      <c r="N232" s="36">
        <v>85</v>
      </c>
      <c r="O232" s="36">
        <v>4.13</v>
      </c>
      <c r="P232" s="36">
        <v>100</v>
      </c>
      <c r="Q232" s="5">
        <f t="shared" si="10"/>
        <v>4.8622366288492707</v>
      </c>
      <c r="R232" s="69">
        <v>51</v>
      </c>
      <c r="S232" s="53">
        <f t="shared" si="11"/>
        <v>2.4797406807131281</v>
      </c>
      <c r="T232" s="5">
        <f t="shared" si="2"/>
        <v>1.9607843137254901</v>
      </c>
      <c r="U232" s="36">
        <v>1.403</v>
      </c>
      <c r="V232" s="36">
        <v>4.87</v>
      </c>
      <c r="W232" s="36">
        <v>0.30099999999999999</v>
      </c>
      <c r="X232" s="36">
        <v>27</v>
      </c>
      <c r="Y232" s="5">
        <f t="shared" si="12"/>
        <v>1.3128038897893033</v>
      </c>
      <c r="Z232" s="38">
        <v>796</v>
      </c>
    </row>
    <row r="233" spans="1:26" ht="30">
      <c r="A233" s="64" t="s">
        <v>722</v>
      </c>
      <c r="B233" s="40">
        <v>2002</v>
      </c>
      <c r="C233" s="40">
        <v>2006</v>
      </c>
      <c r="D233" s="40" t="s">
        <v>312</v>
      </c>
      <c r="E233" s="40">
        <v>97</v>
      </c>
      <c r="F233" s="40">
        <v>2.1</v>
      </c>
      <c r="G233" s="40">
        <v>179.1</v>
      </c>
      <c r="H233" s="40">
        <v>42</v>
      </c>
      <c r="I233" s="40">
        <v>30</v>
      </c>
      <c r="J233" s="40">
        <v>7</v>
      </c>
      <c r="K233" s="40">
        <v>8</v>
      </c>
      <c r="L233" s="40">
        <v>0.46700000000000003</v>
      </c>
      <c r="M233" s="40">
        <v>199</v>
      </c>
      <c r="N233" s="40">
        <v>102</v>
      </c>
      <c r="O233" s="40">
        <v>5.12</v>
      </c>
      <c r="P233" s="40">
        <v>92</v>
      </c>
      <c r="Q233" s="5">
        <f t="shared" si="10"/>
        <v>4.6231155778894477</v>
      </c>
      <c r="R233" s="70">
        <v>89</v>
      </c>
      <c r="S233" s="53">
        <f t="shared" si="11"/>
        <v>4.4723618090452266</v>
      </c>
      <c r="T233" s="5">
        <f t="shared" si="2"/>
        <v>1.0337078651685394</v>
      </c>
      <c r="U233" s="40">
        <v>1.6060000000000001</v>
      </c>
      <c r="V233" s="40">
        <v>5.16</v>
      </c>
      <c r="W233" s="40">
        <v>0.29799999999999999</v>
      </c>
      <c r="X233" s="40">
        <v>22</v>
      </c>
      <c r="Y233" s="5">
        <f t="shared" si="12"/>
        <v>1.1055276381909547</v>
      </c>
      <c r="Z233" s="42">
        <v>809</v>
      </c>
    </row>
    <row r="234" spans="1:26">
      <c r="A234" s="65" t="s">
        <v>721</v>
      </c>
      <c r="B234" s="36">
        <v>2002</v>
      </c>
      <c r="C234" s="36">
        <v>2004</v>
      </c>
      <c r="D234" s="36" t="s">
        <v>279</v>
      </c>
      <c r="E234" s="36">
        <v>96</v>
      </c>
      <c r="F234" s="36">
        <v>2.1</v>
      </c>
      <c r="G234" s="36">
        <v>256.10000000000002</v>
      </c>
      <c r="H234" s="36">
        <v>68</v>
      </c>
      <c r="I234" s="36">
        <v>37</v>
      </c>
      <c r="J234" s="36">
        <v>12</v>
      </c>
      <c r="K234" s="36">
        <v>11</v>
      </c>
      <c r="L234" s="36">
        <v>0.52200000000000002</v>
      </c>
      <c r="M234" s="36">
        <v>313</v>
      </c>
      <c r="N234" s="36">
        <v>147</v>
      </c>
      <c r="O234" s="36">
        <v>5.16</v>
      </c>
      <c r="P234" s="36">
        <v>97</v>
      </c>
      <c r="Q234" s="5">
        <f t="shared" si="10"/>
        <v>3.4088246778602103</v>
      </c>
      <c r="R234" s="69">
        <v>109</v>
      </c>
      <c r="S234" s="53">
        <f t="shared" si="11"/>
        <v>3.8305349472862158</v>
      </c>
      <c r="T234" s="5">
        <f t="shared" si="2"/>
        <v>0.88990825688073394</v>
      </c>
      <c r="U234" s="36">
        <v>1.6459999999999999</v>
      </c>
      <c r="V234" s="36">
        <v>4.71</v>
      </c>
      <c r="W234" s="36">
        <v>0.32100000000000001</v>
      </c>
      <c r="X234" s="36">
        <v>19</v>
      </c>
      <c r="Y234" s="5">
        <f t="shared" si="12"/>
        <v>0.66770792659117528</v>
      </c>
      <c r="Z234" s="38">
        <v>1166</v>
      </c>
    </row>
    <row r="235" spans="1:26">
      <c r="A235" s="64" t="s">
        <v>720</v>
      </c>
      <c r="B235" s="40">
        <v>1993</v>
      </c>
      <c r="C235" s="40">
        <v>1995</v>
      </c>
      <c r="D235" s="40" t="s">
        <v>470</v>
      </c>
      <c r="E235" s="40">
        <v>104</v>
      </c>
      <c r="F235" s="40">
        <v>2.1</v>
      </c>
      <c r="G235" s="40">
        <v>320.2</v>
      </c>
      <c r="H235" s="40">
        <v>118</v>
      </c>
      <c r="I235" s="40">
        <v>36</v>
      </c>
      <c r="J235" s="40">
        <v>18</v>
      </c>
      <c r="K235" s="40">
        <v>17</v>
      </c>
      <c r="L235" s="40">
        <v>0.51400000000000001</v>
      </c>
      <c r="M235" s="40">
        <v>346</v>
      </c>
      <c r="N235" s="40">
        <v>138</v>
      </c>
      <c r="O235" s="40">
        <v>3.87</v>
      </c>
      <c r="P235" s="40">
        <v>183</v>
      </c>
      <c r="Q235" s="5">
        <f t="shared" si="10"/>
        <v>5.143660212367271</v>
      </c>
      <c r="R235" s="70">
        <v>70</v>
      </c>
      <c r="S235" s="53">
        <f t="shared" si="11"/>
        <v>1.9675202998126171</v>
      </c>
      <c r="T235" s="5">
        <f t="shared" si="2"/>
        <v>2.6142857142857143</v>
      </c>
      <c r="U235" s="40">
        <v>1.2969999999999999</v>
      </c>
      <c r="V235" s="40">
        <v>4.07</v>
      </c>
      <c r="W235" s="40">
        <v>0.30199999999999999</v>
      </c>
      <c r="X235" s="40">
        <v>35</v>
      </c>
      <c r="Y235" s="5">
        <f t="shared" si="12"/>
        <v>0.98376014990630856</v>
      </c>
      <c r="Z235" s="42">
        <v>1350</v>
      </c>
    </row>
    <row r="236" spans="1:26" ht="30">
      <c r="A236" s="65" t="s">
        <v>719</v>
      </c>
      <c r="B236" s="36">
        <v>1991</v>
      </c>
      <c r="C236" s="36">
        <v>1993</v>
      </c>
      <c r="D236" s="36" t="s">
        <v>291</v>
      </c>
      <c r="E236" s="36">
        <v>105</v>
      </c>
      <c r="F236" s="36">
        <v>2.1</v>
      </c>
      <c r="G236" s="36">
        <v>179.2</v>
      </c>
      <c r="H236" s="36">
        <v>89</v>
      </c>
      <c r="I236" s="36">
        <v>18</v>
      </c>
      <c r="J236" s="36">
        <v>5</v>
      </c>
      <c r="K236" s="36">
        <v>12</v>
      </c>
      <c r="L236" s="36">
        <v>0.29399999999999998</v>
      </c>
      <c r="M236" s="36">
        <v>207</v>
      </c>
      <c r="N236" s="36">
        <v>80</v>
      </c>
      <c r="O236" s="36">
        <v>4.01</v>
      </c>
      <c r="P236" s="36">
        <v>89</v>
      </c>
      <c r="Q236" s="5">
        <f t="shared" si="10"/>
        <v>4.4698660714285721</v>
      </c>
      <c r="R236" s="69">
        <v>69</v>
      </c>
      <c r="S236" s="53">
        <f t="shared" si="11"/>
        <v>3.465401785714286</v>
      </c>
      <c r="T236" s="5">
        <f t="shared" si="2"/>
        <v>1.2898550724637681</v>
      </c>
      <c r="U236" s="36">
        <v>1.536</v>
      </c>
      <c r="V236" s="36">
        <v>3.85</v>
      </c>
      <c r="W236" s="36">
        <v>0.32500000000000001</v>
      </c>
      <c r="X236" s="36">
        <v>11</v>
      </c>
      <c r="Y236" s="5">
        <f t="shared" si="12"/>
        <v>0.55245535714285721</v>
      </c>
      <c r="Z236" s="38">
        <v>784</v>
      </c>
    </row>
    <row r="237" spans="1:26" ht="30">
      <c r="A237" s="64" t="s">
        <v>718</v>
      </c>
      <c r="B237" s="40">
        <v>1983</v>
      </c>
      <c r="C237" s="40">
        <v>1985</v>
      </c>
      <c r="D237" s="40" t="s">
        <v>291</v>
      </c>
      <c r="E237" s="40">
        <v>101</v>
      </c>
      <c r="F237" s="40">
        <v>2.1</v>
      </c>
      <c r="G237" s="40">
        <v>321</v>
      </c>
      <c r="H237" s="40">
        <v>62</v>
      </c>
      <c r="I237" s="40">
        <v>45</v>
      </c>
      <c r="J237" s="40">
        <v>16</v>
      </c>
      <c r="K237" s="40">
        <v>24</v>
      </c>
      <c r="L237" s="40">
        <v>0.4</v>
      </c>
      <c r="M237" s="40">
        <v>331</v>
      </c>
      <c r="N237" s="40">
        <v>140</v>
      </c>
      <c r="O237" s="40">
        <v>3.93</v>
      </c>
      <c r="P237" s="40">
        <v>117</v>
      </c>
      <c r="Q237" s="5">
        <f t="shared" si="10"/>
        <v>3.2803738317757007</v>
      </c>
      <c r="R237" s="70">
        <v>163</v>
      </c>
      <c r="S237" s="53">
        <f t="shared" si="11"/>
        <v>4.5700934579439245</v>
      </c>
      <c r="T237" s="5">
        <f t="shared" si="2"/>
        <v>0.71779141104294475</v>
      </c>
      <c r="U237" s="40">
        <v>1.5389999999999999</v>
      </c>
      <c r="V237" s="40">
        <v>4.51</v>
      </c>
      <c r="W237" s="40">
        <v>0.28399999999999997</v>
      </c>
      <c r="X237" s="40">
        <v>20</v>
      </c>
      <c r="Y237" s="5">
        <f t="shared" si="12"/>
        <v>0.56074766355140182</v>
      </c>
      <c r="Z237" s="42">
        <v>1423</v>
      </c>
    </row>
    <row r="238" spans="1:26">
      <c r="A238" s="65" t="s">
        <v>717</v>
      </c>
      <c r="B238" s="36">
        <v>1971</v>
      </c>
      <c r="C238" s="36">
        <v>1973</v>
      </c>
      <c r="D238" s="36" t="s">
        <v>277</v>
      </c>
      <c r="E238" s="36">
        <v>104</v>
      </c>
      <c r="F238" s="36">
        <v>2.1</v>
      </c>
      <c r="G238" s="36">
        <v>291</v>
      </c>
      <c r="H238" s="36">
        <v>57</v>
      </c>
      <c r="I238" s="36">
        <v>38</v>
      </c>
      <c r="J238" s="36">
        <v>18</v>
      </c>
      <c r="K238" s="36">
        <v>12</v>
      </c>
      <c r="L238" s="36">
        <v>0.6</v>
      </c>
      <c r="M238" s="36">
        <v>252</v>
      </c>
      <c r="N238" s="36">
        <v>106</v>
      </c>
      <c r="O238" s="36">
        <v>3.28</v>
      </c>
      <c r="P238" s="36">
        <v>188</v>
      </c>
      <c r="Q238" s="5">
        <f t="shared" si="10"/>
        <v>5.8144329896907223</v>
      </c>
      <c r="R238" s="69">
        <v>129</v>
      </c>
      <c r="S238" s="53">
        <f t="shared" si="11"/>
        <v>3.9896907216494846</v>
      </c>
      <c r="T238" s="5">
        <f t="shared" si="2"/>
        <v>1.4573643410852712</v>
      </c>
      <c r="U238" s="36">
        <v>1.3089999999999999</v>
      </c>
      <c r="V238" s="36">
        <v>3.58</v>
      </c>
      <c r="W238" s="36">
        <v>0.26700000000000002</v>
      </c>
      <c r="X238" s="36">
        <v>21</v>
      </c>
      <c r="Y238" s="5">
        <f t="shared" si="12"/>
        <v>0.64948453608247414</v>
      </c>
      <c r="Z238" s="38">
        <v>1227</v>
      </c>
    </row>
    <row r="239" spans="1:26">
      <c r="A239" s="64" t="s">
        <v>716</v>
      </c>
      <c r="B239" s="40">
        <v>1988</v>
      </c>
      <c r="C239" s="40">
        <v>1990</v>
      </c>
      <c r="D239" s="40" t="s">
        <v>293</v>
      </c>
      <c r="E239" s="40">
        <v>97</v>
      </c>
      <c r="F239" s="40">
        <v>2</v>
      </c>
      <c r="G239" s="40">
        <v>299</v>
      </c>
      <c r="H239" s="40">
        <v>74</v>
      </c>
      <c r="I239" s="40">
        <v>38</v>
      </c>
      <c r="J239" s="40">
        <v>18</v>
      </c>
      <c r="K239" s="40">
        <v>13</v>
      </c>
      <c r="L239" s="40">
        <v>0.58099999999999996</v>
      </c>
      <c r="M239" s="40">
        <v>274</v>
      </c>
      <c r="N239" s="40">
        <v>125</v>
      </c>
      <c r="O239" s="40">
        <v>3.76</v>
      </c>
      <c r="P239" s="40">
        <v>144</v>
      </c>
      <c r="Q239" s="5">
        <f t="shared" si="10"/>
        <v>4.3344481605351168</v>
      </c>
      <c r="R239" s="70">
        <v>105</v>
      </c>
      <c r="S239" s="53">
        <f t="shared" si="11"/>
        <v>3.1605351170568561</v>
      </c>
      <c r="T239" s="5">
        <f t="shared" si="2"/>
        <v>1.3714285714285714</v>
      </c>
      <c r="U239" s="40">
        <v>1.268</v>
      </c>
      <c r="V239" s="40">
        <v>4.6100000000000003</v>
      </c>
      <c r="W239" s="40">
        <v>0.249</v>
      </c>
      <c r="X239" s="40">
        <v>39</v>
      </c>
      <c r="Y239" s="5">
        <f t="shared" si="12"/>
        <v>1.1739130434782608</v>
      </c>
      <c r="Z239" s="42">
        <v>1248</v>
      </c>
    </row>
    <row r="240" spans="1:26">
      <c r="A240" s="65" t="s">
        <v>715</v>
      </c>
      <c r="B240" s="36">
        <v>1983</v>
      </c>
      <c r="C240" s="36">
        <v>1985</v>
      </c>
      <c r="D240" s="36" t="s">
        <v>284</v>
      </c>
      <c r="E240" s="36">
        <v>97</v>
      </c>
      <c r="F240" s="36">
        <v>2</v>
      </c>
      <c r="G240" s="36">
        <v>277</v>
      </c>
      <c r="H240" s="36">
        <v>142</v>
      </c>
      <c r="I240" s="36">
        <v>0</v>
      </c>
      <c r="J240" s="36">
        <v>13</v>
      </c>
      <c r="K240" s="36">
        <v>18</v>
      </c>
      <c r="L240" s="36">
        <v>0.41899999999999998</v>
      </c>
      <c r="M240" s="36">
        <v>252</v>
      </c>
      <c r="N240" s="36">
        <v>121</v>
      </c>
      <c r="O240" s="36">
        <v>3.93</v>
      </c>
      <c r="P240" s="36">
        <v>175</v>
      </c>
      <c r="Q240" s="5">
        <f t="shared" si="10"/>
        <v>5.6859205776173285</v>
      </c>
      <c r="R240" s="69">
        <v>104</v>
      </c>
      <c r="S240" s="53">
        <f t="shared" si="11"/>
        <v>3.3790613718411553</v>
      </c>
      <c r="T240" s="5">
        <f t="shared" si="2"/>
        <v>1.6826923076923077</v>
      </c>
      <c r="U240" s="36">
        <v>1.2849999999999999</v>
      </c>
      <c r="V240" s="36">
        <v>4.37</v>
      </c>
      <c r="W240" s="36">
        <v>0.25700000000000001</v>
      </c>
      <c r="X240" s="36">
        <v>37</v>
      </c>
      <c r="Y240" s="5">
        <f t="shared" si="12"/>
        <v>1.2021660649819497</v>
      </c>
      <c r="Z240" s="38">
        <v>1165</v>
      </c>
    </row>
    <row r="241" spans="1:26">
      <c r="A241" s="64" t="s">
        <v>714</v>
      </c>
      <c r="B241" s="40">
        <v>1981</v>
      </c>
      <c r="C241" s="40">
        <v>1983</v>
      </c>
      <c r="D241" s="40" t="s">
        <v>302</v>
      </c>
      <c r="E241" s="40">
        <v>104</v>
      </c>
      <c r="F241" s="40">
        <v>2</v>
      </c>
      <c r="G241" s="40">
        <v>180.2</v>
      </c>
      <c r="H241" s="40">
        <v>48</v>
      </c>
      <c r="I241" s="40">
        <v>15</v>
      </c>
      <c r="J241" s="40">
        <v>8</v>
      </c>
      <c r="K241" s="40">
        <v>6</v>
      </c>
      <c r="L241" s="40">
        <v>0.57099999999999995</v>
      </c>
      <c r="M241" s="40">
        <v>206</v>
      </c>
      <c r="N241" s="40">
        <v>78</v>
      </c>
      <c r="O241" s="40">
        <v>3.89</v>
      </c>
      <c r="P241" s="40">
        <v>82</v>
      </c>
      <c r="Q241" s="5">
        <f t="shared" si="10"/>
        <v>4.0954495005549392</v>
      </c>
      <c r="R241" s="70">
        <v>32</v>
      </c>
      <c r="S241" s="53">
        <f t="shared" si="11"/>
        <v>1.598224195338513</v>
      </c>
      <c r="T241" s="5">
        <f t="shared" si="2"/>
        <v>2.5625</v>
      </c>
      <c r="U241" s="40">
        <v>1.3169999999999999</v>
      </c>
      <c r="V241" s="40">
        <v>3.59</v>
      </c>
      <c r="W241" s="40">
        <v>0.30099999999999999</v>
      </c>
      <c r="X241" s="40">
        <v>17</v>
      </c>
      <c r="Y241" s="5">
        <f t="shared" si="12"/>
        <v>0.84905660377358494</v>
      </c>
      <c r="Z241" s="42">
        <v>765</v>
      </c>
    </row>
    <row r="242" spans="1:26">
      <c r="A242" s="65" t="s">
        <v>713</v>
      </c>
      <c r="B242" s="36">
        <v>1979</v>
      </c>
      <c r="C242" s="36">
        <v>1981</v>
      </c>
      <c r="D242" s="36" t="s">
        <v>277</v>
      </c>
      <c r="E242" s="36">
        <v>104</v>
      </c>
      <c r="F242" s="36">
        <v>2</v>
      </c>
      <c r="G242" s="36">
        <v>263</v>
      </c>
      <c r="H242" s="36">
        <v>152</v>
      </c>
      <c r="I242" s="36">
        <v>5</v>
      </c>
      <c r="J242" s="36">
        <v>20</v>
      </c>
      <c r="K242" s="36">
        <v>26</v>
      </c>
      <c r="L242" s="36">
        <v>0.435</v>
      </c>
      <c r="M242" s="36">
        <v>251</v>
      </c>
      <c r="N242" s="36">
        <v>101</v>
      </c>
      <c r="O242" s="36">
        <v>3.46</v>
      </c>
      <c r="P242" s="36">
        <v>194</v>
      </c>
      <c r="Q242" s="5">
        <f t="shared" si="10"/>
        <v>6.6387832699619773</v>
      </c>
      <c r="R242" s="69">
        <v>113</v>
      </c>
      <c r="S242" s="53">
        <f t="shared" si="11"/>
        <v>3.8669201520912546</v>
      </c>
      <c r="T242" s="5">
        <f t="shared" si="2"/>
        <v>1.7168141592920354</v>
      </c>
      <c r="U242" s="36">
        <v>1.3839999999999999</v>
      </c>
      <c r="V242" s="36">
        <v>3.26</v>
      </c>
      <c r="W242" s="36">
        <v>0.30199999999999999</v>
      </c>
      <c r="X242" s="36">
        <v>15</v>
      </c>
      <c r="Y242" s="5">
        <f t="shared" si="12"/>
        <v>0.51330798479087458</v>
      </c>
      <c r="Z242" s="38">
        <v>1124</v>
      </c>
    </row>
    <row r="243" spans="1:26" ht="30">
      <c r="A243" s="64" t="s">
        <v>712</v>
      </c>
      <c r="B243" s="40">
        <v>1971</v>
      </c>
      <c r="C243" s="40">
        <v>1973</v>
      </c>
      <c r="D243" s="40" t="s">
        <v>280</v>
      </c>
      <c r="E243" s="40">
        <v>97</v>
      </c>
      <c r="F243" s="40">
        <v>2</v>
      </c>
      <c r="G243" s="40">
        <v>214.2</v>
      </c>
      <c r="H243" s="40">
        <v>52</v>
      </c>
      <c r="I243" s="40">
        <v>24</v>
      </c>
      <c r="J243" s="40">
        <v>10</v>
      </c>
      <c r="K243" s="40">
        <v>10</v>
      </c>
      <c r="L243" s="40">
        <v>0.5</v>
      </c>
      <c r="M243" s="40">
        <v>218</v>
      </c>
      <c r="N243" s="40">
        <v>91</v>
      </c>
      <c r="O243" s="40">
        <v>3.82</v>
      </c>
      <c r="P243" s="40">
        <v>103</v>
      </c>
      <c r="Q243" s="5">
        <f t="shared" si="10"/>
        <v>4.3277310924369745</v>
      </c>
      <c r="R243" s="70">
        <v>52</v>
      </c>
      <c r="S243" s="53">
        <f t="shared" si="11"/>
        <v>2.1848739495798322</v>
      </c>
      <c r="T243" s="5">
        <f t="shared" si="2"/>
        <v>1.9807692307692308</v>
      </c>
      <c r="U243" s="40">
        <v>1.258</v>
      </c>
      <c r="V243" s="40">
        <v>4.09</v>
      </c>
      <c r="W243" s="40">
        <v>0.27500000000000002</v>
      </c>
      <c r="X243" s="40">
        <v>29</v>
      </c>
      <c r="Y243" s="5">
        <f t="shared" si="12"/>
        <v>1.2184873949579833</v>
      </c>
      <c r="Z243" s="42">
        <v>888</v>
      </c>
    </row>
    <row r="244" spans="1:26">
      <c r="A244" s="65" t="s">
        <v>711</v>
      </c>
      <c r="B244" s="36">
        <v>1982</v>
      </c>
      <c r="C244" s="36">
        <v>1984</v>
      </c>
      <c r="D244" s="36" t="s">
        <v>279</v>
      </c>
      <c r="E244" s="36">
        <v>104</v>
      </c>
      <c r="F244" s="36">
        <v>1.9</v>
      </c>
      <c r="G244" s="36">
        <v>221</v>
      </c>
      <c r="H244" s="36">
        <v>86</v>
      </c>
      <c r="I244" s="36">
        <v>18</v>
      </c>
      <c r="J244" s="36">
        <v>10</v>
      </c>
      <c r="K244" s="36">
        <v>8</v>
      </c>
      <c r="L244" s="36">
        <v>0.55600000000000005</v>
      </c>
      <c r="M244" s="36">
        <v>210</v>
      </c>
      <c r="N244" s="36">
        <v>100</v>
      </c>
      <c r="O244" s="36">
        <v>4.07</v>
      </c>
      <c r="P244" s="36">
        <v>118</v>
      </c>
      <c r="Q244" s="5">
        <f t="shared" si="10"/>
        <v>4.8054298642533935</v>
      </c>
      <c r="R244" s="69">
        <v>91</v>
      </c>
      <c r="S244" s="53">
        <f t="shared" si="11"/>
        <v>3.7058823529411762</v>
      </c>
      <c r="T244" s="5">
        <f t="shared" si="2"/>
        <v>1.2967032967032968</v>
      </c>
      <c r="U244" s="36">
        <v>1.3620000000000001</v>
      </c>
      <c r="V244" s="36">
        <v>4.45</v>
      </c>
      <c r="W244" s="36">
        <v>0.26200000000000001</v>
      </c>
      <c r="X244" s="36">
        <v>25</v>
      </c>
      <c r="Y244" s="5">
        <f t="shared" si="12"/>
        <v>1.0180995475113122</v>
      </c>
      <c r="Z244" s="38">
        <v>955</v>
      </c>
    </row>
    <row r="245" spans="1:26">
      <c r="A245" s="64" t="s">
        <v>247</v>
      </c>
      <c r="B245" s="40">
        <v>1979</v>
      </c>
      <c r="C245" s="40">
        <v>1981</v>
      </c>
      <c r="D245" s="40" t="s">
        <v>293</v>
      </c>
      <c r="E245" s="40">
        <v>101</v>
      </c>
      <c r="F245" s="40">
        <v>1.9</v>
      </c>
      <c r="G245" s="40">
        <v>199</v>
      </c>
      <c r="H245" s="40">
        <v>40</v>
      </c>
      <c r="I245" s="40">
        <v>30</v>
      </c>
      <c r="J245" s="40">
        <v>13</v>
      </c>
      <c r="K245" s="40">
        <v>10</v>
      </c>
      <c r="L245" s="40">
        <v>0.56499999999999995</v>
      </c>
      <c r="M245" s="40">
        <v>194</v>
      </c>
      <c r="N245" s="40">
        <v>91</v>
      </c>
      <c r="O245" s="40">
        <v>4.12</v>
      </c>
      <c r="P245" s="40">
        <v>100</v>
      </c>
      <c r="Q245" s="5">
        <f t="shared" si="10"/>
        <v>4.5226130653266328</v>
      </c>
      <c r="R245" s="70">
        <v>68</v>
      </c>
      <c r="S245" s="53">
        <f t="shared" si="11"/>
        <v>3.0753768844221105</v>
      </c>
      <c r="T245" s="5">
        <f t="shared" si="2"/>
        <v>1.4705882352941178</v>
      </c>
      <c r="U245" s="40">
        <v>1.3169999999999999</v>
      </c>
      <c r="V245" s="40">
        <v>3.91</v>
      </c>
      <c r="W245" s="40">
        <v>0.27600000000000002</v>
      </c>
      <c r="X245" s="40">
        <v>17</v>
      </c>
      <c r="Y245" s="5">
        <f t="shared" si="12"/>
        <v>0.76884422110552764</v>
      </c>
      <c r="Z245" s="42">
        <v>841</v>
      </c>
    </row>
    <row r="246" spans="1:26">
      <c r="A246" s="65" t="s">
        <v>710</v>
      </c>
      <c r="B246" s="36">
        <v>2013</v>
      </c>
      <c r="C246" s="36">
        <v>2015</v>
      </c>
      <c r="D246" s="36" t="s">
        <v>293</v>
      </c>
      <c r="E246" s="36">
        <v>97</v>
      </c>
      <c r="F246" s="36">
        <v>1.8</v>
      </c>
      <c r="G246" s="36">
        <v>171</v>
      </c>
      <c r="H246" s="36">
        <v>32</v>
      </c>
      <c r="I246" s="36">
        <v>31</v>
      </c>
      <c r="J246" s="36">
        <v>8</v>
      </c>
      <c r="K246" s="36">
        <v>7</v>
      </c>
      <c r="L246" s="36">
        <v>0.53300000000000003</v>
      </c>
      <c r="M246" s="36">
        <v>156</v>
      </c>
      <c r="N246" s="36">
        <v>76</v>
      </c>
      <c r="O246" s="36">
        <v>4</v>
      </c>
      <c r="P246" s="36">
        <v>169</v>
      </c>
      <c r="Q246" s="5">
        <f t="shared" si="10"/>
        <v>8.8947368421052637</v>
      </c>
      <c r="R246" s="69">
        <v>66</v>
      </c>
      <c r="S246" s="53">
        <f t="shared" si="11"/>
        <v>3.4736842105263155</v>
      </c>
      <c r="T246" s="5">
        <f t="shared" si="2"/>
        <v>2.5606060606060606</v>
      </c>
      <c r="U246" s="36">
        <v>1.298</v>
      </c>
      <c r="V246" s="36">
        <v>4.5</v>
      </c>
      <c r="W246" s="36">
        <v>0.28199999999999997</v>
      </c>
      <c r="X246" s="36">
        <v>27</v>
      </c>
      <c r="Y246" s="5">
        <f t="shared" si="12"/>
        <v>1.4210526315789473</v>
      </c>
      <c r="Z246" s="38">
        <v>731</v>
      </c>
    </row>
    <row r="247" spans="1:26">
      <c r="A247" s="64" t="s">
        <v>709</v>
      </c>
      <c r="B247" s="40">
        <v>2012</v>
      </c>
      <c r="C247" s="40">
        <v>2014</v>
      </c>
      <c r="D247" s="40" t="s">
        <v>293</v>
      </c>
      <c r="E247" s="40">
        <v>95</v>
      </c>
      <c r="F247" s="40">
        <v>1.8</v>
      </c>
      <c r="G247" s="40">
        <v>299.10000000000002</v>
      </c>
      <c r="H247" s="40">
        <v>87</v>
      </c>
      <c r="I247" s="40">
        <v>40</v>
      </c>
      <c r="J247" s="40">
        <v>15</v>
      </c>
      <c r="K247" s="40">
        <v>14</v>
      </c>
      <c r="L247" s="40">
        <v>0.51700000000000002</v>
      </c>
      <c r="M247" s="40">
        <v>284</v>
      </c>
      <c r="N247" s="40">
        <v>140</v>
      </c>
      <c r="O247" s="40">
        <v>4.21</v>
      </c>
      <c r="P247" s="40">
        <v>267</v>
      </c>
      <c r="Q247" s="5">
        <f t="shared" si="10"/>
        <v>8.0341023069207615</v>
      </c>
      <c r="R247" s="70">
        <v>119</v>
      </c>
      <c r="S247" s="53">
        <f t="shared" si="11"/>
        <v>3.5807422266800399</v>
      </c>
      <c r="T247" s="5">
        <f t="shared" si="2"/>
        <v>2.2436974789915967</v>
      </c>
      <c r="U247" s="40">
        <v>1.3460000000000001</v>
      </c>
      <c r="V247" s="40">
        <v>4.2</v>
      </c>
      <c r="W247" s="40">
        <v>0.29699999999999999</v>
      </c>
      <c r="X247" s="40">
        <v>35</v>
      </c>
      <c r="Y247" s="5">
        <f t="shared" si="12"/>
        <v>1.0531594784353058</v>
      </c>
      <c r="Z247" s="42">
        <v>1287</v>
      </c>
    </row>
    <row r="248" spans="1:26">
      <c r="A248" s="65" t="s">
        <v>708</v>
      </c>
      <c r="B248" s="36">
        <v>2009</v>
      </c>
      <c r="C248" s="36">
        <v>2011</v>
      </c>
      <c r="D248" s="36" t="s">
        <v>279</v>
      </c>
      <c r="E248" s="36">
        <v>104</v>
      </c>
      <c r="F248" s="36">
        <v>1.8</v>
      </c>
      <c r="G248" s="36">
        <v>177.2</v>
      </c>
      <c r="H248" s="36">
        <v>70</v>
      </c>
      <c r="I248" s="36">
        <v>18</v>
      </c>
      <c r="J248" s="36">
        <v>9</v>
      </c>
      <c r="K248" s="36">
        <v>7</v>
      </c>
      <c r="L248" s="36">
        <v>0.56299999999999994</v>
      </c>
      <c r="M248" s="36">
        <v>174</v>
      </c>
      <c r="N248" s="36">
        <v>76</v>
      </c>
      <c r="O248" s="36">
        <v>3.85</v>
      </c>
      <c r="P248" s="36">
        <v>157</v>
      </c>
      <c r="Q248" s="5">
        <f t="shared" si="10"/>
        <v>7.9740406320541766</v>
      </c>
      <c r="R248" s="69">
        <v>51</v>
      </c>
      <c r="S248" s="53">
        <f t="shared" si="11"/>
        <v>2.590293453724605</v>
      </c>
      <c r="T248" s="5">
        <f t="shared" si="2"/>
        <v>3.0784313725490198</v>
      </c>
      <c r="U248" s="36">
        <v>1.266</v>
      </c>
      <c r="V248" s="36">
        <v>3.58</v>
      </c>
      <c r="W248" s="36">
        <v>0.315</v>
      </c>
      <c r="X248" s="36">
        <v>18</v>
      </c>
      <c r="Y248" s="5">
        <f t="shared" si="12"/>
        <v>0.91422121896162534</v>
      </c>
      <c r="Z248" s="38">
        <v>740</v>
      </c>
    </row>
    <row r="249" spans="1:26" ht="30">
      <c r="A249" s="64" t="s">
        <v>707</v>
      </c>
      <c r="B249" s="40">
        <v>2006</v>
      </c>
      <c r="C249" s="40">
        <v>2008</v>
      </c>
      <c r="D249" s="40" t="s">
        <v>284</v>
      </c>
      <c r="E249" s="40">
        <v>102</v>
      </c>
      <c r="F249" s="40">
        <v>1.8</v>
      </c>
      <c r="G249" s="40">
        <v>163</v>
      </c>
      <c r="H249" s="40">
        <v>34</v>
      </c>
      <c r="I249" s="40">
        <v>31</v>
      </c>
      <c r="J249" s="40">
        <v>9</v>
      </c>
      <c r="K249" s="40">
        <v>7</v>
      </c>
      <c r="L249" s="40">
        <v>0.56299999999999994</v>
      </c>
      <c r="M249" s="40">
        <v>156</v>
      </c>
      <c r="N249" s="40">
        <v>82</v>
      </c>
      <c r="O249" s="40">
        <v>4.53</v>
      </c>
      <c r="P249" s="40">
        <v>103</v>
      </c>
      <c r="Q249" s="5">
        <f t="shared" si="10"/>
        <v>5.6871165644171784</v>
      </c>
      <c r="R249" s="70">
        <v>96</v>
      </c>
      <c r="S249" s="53">
        <f t="shared" si="11"/>
        <v>5.3006134969325158</v>
      </c>
      <c r="T249" s="5">
        <f t="shared" si="2"/>
        <v>1.0729166666666667</v>
      </c>
      <c r="U249" s="40">
        <v>1.546</v>
      </c>
      <c r="V249" s="40">
        <v>4.88</v>
      </c>
      <c r="W249" s="40">
        <v>0.28899999999999998</v>
      </c>
      <c r="X249" s="40">
        <v>13</v>
      </c>
      <c r="Y249" s="5">
        <f t="shared" si="12"/>
        <v>0.71779141104294475</v>
      </c>
      <c r="Z249" s="42">
        <v>718</v>
      </c>
    </row>
    <row r="250" spans="1:26">
      <c r="A250" s="65" t="s">
        <v>706</v>
      </c>
      <c r="B250" s="36">
        <v>2005</v>
      </c>
      <c r="C250" s="36">
        <v>2007</v>
      </c>
      <c r="D250" s="36" t="s">
        <v>284</v>
      </c>
      <c r="E250" s="36">
        <v>96</v>
      </c>
      <c r="F250" s="36">
        <v>1.8</v>
      </c>
      <c r="G250" s="36">
        <v>187.1</v>
      </c>
      <c r="H250" s="36">
        <v>33</v>
      </c>
      <c r="I250" s="36">
        <v>33</v>
      </c>
      <c r="J250" s="36">
        <v>15</v>
      </c>
      <c r="K250" s="36">
        <v>8</v>
      </c>
      <c r="L250" s="36">
        <v>0.65200000000000002</v>
      </c>
      <c r="M250" s="36">
        <v>210</v>
      </c>
      <c r="N250" s="36">
        <v>98</v>
      </c>
      <c r="O250" s="36">
        <v>4.71</v>
      </c>
      <c r="P250" s="36">
        <v>124</v>
      </c>
      <c r="Q250" s="5">
        <f t="shared" si="10"/>
        <v>5.964724746125067</v>
      </c>
      <c r="R250" s="69">
        <v>67</v>
      </c>
      <c r="S250" s="53">
        <f t="shared" si="11"/>
        <v>3.222875467664351</v>
      </c>
      <c r="T250" s="5">
        <f t="shared" si="2"/>
        <v>1.8507462686567164</v>
      </c>
      <c r="U250" s="36">
        <v>1.4790000000000001</v>
      </c>
      <c r="V250" s="36">
        <v>4.3600000000000003</v>
      </c>
      <c r="W250" s="36">
        <v>0.316</v>
      </c>
      <c r="X250" s="36">
        <v>20</v>
      </c>
      <c r="Y250" s="5">
        <f t="shared" si="12"/>
        <v>0.96205237840726887</v>
      </c>
      <c r="Z250" s="38">
        <v>816</v>
      </c>
    </row>
    <row r="251" spans="1:26" ht="30">
      <c r="A251" s="64" t="s">
        <v>705</v>
      </c>
      <c r="B251" s="40">
        <v>1991</v>
      </c>
      <c r="C251" s="40">
        <v>1993</v>
      </c>
      <c r="D251" s="40" t="s">
        <v>286</v>
      </c>
      <c r="E251" s="40">
        <v>98</v>
      </c>
      <c r="F251" s="40">
        <v>1.8</v>
      </c>
      <c r="G251" s="40">
        <v>257.2</v>
      </c>
      <c r="H251" s="40">
        <v>125</v>
      </c>
      <c r="I251" s="40">
        <v>22</v>
      </c>
      <c r="J251" s="40">
        <v>14</v>
      </c>
      <c r="K251" s="40">
        <v>10</v>
      </c>
      <c r="L251" s="40">
        <v>0.58299999999999996</v>
      </c>
      <c r="M251" s="40">
        <v>264</v>
      </c>
      <c r="N251" s="40">
        <v>107</v>
      </c>
      <c r="O251" s="40">
        <v>3.74</v>
      </c>
      <c r="P251" s="40">
        <v>180</v>
      </c>
      <c r="Q251" s="5">
        <f t="shared" si="10"/>
        <v>6.2986003110419908</v>
      </c>
      <c r="R251" s="70">
        <v>77</v>
      </c>
      <c r="S251" s="53">
        <f t="shared" si="11"/>
        <v>2.6944012441679628</v>
      </c>
      <c r="T251" s="5">
        <f t="shared" si="2"/>
        <v>2.3376623376623376</v>
      </c>
      <c r="U251" s="40">
        <v>1.323</v>
      </c>
      <c r="V251" s="40">
        <v>3.63</v>
      </c>
      <c r="W251" s="40">
        <v>0.307</v>
      </c>
      <c r="X251" s="40">
        <v>24</v>
      </c>
      <c r="Y251" s="5">
        <f t="shared" si="12"/>
        <v>0.83981337480559881</v>
      </c>
      <c r="Z251" s="42">
        <v>1082</v>
      </c>
    </row>
    <row r="252" spans="1:26">
      <c r="A252" s="65" t="s">
        <v>704</v>
      </c>
      <c r="B252" s="36">
        <v>1987</v>
      </c>
      <c r="C252" s="36">
        <v>1989</v>
      </c>
      <c r="D252" s="36" t="s">
        <v>293</v>
      </c>
      <c r="E252" s="36">
        <v>96</v>
      </c>
      <c r="F252" s="36">
        <v>1.8</v>
      </c>
      <c r="G252" s="36">
        <v>438.1</v>
      </c>
      <c r="H252" s="36">
        <v>92</v>
      </c>
      <c r="I252" s="36">
        <v>67</v>
      </c>
      <c r="J252" s="36">
        <v>20</v>
      </c>
      <c r="K252" s="36">
        <v>32</v>
      </c>
      <c r="L252" s="36">
        <v>0.38500000000000001</v>
      </c>
      <c r="M252" s="36">
        <v>449</v>
      </c>
      <c r="N252" s="36">
        <v>206</v>
      </c>
      <c r="O252" s="36">
        <v>4.2300000000000004</v>
      </c>
      <c r="P252" s="36">
        <v>191</v>
      </c>
      <c r="Q252" s="5">
        <f t="shared" ref="Q252:Q315" si="13">(P252/G252)*9</f>
        <v>3.9237616982424099</v>
      </c>
      <c r="R252" s="69">
        <v>151</v>
      </c>
      <c r="S252" s="53">
        <f t="shared" si="11"/>
        <v>3.1020314996576124</v>
      </c>
      <c r="T252" s="5">
        <f t="shared" si="2"/>
        <v>1.2649006622516556</v>
      </c>
      <c r="U252" s="36">
        <v>1.369</v>
      </c>
      <c r="V252" s="36">
        <v>4.28</v>
      </c>
      <c r="W252" s="36">
        <v>0.27400000000000002</v>
      </c>
      <c r="X252" s="36">
        <v>41</v>
      </c>
      <c r="Y252" s="5">
        <f t="shared" si="12"/>
        <v>0.84227345354941785</v>
      </c>
      <c r="Z252" s="38">
        <v>1898</v>
      </c>
    </row>
    <row r="253" spans="1:26">
      <c r="A253" s="64" t="s">
        <v>703</v>
      </c>
      <c r="B253" s="40">
        <v>1985</v>
      </c>
      <c r="C253" s="40">
        <v>1988</v>
      </c>
      <c r="D253" s="40" t="s">
        <v>299</v>
      </c>
      <c r="E253" s="40">
        <v>97</v>
      </c>
      <c r="F253" s="40">
        <v>1.8</v>
      </c>
      <c r="G253" s="40">
        <v>357</v>
      </c>
      <c r="H253" s="40">
        <v>80</v>
      </c>
      <c r="I253" s="40">
        <v>44</v>
      </c>
      <c r="J253" s="40">
        <v>16</v>
      </c>
      <c r="K253" s="40">
        <v>20</v>
      </c>
      <c r="L253" s="40">
        <v>0.44400000000000001</v>
      </c>
      <c r="M253" s="40">
        <v>391</v>
      </c>
      <c r="N253" s="40">
        <v>176</v>
      </c>
      <c r="O253" s="40">
        <v>4.4400000000000004</v>
      </c>
      <c r="P253" s="40">
        <v>162</v>
      </c>
      <c r="Q253" s="5">
        <f t="shared" si="13"/>
        <v>4.0840336134453779</v>
      </c>
      <c r="R253" s="70">
        <v>76</v>
      </c>
      <c r="S253" s="53">
        <f t="shared" ref="S253:S316" si="14">(R253/G253)*9</f>
        <v>1.9159663865546217</v>
      </c>
      <c r="T253" s="5">
        <f t="shared" si="2"/>
        <v>2.1315789473684212</v>
      </c>
      <c r="U253" s="40">
        <v>1.3080000000000001</v>
      </c>
      <c r="V253" s="40">
        <v>4.24</v>
      </c>
      <c r="W253" s="40">
        <v>0.28899999999999998</v>
      </c>
      <c r="X253" s="40">
        <v>45</v>
      </c>
      <c r="Y253" s="5">
        <f t="shared" ref="Y253:Y316" si="15">(X253/G253)*9</f>
        <v>1.134453781512605</v>
      </c>
      <c r="Z253" s="42">
        <v>1502</v>
      </c>
    </row>
    <row r="254" spans="1:26">
      <c r="A254" s="65" t="s">
        <v>702</v>
      </c>
      <c r="B254" s="36">
        <v>1975</v>
      </c>
      <c r="C254" s="36">
        <v>1977</v>
      </c>
      <c r="D254" s="36" t="s">
        <v>302</v>
      </c>
      <c r="E254" s="36">
        <v>95</v>
      </c>
      <c r="F254" s="36">
        <v>1.8</v>
      </c>
      <c r="G254" s="36">
        <v>230</v>
      </c>
      <c r="H254" s="36">
        <v>147</v>
      </c>
      <c r="I254" s="36">
        <v>2</v>
      </c>
      <c r="J254" s="36">
        <v>10</v>
      </c>
      <c r="K254" s="36">
        <v>11</v>
      </c>
      <c r="L254" s="36">
        <v>0.47599999999999998</v>
      </c>
      <c r="M254" s="36">
        <v>243</v>
      </c>
      <c r="N254" s="36">
        <v>110</v>
      </c>
      <c r="O254" s="36">
        <v>4.3</v>
      </c>
      <c r="P254" s="36">
        <v>129</v>
      </c>
      <c r="Q254" s="5">
        <f t="shared" si="13"/>
        <v>5.0478260869565217</v>
      </c>
      <c r="R254" s="69">
        <v>86</v>
      </c>
      <c r="S254" s="53">
        <f t="shared" si="14"/>
        <v>3.3652173913043479</v>
      </c>
      <c r="T254" s="5">
        <f t="shared" si="2"/>
        <v>1.5</v>
      </c>
      <c r="U254" s="36">
        <v>1.43</v>
      </c>
      <c r="V254" s="36">
        <v>3.94</v>
      </c>
      <c r="W254" s="36">
        <v>0.3</v>
      </c>
      <c r="X254" s="36">
        <v>22</v>
      </c>
      <c r="Y254" s="5">
        <f t="shared" si="15"/>
        <v>0.86086956521739133</v>
      </c>
      <c r="Z254" s="38">
        <v>989</v>
      </c>
    </row>
    <row r="255" spans="1:26">
      <c r="A255" s="64" t="s">
        <v>701</v>
      </c>
      <c r="B255" s="40">
        <v>2007</v>
      </c>
      <c r="C255" s="40">
        <v>2009</v>
      </c>
      <c r="D255" s="40" t="s">
        <v>280</v>
      </c>
      <c r="E255" s="40">
        <v>95</v>
      </c>
      <c r="F255" s="40">
        <v>1.7</v>
      </c>
      <c r="G255" s="40">
        <v>190.2</v>
      </c>
      <c r="H255" s="40">
        <v>36</v>
      </c>
      <c r="I255" s="40">
        <v>34</v>
      </c>
      <c r="J255" s="40">
        <v>12</v>
      </c>
      <c r="K255" s="40">
        <v>14</v>
      </c>
      <c r="L255" s="40">
        <v>0.46200000000000002</v>
      </c>
      <c r="M255" s="40">
        <v>198</v>
      </c>
      <c r="N255" s="40">
        <v>104</v>
      </c>
      <c r="O255" s="40">
        <v>4.91</v>
      </c>
      <c r="P255" s="40">
        <v>162</v>
      </c>
      <c r="Q255" s="5">
        <f t="shared" si="13"/>
        <v>7.6656151419558363</v>
      </c>
      <c r="R255" s="70">
        <v>87</v>
      </c>
      <c r="S255" s="53">
        <f t="shared" si="14"/>
        <v>4.1167192429022084</v>
      </c>
      <c r="T255" s="5">
        <f t="shared" si="2"/>
        <v>1.8620689655172413</v>
      </c>
      <c r="U255" s="40">
        <v>1.4950000000000001</v>
      </c>
      <c r="V255" s="40">
        <v>4.51</v>
      </c>
      <c r="W255" s="40">
        <v>0.309</v>
      </c>
      <c r="X255" s="40">
        <v>24</v>
      </c>
      <c r="Y255" s="5">
        <f t="shared" si="15"/>
        <v>1.1356466876971612</v>
      </c>
      <c r="Z255" s="42">
        <v>844</v>
      </c>
    </row>
    <row r="256" spans="1:26" ht="30">
      <c r="A256" s="65" t="s">
        <v>700</v>
      </c>
      <c r="B256" s="36">
        <v>2006</v>
      </c>
      <c r="C256" s="36">
        <v>2009</v>
      </c>
      <c r="D256" s="36" t="s">
        <v>300</v>
      </c>
      <c r="E256" s="36">
        <v>104</v>
      </c>
      <c r="F256" s="36">
        <v>1.7</v>
      </c>
      <c r="G256" s="36">
        <v>143.19999999999999</v>
      </c>
      <c r="H256" s="36">
        <v>59</v>
      </c>
      <c r="I256" s="36">
        <v>18</v>
      </c>
      <c r="J256" s="36">
        <v>6</v>
      </c>
      <c r="K256" s="36">
        <v>7</v>
      </c>
      <c r="L256" s="36">
        <v>0.46200000000000002</v>
      </c>
      <c r="M256" s="36">
        <v>140</v>
      </c>
      <c r="N256" s="36">
        <v>67</v>
      </c>
      <c r="O256" s="36">
        <v>4.2</v>
      </c>
      <c r="P256" s="36">
        <v>105</v>
      </c>
      <c r="Q256" s="5">
        <f t="shared" si="13"/>
        <v>6.5991620111731848</v>
      </c>
      <c r="R256" s="69">
        <v>62</v>
      </c>
      <c r="S256" s="53">
        <f t="shared" si="14"/>
        <v>3.8966480446927374</v>
      </c>
      <c r="T256" s="5">
        <f t="shared" si="2"/>
        <v>1.6935483870967742</v>
      </c>
      <c r="U256" s="36">
        <v>1.4059999999999999</v>
      </c>
      <c r="V256" s="36">
        <v>5.2</v>
      </c>
      <c r="W256" s="36">
        <v>0.27700000000000002</v>
      </c>
      <c r="X256" s="36">
        <v>24</v>
      </c>
      <c r="Y256" s="5">
        <f t="shared" si="15"/>
        <v>1.5083798882681565</v>
      </c>
      <c r="Z256" s="38">
        <v>621</v>
      </c>
    </row>
    <row r="257" spans="1:26" ht="30">
      <c r="A257" s="64" t="s">
        <v>699</v>
      </c>
      <c r="B257" s="40">
        <v>1996</v>
      </c>
      <c r="C257" s="40">
        <v>2000</v>
      </c>
      <c r="D257" s="40" t="s">
        <v>698</v>
      </c>
      <c r="E257" s="40">
        <v>96</v>
      </c>
      <c r="F257" s="40">
        <v>1.7</v>
      </c>
      <c r="G257" s="40">
        <v>307.2</v>
      </c>
      <c r="H257" s="40">
        <v>56</v>
      </c>
      <c r="I257" s="40">
        <v>53</v>
      </c>
      <c r="J257" s="40">
        <v>14</v>
      </c>
      <c r="K257" s="40">
        <v>20</v>
      </c>
      <c r="L257" s="40">
        <v>0.41199999999999998</v>
      </c>
      <c r="M257" s="40">
        <v>336</v>
      </c>
      <c r="N257" s="40">
        <v>151</v>
      </c>
      <c r="O257" s="40">
        <v>4.42</v>
      </c>
      <c r="P257" s="40">
        <v>173</v>
      </c>
      <c r="Q257" s="5">
        <f t="shared" si="13"/>
        <v>5.0683593750000009</v>
      </c>
      <c r="R257" s="70">
        <v>103</v>
      </c>
      <c r="S257" s="53">
        <f t="shared" si="14"/>
        <v>3.0175781250000004</v>
      </c>
      <c r="T257" s="5">
        <f t="shared" si="2"/>
        <v>1.6796116504854368</v>
      </c>
      <c r="U257" s="40">
        <v>1.427</v>
      </c>
      <c r="V257" s="40">
        <v>4.63</v>
      </c>
      <c r="W257" s="40">
        <v>0.3</v>
      </c>
      <c r="X257" s="40">
        <v>35</v>
      </c>
      <c r="Y257" s="5">
        <f t="shared" si="15"/>
        <v>1.025390625</v>
      </c>
      <c r="Z257" s="42">
        <v>1343</v>
      </c>
    </row>
    <row r="258" spans="1:26">
      <c r="A258" s="65" t="s">
        <v>697</v>
      </c>
      <c r="B258" s="36">
        <v>1996</v>
      </c>
      <c r="C258" s="36">
        <v>1999</v>
      </c>
      <c r="D258" s="36" t="s">
        <v>307</v>
      </c>
      <c r="E258" s="36">
        <v>98</v>
      </c>
      <c r="F258" s="36">
        <v>1.7</v>
      </c>
      <c r="G258" s="36">
        <v>222.2</v>
      </c>
      <c r="H258" s="36">
        <v>41</v>
      </c>
      <c r="I258" s="36">
        <v>40</v>
      </c>
      <c r="J258" s="36">
        <v>15</v>
      </c>
      <c r="K258" s="36">
        <v>13</v>
      </c>
      <c r="L258" s="36">
        <v>0.53600000000000003</v>
      </c>
      <c r="M258" s="36">
        <v>228</v>
      </c>
      <c r="N258" s="36">
        <v>123</v>
      </c>
      <c r="O258" s="36">
        <v>4.97</v>
      </c>
      <c r="P258" s="36">
        <v>148</v>
      </c>
      <c r="Q258" s="5">
        <f t="shared" si="13"/>
        <v>5.9945994599459951</v>
      </c>
      <c r="R258" s="69">
        <v>74</v>
      </c>
      <c r="S258" s="53">
        <f t="shared" si="14"/>
        <v>2.9972997299729975</v>
      </c>
      <c r="T258" s="5">
        <f t="shared" si="2"/>
        <v>2</v>
      </c>
      <c r="U258" s="36">
        <v>1.3560000000000001</v>
      </c>
      <c r="V258" s="36">
        <v>5.59</v>
      </c>
      <c r="W258" s="36">
        <v>0.27</v>
      </c>
      <c r="X258" s="36">
        <v>46</v>
      </c>
      <c r="Y258" s="5">
        <f t="shared" si="15"/>
        <v>1.8631863186318633</v>
      </c>
      <c r="Z258" s="38">
        <v>956</v>
      </c>
    </row>
    <row r="259" spans="1:26">
      <c r="A259" s="64" t="s">
        <v>696</v>
      </c>
      <c r="B259" s="40">
        <v>1993</v>
      </c>
      <c r="C259" s="40">
        <v>1995</v>
      </c>
      <c r="D259" s="40" t="s">
        <v>279</v>
      </c>
      <c r="E259" s="40">
        <v>101</v>
      </c>
      <c r="F259" s="40">
        <v>1.7</v>
      </c>
      <c r="G259" s="40">
        <v>179.2</v>
      </c>
      <c r="H259" s="40">
        <v>130</v>
      </c>
      <c r="I259" s="40">
        <v>4</v>
      </c>
      <c r="J259" s="40">
        <v>7</v>
      </c>
      <c r="K259" s="40">
        <v>13</v>
      </c>
      <c r="L259" s="40">
        <v>0.35</v>
      </c>
      <c r="M259" s="40">
        <v>171</v>
      </c>
      <c r="N259" s="40">
        <v>85</v>
      </c>
      <c r="O259" s="40">
        <v>4.26</v>
      </c>
      <c r="P259" s="40">
        <v>167</v>
      </c>
      <c r="Q259" s="5">
        <f t="shared" si="13"/>
        <v>8.3872767857142865</v>
      </c>
      <c r="R259" s="70">
        <v>86</v>
      </c>
      <c r="S259" s="53">
        <f t="shared" si="14"/>
        <v>4.3191964285714288</v>
      </c>
      <c r="T259" s="5">
        <f t="shared" si="2"/>
        <v>1.941860465116279</v>
      </c>
      <c r="U259" s="40">
        <v>1.43</v>
      </c>
      <c r="V259" s="40">
        <v>3.97</v>
      </c>
      <c r="W259" s="40">
        <v>0.30399999999999999</v>
      </c>
      <c r="X259" s="40">
        <v>18</v>
      </c>
      <c r="Y259" s="5">
        <f t="shared" si="15"/>
        <v>0.90401785714285721</v>
      </c>
      <c r="Z259" s="42">
        <v>779</v>
      </c>
    </row>
    <row r="260" spans="1:26">
      <c r="A260" s="65" t="s">
        <v>695</v>
      </c>
      <c r="B260" s="36">
        <v>1977</v>
      </c>
      <c r="C260" s="36">
        <v>1979</v>
      </c>
      <c r="D260" s="36" t="s">
        <v>280</v>
      </c>
      <c r="E260" s="36">
        <v>97</v>
      </c>
      <c r="F260" s="36">
        <v>1.7</v>
      </c>
      <c r="G260" s="36">
        <v>247.2</v>
      </c>
      <c r="H260" s="36">
        <v>85</v>
      </c>
      <c r="I260" s="36">
        <v>26</v>
      </c>
      <c r="J260" s="36">
        <v>13</v>
      </c>
      <c r="K260" s="36">
        <v>17</v>
      </c>
      <c r="L260" s="36">
        <v>0.433</v>
      </c>
      <c r="M260" s="36">
        <v>228</v>
      </c>
      <c r="N260" s="36">
        <v>105</v>
      </c>
      <c r="O260" s="36">
        <v>3.82</v>
      </c>
      <c r="P260" s="36">
        <v>167</v>
      </c>
      <c r="Q260" s="5">
        <f t="shared" si="13"/>
        <v>6.0800970873786406</v>
      </c>
      <c r="R260" s="69">
        <v>121</v>
      </c>
      <c r="S260" s="53">
        <f t="shared" si="14"/>
        <v>4.4053398058252426</v>
      </c>
      <c r="T260" s="5">
        <f t="shared" si="2"/>
        <v>1.3801652892561984</v>
      </c>
      <c r="U260" s="36">
        <v>1.409</v>
      </c>
      <c r="V260" s="36">
        <v>3.73</v>
      </c>
      <c r="W260" s="36">
        <v>0.27900000000000003</v>
      </c>
      <c r="X260" s="36">
        <v>16</v>
      </c>
      <c r="Y260" s="5">
        <f t="shared" si="15"/>
        <v>0.58252427184466027</v>
      </c>
      <c r="Z260" s="38">
        <v>1086</v>
      </c>
    </row>
    <row r="261" spans="1:26" ht="30">
      <c r="A261" s="64" t="s">
        <v>694</v>
      </c>
      <c r="B261" s="40">
        <v>1972</v>
      </c>
      <c r="C261" s="40">
        <v>1974</v>
      </c>
      <c r="D261" s="40" t="s">
        <v>284</v>
      </c>
      <c r="E261" s="40">
        <v>96</v>
      </c>
      <c r="F261" s="40">
        <v>1.7</v>
      </c>
      <c r="G261" s="40">
        <v>288</v>
      </c>
      <c r="H261" s="40">
        <v>70</v>
      </c>
      <c r="I261" s="40">
        <v>43</v>
      </c>
      <c r="J261" s="40">
        <v>19</v>
      </c>
      <c r="K261" s="40">
        <v>14</v>
      </c>
      <c r="L261" s="40">
        <v>0.57599999999999996</v>
      </c>
      <c r="M261" s="40">
        <v>272</v>
      </c>
      <c r="N261" s="40">
        <v>108</v>
      </c>
      <c r="O261" s="40">
        <v>3.38</v>
      </c>
      <c r="P261" s="40">
        <v>158</v>
      </c>
      <c r="Q261" s="5">
        <f t="shared" si="13"/>
        <v>4.9375</v>
      </c>
      <c r="R261" s="70">
        <v>103</v>
      </c>
      <c r="S261" s="53">
        <f t="shared" si="14"/>
        <v>3.21875</v>
      </c>
      <c r="T261" s="5">
        <f t="shared" si="2"/>
        <v>1.5339805825242718</v>
      </c>
      <c r="U261" s="40">
        <v>1.302</v>
      </c>
      <c r="V261" s="40">
        <v>3.69</v>
      </c>
      <c r="W261" s="40">
        <v>0.27300000000000002</v>
      </c>
      <c r="X261" s="40">
        <v>25</v>
      </c>
      <c r="Y261" s="5">
        <f t="shared" si="15"/>
        <v>0.78125</v>
      </c>
      <c r="Z261" s="42">
        <v>1205</v>
      </c>
    </row>
    <row r="262" spans="1:26">
      <c r="A262" s="65" t="s">
        <v>693</v>
      </c>
      <c r="B262" s="36">
        <v>2014</v>
      </c>
      <c r="C262" s="36">
        <v>2016</v>
      </c>
      <c r="D262" s="36" t="s">
        <v>284</v>
      </c>
      <c r="E262" s="36">
        <v>99</v>
      </c>
      <c r="F262" s="36">
        <v>1.6</v>
      </c>
      <c r="G262" s="36">
        <v>216.1</v>
      </c>
      <c r="H262" s="36">
        <v>39</v>
      </c>
      <c r="I262" s="36">
        <v>37</v>
      </c>
      <c r="J262" s="36">
        <v>15</v>
      </c>
      <c r="K262" s="36">
        <v>14</v>
      </c>
      <c r="L262" s="36">
        <v>0.51700000000000002</v>
      </c>
      <c r="M262" s="36">
        <v>202</v>
      </c>
      <c r="N262" s="36">
        <v>92</v>
      </c>
      <c r="O262" s="36">
        <v>3.83</v>
      </c>
      <c r="P262" s="36">
        <v>157</v>
      </c>
      <c r="Q262" s="5">
        <f t="shared" si="13"/>
        <v>6.5386395187413235</v>
      </c>
      <c r="R262" s="69">
        <v>76</v>
      </c>
      <c r="S262" s="53">
        <f t="shared" si="14"/>
        <v>3.1652012956964373</v>
      </c>
      <c r="T262" s="5">
        <f t="shared" si="2"/>
        <v>2.0657894736842106</v>
      </c>
      <c r="U262" s="36">
        <v>1.2849999999999999</v>
      </c>
      <c r="V262" s="36">
        <v>3.93</v>
      </c>
      <c r="W262" s="36">
        <v>0.28499999999999998</v>
      </c>
      <c r="X262" s="36">
        <v>17</v>
      </c>
      <c r="Y262" s="5">
        <f t="shared" si="15"/>
        <v>0.70800555298472923</v>
      </c>
      <c r="Z262" s="38">
        <v>915</v>
      </c>
    </row>
    <row r="263" spans="1:26">
      <c r="A263" s="64" t="s">
        <v>692</v>
      </c>
      <c r="B263" s="40">
        <v>2004</v>
      </c>
      <c r="C263" s="40">
        <v>2006</v>
      </c>
      <c r="D263" s="40" t="s">
        <v>280</v>
      </c>
      <c r="E263" s="40">
        <v>101</v>
      </c>
      <c r="F263" s="40">
        <v>1.6</v>
      </c>
      <c r="G263" s="40">
        <v>177</v>
      </c>
      <c r="H263" s="40">
        <v>65</v>
      </c>
      <c r="I263" s="40">
        <v>24</v>
      </c>
      <c r="J263" s="40">
        <v>12</v>
      </c>
      <c r="K263" s="40">
        <v>12</v>
      </c>
      <c r="L263" s="40">
        <v>0.5</v>
      </c>
      <c r="M263" s="40">
        <v>200</v>
      </c>
      <c r="N263" s="40">
        <v>90</v>
      </c>
      <c r="O263" s="40">
        <v>4.58</v>
      </c>
      <c r="P263" s="40">
        <v>82</v>
      </c>
      <c r="Q263" s="5">
        <f t="shared" si="13"/>
        <v>4.1694915254237293</v>
      </c>
      <c r="R263" s="70">
        <v>59</v>
      </c>
      <c r="S263" s="53">
        <f t="shared" si="14"/>
        <v>3</v>
      </c>
      <c r="T263" s="5">
        <f t="shared" si="2"/>
        <v>1.3898305084745763</v>
      </c>
      <c r="U263" s="40">
        <v>1.4630000000000001</v>
      </c>
      <c r="V263" s="40">
        <v>4.47</v>
      </c>
      <c r="W263" s="40">
        <v>0.3</v>
      </c>
      <c r="X263" s="40">
        <v>17</v>
      </c>
      <c r="Y263" s="5">
        <f t="shared" si="15"/>
        <v>0.86440677966101698</v>
      </c>
      <c r="Z263" s="42">
        <v>779</v>
      </c>
    </row>
    <row r="264" spans="1:26">
      <c r="A264" s="65" t="s">
        <v>691</v>
      </c>
      <c r="B264" s="36">
        <v>1992</v>
      </c>
      <c r="C264" s="36">
        <v>1994</v>
      </c>
      <c r="D264" s="36" t="s">
        <v>284</v>
      </c>
      <c r="E264" s="36">
        <v>97</v>
      </c>
      <c r="F264" s="36">
        <v>1.6</v>
      </c>
      <c r="G264" s="36">
        <v>274</v>
      </c>
      <c r="H264" s="36">
        <v>79</v>
      </c>
      <c r="I264" s="36">
        <v>35</v>
      </c>
      <c r="J264" s="36">
        <v>17</v>
      </c>
      <c r="K264" s="36">
        <v>16</v>
      </c>
      <c r="L264" s="36">
        <v>0.51500000000000001</v>
      </c>
      <c r="M264" s="36">
        <v>288</v>
      </c>
      <c r="N264" s="36">
        <v>129</v>
      </c>
      <c r="O264" s="36">
        <v>4.24</v>
      </c>
      <c r="P264" s="36">
        <v>205</v>
      </c>
      <c r="Q264" s="5">
        <f t="shared" si="13"/>
        <v>6.733576642335767</v>
      </c>
      <c r="R264" s="69">
        <v>97</v>
      </c>
      <c r="S264" s="53">
        <f t="shared" si="14"/>
        <v>3.1861313868613141</v>
      </c>
      <c r="T264" s="5">
        <f t="shared" si="2"/>
        <v>2.1134020618556701</v>
      </c>
      <c r="U264" s="36">
        <v>1.405</v>
      </c>
      <c r="V264" s="36">
        <v>3.75</v>
      </c>
      <c r="W264" s="36">
        <v>0.317</v>
      </c>
      <c r="X264" s="36">
        <v>22</v>
      </c>
      <c r="Y264" s="5">
        <f t="shared" si="15"/>
        <v>0.72262773722627738</v>
      </c>
      <c r="Z264" s="38">
        <v>1185</v>
      </c>
    </row>
    <row r="265" spans="1:26" ht="30">
      <c r="A265" s="64" t="s">
        <v>690</v>
      </c>
      <c r="B265" s="40">
        <v>1977</v>
      </c>
      <c r="C265" s="40">
        <v>1980</v>
      </c>
      <c r="D265" s="40" t="s">
        <v>307</v>
      </c>
      <c r="E265" s="40">
        <v>103</v>
      </c>
      <c r="F265" s="40">
        <v>1.6</v>
      </c>
      <c r="G265" s="40">
        <v>210.2</v>
      </c>
      <c r="H265" s="40">
        <v>95</v>
      </c>
      <c r="I265" s="40">
        <v>12</v>
      </c>
      <c r="J265" s="40">
        <v>11</v>
      </c>
      <c r="K265" s="40">
        <v>12</v>
      </c>
      <c r="L265" s="40">
        <v>0.47799999999999998</v>
      </c>
      <c r="M265" s="40">
        <v>223</v>
      </c>
      <c r="N265" s="40">
        <v>97</v>
      </c>
      <c r="O265" s="40">
        <v>4.1399999999999997</v>
      </c>
      <c r="P265" s="40">
        <v>110</v>
      </c>
      <c r="Q265" s="5">
        <f t="shared" si="13"/>
        <v>4.7098001902949571</v>
      </c>
      <c r="R265" s="70">
        <v>90</v>
      </c>
      <c r="S265" s="53">
        <f t="shared" si="14"/>
        <v>3.8534728829686014</v>
      </c>
      <c r="T265" s="5">
        <f t="shared" si="2"/>
        <v>1.2222222222222223</v>
      </c>
      <c r="U265" s="40">
        <v>1.486</v>
      </c>
      <c r="V265" s="40">
        <v>4.41</v>
      </c>
      <c r="W265" s="40">
        <v>0.3</v>
      </c>
      <c r="X265" s="40">
        <v>22</v>
      </c>
      <c r="Y265" s="5">
        <f t="shared" si="15"/>
        <v>0.94196003805899153</v>
      </c>
      <c r="Z265" s="42">
        <v>916</v>
      </c>
    </row>
    <row r="266" spans="1:26">
      <c r="A266" s="65" t="s">
        <v>689</v>
      </c>
      <c r="B266" s="36">
        <v>1978</v>
      </c>
      <c r="C266" s="36">
        <v>1980</v>
      </c>
      <c r="D266" s="36" t="s">
        <v>293</v>
      </c>
      <c r="E266" s="36">
        <v>103</v>
      </c>
      <c r="F266" s="36">
        <v>1.6</v>
      </c>
      <c r="G266" s="36">
        <v>141.19999999999999</v>
      </c>
      <c r="H266" s="36">
        <v>59</v>
      </c>
      <c r="I266" s="36">
        <v>1</v>
      </c>
      <c r="J266" s="36">
        <v>4</v>
      </c>
      <c r="K266" s="36">
        <v>5</v>
      </c>
      <c r="L266" s="36">
        <v>0.44400000000000001</v>
      </c>
      <c r="M266" s="36">
        <v>132</v>
      </c>
      <c r="N266" s="36">
        <v>65</v>
      </c>
      <c r="O266" s="36">
        <v>4.13</v>
      </c>
      <c r="P266" s="36">
        <v>93</v>
      </c>
      <c r="Q266" s="5">
        <f t="shared" si="13"/>
        <v>5.927762039660057</v>
      </c>
      <c r="R266" s="69">
        <v>49</v>
      </c>
      <c r="S266" s="53">
        <f t="shared" si="14"/>
        <v>3.1232294617563743</v>
      </c>
      <c r="T266" s="5">
        <f t="shared" si="2"/>
        <v>1.8979591836734695</v>
      </c>
      <c r="U266" s="36">
        <v>1.278</v>
      </c>
      <c r="V266" s="36">
        <v>4.29</v>
      </c>
      <c r="W266" s="36">
        <v>0.26400000000000001</v>
      </c>
      <c r="X266" s="36">
        <v>20</v>
      </c>
      <c r="Y266" s="5">
        <f t="shared" si="15"/>
        <v>1.2747875354107649</v>
      </c>
      <c r="Z266" s="38">
        <v>589</v>
      </c>
    </row>
    <row r="267" spans="1:26">
      <c r="A267" s="64" t="s">
        <v>688</v>
      </c>
      <c r="B267" s="40">
        <v>1970</v>
      </c>
      <c r="C267" s="40">
        <v>1972</v>
      </c>
      <c r="D267" s="40" t="s">
        <v>280</v>
      </c>
      <c r="E267" s="40">
        <v>97</v>
      </c>
      <c r="F267" s="40">
        <v>1.6</v>
      </c>
      <c r="G267" s="40">
        <v>137.1</v>
      </c>
      <c r="H267" s="40">
        <v>83</v>
      </c>
      <c r="I267" s="40">
        <v>0</v>
      </c>
      <c r="J267" s="40">
        <v>6</v>
      </c>
      <c r="K267" s="40">
        <v>7</v>
      </c>
      <c r="L267" s="40">
        <v>0.46200000000000002</v>
      </c>
      <c r="M267" s="40">
        <v>120</v>
      </c>
      <c r="N267" s="40">
        <v>54</v>
      </c>
      <c r="O267" s="40">
        <v>3.54</v>
      </c>
      <c r="P267" s="40">
        <v>134</v>
      </c>
      <c r="Q267" s="5">
        <f t="shared" si="13"/>
        <v>8.7964989059080967</v>
      </c>
      <c r="R267" s="70">
        <v>64</v>
      </c>
      <c r="S267" s="53">
        <f t="shared" si="14"/>
        <v>4.2013129102844644</v>
      </c>
      <c r="T267" s="5">
        <f t="shared" si="2"/>
        <v>2.09375</v>
      </c>
      <c r="U267" s="40">
        <v>1.34</v>
      </c>
      <c r="V267" s="40">
        <v>3.12</v>
      </c>
      <c r="W267" s="40">
        <v>0.29299999999999998</v>
      </c>
      <c r="X267" s="40">
        <v>12</v>
      </c>
      <c r="Y267" s="5">
        <f t="shared" si="15"/>
        <v>0.78774617067833697</v>
      </c>
      <c r="Z267" s="42">
        <v>594</v>
      </c>
    </row>
    <row r="268" spans="1:26">
      <c r="A268" s="65" t="s">
        <v>687</v>
      </c>
      <c r="B268" s="36">
        <v>2014</v>
      </c>
      <c r="C268" s="36">
        <v>2016</v>
      </c>
      <c r="D268" s="36" t="s">
        <v>293</v>
      </c>
      <c r="E268" s="36">
        <v>95</v>
      </c>
      <c r="F268" s="36">
        <v>1.5</v>
      </c>
      <c r="G268" s="36">
        <v>143.19999999999999</v>
      </c>
      <c r="H268" s="36">
        <v>29</v>
      </c>
      <c r="I268" s="36">
        <v>23</v>
      </c>
      <c r="J268" s="36">
        <v>2</v>
      </c>
      <c r="K268" s="36">
        <v>11</v>
      </c>
      <c r="L268" s="36">
        <v>0.154</v>
      </c>
      <c r="M268" s="36">
        <v>147</v>
      </c>
      <c r="N268" s="36">
        <v>66</v>
      </c>
      <c r="O268" s="36">
        <v>4.13</v>
      </c>
      <c r="P268" s="36">
        <v>108</v>
      </c>
      <c r="Q268" s="5">
        <f t="shared" si="13"/>
        <v>6.7877094972067038</v>
      </c>
      <c r="R268" s="69">
        <v>57</v>
      </c>
      <c r="S268" s="53">
        <f t="shared" si="14"/>
        <v>3.5824022346368718</v>
      </c>
      <c r="T268" s="5">
        <f t="shared" si="2"/>
        <v>1.8947368421052631</v>
      </c>
      <c r="U268" s="36">
        <v>1.42</v>
      </c>
      <c r="V268" s="36">
        <v>3.98</v>
      </c>
      <c r="W268" s="36">
        <v>0.31</v>
      </c>
      <c r="X268" s="36">
        <v>10</v>
      </c>
      <c r="Y268" s="5">
        <f t="shared" si="15"/>
        <v>0.62849162011173187</v>
      </c>
      <c r="Z268" s="38">
        <v>631</v>
      </c>
    </row>
    <row r="269" spans="1:26">
      <c r="A269" s="64" t="s">
        <v>686</v>
      </c>
      <c r="B269" s="40">
        <v>2007</v>
      </c>
      <c r="C269" s="40">
        <v>2009</v>
      </c>
      <c r="D269" s="40" t="s">
        <v>280</v>
      </c>
      <c r="E269" s="40">
        <v>98</v>
      </c>
      <c r="F269" s="40">
        <v>1.5</v>
      </c>
      <c r="G269" s="40">
        <v>264.2</v>
      </c>
      <c r="H269" s="40">
        <v>50</v>
      </c>
      <c r="I269" s="40">
        <v>44</v>
      </c>
      <c r="J269" s="40">
        <v>16</v>
      </c>
      <c r="K269" s="40">
        <v>18</v>
      </c>
      <c r="L269" s="40">
        <v>0.47099999999999997</v>
      </c>
      <c r="M269" s="40">
        <v>297</v>
      </c>
      <c r="N269" s="40">
        <v>129</v>
      </c>
      <c r="O269" s="40">
        <v>4.3899999999999997</v>
      </c>
      <c r="P269" s="40">
        <v>127</v>
      </c>
      <c r="Q269" s="5">
        <f t="shared" si="13"/>
        <v>4.3262679788039362</v>
      </c>
      <c r="R269" s="70">
        <v>100</v>
      </c>
      <c r="S269" s="53">
        <f t="shared" si="14"/>
        <v>3.4065102195306589</v>
      </c>
      <c r="T269" s="5">
        <f t="shared" si="2"/>
        <v>1.27</v>
      </c>
      <c r="U269" s="40">
        <v>1.5</v>
      </c>
      <c r="V269" s="40">
        <v>4.51</v>
      </c>
      <c r="W269" s="40">
        <v>0.31</v>
      </c>
      <c r="X269" s="40">
        <v>21</v>
      </c>
      <c r="Y269" s="5">
        <f t="shared" si="15"/>
        <v>0.71536714610143837</v>
      </c>
      <c r="Z269" s="42">
        <v>1155</v>
      </c>
    </row>
    <row r="270" spans="1:26">
      <c r="A270" s="65" t="s">
        <v>685</v>
      </c>
      <c r="B270" s="36">
        <v>1998</v>
      </c>
      <c r="C270" s="36">
        <v>2002</v>
      </c>
      <c r="D270" s="36" t="s">
        <v>684</v>
      </c>
      <c r="E270" s="36">
        <v>99</v>
      </c>
      <c r="F270" s="36">
        <v>1.5</v>
      </c>
      <c r="G270" s="36">
        <v>156.1</v>
      </c>
      <c r="H270" s="36">
        <v>53</v>
      </c>
      <c r="I270" s="36">
        <v>18</v>
      </c>
      <c r="J270" s="36">
        <v>8</v>
      </c>
      <c r="K270" s="36">
        <v>11</v>
      </c>
      <c r="L270" s="36">
        <v>0.42099999999999999</v>
      </c>
      <c r="M270" s="36">
        <v>186</v>
      </c>
      <c r="N270" s="36">
        <v>81</v>
      </c>
      <c r="O270" s="36">
        <v>4.66</v>
      </c>
      <c r="P270" s="36">
        <v>77</v>
      </c>
      <c r="Q270" s="5">
        <f t="shared" si="13"/>
        <v>4.4394618834080717</v>
      </c>
      <c r="R270" s="69">
        <v>69</v>
      </c>
      <c r="S270" s="53">
        <f t="shared" si="14"/>
        <v>3.9782190903267138</v>
      </c>
      <c r="T270" s="5">
        <f t="shared" si="2"/>
        <v>1.1159420289855073</v>
      </c>
      <c r="U270" s="36">
        <v>1.631</v>
      </c>
      <c r="V270" s="36">
        <v>5.4</v>
      </c>
      <c r="W270" s="36">
        <v>0.314</v>
      </c>
      <c r="X270" s="36">
        <v>21</v>
      </c>
      <c r="Y270" s="5">
        <f t="shared" si="15"/>
        <v>1.210762331838565</v>
      </c>
      <c r="Z270" s="38">
        <v>710</v>
      </c>
    </row>
    <row r="271" spans="1:26">
      <c r="A271" s="64" t="s">
        <v>683</v>
      </c>
      <c r="B271" s="40">
        <v>1987</v>
      </c>
      <c r="C271" s="40">
        <v>1989</v>
      </c>
      <c r="D271" s="40" t="s">
        <v>293</v>
      </c>
      <c r="E271" s="40">
        <v>104</v>
      </c>
      <c r="F271" s="40">
        <v>1.5</v>
      </c>
      <c r="G271" s="40">
        <v>231.1</v>
      </c>
      <c r="H271" s="40">
        <v>133</v>
      </c>
      <c r="I271" s="40">
        <v>13</v>
      </c>
      <c r="J271" s="40">
        <v>16</v>
      </c>
      <c r="K271" s="40">
        <v>9</v>
      </c>
      <c r="L271" s="40">
        <v>0.64</v>
      </c>
      <c r="M271" s="40">
        <v>227</v>
      </c>
      <c r="N271" s="40">
        <v>97</v>
      </c>
      <c r="O271" s="40">
        <v>3.77</v>
      </c>
      <c r="P271" s="40">
        <v>174</v>
      </c>
      <c r="Q271" s="5">
        <f t="shared" si="13"/>
        <v>6.7762873215058423</v>
      </c>
      <c r="R271" s="70">
        <v>117</v>
      </c>
      <c r="S271" s="53">
        <f t="shared" si="14"/>
        <v>4.5564690610125487</v>
      </c>
      <c r="T271" s="5">
        <f t="shared" si="2"/>
        <v>1.4871794871794872</v>
      </c>
      <c r="U271" s="40">
        <v>1.4870000000000001</v>
      </c>
      <c r="V271" s="40">
        <v>3.69</v>
      </c>
      <c r="W271" s="40">
        <v>0.30399999999999999</v>
      </c>
      <c r="X271" s="40">
        <v>15</v>
      </c>
      <c r="Y271" s="5">
        <f t="shared" si="15"/>
        <v>0.58416270012981397</v>
      </c>
      <c r="Z271" s="42">
        <v>1018</v>
      </c>
    </row>
    <row r="272" spans="1:26">
      <c r="A272" s="65" t="s">
        <v>682</v>
      </c>
      <c r="B272" s="36">
        <v>1972</v>
      </c>
      <c r="C272" s="36">
        <v>1974</v>
      </c>
      <c r="D272" s="36" t="s">
        <v>279</v>
      </c>
      <c r="E272" s="36">
        <v>95</v>
      </c>
      <c r="F272" s="36">
        <v>1.5</v>
      </c>
      <c r="G272" s="36">
        <v>294.2</v>
      </c>
      <c r="H272" s="36">
        <v>74</v>
      </c>
      <c r="I272" s="36">
        <v>41</v>
      </c>
      <c r="J272" s="36">
        <v>19</v>
      </c>
      <c r="K272" s="36">
        <v>15</v>
      </c>
      <c r="L272" s="36">
        <v>0.55900000000000005</v>
      </c>
      <c r="M272" s="36">
        <v>273</v>
      </c>
      <c r="N272" s="36">
        <v>118</v>
      </c>
      <c r="O272" s="36">
        <v>3.6</v>
      </c>
      <c r="P272" s="36">
        <v>196</v>
      </c>
      <c r="Q272" s="5">
        <f t="shared" si="13"/>
        <v>5.995921142080217</v>
      </c>
      <c r="R272" s="69">
        <v>109</v>
      </c>
      <c r="S272" s="53">
        <f t="shared" si="14"/>
        <v>3.3344663494221618</v>
      </c>
      <c r="T272" s="5">
        <f t="shared" si="2"/>
        <v>1.798165137614679</v>
      </c>
      <c r="U272" s="36">
        <v>1.296</v>
      </c>
      <c r="V272" s="36">
        <v>3.54</v>
      </c>
      <c r="W272" s="36">
        <v>0.27300000000000002</v>
      </c>
      <c r="X272" s="36">
        <v>26</v>
      </c>
      <c r="Y272" s="5">
        <f t="shared" si="15"/>
        <v>0.79537729435757987</v>
      </c>
      <c r="Z272" s="38">
        <v>1258</v>
      </c>
    </row>
    <row r="273" spans="1:26" ht="30">
      <c r="A273" s="64" t="s">
        <v>681</v>
      </c>
      <c r="B273" s="40">
        <v>1971</v>
      </c>
      <c r="C273" s="40">
        <v>1973</v>
      </c>
      <c r="D273" s="40" t="s">
        <v>279</v>
      </c>
      <c r="E273" s="40">
        <v>99</v>
      </c>
      <c r="F273" s="40">
        <v>1.5</v>
      </c>
      <c r="G273" s="40">
        <v>123</v>
      </c>
      <c r="H273" s="40">
        <v>71</v>
      </c>
      <c r="I273" s="40">
        <v>3</v>
      </c>
      <c r="J273" s="40">
        <v>10</v>
      </c>
      <c r="K273" s="40">
        <v>8</v>
      </c>
      <c r="L273" s="40">
        <v>0.55600000000000005</v>
      </c>
      <c r="M273" s="40">
        <v>109</v>
      </c>
      <c r="N273" s="40">
        <v>45</v>
      </c>
      <c r="O273" s="40">
        <v>3.29</v>
      </c>
      <c r="P273" s="40">
        <v>79</v>
      </c>
      <c r="Q273" s="5">
        <f t="shared" si="13"/>
        <v>5.7804878048780495</v>
      </c>
      <c r="R273" s="70">
        <v>48</v>
      </c>
      <c r="S273" s="53">
        <f t="shared" si="14"/>
        <v>3.5121951219512195</v>
      </c>
      <c r="T273" s="5">
        <f t="shared" si="2"/>
        <v>1.6458333333333333</v>
      </c>
      <c r="U273" s="40">
        <v>1.276</v>
      </c>
      <c r="V273" s="40">
        <v>3.35</v>
      </c>
      <c r="W273" s="40">
        <v>0.27600000000000002</v>
      </c>
      <c r="X273" s="40">
        <v>9</v>
      </c>
      <c r="Y273" s="5">
        <f t="shared" si="15"/>
        <v>0.65853658536585358</v>
      </c>
      <c r="Z273" s="42">
        <v>510</v>
      </c>
    </row>
    <row r="274" spans="1:26">
      <c r="A274" s="65" t="s">
        <v>680</v>
      </c>
      <c r="B274" s="36">
        <v>2010</v>
      </c>
      <c r="C274" s="36">
        <v>2012</v>
      </c>
      <c r="D274" s="36" t="s">
        <v>280</v>
      </c>
      <c r="E274" s="36">
        <v>96</v>
      </c>
      <c r="F274" s="36">
        <v>1.4</v>
      </c>
      <c r="G274" s="36">
        <v>485</v>
      </c>
      <c r="H274" s="36">
        <v>83</v>
      </c>
      <c r="I274" s="36">
        <v>78</v>
      </c>
      <c r="J274" s="36">
        <v>28</v>
      </c>
      <c r="K274" s="36">
        <v>22</v>
      </c>
      <c r="L274" s="36">
        <v>0.56000000000000005</v>
      </c>
      <c r="M274" s="36">
        <v>518</v>
      </c>
      <c r="N274" s="36">
        <v>228</v>
      </c>
      <c r="O274" s="36">
        <v>4.2300000000000004</v>
      </c>
      <c r="P274" s="36">
        <v>325</v>
      </c>
      <c r="Q274" s="5">
        <f t="shared" si="13"/>
        <v>6.0309278350515463</v>
      </c>
      <c r="R274" s="69">
        <v>128</v>
      </c>
      <c r="S274" s="53">
        <f t="shared" si="14"/>
        <v>2.3752577319587629</v>
      </c>
      <c r="T274" s="5">
        <f t="shared" si="2"/>
        <v>2.5390625</v>
      </c>
      <c r="U274" s="36">
        <v>1.3320000000000001</v>
      </c>
      <c r="V274" s="36">
        <v>4.43</v>
      </c>
      <c r="W274" s="36">
        <v>0.3</v>
      </c>
      <c r="X274" s="36">
        <v>68</v>
      </c>
      <c r="Y274" s="5">
        <f t="shared" si="15"/>
        <v>1.2618556701030927</v>
      </c>
      <c r="Z274" s="38">
        <v>2054</v>
      </c>
    </row>
    <row r="275" spans="1:26" ht="30">
      <c r="A275" s="64" t="s">
        <v>679</v>
      </c>
      <c r="B275" s="40">
        <v>2009</v>
      </c>
      <c r="C275" s="40">
        <v>2011</v>
      </c>
      <c r="D275" s="40" t="s">
        <v>279</v>
      </c>
      <c r="E275" s="40">
        <v>104</v>
      </c>
      <c r="F275" s="40">
        <v>1.4</v>
      </c>
      <c r="G275" s="40">
        <v>100.1</v>
      </c>
      <c r="H275" s="40">
        <v>95</v>
      </c>
      <c r="I275" s="40">
        <v>5</v>
      </c>
      <c r="J275" s="40">
        <v>10</v>
      </c>
      <c r="K275" s="40">
        <v>4</v>
      </c>
      <c r="L275" s="40">
        <v>0.71399999999999997</v>
      </c>
      <c r="M275" s="40">
        <v>73</v>
      </c>
      <c r="N275" s="40">
        <v>43</v>
      </c>
      <c r="O275" s="40">
        <v>3.86</v>
      </c>
      <c r="P275" s="40">
        <v>115</v>
      </c>
      <c r="Q275" s="5">
        <f t="shared" si="13"/>
        <v>10.339660339660339</v>
      </c>
      <c r="R275" s="70">
        <v>44</v>
      </c>
      <c r="S275" s="53">
        <f t="shared" si="14"/>
        <v>3.9560439560439566</v>
      </c>
      <c r="T275" s="5">
        <f t="shared" si="2"/>
        <v>2.6136363636363638</v>
      </c>
      <c r="U275" s="40">
        <v>1.1659999999999999</v>
      </c>
      <c r="V275" s="40">
        <v>3.62</v>
      </c>
      <c r="W275" s="40">
        <v>0.25700000000000001</v>
      </c>
      <c r="X275" s="40">
        <v>11</v>
      </c>
      <c r="Y275" s="5">
        <f t="shared" si="15"/>
        <v>0.98901098901098916</v>
      </c>
      <c r="Z275" s="42">
        <v>417</v>
      </c>
    </row>
    <row r="276" spans="1:26">
      <c r="A276" s="65" t="s">
        <v>678</v>
      </c>
      <c r="B276" s="36">
        <v>2004</v>
      </c>
      <c r="C276" s="36">
        <v>2009</v>
      </c>
      <c r="D276" s="36" t="s">
        <v>677</v>
      </c>
      <c r="E276" s="36">
        <v>98</v>
      </c>
      <c r="F276" s="36">
        <v>1.4</v>
      </c>
      <c r="G276" s="36">
        <v>186</v>
      </c>
      <c r="H276" s="36">
        <v>142</v>
      </c>
      <c r="I276" s="36">
        <v>13</v>
      </c>
      <c r="J276" s="36">
        <v>8</v>
      </c>
      <c r="K276" s="36">
        <v>9</v>
      </c>
      <c r="L276" s="36">
        <v>0.47099999999999997</v>
      </c>
      <c r="M276" s="36">
        <v>179</v>
      </c>
      <c r="N276" s="36">
        <v>90</v>
      </c>
      <c r="O276" s="36">
        <v>4.3499999999999996</v>
      </c>
      <c r="P276" s="36">
        <v>115</v>
      </c>
      <c r="Q276" s="5">
        <f t="shared" si="13"/>
        <v>5.564516129032258</v>
      </c>
      <c r="R276" s="69">
        <v>90</v>
      </c>
      <c r="S276" s="53">
        <f t="shared" si="14"/>
        <v>4.3548387096774199</v>
      </c>
      <c r="T276" s="5">
        <f t="shared" si="2"/>
        <v>1.2777777777777777</v>
      </c>
      <c r="U276" s="36">
        <v>1.446</v>
      </c>
      <c r="V276" s="36">
        <v>4.9400000000000004</v>
      </c>
      <c r="W276" s="36">
        <v>0.27900000000000003</v>
      </c>
      <c r="X276" s="36">
        <v>22</v>
      </c>
      <c r="Y276" s="5">
        <f t="shared" si="15"/>
        <v>1.064516129032258</v>
      </c>
      <c r="Z276" s="38">
        <v>808</v>
      </c>
    </row>
    <row r="277" spans="1:26">
      <c r="A277" s="64" t="s">
        <v>676</v>
      </c>
      <c r="B277" s="40">
        <v>2005</v>
      </c>
      <c r="C277" s="40">
        <v>2007</v>
      </c>
      <c r="D277" s="40" t="s">
        <v>284</v>
      </c>
      <c r="E277" s="40">
        <v>102</v>
      </c>
      <c r="F277" s="40">
        <v>1.4</v>
      </c>
      <c r="G277" s="40">
        <v>187</v>
      </c>
      <c r="H277" s="40">
        <v>196</v>
      </c>
      <c r="I277" s="40">
        <v>0</v>
      </c>
      <c r="J277" s="40">
        <v>12</v>
      </c>
      <c r="K277" s="40">
        <v>9</v>
      </c>
      <c r="L277" s="40">
        <v>0.57099999999999995</v>
      </c>
      <c r="M277" s="40">
        <v>239</v>
      </c>
      <c r="N277" s="40">
        <v>93</v>
      </c>
      <c r="O277" s="40">
        <v>4.4800000000000004</v>
      </c>
      <c r="P277" s="40">
        <v>129</v>
      </c>
      <c r="Q277" s="5">
        <f t="shared" si="13"/>
        <v>6.2085561497326198</v>
      </c>
      <c r="R277" s="70">
        <v>57</v>
      </c>
      <c r="S277" s="53">
        <f t="shared" si="14"/>
        <v>2.7433155080213902</v>
      </c>
      <c r="T277" s="5">
        <f t="shared" si="2"/>
        <v>2.263157894736842</v>
      </c>
      <c r="U277" s="40">
        <v>1.583</v>
      </c>
      <c r="V277" s="40">
        <v>4.53</v>
      </c>
      <c r="W277" s="40">
        <v>0.34599999999999997</v>
      </c>
      <c r="X277" s="40">
        <v>24</v>
      </c>
      <c r="Y277" s="5">
        <f t="shared" si="15"/>
        <v>1.1550802139037435</v>
      </c>
      <c r="Z277" s="42">
        <v>847</v>
      </c>
    </row>
    <row r="278" spans="1:26" ht="30">
      <c r="A278" s="65" t="s">
        <v>675</v>
      </c>
      <c r="B278" s="36">
        <v>2003</v>
      </c>
      <c r="C278" s="36">
        <v>2005</v>
      </c>
      <c r="D278" s="36" t="s">
        <v>279</v>
      </c>
      <c r="E278" s="36">
        <v>104</v>
      </c>
      <c r="F278" s="36">
        <v>1.4</v>
      </c>
      <c r="G278" s="36">
        <v>109.2</v>
      </c>
      <c r="H278" s="36">
        <v>32</v>
      </c>
      <c r="I278" s="36">
        <v>17</v>
      </c>
      <c r="J278" s="36">
        <v>5</v>
      </c>
      <c r="K278" s="36">
        <v>10</v>
      </c>
      <c r="L278" s="36">
        <v>0.33300000000000002</v>
      </c>
      <c r="M278" s="36">
        <v>119</v>
      </c>
      <c r="N278" s="36">
        <v>56</v>
      </c>
      <c r="O278" s="36">
        <v>4.5999999999999996</v>
      </c>
      <c r="P278" s="36">
        <v>72</v>
      </c>
      <c r="Q278" s="5">
        <f t="shared" si="13"/>
        <v>5.9340659340659343</v>
      </c>
      <c r="R278" s="69">
        <v>42</v>
      </c>
      <c r="S278" s="53">
        <f t="shared" si="14"/>
        <v>3.4615384615384612</v>
      </c>
      <c r="T278" s="5">
        <f t="shared" si="2"/>
        <v>1.7142857142857142</v>
      </c>
      <c r="U278" s="36">
        <v>1.468</v>
      </c>
      <c r="V278" s="36">
        <v>5.1100000000000003</v>
      </c>
      <c r="W278" s="36">
        <v>0.29399999999999998</v>
      </c>
      <c r="X278" s="36">
        <v>18</v>
      </c>
      <c r="Y278" s="5">
        <f t="shared" si="15"/>
        <v>1.4835164835164836</v>
      </c>
      <c r="Z278" s="38">
        <v>483</v>
      </c>
    </row>
    <row r="279" spans="1:26" ht="30">
      <c r="A279" s="64" t="s">
        <v>674</v>
      </c>
      <c r="B279" s="40">
        <v>1996</v>
      </c>
      <c r="C279" s="40">
        <v>1998</v>
      </c>
      <c r="D279" s="40" t="s">
        <v>284</v>
      </c>
      <c r="E279" s="40">
        <v>96</v>
      </c>
      <c r="F279" s="40">
        <v>1.4</v>
      </c>
      <c r="G279" s="40">
        <v>146.1</v>
      </c>
      <c r="H279" s="40">
        <v>29</v>
      </c>
      <c r="I279" s="40">
        <v>24</v>
      </c>
      <c r="J279" s="40">
        <v>8</v>
      </c>
      <c r="K279" s="40">
        <v>9</v>
      </c>
      <c r="L279" s="40">
        <v>0.47099999999999997</v>
      </c>
      <c r="M279" s="40">
        <v>148</v>
      </c>
      <c r="N279" s="40">
        <v>73</v>
      </c>
      <c r="O279" s="40">
        <v>4.49</v>
      </c>
      <c r="P279" s="40">
        <v>101</v>
      </c>
      <c r="Q279" s="5">
        <f t="shared" si="13"/>
        <v>6.2217659137577002</v>
      </c>
      <c r="R279" s="70">
        <v>60</v>
      </c>
      <c r="S279" s="53">
        <f t="shared" si="14"/>
        <v>3.6960985626283369</v>
      </c>
      <c r="T279" s="5">
        <f t="shared" si="2"/>
        <v>1.6833333333333333</v>
      </c>
      <c r="U279" s="40">
        <v>1.421</v>
      </c>
      <c r="V279" s="40">
        <v>4.38</v>
      </c>
      <c r="W279" s="40">
        <v>0.3</v>
      </c>
      <c r="X279" s="40">
        <v>15</v>
      </c>
      <c r="Y279" s="5">
        <f t="shared" si="15"/>
        <v>0.92402464065708423</v>
      </c>
      <c r="Z279" s="42">
        <v>627</v>
      </c>
    </row>
    <row r="280" spans="1:26">
      <c r="A280" s="65" t="s">
        <v>673</v>
      </c>
      <c r="B280" s="36">
        <v>1991</v>
      </c>
      <c r="C280" s="36">
        <v>1993</v>
      </c>
      <c r="D280" s="36" t="s">
        <v>280</v>
      </c>
      <c r="E280" s="36">
        <v>97</v>
      </c>
      <c r="F280" s="36">
        <v>1.4</v>
      </c>
      <c r="G280" s="36">
        <v>450.2</v>
      </c>
      <c r="H280" s="36">
        <v>91</v>
      </c>
      <c r="I280" s="36">
        <v>70</v>
      </c>
      <c r="J280" s="36">
        <v>27</v>
      </c>
      <c r="K280" s="36">
        <v>29</v>
      </c>
      <c r="L280" s="36">
        <v>0.48199999999999998</v>
      </c>
      <c r="M280" s="36">
        <v>420</v>
      </c>
      <c r="N280" s="36">
        <v>185</v>
      </c>
      <c r="O280" s="36">
        <v>3.69</v>
      </c>
      <c r="P280" s="36">
        <v>331</v>
      </c>
      <c r="Q280" s="5">
        <f t="shared" si="13"/>
        <v>6.6170590848511779</v>
      </c>
      <c r="R280" s="69">
        <v>216</v>
      </c>
      <c r="S280" s="53">
        <f t="shared" si="14"/>
        <v>4.3180808529542425</v>
      </c>
      <c r="T280" s="5">
        <f t="shared" si="2"/>
        <v>1.5324074074074074</v>
      </c>
      <c r="U280" s="36">
        <v>1.411</v>
      </c>
      <c r="V280" s="36">
        <v>4.0599999999999996</v>
      </c>
      <c r="W280" s="36">
        <v>0.28499999999999998</v>
      </c>
      <c r="X280" s="36">
        <v>36</v>
      </c>
      <c r="Y280" s="5">
        <f t="shared" si="15"/>
        <v>0.71968014215904041</v>
      </c>
      <c r="Z280" s="38">
        <v>1976</v>
      </c>
    </row>
    <row r="281" spans="1:26">
      <c r="A281" s="64" t="s">
        <v>672</v>
      </c>
      <c r="B281" s="40">
        <v>1989</v>
      </c>
      <c r="C281" s="40">
        <v>1991</v>
      </c>
      <c r="D281" s="40" t="s">
        <v>286</v>
      </c>
      <c r="E281" s="40">
        <v>104</v>
      </c>
      <c r="F281" s="40">
        <v>1.4</v>
      </c>
      <c r="G281" s="40">
        <v>168.2</v>
      </c>
      <c r="H281" s="40">
        <v>95</v>
      </c>
      <c r="I281" s="40">
        <v>6</v>
      </c>
      <c r="J281" s="40">
        <v>10</v>
      </c>
      <c r="K281" s="40">
        <v>5</v>
      </c>
      <c r="L281" s="40">
        <v>0.66700000000000004</v>
      </c>
      <c r="M281" s="40">
        <v>134</v>
      </c>
      <c r="N281" s="40">
        <v>66</v>
      </c>
      <c r="O281" s="40">
        <v>3.52</v>
      </c>
      <c r="P281" s="40">
        <v>143</v>
      </c>
      <c r="Q281" s="5">
        <f t="shared" si="13"/>
        <v>7.6516052318668262</v>
      </c>
      <c r="R281" s="70">
        <v>77</v>
      </c>
      <c r="S281" s="53">
        <f t="shared" si="14"/>
        <v>4.1200951248513675</v>
      </c>
      <c r="T281" s="5">
        <f t="shared" si="2"/>
        <v>1.8571428571428572</v>
      </c>
      <c r="U281" s="40">
        <v>1.2509999999999999</v>
      </c>
      <c r="V281" s="40">
        <v>4.03</v>
      </c>
      <c r="W281" s="40">
        <v>0.251</v>
      </c>
      <c r="X281" s="40">
        <v>18</v>
      </c>
      <c r="Y281" s="5">
        <f t="shared" si="15"/>
        <v>0.96313912009512492</v>
      </c>
      <c r="Z281" s="42">
        <v>713</v>
      </c>
    </row>
    <row r="282" spans="1:26" ht="30">
      <c r="A282" s="65" t="s">
        <v>671</v>
      </c>
      <c r="B282" s="36">
        <v>1989</v>
      </c>
      <c r="C282" s="36">
        <v>1991</v>
      </c>
      <c r="D282" s="36" t="s">
        <v>291</v>
      </c>
      <c r="E282" s="36">
        <v>102</v>
      </c>
      <c r="F282" s="36">
        <v>1.4</v>
      </c>
      <c r="G282" s="36">
        <v>190.1</v>
      </c>
      <c r="H282" s="36">
        <v>100</v>
      </c>
      <c r="I282" s="36">
        <v>11</v>
      </c>
      <c r="J282" s="36">
        <v>11</v>
      </c>
      <c r="K282" s="36">
        <v>12</v>
      </c>
      <c r="L282" s="36">
        <v>0.47799999999999998</v>
      </c>
      <c r="M282" s="36">
        <v>180</v>
      </c>
      <c r="N282" s="36">
        <v>79</v>
      </c>
      <c r="O282" s="36">
        <v>3.74</v>
      </c>
      <c r="P282" s="36">
        <v>113</v>
      </c>
      <c r="Q282" s="5">
        <f t="shared" si="13"/>
        <v>5.349815886375592</v>
      </c>
      <c r="R282" s="69">
        <v>58</v>
      </c>
      <c r="S282" s="53">
        <f t="shared" si="14"/>
        <v>2.7459231983166754</v>
      </c>
      <c r="T282" s="5">
        <f t="shared" si="2"/>
        <v>1.9482758620689655</v>
      </c>
      <c r="U282" s="36">
        <v>1.25</v>
      </c>
      <c r="V282" s="36">
        <v>4.3099999999999996</v>
      </c>
      <c r="W282" s="36">
        <v>0.26700000000000002</v>
      </c>
      <c r="X282" s="36">
        <v>25</v>
      </c>
      <c r="Y282" s="5">
        <f t="shared" si="15"/>
        <v>1.1835875854813256</v>
      </c>
      <c r="Z282" s="38">
        <v>786</v>
      </c>
    </row>
    <row r="283" spans="1:26">
      <c r="A283" s="64" t="s">
        <v>670</v>
      </c>
      <c r="B283" s="40">
        <v>1984</v>
      </c>
      <c r="C283" s="40">
        <v>1986</v>
      </c>
      <c r="D283" s="40" t="s">
        <v>284</v>
      </c>
      <c r="E283" s="40">
        <v>101</v>
      </c>
      <c r="F283" s="40">
        <v>1.4</v>
      </c>
      <c r="G283" s="40">
        <v>154</v>
      </c>
      <c r="H283" s="40">
        <v>30</v>
      </c>
      <c r="I283" s="40">
        <v>28</v>
      </c>
      <c r="J283" s="40">
        <v>12</v>
      </c>
      <c r="K283" s="40">
        <v>6</v>
      </c>
      <c r="L283" s="40">
        <v>0.66700000000000004</v>
      </c>
      <c r="M283" s="40">
        <v>139</v>
      </c>
      <c r="N283" s="40">
        <v>61</v>
      </c>
      <c r="O283" s="40">
        <v>3.56</v>
      </c>
      <c r="P283" s="40">
        <v>135</v>
      </c>
      <c r="Q283" s="5">
        <f t="shared" si="13"/>
        <v>7.8896103896103895</v>
      </c>
      <c r="R283" s="70">
        <v>66</v>
      </c>
      <c r="S283" s="53">
        <f t="shared" si="14"/>
        <v>3.8571428571428568</v>
      </c>
      <c r="T283" s="5">
        <f t="shared" si="2"/>
        <v>2.0454545454545454</v>
      </c>
      <c r="U283" s="40">
        <v>1.331</v>
      </c>
      <c r="V283" s="40">
        <v>3.78</v>
      </c>
      <c r="W283" s="40">
        <v>0.28699999999999998</v>
      </c>
      <c r="X283" s="40">
        <v>17</v>
      </c>
      <c r="Y283" s="5">
        <f t="shared" si="15"/>
        <v>0.99350649350649345</v>
      </c>
      <c r="Z283" s="42">
        <v>649</v>
      </c>
    </row>
    <row r="284" spans="1:26">
      <c r="A284" s="65" t="s">
        <v>669</v>
      </c>
      <c r="B284" s="36">
        <v>1972</v>
      </c>
      <c r="C284" s="36">
        <v>1974</v>
      </c>
      <c r="D284" s="36" t="s">
        <v>279</v>
      </c>
      <c r="E284" s="36">
        <v>103</v>
      </c>
      <c r="F284" s="36">
        <v>1.4</v>
      </c>
      <c r="G284" s="36">
        <v>177.2</v>
      </c>
      <c r="H284" s="36">
        <v>141</v>
      </c>
      <c r="I284" s="36">
        <v>0</v>
      </c>
      <c r="J284" s="36">
        <v>5</v>
      </c>
      <c r="K284" s="36">
        <v>18</v>
      </c>
      <c r="L284" s="36">
        <v>0.217</v>
      </c>
      <c r="M284" s="36">
        <v>156</v>
      </c>
      <c r="N284" s="36">
        <v>72</v>
      </c>
      <c r="O284" s="36">
        <v>3.65</v>
      </c>
      <c r="P284" s="36">
        <v>147</v>
      </c>
      <c r="Q284" s="5">
        <f t="shared" si="13"/>
        <v>7.4661399548532739</v>
      </c>
      <c r="R284" s="69">
        <v>102</v>
      </c>
      <c r="S284" s="53">
        <f t="shared" si="14"/>
        <v>5.1805869074492099</v>
      </c>
      <c r="T284" s="5">
        <f t="shared" si="2"/>
        <v>1.4411764705882353</v>
      </c>
      <c r="U284" s="36">
        <v>1.452</v>
      </c>
      <c r="V284" s="36">
        <v>3.79</v>
      </c>
      <c r="W284" s="36">
        <v>0.29099999999999998</v>
      </c>
      <c r="X284" s="36">
        <v>15</v>
      </c>
      <c r="Y284" s="5">
        <f t="shared" si="15"/>
        <v>0.76185101580135439</v>
      </c>
      <c r="Z284" s="38">
        <v>768</v>
      </c>
    </row>
    <row r="285" spans="1:26">
      <c r="A285" s="64" t="s">
        <v>668</v>
      </c>
      <c r="B285" s="40">
        <v>2014</v>
      </c>
      <c r="C285" s="40">
        <v>2016</v>
      </c>
      <c r="D285" s="40" t="s">
        <v>279</v>
      </c>
      <c r="E285" s="40">
        <v>104</v>
      </c>
      <c r="F285" s="40">
        <v>1.3</v>
      </c>
      <c r="G285" s="40">
        <v>127.2</v>
      </c>
      <c r="H285" s="40">
        <v>25</v>
      </c>
      <c r="I285" s="40">
        <v>24</v>
      </c>
      <c r="J285" s="40">
        <v>7</v>
      </c>
      <c r="K285" s="40">
        <v>7</v>
      </c>
      <c r="L285" s="40">
        <v>0.5</v>
      </c>
      <c r="M285" s="40">
        <v>129</v>
      </c>
      <c r="N285" s="40">
        <v>54</v>
      </c>
      <c r="O285" s="40">
        <v>3.81</v>
      </c>
      <c r="P285" s="40">
        <v>119</v>
      </c>
      <c r="Q285" s="5">
        <f t="shared" si="13"/>
        <v>8.4198113207547163</v>
      </c>
      <c r="R285" s="70">
        <v>50</v>
      </c>
      <c r="S285" s="53">
        <f t="shared" si="14"/>
        <v>3.5377358490566033</v>
      </c>
      <c r="T285" s="5">
        <f t="shared" si="2"/>
        <v>2.38</v>
      </c>
      <c r="U285" s="40">
        <v>1.4019999999999999</v>
      </c>
      <c r="V285" s="40">
        <v>4.1500000000000004</v>
      </c>
      <c r="W285" s="40">
        <v>0.317</v>
      </c>
      <c r="X285" s="40">
        <v>16</v>
      </c>
      <c r="Y285" s="5">
        <f t="shared" si="15"/>
        <v>1.1320754716981132</v>
      </c>
      <c r="Z285" s="42">
        <v>548</v>
      </c>
    </row>
    <row r="286" spans="1:26">
      <c r="A286" s="65" t="s">
        <v>667</v>
      </c>
      <c r="B286" s="36">
        <v>2005</v>
      </c>
      <c r="C286" s="36">
        <v>2007</v>
      </c>
      <c r="D286" s="36" t="s">
        <v>284</v>
      </c>
      <c r="E286" s="36">
        <v>103</v>
      </c>
      <c r="F286" s="36">
        <v>1.3</v>
      </c>
      <c r="G286" s="36">
        <v>160.19999999999999</v>
      </c>
      <c r="H286" s="36">
        <v>134</v>
      </c>
      <c r="I286" s="36">
        <v>6</v>
      </c>
      <c r="J286" s="36">
        <v>5</v>
      </c>
      <c r="K286" s="36">
        <v>12</v>
      </c>
      <c r="L286" s="36">
        <v>0.29399999999999998</v>
      </c>
      <c r="M286" s="36">
        <v>152</v>
      </c>
      <c r="N286" s="36">
        <v>80</v>
      </c>
      <c r="O286" s="36">
        <v>4.4800000000000004</v>
      </c>
      <c r="P286" s="36">
        <v>136</v>
      </c>
      <c r="Q286" s="5">
        <f t="shared" si="13"/>
        <v>7.6404494382022481</v>
      </c>
      <c r="R286" s="69">
        <v>69</v>
      </c>
      <c r="S286" s="53">
        <f t="shared" si="14"/>
        <v>3.8764044943820228</v>
      </c>
      <c r="T286" s="5">
        <f t="shared" si="2"/>
        <v>1.9710144927536233</v>
      </c>
      <c r="U286" s="36">
        <v>1.3759999999999999</v>
      </c>
      <c r="V286" s="36">
        <v>4.28</v>
      </c>
      <c r="W286" s="36">
        <v>0.29799999999999999</v>
      </c>
      <c r="X286" s="36">
        <v>16</v>
      </c>
      <c r="Y286" s="5">
        <f t="shared" si="15"/>
        <v>0.89887640449438211</v>
      </c>
      <c r="Z286" s="38">
        <v>696</v>
      </c>
    </row>
    <row r="287" spans="1:26" ht="30">
      <c r="A287" s="64" t="s">
        <v>666</v>
      </c>
      <c r="B287" s="40">
        <v>2004</v>
      </c>
      <c r="C287" s="40">
        <v>2006</v>
      </c>
      <c r="D287" s="40" t="s">
        <v>284</v>
      </c>
      <c r="E287" s="40">
        <v>97</v>
      </c>
      <c r="F287" s="40">
        <v>1.3</v>
      </c>
      <c r="G287" s="40">
        <v>252</v>
      </c>
      <c r="H287" s="40">
        <v>62</v>
      </c>
      <c r="I287" s="40">
        <v>40</v>
      </c>
      <c r="J287" s="40">
        <v>12</v>
      </c>
      <c r="K287" s="40">
        <v>16</v>
      </c>
      <c r="L287" s="40">
        <v>0.42899999999999999</v>
      </c>
      <c r="M287" s="40">
        <v>261</v>
      </c>
      <c r="N287" s="40">
        <v>127</v>
      </c>
      <c r="O287" s="40">
        <v>4.54</v>
      </c>
      <c r="P287" s="40">
        <v>131</v>
      </c>
      <c r="Q287" s="5">
        <f t="shared" si="13"/>
        <v>4.6785714285714288</v>
      </c>
      <c r="R287" s="70">
        <v>109</v>
      </c>
      <c r="S287" s="53">
        <f t="shared" si="14"/>
        <v>3.8928571428571432</v>
      </c>
      <c r="T287" s="5">
        <f t="shared" si="2"/>
        <v>1.201834862385321</v>
      </c>
      <c r="U287" s="40">
        <v>1.468</v>
      </c>
      <c r="V287" s="40">
        <v>4.99</v>
      </c>
      <c r="W287" s="40">
        <v>0.28399999999999997</v>
      </c>
      <c r="X287" s="40">
        <v>29</v>
      </c>
      <c r="Y287" s="5">
        <f t="shared" si="15"/>
        <v>1.0357142857142856</v>
      </c>
      <c r="Z287" s="42">
        <v>1112</v>
      </c>
    </row>
    <row r="288" spans="1:26">
      <c r="A288" s="65" t="s">
        <v>665</v>
      </c>
      <c r="B288" s="36">
        <v>2001</v>
      </c>
      <c r="C288" s="36">
        <v>2003</v>
      </c>
      <c r="D288" s="36" t="s">
        <v>279</v>
      </c>
      <c r="E288" s="36">
        <v>104</v>
      </c>
      <c r="F288" s="36">
        <v>1.3</v>
      </c>
      <c r="G288" s="36">
        <v>230</v>
      </c>
      <c r="H288" s="36">
        <v>75</v>
      </c>
      <c r="I288" s="36">
        <v>33</v>
      </c>
      <c r="J288" s="36">
        <v>14</v>
      </c>
      <c r="K288" s="36">
        <v>11</v>
      </c>
      <c r="L288" s="36">
        <v>0.56000000000000005</v>
      </c>
      <c r="M288" s="36">
        <v>239</v>
      </c>
      <c r="N288" s="36">
        <v>113</v>
      </c>
      <c r="O288" s="36">
        <v>4.42</v>
      </c>
      <c r="P288" s="36">
        <v>190</v>
      </c>
      <c r="Q288" s="5">
        <f t="shared" si="13"/>
        <v>7.4347826086956523</v>
      </c>
      <c r="R288" s="69">
        <v>84</v>
      </c>
      <c r="S288" s="53">
        <f t="shared" si="14"/>
        <v>3.2869565217391306</v>
      </c>
      <c r="T288" s="5">
        <f t="shared" ref="T288:T351" si="16">P288/R288</f>
        <v>2.2619047619047619</v>
      </c>
      <c r="U288" s="36">
        <v>1.4039999999999999</v>
      </c>
      <c r="V288" s="36">
        <v>4.04</v>
      </c>
      <c r="W288" s="36">
        <v>0.311</v>
      </c>
      <c r="X288" s="36">
        <v>25</v>
      </c>
      <c r="Y288" s="5">
        <f t="shared" si="15"/>
        <v>0.97826086956521741</v>
      </c>
      <c r="Z288" s="38">
        <v>1004</v>
      </c>
    </row>
    <row r="289" spans="1:26" ht="30">
      <c r="A289" s="64" t="s">
        <v>664</v>
      </c>
      <c r="B289" s="40">
        <v>1997</v>
      </c>
      <c r="C289" s="40">
        <v>1999</v>
      </c>
      <c r="D289" s="40" t="s">
        <v>279</v>
      </c>
      <c r="E289" s="40">
        <v>102</v>
      </c>
      <c r="F289" s="40">
        <v>1.3</v>
      </c>
      <c r="G289" s="40">
        <v>225.1</v>
      </c>
      <c r="H289" s="40">
        <v>48</v>
      </c>
      <c r="I289" s="40">
        <v>42</v>
      </c>
      <c r="J289" s="40">
        <v>12</v>
      </c>
      <c r="K289" s="40">
        <v>16</v>
      </c>
      <c r="L289" s="40">
        <v>0.42899999999999999</v>
      </c>
      <c r="M289" s="40">
        <v>208</v>
      </c>
      <c r="N289" s="40">
        <v>108</v>
      </c>
      <c r="O289" s="40">
        <v>4.3099999999999996</v>
      </c>
      <c r="P289" s="40">
        <v>125</v>
      </c>
      <c r="Q289" s="5">
        <f t="shared" si="13"/>
        <v>4.9977787649933365</v>
      </c>
      <c r="R289" s="70">
        <v>82</v>
      </c>
      <c r="S289" s="53">
        <f t="shared" si="14"/>
        <v>3.2785428698356287</v>
      </c>
      <c r="T289" s="5">
        <f t="shared" si="16"/>
        <v>1.524390243902439</v>
      </c>
      <c r="U289" s="40">
        <v>1.2869999999999999</v>
      </c>
      <c r="V289" s="40">
        <v>4.82</v>
      </c>
      <c r="W289" s="40">
        <v>0.25600000000000001</v>
      </c>
      <c r="X289" s="40">
        <v>27</v>
      </c>
      <c r="Y289" s="5">
        <f t="shared" si="15"/>
        <v>1.0795202132385606</v>
      </c>
      <c r="Z289" s="42">
        <v>962</v>
      </c>
    </row>
    <row r="290" spans="1:26">
      <c r="A290" s="65" t="s">
        <v>663</v>
      </c>
      <c r="B290" s="36">
        <v>1991</v>
      </c>
      <c r="C290" s="36">
        <v>1993</v>
      </c>
      <c r="D290" s="36" t="s">
        <v>279</v>
      </c>
      <c r="E290" s="36">
        <v>96</v>
      </c>
      <c r="F290" s="36">
        <v>1.3</v>
      </c>
      <c r="G290" s="36">
        <v>125.2</v>
      </c>
      <c r="H290" s="36">
        <v>43</v>
      </c>
      <c r="I290" s="36">
        <v>16</v>
      </c>
      <c r="J290" s="36">
        <v>7</v>
      </c>
      <c r="K290" s="36">
        <v>3</v>
      </c>
      <c r="L290" s="36">
        <v>0.7</v>
      </c>
      <c r="M290" s="36">
        <v>136</v>
      </c>
      <c r="N290" s="36">
        <v>63</v>
      </c>
      <c r="O290" s="36">
        <v>4.51</v>
      </c>
      <c r="P290" s="36">
        <v>75</v>
      </c>
      <c r="Q290" s="5">
        <f t="shared" si="13"/>
        <v>5.3913738019169326</v>
      </c>
      <c r="R290" s="69">
        <v>65</v>
      </c>
      <c r="S290" s="53">
        <f t="shared" si="14"/>
        <v>4.6725239616613425</v>
      </c>
      <c r="T290" s="5">
        <f t="shared" si="16"/>
        <v>1.1538461538461537</v>
      </c>
      <c r="U290" s="36">
        <v>1.599</v>
      </c>
      <c r="V290" s="36">
        <v>5.46</v>
      </c>
      <c r="W290" s="36">
        <v>0.28999999999999998</v>
      </c>
      <c r="X290" s="36">
        <v>20</v>
      </c>
      <c r="Y290" s="5">
        <f t="shared" si="15"/>
        <v>1.4376996805111821</v>
      </c>
      <c r="Z290" s="38">
        <v>565</v>
      </c>
    </row>
    <row r="291" spans="1:26" ht="30">
      <c r="A291" s="64" t="s">
        <v>662</v>
      </c>
      <c r="B291" s="40">
        <v>1986</v>
      </c>
      <c r="C291" s="40">
        <v>1988</v>
      </c>
      <c r="D291" s="40" t="s">
        <v>293</v>
      </c>
      <c r="E291" s="40">
        <v>97</v>
      </c>
      <c r="F291" s="40">
        <v>1.3</v>
      </c>
      <c r="G291" s="40">
        <v>185</v>
      </c>
      <c r="H291" s="40">
        <v>39</v>
      </c>
      <c r="I291" s="40">
        <v>30</v>
      </c>
      <c r="J291" s="40">
        <v>10</v>
      </c>
      <c r="K291" s="40">
        <v>13</v>
      </c>
      <c r="L291" s="40">
        <v>0.435</v>
      </c>
      <c r="M291" s="40">
        <v>229</v>
      </c>
      <c r="N291" s="40">
        <v>89</v>
      </c>
      <c r="O291" s="40">
        <v>4.33</v>
      </c>
      <c r="P291" s="40">
        <v>72</v>
      </c>
      <c r="Q291" s="5">
        <f t="shared" si="13"/>
        <v>3.5027027027027029</v>
      </c>
      <c r="R291" s="70">
        <v>53</v>
      </c>
      <c r="S291" s="53">
        <f t="shared" si="14"/>
        <v>2.5783783783783787</v>
      </c>
      <c r="T291" s="5">
        <f t="shared" si="16"/>
        <v>1.3584905660377358</v>
      </c>
      <c r="U291" s="40">
        <v>1.524</v>
      </c>
      <c r="V291" s="40">
        <v>4.03</v>
      </c>
      <c r="W291" s="40">
        <v>0.32300000000000001</v>
      </c>
      <c r="X291" s="40">
        <v>15</v>
      </c>
      <c r="Y291" s="5">
        <f t="shared" si="15"/>
        <v>0.72972972972972983</v>
      </c>
      <c r="Z291" s="42">
        <v>818</v>
      </c>
    </row>
    <row r="292" spans="1:26" ht="30">
      <c r="A292" s="65" t="s">
        <v>661</v>
      </c>
      <c r="B292" s="36">
        <v>1979</v>
      </c>
      <c r="C292" s="36">
        <v>1982</v>
      </c>
      <c r="D292" s="36" t="s">
        <v>429</v>
      </c>
      <c r="E292" s="36">
        <v>98</v>
      </c>
      <c r="F292" s="36">
        <v>1.3</v>
      </c>
      <c r="G292" s="36">
        <v>333.1</v>
      </c>
      <c r="H292" s="36">
        <v>109</v>
      </c>
      <c r="I292" s="36">
        <v>34</v>
      </c>
      <c r="J292" s="36">
        <v>13</v>
      </c>
      <c r="K292" s="36">
        <v>18</v>
      </c>
      <c r="L292" s="36">
        <v>0.41899999999999998</v>
      </c>
      <c r="M292" s="36">
        <v>355</v>
      </c>
      <c r="N292" s="36">
        <v>159</v>
      </c>
      <c r="O292" s="36">
        <v>4.29</v>
      </c>
      <c r="P292" s="36">
        <v>186</v>
      </c>
      <c r="Q292" s="5">
        <f t="shared" si="13"/>
        <v>5.0255178625037527</v>
      </c>
      <c r="R292" s="69">
        <v>86</v>
      </c>
      <c r="S292" s="53">
        <f t="shared" si="14"/>
        <v>2.3236265385770034</v>
      </c>
      <c r="T292" s="5">
        <f t="shared" si="16"/>
        <v>2.1627906976744184</v>
      </c>
      <c r="U292" s="36">
        <v>1.323</v>
      </c>
      <c r="V292" s="36">
        <v>4.22</v>
      </c>
      <c r="W292" s="36">
        <v>0.28599999999999998</v>
      </c>
      <c r="X292" s="36">
        <v>46</v>
      </c>
      <c r="Y292" s="5">
        <f t="shared" si="15"/>
        <v>1.2428700090063043</v>
      </c>
      <c r="Z292" s="38">
        <v>1417</v>
      </c>
    </row>
    <row r="293" spans="1:26">
      <c r="A293" s="64" t="s">
        <v>660</v>
      </c>
      <c r="B293" s="40">
        <v>2016</v>
      </c>
      <c r="C293" s="40">
        <v>2018</v>
      </c>
      <c r="D293" s="40" t="s">
        <v>293</v>
      </c>
      <c r="E293" s="40">
        <v>102</v>
      </c>
      <c r="F293" s="40">
        <v>1.2</v>
      </c>
      <c r="G293" s="40">
        <v>96.1</v>
      </c>
      <c r="H293" s="40">
        <v>25</v>
      </c>
      <c r="I293" s="40">
        <v>15</v>
      </c>
      <c r="J293" s="40">
        <v>6</v>
      </c>
      <c r="K293" s="40">
        <v>6</v>
      </c>
      <c r="L293" s="40">
        <v>0.5</v>
      </c>
      <c r="M293" s="40">
        <v>91</v>
      </c>
      <c r="N293" s="40">
        <v>46</v>
      </c>
      <c r="O293" s="40">
        <v>4.3</v>
      </c>
      <c r="P293" s="40">
        <v>51</v>
      </c>
      <c r="Q293" s="5">
        <f t="shared" si="13"/>
        <v>4.7762747138397508</v>
      </c>
      <c r="R293" s="70">
        <v>24</v>
      </c>
      <c r="S293" s="53">
        <f t="shared" si="14"/>
        <v>2.2476586888657648</v>
      </c>
      <c r="T293" s="5">
        <f t="shared" si="16"/>
        <v>2.125</v>
      </c>
      <c r="U293" s="40">
        <v>1.194</v>
      </c>
      <c r="V293" s="40">
        <v>5.62</v>
      </c>
      <c r="W293" s="40">
        <v>0.247</v>
      </c>
      <c r="X293" s="40">
        <v>19</v>
      </c>
      <c r="Y293" s="5">
        <f t="shared" si="15"/>
        <v>1.7793964620187306</v>
      </c>
      <c r="Z293" s="42">
        <v>397</v>
      </c>
    </row>
    <row r="294" spans="1:26">
      <c r="A294" s="65" t="s">
        <v>659</v>
      </c>
      <c r="B294" s="36">
        <v>2012</v>
      </c>
      <c r="C294" s="36">
        <v>2014</v>
      </c>
      <c r="D294" s="36" t="s">
        <v>279</v>
      </c>
      <c r="E294" s="36">
        <v>105</v>
      </c>
      <c r="F294" s="36">
        <v>1.2</v>
      </c>
      <c r="G294" s="36">
        <v>205.2</v>
      </c>
      <c r="H294" s="36">
        <v>150</v>
      </c>
      <c r="I294" s="36">
        <v>12</v>
      </c>
      <c r="J294" s="36">
        <v>13</v>
      </c>
      <c r="K294" s="36">
        <v>8</v>
      </c>
      <c r="L294" s="36">
        <v>0.61899999999999999</v>
      </c>
      <c r="M294" s="36">
        <v>221</v>
      </c>
      <c r="N294" s="36">
        <v>91</v>
      </c>
      <c r="O294" s="36">
        <v>3.98</v>
      </c>
      <c r="P294" s="36">
        <v>156</v>
      </c>
      <c r="Q294" s="5">
        <f t="shared" si="13"/>
        <v>6.8421052631578956</v>
      </c>
      <c r="R294" s="69">
        <v>72</v>
      </c>
      <c r="S294" s="53">
        <f t="shared" si="14"/>
        <v>3.1578947368421058</v>
      </c>
      <c r="T294" s="5">
        <f t="shared" si="16"/>
        <v>2.1666666666666665</v>
      </c>
      <c r="U294" s="36">
        <v>1.425</v>
      </c>
      <c r="V294" s="36">
        <v>3.84</v>
      </c>
      <c r="W294" s="36">
        <v>0.32300000000000001</v>
      </c>
      <c r="X294" s="36">
        <v>16</v>
      </c>
      <c r="Y294" s="5">
        <f t="shared" si="15"/>
        <v>0.70175438596491235</v>
      </c>
      <c r="Z294" s="38">
        <v>897</v>
      </c>
    </row>
    <row r="295" spans="1:26" ht="30">
      <c r="A295" s="64" t="s">
        <v>658</v>
      </c>
      <c r="B295" s="40">
        <v>2008</v>
      </c>
      <c r="C295" s="40">
        <v>2010</v>
      </c>
      <c r="D295" s="40" t="s">
        <v>293</v>
      </c>
      <c r="E295" s="40">
        <v>96</v>
      </c>
      <c r="F295" s="40">
        <v>1.2</v>
      </c>
      <c r="G295" s="40">
        <v>187</v>
      </c>
      <c r="H295" s="40">
        <v>101</v>
      </c>
      <c r="I295" s="40">
        <v>10</v>
      </c>
      <c r="J295" s="40">
        <v>11</v>
      </c>
      <c r="K295" s="40">
        <v>12</v>
      </c>
      <c r="L295" s="40">
        <v>0.47799999999999998</v>
      </c>
      <c r="M295" s="40">
        <v>188</v>
      </c>
      <c r="N295" s="40">
        <v>92</v>
      </c>
      <c r="O295" s="40">
        <v>4.43</v>
      </c>
      <c r="P295" s="40">
        <v>139</v>
      </c>
      <c r="Q295" s="5">
        <f t="shared" si="13"/>
        <v>6.689839572192513</v>
      </c>
      <c r="R295" s="70">
        <v>66</v>
      </c>
      <c r="S295" s="53">
        <f t="shared" si="14"/>
        <v>3.1764705882352944</v>
      </c>
      <c r="T295" s="5">
        <f t="shared" si="16"/>
        <v>2.106060606060606</v>
      </c>
      <c r="U295" s="40">
        <v>1.3580000000000001</v>
      </c>
      <c r="V295" s="40">
        <v>3.95</v>
      </c>
      <c r="W295" s="40">
        <v>0.30299999999999999</v>
      </c>
      <c r="X295" s="40">
        <v>17</v>
      </c>
      <c r="Y295" s="5">
        <f t="shared" si="15"/>
        <v>0.81818181818181823</v>
      </c>
      <c r="Z295" s="42">
        <v>802</v>
      </c>
    </row>
    <row r="296" spans="1:26" ht="30">
      <c r="A296" s="65" t="s">
        <v>657</v>
      </c>
      <c r="B296" s="36">
        <v>2007</v>
      </c>
      <c r="C296" s="36">
        <v>2009</v>
      </c>
      <c r="D296" s="36" t="s">
        <v>277</v>
      </c>
      <c r="E296" s="36">
        <v>105</v>
      </c>
      <c r="F296" s="36">
        <v>1.2</v>
      </c>
      <c r="G296" s="36">
        <v>104.2</v>
      </c>
      <c r="H296" s="36">
        <v>53</v>
      </c>
      <c r="I296" s="36">
        <v>15</v>
      </c>
      <c r="J296" s="36">
        <v>7</v>
      </c>
      <c r="K296" s="36">
        <v>6</v>
      </c>
      <c r="L296" s="36">
        <v>0.53800000000000003</v>
      </c>
      <c r="M296" s="36">
        <v>100</v>
      </c>
      <c r="N296" s="36">
        <v>53</v>
      </c>
      <c r="O296" s="36">
        <v>4.5599999999999996</v>
      </c>
      <c r="P296" s="36">
        <v>76</v>
      </c>
      <c r="Q296" s="5">
        <f t="shared" si="13"/>
        <v>6.5642994241842603</v>
      </c>
      <c r="R296" s="69">
        <v>54</v>
      </c>
      <c r="S296" s="53">
        <f t="shared" si="14"/>
        <v>4.6641074856046059</v>
      </c>
      <c r="T296" s="5">
        <f t="shared" si="16"/>
        <v>1.4074074074074074</v>
      </c>
      <c r="U296" s="36">
        <v>1.4710000000000001</v>
      </c>
      <c r="V296" s="36">
        <v>4.3600000000000003</v>
      </c>
      <c r="W296" s="36">
        <v>0.29599999999999999</v>
      </c>
      <c r="X296" s="36">
        <v>8</v>
      </c>
      <c r="Y296" s="5">
        <f t="shared" si="15"/>
        <v>0.69097888675623798</v>
      </c>
      <c r="Z296" s="38">
        <v>462</v>
      </c>
    </row>
    <row r="297" spans="1:26" ht="30">
      <c r="A297" s="64" t="s">
        <v>656</v>
      </c>
      <c r="B297" s="40">
        <v>1991</v>
      </c>
      <c r="C297" s="40">
        <v>1994</v>
      </c>
      <c r="D297" s="40" t="s">
        <v>315</v>
      </c>
      <c r="E297" s="40">
        <v>97</v>
      </c>
      <c r="F297" s="40">
        <v>1.2</v>
      </c>
      <c r="G297" s="40">
        <v>142.19999999999999</v>
      </c>
      <c r="H297" s="40">
        <v>98</v>
      </c>
      <c r="I297" s="40">
        <v>4</v>
      </c>
      <c r="J297" s="40">
        <v>8</v>
      </c>
      <c r="K297" s="40">
        <v>5</v>
      </c>
      <c r="L297" s="40">
        <v>0.61499999999999999</v>
      </c>
      <c r="M297" s="40">
        <v>147</v>
      </c>
      <c r="N297" s="40">
        <v>67</v>
      </c>
      <c r="O297" s="40">
        <v>4.2300000000000004</v>
      </c>
      <c r="P297" s="40">
        <v>98</v>
      </c>
      <c r="Q297" s="5">
        <f t="shared" si="13"/>
        <v>6.2025316455696213</v>
      </c>
      <c r="R297" s="70">
        <v>58</v>
      </c>
      <c r="S297" s="53">
        <f t="shared" si="14"/>
        <v>3.6708860759493676</v>
      </c>
      <c r="T297" s="5">
        <f t="shared" si="16"/>
        <v>1.6896551724137931</v>
      </c>
      <c r="U297" s="40">
        <v>1.4370000000000001</v>
      </c>
      <c r="V297" s="40">
        <v>4.01</v>
      </c>
      <c r="W297" s="40">
        <v>0.30599999999999999</v>
      </c>
      <c r="X297" s="40">
        <v>13</v>
      </c>
      <c r="Y297" s="5">
        <f t="shared" si="15"/>
        <v>0.82278481012658233</v>
      </c>
      <c r="Z297" s="42">
        <v>614</v>
      </c>
    </row>
    <row r="298" spans="1:26">
      <c r="A298" s="65" t="s">
        <v>655</v>
      </c>
      <c r="B298" s="36">
        <v>1981</v>
      </c>
      <c r="C298" s="36">
        <v>1983</v>
      </c>
      <c r="D298" s="36" t="s">
        <v>284</v>
      </c>
      <c r="E298" s="36">
        <v>97</v>
      </c>
      <c r="F298" s="36">
        <v>1.2</v>
      </c>
      <c r="G298" s="36">
        <v>102</v>
      </c>
      <c r="H298" s="36">
        <v>61</v>
      </c>
      <c r="I298" s="36">
        <v>6</v>
      </c>
      <c r="J298" s="36">
        <v>5</v>
      </c>
      <c r="K298" s="36">
        <v>6</v>
      </c>
      <c r="L298" s="36">
        <v>0.45500000000000002</v>
      </c>
      <c r="M298" s="36">
        <v>84</v>
      </c>
      <c r="N298" s="36">
        <v>40</v>
      </c>
      <c r="O298" s="36">
        <v>3.53</v>
      </c>
      <c r="P298" s="36">
        <v>95</v>
      </c>
      <c r="Q298" s="5">
        <f t="shared" si="13"/>
        <v>8.382352941176471</v>
      </c>
      <c r="R298" s="69">
        <v>34</v>
      </c>
      <c r="S298" s="53">
        <f t="shared" si="14"/>
        <v>3</v>
      </c>
      <c r="T298" s="5">
        <f t="shared" si="16"/>
        <v>2.7941176470588234</v>
      </c>
      <c r="U298" s="36">
        <v>1.157</v>
      </c>
      <c r="V298" s="36">
        <v>2.29</v>
      </c>
      <c r="W298" s="36">
        <v>0.29599999999999999</v>
      </c>
      <c r="X298" s="36">
        <v>3</v>
      </c>
      <c r="Y298" s="5">
        <f t="shared" si="15"/>
        <v>0.26470588235294118</v>
      </c>
      <c r="Z298" s="38">
        <v>411</v>
      </c>
    </row>
    <row r="299" spans="1:26">
      <c r="A299" s="64" t="s">
        <v>654</v>
      </c>
      <c r="B299" s="40">
        <v>1980</v>
      </c>
      <c r="C299" s="40">
        <v>1982</v>
      </c>
      <c r="D299" s="40" t="s">
        <v>279</v>
      </c>
      <c r="E299" s="40">
        <v>95</v>
      </c>
      <c r="F299" s="40">
        <v>1.2</v>
      </c>
      <c r="G299" s="40">
        <v>213.1</v>
      </c>
      <c r="H299" s="40">
        <v>38</v>
      </c>
      <c r="I299" s="40">
        <v>31</v>
      </c>
      <c r="J299" s="40">
        <v>11</v>
      </c>
      <c r="K299" s="40">
        <v>10</v>
      </c>
      <c r="L299" s="40">
        <v>0.52400000000000002</v>
      </c>
      <c r="M299" s="40">
        <v>205</v>
      </c>
      <c r="N299" s="40">
        <v>101</v>
      </c>
      <c r="O299" s="40">
        <v>4.26</v>
      </c>
      <c r="P299" s="40">
        <v>99</v>
      </c>
      <c r="Q299" s="5">
        <f t="shared" si="13"/>
        <v>4.1811356170811829</v>
      </c>
      <c r="R299" s="70">
        <v>84</v>
      </c>
      <c r="S299" s="53">
        <f t="shared" si="14"/>
        <v>3.5476302205537307</v>
      </c>
      <c r="T299" s="5">
        <f t="shared" si="16"/>
        <v>1.1785714285714286</v>
      </c>
      <c r="U299" s="40">
        <v>1.355</v>
      </c>
      <c r="V299" s="40">
        <v>5.22</v>
      </c>
      <c r="W299" s="40">
        <v>0.249</v>
      </c>
      <c r="X299" s="40">
        <v>36</v>
      </c>
      <c r="Y299" s="5">
        <f t="shared" si="15"/>
        <v>1.5204129516658846</v>
      </c>
      <c r="Z299" s="42">
        <v>904</v>
      </c>
    </row>
    <row r="300" spans="1:26">
      <c r="A300" s="65" t="s">
        <v>653</v>
      </c>
      <c r="B300" s="36">
        <v>2016</v>
      </c>
      <c r="C300" s="36">
        <v>2018</v>
      </c>
      <c r="D300" s="36" t="s">
        <v>291</v>
      </c>
      <c r="E300" s="36">
        <v>102</v>
      </c>
      <c r="F300" s="36">
        <v>1.1000000000000001</v>
      </c>
      <c r="G300" s="36">
        <v>117.2</v>
      </c>
      <c r="H300" s="36">
        <v>116</v>
      </c>
      <c r="I300" s="36">
        <v>0</v>
      </c>
      <c r="J300" s="36">
        <v>6</v>
      </c>
      <c r="K300" s="36">
        <v>9</v>
      </c>
      <c r="L300" s="36">
        <v>0.4</v>
      </c>
      <c r="M300" s="36">
        <v>106</v>
      </c>
      <c r="N300" s="36">
        <v>57</v>
      </c>
      <c r="O300" s="36">
        <v>4.3600000000000003</v>
      </c>
      <c r="P300" s="36">
        <v>111</v>
      </c>
      <c r="Q300" s="5">
        <f t="shared" si="13"/>
        <v>8.5238907849829353</v>
      </c>
      <c r="R300" s="69">
        <v>51</v>
      </c>
      <c r="S300" s="53">
        <f t="shared" si="14"/>
        <v>3.9163822525597269</v>
      </c>
      <c r="T300" s="5">
        <f t="shared" si="16"/>
        <v>2.1764705882352939</v>
      </c>
      <c r="U300" s="36">
        <v>1.3340000000000001</v>
      </c>
      <c r="V300" s="36">
        <v>4.5</v>
      </c>
      <c r="W300" s="36">
        <v>0.27800000000000002</v>
      </c>
      <c r="X300" s="36">
        <v>17</v>
      </c>
      <c r="Y300" s="5">
        <f t="shared" si="15"/>
        <v>1.3054607508532423</v>
      </c>
      <c r="Z300" s="38">
        <v>501</v>
      </c>
    </row>
    <row r="301" spans="1:26">
      <c r="A301" s="64" t="s">
        <v>652</v>
      </c>
      <c r="B301" s="40">
        <v>2016</v>
      </c>
      <c r="C301" s="40">
        <v>2018</v>
      </c>
      <c r="D301" s="40" t="s">
        <v>291</v>
      </c>
      <c r="E301" s="40">
        <v>102</v>
      </c>
      <c r="F301" s="40">
        <v>1.1000000000000001</v>
      </c>
      <c r="G301" s="40">
        <v>125</v>
      </c>
      <c r="H301" s="40">
        <v>53</v>
      </c>
      <c r="I301" s="40">
        <v>15</v>
      </c>
      <c r="J301" s="40">
        <v>4</v>
      </c>
      <c r="K301" s="40">
        <v>4</v>
      </c>
      <c r="L301" s="40">
        <v>0.5</v>
      </c>
      <c r="M301" s="40">
        <v>116</v>
      </c>
      <c r="N301" s="40">
        <v>58</v>
      </c>
      <c r="O301" s="40">
        <v>4.18</v>
      </c>
      <c r="P301" s="40">
        <v>126</v>
      </c>
      <c r="Q301" s="5">
        <f t="shared" si="13"/>
        <v>9.0719999999999992</v>
      </c>
      <c r="R301" s="70">
        <v>47</v>
      </c>
      <c r="S301" s="53">
        <f t="shared" si="14"/>
        <v>3.3839999999999999</v>
      </c>
      <c r="T301" s="5">
        <f t="shared" si="16"/>
        <v>2.6808510638297873</v>
      </c>
      <c r="U301" s="40">
        <v>1.304</v>
      </c>
      <c r="V301" s="40">
        <v>4.3899999999999997</v>
      </c>
      <c r="W301" s="40">
        <v>0.28999999999999998</v>
      </c>
      <c r="X301" s="40">
        <v>19</v>
      </c>
      <c r="Y301" s="5">
        <f t="shared" si="15"/>
        <v>1.3679999999999999</v>
      </c>
      <c r="Z301" s="42">
        <v>533</v>
      </c>
    </row>
    <row r="302" spans="1:26">
      <c r="A302" s="65" t="s">
        <v>651</v>
      </c>
      <c r="B302" s="36">
        <v>2011</v>
      </c>
      <c r="C302" s="36">
        <v>2013</v>
      </c>
      <c r="D302" s="36" t="s">
        <v>284</v>
      </c>
      <c r="E302" s="36">
        <v>103</v>
      </c>
      <c r="F302" s="36">
        <v>1.1000000000000001</v>
      </c>
      <c r="G302" s="36">
        <v>132</v>
      </c>
      <c r="H302" s="36">
        <v>109</v>
      </c>
      <c r="I302" s="36">
        <v>5</v>
      </c>
      <c r="J302" s="36">
        <v>5</v>
      </c>
      <c r="K302" s="36">
        <v>8</v>
      </c>
      <c r="L302" s="36">
        <v>0.38500000000000001</v>
      </c>
      <c r="M302" s="36">
        <v>117</v>
      </c>
      <c r="N302" s="36">
        <v>56</v>
      </c>
      <c r="O302" s="36">
        <v>3.82</v>
      </c>
      <c r="P302" s="36">
        <v>119</v>
      </c>
      <c r="Q302" s="5">
        <f t="shared" si="13"/>
        <v>8.1136363636363633</v>
      </c>
      <c r="R302" s="69">
        <v>56</v>
      </c>
      <c r="S302" s="53">
        <f t="shared" si="14"/>
        <v>3.8181818181818183</v>
      </c>
      <c r="T302" s="5">
        <f t="shared" si="16"/>
        <v>2.125</v>
      </c>
      <c r="U302" s="36">
        <v>1.3109999999999999</v>
      </c>
      <c r="V302" s="36">
        <v>4.3499999999999996</v>
      </c>
      <c r="W302" s="36">
        <v>0.28199999999999997</v>
      </c>
      <c r="X302" s="36">
        <v>17</v>
      </c>
      <c r="Y302" s="5">
        <f t="shared" si="15"/>
        <v>1.1590909090909092</v>
      </c>
      <c r="Z302" s="38">
        <v>557</v>
      </c>
    </row>
    <row r="303" spans="1:26">
      <c r="A303" s="64" t="s">
        <v>650</v>
      </c>
      <c r="B303" s="40">
        <v>2011</v>
      </c>
      <c r="C303" s="40">
        <v>2013</v>
      </c>
      <c r="D303" s="40" t="s">
        <v>280</v>
      </c>
      <c r="E303" s="40">
        <v>102</v>
      </c>
      <c r="F303" s="40">
        <v>1.1000000000000001</v>
      </c>
      <c r="G303" s="40">
        <v>133.19999999999999</v>
      </c>
      <c r="H303" s="40">
        <v>136</v>
      </c>
      <c r="I303" s="40">
        <v>0</v>
      </c>
      <c r="J303" s="40">
        <v>8</v>
      </c>
      <c r="K303" s="40">
        <v>6</v>
      </c>
      <c r="L303" s="40">
        <v>0.57099999999999995</v>
      </c>
      <c r="M303" s="40">
        <v>123</v>
      </c>
      <c r="N303" s="40">
        <v>62</v>
      </c>
      <c r="O303" s="40">
        <v>4.17</v>
      </c>
      <c r="P303" s="40">
        <v>138</v>
      </c>
      <c r="Q303" s="5">
        <f t="shared" si="13"/>
        <v>9.3243243243243246</v>
      </c>
      <c r="R303" s="70">
        <v>42</v>
      </c>
      <c r="S303" s="53">
        <f t="shared" si="14"/>
        <v>2.8378378378378382</v>
      </c>
      <c r="T303" s="5">
        <f t="shared" si="16"/>
        <v>3.2857142857142856</v>
      </c>
      <c r="U303" s="40">
        <v>1.234</v>
      </c>
      <c r="V303" s="40">
        <v>3.3</v>
      </c>
      <c r="W303" s="40">
        <v>0.30099999999999999</v>
      </c>
      <c r="X303" s="40">
        <v>13</v>
      </c>
      <c r="Y303" s="5">
        <f t="shared" si="15"/>
        <v>0.8783783783783784</v>
      </c>
      <c r="Z303" s="42">
        <v>566</v>
      </c>
    </row>
    <row r="304" spans="1:26">
      <c r="A304" s="65" t="s">
        <v>649</v>
      </c>
      <c r="B304" s="36">
        <v>2010</v>
      </c>
      <c r="C304" s="36">
        <v>2013</v>
      </c>
      <c r="D304" s="36" t="s">
        <v>294</v>
      </c>
      <c r="E304" s="36">
        <v>97</v>
      </c>
      <c r="F304" s="36">
        <v>1.1000000000000001</v>
      </c>
      <c r="G304" s="36">
        <v>138.19999999999999</v>
      </c>
      <c r="H304" s="36">
        <v>28</v>
      </c>
      <c r="I304" s="36">
        <v>24</v>
      </c>
      <c r="J304" s="36">
        <v>8</v>
      </c>
      <c r="K304" s="36">
        <v>10</v>
      </c>
      <c r="L304" s="36">
        <v>0.44400000000000001</v>
      </c>
      <c r="M304" s="36">
        <v>156</v>
      </c>
      <c r="N304" s="36">
        <v>64</v>
      </c>
      <c r="O304" s="36">
        <v>4.1500000000000004</v>
      </c>
      <c r="P304" s="36">
        <v>86</v>
      </c>
      <c r="Q304" s="5">
        <f t="shared" si="13"/>
        <v>5.6005788712011588</v>
      </c>
      <c r="R304" s="69">
        <v>44</v>
      </c>
      <c r="S304" s="53">
        <f t="shared" si="14"/>
        <v>2.8654124457308252</v>
      </c>
      <c r="T304" s="5">
        <f t="shared" si="16"/>
        <v>1.9545454545454546</v>
      </c>
      <c r="U304" s="36">
        <v>1.4419999999999999</v>
      </c>
      <c r="V304" s="36">
        <v>4.6100000000000003</v>
      </c>
      <c r="W304" s="36">
        <v>0.309</v>
      </c>
      <c r="X304" s="36">
        <v>18</v>
      </c>
      <c r="Y304" s="5">
        <f t="shared" si="15"/>
        <v>1.1722141823444285</v>
      </c>
      <c r="Z304" s="38">
        <v>606</v>
      </c>
    </row>
    <row r="305" spans="1:26" ht="30">
      <c r="A305" s="64" t="s">
        <v>648</v>
      </c>
      <c r="B305" s="40">
        <v>2006</v>
      </c>
      <c r="C305" s="40">
        <v>2008</v>
      </c>
      <c r="D305" s="40" t="s">
        <v>279</v>
      </c>
      <c r="E305" s="40">
        <v>103</v>
      </c>
      <c r="F305" s="40">
        <v>1.1000000000000001</v>
      </c>
      <c r="G305" s="40">
        <v>106</v>
      </c>
      <c r="H305" s="40">
        <v>141</v>
      </c>
      <c r="I305" s="40">
        <v>0</v>
      </c>
      <c r="J305" s="40">
        <v>8</v>
      </c>
      <c r="K305" s="40">
        <v>3</v>
      </c>
      <c r="L305" s="40">
        <v>0.72699999999999998</v>
      </c>
      <c r="M305" s="40">
        <v>97</v>
      </c>
      <c r="N305" s="40">
        <v>50</v>
      </c>
      <c r="O305" s="40">
        <v>4.25</v>
      </c>
      <c r="P305" s="40">
        <v>108</v>
      </c>
      <c r="Q305" s="5">
        <f t="shared" si="13"/>
        <v>9.1698113207547163</v>
      </c>
      <c r="R305" s="70">
        <v>63</v>
      </c>
      <c r="S305" s="53">
        <f t="shared" si="14"/>
        <v>5.3490566037735849</v>
      </c>
      <c r="T305" s="5">
        <f t="shared" si="16"/>
        <v>1.7142857142857142</v>
      </c>
      <c r="U305" s="40">
        <v>1.5089999999999999</v>
      </c>
      <c r="V305" s="40">
        <v>4.79</v>
      </c>
      <c r="W305" s="40">
        <v>0.30399999999999999</v>
      </c>
      <c r="X305" s="40">
        <v>14</v>
      </c>
      <c r="Y305" s="5">
        <f t="shared" si="15"/>
        <v>1.1886792452830188</v>
      </c>
      <c r="Z305" s="42">
        <v>467</v>
      </c>
    </row>
    <row r="306" spans="1:26">
      <c r="A306" s="65" t="s">
        <v>647</v>
      </c>
      <c r="B306" s="36">
        <v>2003</v>
      </c>
      <c r="C306" s="36">
        <v>2006</v>
      </c>
      <c r="D306" s="36" t="s">
        <v>315</v>
      </c>
      <c r="E306" s="36">
        <v>103</v>
      </c>
      <c r="F306" s="36">
        <v>1.1000000000000001</v>
      </c>
      <c r="G306" s="36">
        <v>169</v>
      </c>
      <c r="H306" s="36">
        <v>138</v>
      </c>
      <c r="I306" s="36">
        <v>0</v>
      </c>
      <c r="J306" s="36">
        <v>4</v>
      </c>
      <c r="K306" s="36">
        <v>7</v>
      </c>
      <c r="L306" s="36">
        <v>0.36399999999999999</v>
      </c>
      <c r="M306" s="36">
        <v>161</v>
      </c>
      <c r="N306" s="36">
        <v>79</v>
      </c>
      <c r="O306" s="36">
        <v>4.21</v>
      </c>
      <c r="P306" s="36">
        <v>71</v>
      </c>
      <c r="Q306" s="5">
        <f t="shared" si="13"/>
        <v>3.7810650887573964</v>
      </c>
      <c r="R306" s="69">
        <v>52</v>
      </c>
      <c r="S306" s="53">
        <f t="shared" si="14"/>
        <v>2.7692307692307692</v>
      </c>
      <c r="T306" s="5">
        <f t="shared" si="16"/>
        <v>1.3653846153846154</v>
      </c>
      <c r="U306" s="36">
        <v>1.26</v>
      </c>
      <c r="V306" s="36">
        <v>4.9000000000000004</v>
      </c>
      <c r="W306" s="36">
        <v>0.253</v>
      </c>
      <c r="X306" s="36">
        <v>22</v>
      </c>
      <c r="Y306" s="5">
        <f t="shared" si="15"/>
        <v>1.1715976331360947</v>
      </c>
      <c r="Z306" s="38">
        <v>705</v>
      </c>
    </row>
    <row r="307" spans="1:26">
      <c r="A307" s="64" t="s">
        <v>646</v>
      </c>
      <c r="B307" s="40">
        <v>1999</v>
      </c>
      <c r="C307" s="40">
        <v>2002</v>
      </c>
      <c r="D307" s="40" t="s">
        <v>301</v>
      </c>
      <c r="E307" s="40">
        <v>97</v>
      </c>
      <c r="F307" s="40">
        <v>1.1000000000000001</v>
      </c>
      <c r="G307" s="40">
        <v>161.19999999999999</v>
      </c>
      <c r="H307" s="40">
        <v>59</v>
      </c>
      <c r="I307" s="40">
        <v>19</v>
      </c>
      <c r="J307" s="40">
        <v>6</v>
      </c>
      <c r="K307" s="40">
        <v>8</v>
      </c>
      <c r="L307" s="40">
        <v>0.42899999999999999</v>
      </c>
      <c r="M307" s="40">
        <v>197</v>
      </c>
      <c r="N307" s="40">
        <v>86</v>
      </c>
      <c r="O307" s="40">
        <v>4.79</v>
      </c>
      <c r="P307" s="40">
        <v>99</v>
      </c>
      <c r="Q307" s="5">
        <f t="shared" si="13"/>
        <v>5.5272952853598021</v>
      </c>
      <c r="R307" s="70">
        <v>62</v>
      </c>
      <c r="S307" s="53">
        <f t="shared" si="14"/>
        <v>3.4615384615384617</v>
      </c>
      <c r="T307" s="5">
        <f t="shared" si="16"/>
        <v>1.596774193548387</v>
      </c>
      <c r="U307" s="40">
        <v>1.6020000000000001</v>
      </c>
      <c r="V307" s="40">
        <v>4.09</v>
      </c>
      <c r="W307" s="40">
        <v>0.34599999999999997</v>
      </c>
      <c r="X307" s="40">
        <v>12</v>
      </c>
      <c r="Y307" s="5">
        <f t="shared" si="15"/>
        <v>0.66997518610421847</v>
      </c>
      <c r="Z307" s="42">
        <v>724</v>
      </c>
    </row>
    <row r="308" spans="1:26">
      <c r="A308" s="65" t="s">
        <v>645</v>
      </c>
      <c r="B308" s="36">
        <v>1999</v>
      </c>
      <c r="C308" s="36">
        <v>2002</v>
      </c>
      <c r="D308" s="36" t="s">
        <v>301</v>
      </c>
      <c r="E308" s="36">
        <v>98</v>
      </c>
      <c r="F308" s="36">
        <v>1.1000000000000001</v>
      </c>
      <c r="G308" s="36">
        <v>208.1</v>
      </c>
      <c r="H308" s="36">
        <v>113</v>
      </c>
      <c r="I308" s="36">
        <v>18</v>
      </c>
      <c r="J308" s="36">
        <v>14</v>
      </c>
      <c r="K308" s="36">
        <v>14</v>
      </c>
      <c r="L308" s="36">
        <v>0.5</v>
      </c>
      <c r="M308" s="36">
        <v>224</v>
      </c>
      <c r="N308" s="36">
        <v>102</v>
      </c>
      <c r="O308" s="36">
        <v>4.41</v>
      </c>
      <c r="P308" s="36">
        <v>146</v>
      </c>
      <c r="Q308" s="5">
        <f t="shared" si="13"/>
        <v>6.3142719846227777</v>
      </c>
      <c r="R308" s="69">
        <v>87</v>
      </c>
      <c r="S308" s="53">
        <f t="shared" si="14"/>
        <v>3.762614127823162</v>
      </c>
      <c r="T308" s="5">
        <f t="shared" si="16"/>
        <v>1.6781609195402298</v>
      </c>
      <c r="U308" s="36">
        <v>1.4930000000000001</v>
      </c>
      <c r="V308" s="36">
        <v>4.3499999999999996</v>
      </c>
      <c r="W308" s="36">
        <v>0.309</v>
      </c>
      <c r="X308" s="36">
        <v>20</v>
      </c>
      <c r="Y308" s="5">
        <f t="shared" si="15"/>
        <v>0.86496876501681896</v>
      </c>
      <c r="Z308" s="38">
        <v>935</v>
      </c>
    </row>
    <row r="309" spans="1:26" ht="30">
      <c r="A309" s="64" t="s">
        <v>644</v>
      </c>
      <c r="B309" s="40">
        <v>1998</v>
      </c>
      <c r="C309" s="40">
        <v>2000</v>
      </c>
      <c r="D309" s="40" t="s">
        <v>277</v>
      </c>
      <c r="E309" s="40">
        <v>105</v>
      </c>
      <c r="F309" s="40">
        <v>1.1000000000000001</v>
      </c>
      <c r="G309" s="40">
        <v>156.1</v>
      </c>
      <c r="H309" s="40">
        <v>148</v>
      </c>
      <c r="I309" s="40">
        <v>0</v>
      </c>
      <c r="J309" s="40">
        <v>10</v>
      </c>
      <c r="K309" s="40">
        <v>4</v>
      </c>
      <c r="L309" s="40">
        <v>0.71399999999999997</v>
      </c>
      <c r="M309" s="40">
        <v>132</v>
      </c>
      <c r="N309" s="40">
        <v>79</v>
      </c>
      <c r="O309" s="40">
        <v>4.55</v>
      </c>
      <c r="P309" s="40">
        <v>147</v>
      </c>
      <c r="Q309" s="5">
        <f t="shared" si="13"/>
        <v>8.4753363228699552</v>
      </c>
      <c r="R309" s="70">
        <v>111</v>
      </c>
      <c r="S309" s="53">
        <f t="shared" si="14"/>
        <v>6.3997437540038442</v>
      </c>
      <c r="T309" s="5">
        <f t="shared" si="16"/>
        <v>1.3243243243243243</v>
      </c>
      <c r="U309" s="40">
        <v>1.554</v>
      </c>
      <c r="V309" s="40">
        <v>5.08</v>
      </c>
      <c r="W309" s="40">
        <v>0.27800000000000002</v>
      </c>
      <c r="X309" s="40">
        <v>19</v>
      </c>
      <c r="Y309" s="5">
        <f t="shared" si="15"/>
        <v>1.0954516335682256</v>
      </c>
      <c r="Z309" s="42">
        <v>698</v>
      </c>
    </row>
    <row r="310" spans="1:26" ht="30">
      <c r="A310" s="65" t="s">
        <v>643</v>
      </c>
      <c r="B310" s="36">
        <v>1996</v>
      </c>
      <c r="C310" s="36">
        <v>1999</v>
      </c>
      <c r="D310" s="36" t="s">
        <v>301</v>
      </c>
      <c r="E310" s="36">
        <v>104</v>
      </c>
      <c r="F310" s="36">
        <v>1.1000000000000001</v>
      </c>
      <c r="G310" s="36">
        <v>140.19999999999999</v>
      </c>
      <c r="H310" s="36">
        <v>72</v>
      </c>
      <c r="I310" s="36">
        <v>13</v>
      </c>
      <c r="J310" s="36">
        <v>9</v>
      </c>
      <c r="K310" s="36">
        <v>6</v>
      </c>
      <c r="L310" s="36">
        <v>0.6</v>
      </c>
      <c r="M310" s="36">
        <v>152</v>
      </c>
      <c r="N310" s="36">
        <v>71</v>
      </c>
      <c r="O310" s="36">
        <v>4.54</v>
      </c>
      <c r="P310" s="36">
        <v>82</v>
      </c>
      <c r="Q310" s="5">
        <f t="shared" si="13"/>
        <v>5.2639087018544943</v>
      </c>
      <c r="R310" s="69">
        <v>55</v>
      </c>
      <c r="S310" s="53">
        <f t="shared" si="14"/>
        <v>3.5306704707560632</v>
      </c>
      <c r="T310" s="5">
        <f t="shared" si="16"/>
        <v>1.490909090909091</v>
      </c>
      <c r="U310" s="36">
        <v>1.472</v>
      </c>
      <c r="V310" s="36">
        <v>4.8899999999999997</v>
      </c>
      <c r="W310" s="36">
        <v>0.29699999999999999</v>
      </c>
      <c r="X310" s="36">
        <v>18</v>
      </c>
      <c r="Y310" s="5">
        <f t="shared" si="15"/>
        <v>1.1554921540656204</v>
      </c>
      <c r="Z310" s="38">
        <v>620</v>
      </c>
    </row>
    <row r="311" spans="1:26">
      <c r="A311" s="64" t="s">
        <v>642</v>
      </c>
      <c r="B311" s="40">
        <v>1995</v>
      </c>
      <c r="C311" s="40">
        <v>1997</v>
      </c>
      <c r="D311" s="40" t="s">
        <v>284</v>
      </c>
      <c r="E311" s="40">
        <v>105</v>
      </c>
      <c r="F311" s="40">
        <v>1.1000000000000001</v>
      </c>
      <c r="G311" s="40">
        <v>92.2</v>
      </c>
      <c r="H311" s="40">
        <v>28</v>
      </c>
      <c r="I311" s="40">
        <v>14</v>
      </c>
      <c r="J311" s="40">
        <v>5</v>
      </c>
      <c r="K311" s="40">
        <v>4</v>
      </c>
      <c r="L311" s="40">
        <v>0.55600000000000005</v>
      </c>
      <c r="M311" s="40">
        <v>109</v>
      </c>
      <c r="N311" s="40">
        <v>45</v>
      </c>
      <c r="O311" s="40">
        <v>4.37</v>
      </c>
      <c r="P311" s="40">
        <v>54</v>
      </c>
      <c r="Q311" s="5">
        <f t="shared" si="13"/>
        <v>5.271149674620391</v>
      </c>
      <c r="R311" s="70">
        <v>34</v>
      </c>
      <c r="S311" s="53">
        <f t="shared" si="14"/>
        <v>3.3188720173535793</v>
      </c>
      <c r="T311" s="5">
        <f t="shared" si="16"/>
        <v>1.588235294117647</v>
      </c>
      <c r="U311" s="40">
        <v>1.5429999999999999</v>
      </c>
      <c r="V311" s="40">
        <v>4.3499999999999996</v>
      </c>
      <c r="W311" s="40">
        <v>0.32800000000000001</v>
      </c>
      <c r="X311" s="40">
        <v>9</v>
      </c>
      <c r="Y311" s="5">
        <f t="shared" si="15"/>
        <v>0.87852494577006512</v>
      </c>
      <c r="Z311" s="42">
        <v>404</v>
      </c>
    </row>
    <row r="312" spans="1:26" ht="30">
      <c r="A312" s="65" t="s">
        <v>641</v>
      </c>
      <c r="B312" s="36">
        <v>1976</v>
      </c>
      <c r="C312" s="36">
        <v>1978</v>
      </c>
      <c r="D312" s="36" t="s">
        <v>281</v>
      </c>
      <c r="E312" s="36">
        <v>103</v>
      </c>
      <c r="F312" s="36">
        <v>1.1000000000000001</v>
      </c>
      <c r="G312" s="36">
        <v>211.1</v>
      </c>
      <c r="H312" s="36">
        <v>109</v>
      </c>
      <c r="I312" s="36">
        <v>4</v>
      </c>
      <c r="J312" s="36">
        <v>14</v>
      </c>
      <c r="K312" s="36">
        <v>8</v>
      </c>
      <c r="L312" s="36">
        <v>0.63600000000000001</v>
      </c>
      <c r="M312" s="36">
        <v>173</v>
      </c>
      <c r="N312" s="36">
        <v>83</v>
      </c>
      <c r="O312" s="36">
        <v>3.53</v>
      </c>
      <c r="P312" s="36">
        <v>115</v>
      </c>
      <c r="Q312" s="5">
        <f t="shared" si="13"/>
        <v>4.9028896257697774</v>
      </c>
      <c r="R312" s="69">
        <v>77</v>
      </c>
      <c r="S312" s="53">
        <f t="shared" si="14"/>
        <v>3.2828043581241122</v>
      </c>
      <c r="T312" s="5">
        <f t="shared" si="16"/>
        <v>1.4935064935064934</v>
      </c>
      <c r="U312" s="36">
        <v>1.1830000000000001</v>
      </c>
      <c r="V312" s="36">
        <v>4.07</v>
      </c>
      <c r="W312" s="36">
        <v>0.23200000000000001</v>
      </c>
      <c r="X312" s="36">
        <v>23</v>
      </c>
      <c r="Y312" s="5">
        <f t="shared" si="15"/>
        <v>0.98057792515395548</v>
      </c>
      <c r="Z312" s="38">
        <v>873</v>
      </c>
    </row>
    <row r="313" spans="1:26" ht="30">
      <c r="A313" s="64" t="s">
        <v>640</v>
      </c>
      <c r="B313" s="40">
        <v>2012</v>
      </c>
      <c r="C313" s="40">
        <v>2014</v>
      </c>
      <c r="D313" s="40" t="s">
        <v>286</v>
      </c>
      <c r="E313" s="40">
        <v>101</v>
      </c>
      <c r="F313" s="40">
        <v>1</v>
      </c>
      <c r="G313" s="40">
        <v>155.1</v>
      </c>
      <c r="H313" s="40">
        <v>60</v>
      </c>
      <c r="I313" s="40">
        <v>15</v>
      </c>
      <c r="J313" s="40">
        <v>5</v>
      </c>
      <c r="K313" s="40">
        <v>8</v>
      </c>
      <c r="L313" s="40">
        <v>0.38500000000000001</v>
      </c>
      <c r="M313" s="40">
        <v>150</v>
      </c>
      <c r="N313" s="40">
        <v>68</v>
      </c>
      <c r="O313" s="40">
        <v>3.94</v>
      </c>
      <c r="P313" s="40">
        <v>138</v>
      </c>
      <c r="Q313" s="5">
        <f t="shared" si="13"/>
        <v>8.0077369439071564</v>
      </c>
      <c r="R313" s="70">
        <v>55</v>
      </c>
      <c r="S313" s="53">
        <f t="shared" si="14"/>
        <v>3.1914893617021276</v>
      </c>
      <c r="T313" s="5">
        <f t="shared" si="16"/>
        <v>2.5090909090909093</v>
      </c>
      <c r="U313" s="40">
        <v>1.32</v>
      </c>
      <c r="V313" s="40">
        <v>4.12</v>
      </c>
      <c r="W313" s="40">
        <v>0.3</v>
      </c>
      <c r="X313" s="40">
        <v>19</v>
      </c>
      <c r="Y313" s="5">
        <f t="shared" si="15"/>
        <v>1.1025145067698261</v>
      </c>
      <c r="Z313" s="42">
        <v>660</v>
      </c>
    </row>
    <row r="314" spans="1:26" ht="30">
      <c r="A314" s="65" t="s">
        <v>639</v>
      </c>
      <c r="B314" s="36">
        <v>2011</v>
      </c>
      <c r="C314" s="36">
        <v>2013</v>
      </c>
      <c r="D314" s="36" t="s">
        <v>286</v>
      </c>
      <c r="E314" s="36">
        <v>104</v>
      </c>
      <c r="F314" s="36">
        <v>1</v>
      </c>
      <c r="G314" s="36">
        <v>133.19999999999999</v>
      </c>
      <c r="H314" s="36">
        <v>138</v>
      </c>
      <c r="I314" s="36">
        <v>0</v>
      </c>
      <c r="J314" s="36">
        <v>7</v>
      </c>
      <c r="K314" s="36">
        <v>7</v>
      </c>
      <c r="L314" s="36">
        <v>0.5</v>
      </c>
      <c r="M314" s="36">
        <v>135</v>
      </c>
      <c r="N314" s="36">
        <v>56</v>
      </c>
      <c r="O314" s="36">
        <v>3.77</v>
      </c>
      <c r="P314" s="36">
        <v>75</v>
      </c>
      <c r="Q314" s="5">
        <f t="shared" si="13"/>
        <v>5.0675675675675675</v>
      </c>
      <c r="R314" s="69">
        <v>49</v>
      </c>
      <c r="S314" s="53">
        <f t="shared" si="14"/>
        <v>3.310810810810811</v>
      </c>
      <c r="T314" s="5">
        <f t="shared" si="16"/>
        <v>1.5306122448979591</v>
      </c>
      <c r="U314" s="36">
        <v>1.377</v>
      </c>
      <c r="V314" s="36">
        <v>4.13</v>
      </c>
      <c r="W314" s="36">
        <v>0.29599999999999999</v>
      </c>
      <c r="X314" s="36">
        <v>10</v>
      </c>
      <c r="Y314" s="5">
        <f t="shared" si="15"/>
        <v>0.67567567567567566</v>
      </c>
      <c r="Z314" s="38">
        <v>567</v>
      </c>
    </row>
    <row r="315" spans="1:26" ht="30">
      <c r="A315" s="64" t="s">
        <v>638</v>
      </c>
      <c r="B315" s="40">
        <v>2010</v>
      </c>
      <c r="C315" s="40">
        <v>2012</v>
      </c>
      <c r="D315" s="40" t="s">
        <v>637</v>
      </c>
      <c r="E315" s="40">
        <v>97</v>
      </c>
      <c r="F315" s="40">
        <v>1</v>
      </c>
      <c r="G315" s="40">
        <v>240.1</v>
      </c>
      <c r="H315" s="40">
        <v>165</v>
      </c>
      <c r="I315" s="40">
        <v>12</v>
      </c>
      <c r="J315" s="40">
        <v>14</v>
      </c>
      <c r="K315" s="40">
        <v>12</v>
      </c>
      <c r="L315" s="40">
        <v>0.53800000000000003</v>
      </c>
      <c r="M315" s="40">
        <v>223</v>
      </c>
      <c r="N315" s="40">
        <v>106</v>
      </c>
      <c r="O315" s="40">
        <v>3.97</v>
      </c>
      <c r="P315" s="40">
        <v>218</v>
      </c>
      <c r="Q315" s="5">
        <f t="shared" si="13"/>
        <v>8.1715951686797172</v>
      </c>
      <c r="R315" s="70">
        <v>82</v>
      </c>
      <c r="S315" s="53">
        <f t="shared" si="14"/>
        <v>3.0737192836318199</v>
      </c>
      <c r="T315" s="5">
        <f t="shared" si="16"/>
        <v>2.6585365853658538</v>
      </c>
      <c r="U315" s="40">
        <v>1.2689999999999999</v>
      </c>
      <c r="V315" s="40">
        <v>3.79</v>
      </c>
      <c r="W315" s="40">
        <v>0.29299999999999998</v>
      </c>
      <c r="X315" s="40">
        <v>28</v>
      </c>
      <c r="Y315" s="5">
        <f t="shared" si="15"/>
        <v>1.0495626822157436</v>
      </c>
      <c r="Z315" s="42">
        <v>1009</v>
      </c>
    </row>
    <row r="316" spans="1:26">
      <c r="A316" s="65" t="s">
        <v>636</v>
      </c>
      <c r="B316" s="36">
        <v>2007</v>
      </c>
      <c r="C316" s="36">
        <v>2009</v>
      </c>
      <c r="D316" s="36" t="s">
        <v>280</v>
      </c>
      <c r="E316" s="36">
        <v>95</v>
      </c>
      <c r="F316" s="36">
        <v>1</v>
      </c>
      <c r="G316" s="36">
        <v>303</v>
      </c>
      <c r="H316" s="36">
        <v>60</v>
      </c>
      <c r="I316" s="36">
        <v>52</v>
      </c>
      <c r="J316" s="36">
        <v>24</v>
      </c>
      <c r="K316" s="36">
        <v>14</v>
      </c>
      <c r="L316" s="36">
        <v>0.63200000000000001</v>
      </c>
      <c r="M316" s="36">
        <v>350</v>
      </c>
      <c r="N316" s="36">
        <v>157</v>
      </c>
      <c r="O316" s="36">
        <v>4.66</v>
      </c>
      <c r="P316" s="36">
        <v>132</v>
      </c>
      <c r="Q316" s="5">
        <f t="shared" ref="Q316:Q379" si="17">(P316/G316)*9</f>
        <v>3.9207920792079207</v>
      </c>
      <c r="R316" s="69">
        <v>91</v>
      </c>
      <c r="S316" s="53">
        <f t="shared" si="14"/>
        <v>2.7029702970297032</v>
      </c>
      <c r="T316" s="5">
        <f t="shared" si="16"/>
        <v>1.4505494505494505</v>
      </c>
      <c r="U316" s="36">
        <v>1.4550000000000001</v>
      </c>
      <c r="V316" s="36">
        <v>5.14</v>
      </c>
      <c r="W316" s="36">
        <v>0.3</v>
      </c>
      <c r="X316" s="36">
        <v>40</v>
      </c>
      <c r="Y316" s="5">
        <f t="shared" si="15"/>
        <v>1.1881188118811881</v>
      </c>
      <c r="Z316" s="38">
        <v>1333</v>
      </c>
    </row>
    <row r="317" spans="1:26">
      <c r="A317" s="64" t="s">
        <v>635</v>
      </c>
      <c r="B317" s="40">
        <v>2006</v>
      </c>
      <c r="C317" s="40">
        <v>2008</v>
      </c>
      <c r="D317" s="40" t="s">
        <v>284</v>
      </c>
      <c r="E317" s="40">
        <v>103</v>
      </c>
      <c r="F317" s="40">
        <v>1</v>
      </c>
      <c r="G317" s="40">
        <v>116</v>
      </c>
      <c r="H317" s="40">
        <v>118</v>
      </c>
      <c r="I317" s="40">
        <v>0</v>
      </c>
      <c r="J317" s="40">
        <v>6</v>
      </c>
      <c r="K317" s="40">
        <v>7</v>
      </c>
      <c r="L317" s="40">
        <v>0.46200000000000002</v>
      </c>
      <c r="M317" s="40">
        <v>110</v>
      </c>
      <c r="N317" s="40">
        <v>56</v>
      </c>
      <c r="O317" s="40">
        <v>4.34</v>
      </c>
      <c r="P317" s="40">
        <v>108</v>
      </c>
      <c r="Q317" s="5">
        <f t="shared" si="17"/>
        <v>8.3793103448275854</v>
      </c>
      <c r="R317" s="70">
        <v>56</v>
      </c>
      <c r="S317" s="53">
        <f t="shared" ref="S317:S380" si="18">(R317/G317)*9</f>
        <v>4.3448275862068968</v>
      </c>
      <c r="T317" s="5">
        <f t="shared" si="16"/>
        <v>1.9285714285714286</v>
      </c>
      <c r="U317" s="40">
        <v>1.431</v>
      </c>
      <c r="V317" s="40">
        <v>3.88</v>
      </c>
      <c r="W317" s="40">
        <v>0.309</v>
      </c>
      <c r="X317" s="40">
        <v>9</v>
      </c>
      <c r="Y317" s="5">
        <f t="shared" ref="Y317:Y380" si="19">(X317/G317)*9</f>
        <v>0.69827586206896552</v>
      </c>
      <c r="Z317" s="42">
        <v>508</v>
      </c>
    </row>
    <row r="318" spans="1:26">
      <c r="A318" s="65" t="s">
        <v>634</v>
      </c>
      <c r="B318" s="36">
        <v>2002</v>
      </c>
      <c r="C318" s="36">
        <v>2005</v>
      </c>
      <c r="D318" s="36" t="s">
        <v>315</v>
      </c>
      <c r="E318" s="36">
        <v>99</v>
      </c>
      <c r="F318" s="36">
        <v>1</v>
      </c>
      <c r="G318" s="36">
        <v>136</v>
      </c>
      <c r="H318" s="36">
        <v>124</v>
      </c>
      <c r="I318" s="36">
        <v>1</v>
      </c>
      <c r="J318" s="36">
        <v>12</v>
      </c>
      <c r="K318" s="36">
        <v>5</v>
      </c>
      <c r="L318" s="36">
        <v>0.70599999999999996</v>
      </c>
      <c r="M318" s="36">
        <v>148</v>
      </c>
      <c r="N318" s="36">
        <v>66</v>
      </c>
      <c r="O318" s="36">
        <v>4.37</v>
      </c>
      <c r="P318" s="36">
        <v>109</v>
      </c>
      <c r="Q318" s="5">
        <f t="shared" si="17"/>
        <v>7.2132352941176476</v>
      </c>
      <c r="R318" s="69">
        <v>56</v>
      </c>
      <c r="S318" s="53">
        <f t="shared" si="18"/>
        <v>3.7058823529411762</v>
      </c>
      <c r="T318" s="5">
        <f t="shared" si="16"/>
        <v>1.9464285714285714</v>
      </c>
      <c r="U318" s="36">
        <v>1.5</v>
      </c>
      <c r="V318" s="36">
        <v>4.66</v>
      </c>
      <c r="W318" s="36">
        <v>0.316</v>
      </c>
      <c r="X318" s="36">
        <v>20</v>
      </c>
      <c r="Y318" s="5">
        <f t="shared" si="19"/>
        <v>1.3235294117647058</v>
      </c>
      <c r="Z318" s="38">
        <v>603</v>
      </c>
    </row>
    <row r="319" spans="1:26">
      <c r="A319" s="64" t="s">
        <v>633</v>
      </c>
      <c r="B319" s="40">
        <v>1995</v>
      </c>
      <c r="C319" s="40">
        <v>1998</v>
      </c>
      <c r="D319" s="40" t="s">
        <v>294</v>
      </c>
      <c r="E319" s="40">
        <v>104</v>
      </c>
      <c r="F319" s="40">
        <v>1</v>
      </c>
      <c r="G319" s="40">
        <v>86.1</v>
      </c>
      <c r="H319" s="40">
        <v>68</v>
      </c>
      <c r="I319" s="40">
        <v>0</v>
      </c>
      <c r="J319" s="40">
        <v>4</v>
      </c>
      <c r="K319" s="40">
        <v>5</v>
      </c>
      <c r="L319" s="40">
        <v>0.44400000000000001</v>
      </c>
      <c r="M319" s="40">
        <v>63</v>
      </c>
      <c r="N319" s="40">
        <v>38</v>
      </c>
      <c r="O319" s="40">
        <v>3.96</v>
      </c>
      <c r="P319" s="40">
        <v>103</v>
      </c>
      <c r="Q319" s="5">
        <f t="shared" si="17"/>
        <v>10.766550522648085</v>
      </c>
      <c r="R319" s="70">
        <v>57</v>
      </c>
      <c r="S319" s="53">
        <f t="shared" si="18"/>
        <v>5.9581881533101049</v>
      </c>
      <c r="T319" s="5">
        <f t="shared" si="16"/>
        <v>1.8070175438596492</v>
      </c>
      <c r="U319" s="40">
        <v>1.39</v>
      </c>
      <c r="V319" s="40">
        <v>3.62</v>
      </c>
      <c r="W319" s="40">
        <v>0.29499999999999998</v>
      </c>
      <c r="X319" s="40">
        <v>4</v>
      </c>
      <c r="Y319" s="5">
        <f t="shared" si="19"/>
        <v>0.41811846689895471</v>
      </c>
      <c r="Z319" s="42">
        <v>377</v>
      </c>
    </row>
    <row r="320" spans="1:26">
      <c r="A320" s="65" t="s">
        <v>632</v>
      </c>
      <c r="B320" s="36">
        <v>1979</v>
      </c>
      <c r="C320" s="36">
        <v>1981</v>
      </c>
      <c r="D320" s="36" t="s">
        <v>277</v>
      </c>
      <c r="E320" s="36">
        <v>95</v>
      </c>
      <c r="F320" s="36">
        <v>1</v>
      </c>
      <c r="G320" s="36">
        <v>95.2</v>
      </c>
      <c r="H320" s="36">
        <v>19</v>
      </c>
      <c r="I320" s="36">
        <v>13</v>
      </c>
      <c r="J320" s="36">
        <v>4</v>
      </c>
      <c r="K320" s="36">
        <v>6</v>
      </c>
      <c r="L320" s="36">
        <v>0.4</v>
      </c>
      <c r="M320" s="36">
        <v>97</v>
      </c>
      <c r="N320" s="36">
        <v>45</v>
      </c>
      <c r="O320" s="36">
        <v>4.2300000000000004</v>
      </c>
      <c r="P320" s="36">
        <v>44</v>
      </c>
      <c r="Q320" s="5">
        <f t="shared" si="17"/>
        <v>4.1596638655462179</v>
      </c>
      <c r="R320" s="69">
        <v>31</v>
      </c>
      <c r="S320" s="53">
        <f t="shared" si="18"/>
        <v>2.9306722689075633</v>
      </c>
      <c r="T320" s="5">
        <f t="shared" si="16"/>
        <v>1.4193548387096775</v>
      </c>
      <c r="U320" s="36">
        <v>1.3380000000000001</v>
      </c>
      <c r="V320" s="36">
        <v>3.98</v>
      </c>
      <c r="W320" s="36">
        <v>0.28199999999999997</v>
      </c>
      <c r="X320" s="36">
        <v>9</v>
      </c>
      <c r="Y320" s="5">
        <f t="shared" si="19"/>
        <v>0.85084033613445376</v>
      </c>
      <c r="Z320" s="38">
        <v>399</v>
      </c>
    </row>
    <row r="321" spans="1:26">
      <c r="A321" s="64" t="s">
        <v>631</v>
      </c>
      <c r="B321" s="40">
        <v>1979</v>
      </c>
      <c r="C321" s="40">
        <v>1981</v>
      </c>
      <c r="D321" s="40" t="s">
        <v>280</v>
      </c>
      <c r="E321" s="40">
        <v>96</v>
      </c>
      <c r="F321" s="40">
        <v>1</v>
      </c>
      <c r="G321" s="40">
        <v>229.2</v>
      </c>
      <c r="H321" s="40">
        <v>75</v>
      </c>
      <c r="I321" s="40">
        <v>25</v>
      </c>
      <c r="J321" s="40">
        <v>6</v>
      </c>
      <c r="K321" s="40">
        <v>10</v>
      </c>
      <c r="L321" s="40">
        <v>0.375</v>
      </c>
      <c r="M321" s="40">
        <v>217</v>
      </c>
      <c r="N321" s="40">
        <v>100</v>
      </c>
      <c r="O321" s="40">
        <v>3.92</v>
      </c>
      <c r="P321" s="40">
        <v>133</v>
      </c>
      <c r="Q321" s="5">
        <f t="shared" si="17"/>
        <v>5.2225130890052354</v>
      </c>
      <c r="R321" s="70">
        <v>103</v>
      </c>
      <c r="S321" s="53">
        <f t="shared" si="18"/>
        <v>4.0445026178010473</v>
      </c>
      <c r="T321" s="5">
        <f t="shared" si="16"/>
        <v>1.2912621359223302</v>
      </c>
      <c r="U321" s="40">
        <v>1.393</v>
      </c>
      <c r="V321" s="40">
        <v>3.71</v>
      </c>
      <c r="W321" s="40">
        <v>0.28299999999999997</v>
      </c>
      <c r="X321" s="40">
        <v>13</v>
      </c>
      <c r="Y321" s="5">
        <f t="shared" si="19"/>
        <v>0.51047120418848169</v>
      </c>
      <c r="Z321" s="42">
        <v>993</v>
      </c>
    </row>
    <row r="322" spans="1:26">
      <c r="A322" s="65" t="s">
        <v>630</v>
      </c>
      <c r="B322" s="36">
        <v>1973</v>
      </c>
      <c r="C322" s="36">
        <v>1975</v>
      </c>
      <c r="D322" s="36" t="s">
        <v>280</v>
      </c>
      <c r="E322" s="36">
        <v>95</v>
      </c>
      <c r="F322" s="36">
        <v>1</v>
      </c>
      <c r="G322" s="36">
        <v>229</v>
      </c>
      <c r="H322" s="36">
        <v>54</v>
      </c>
      <c r="I322" s="36">
        <v>35</v>
      </c>
      <c r="J322" s="36">
        <v>11</v>
      </c>
      <c r="K322" s="36">
        <v>12</v>
      </c>
      <c r="L322" s="36">
        <v>0.47799999999999998</v>
      </c>
      <c r="M322" s="36">
        <v>214</v>
      </c>
      <c r="N322" s="36">
        <v>94</v>
      </c>
      <c r="O322" s="36">
        <v>3.69</v>
      </c>
      <c r="P322" s="36">
        <v>95</v>
      </c>
      <c r="Q322" s="5">
        <f t="shared" si="17"/>
        <v>3.733624454148472</v>
      </c>
      <c r="R322" s="69">
        <v>91</v>
      </c>
      <c r="S322" s="53">
        <f t="shared" si="18"/>
        <v>3.5764192139737991</v>
      </c>
      <c r="T322" s="5">
        <f t="shared" si="16"/>
        <v>1.043956043956044</v>
      </c>
      <c r="U322" s="36">
        <v>1.3320000000000001</v>
      </c>
      <c r="V322" s="36">
        <v>4.09</v>
      </c>
      <c r="W322" s="36">
        <v>0.25800000000000001</v>
      </c>
      <c r="X322" s="36">
        <v>19</v>
      </c>
      <c r="Y322" s="5">
        <f t="shared" si="19"/>
        <v>0.74672489082969429</v>
      </c>
      <c r="Z322" s="38">
        <v>975</v>
      </c>
    </row>
    <row r="323" spans="1:26">
      <c r="A323" s="64" t="s">
        <v>629</v>
      </c>
      <c r="B323" s="40">
        <v>1969</v>
      </c>
      <c r="C323" s="40">
        <v>1971</v>
      </c>
      <c r="D323" s="40" t="s">
        <v>280</v>
      </c>
      <c r="E323" s="40">
        <v>104</v>
      </c>
      <c r="F323" s="40">
        <v>1</v>
      </c>
      <c r="G323" s="40">
        <v>188</v>
      </c>
      <c r="H323" s="40">
        <v>63</v>
      </c>
      <c r="I323" s="40">
        <v>24</v>
      </c>
      <c r="J323" s="40">
        <v>10</v>
      </c>
      <c r="K323" s="40">
        <v>5</v>
      </c>
      <c r="L323" s="40">
        <v>0.66700000000000004</v>
      </c>
      <c r="M323" s="40">
        <v>201</v>
      </c>
      <c r="N323" s="40">
        <v>76</v>
      </c>
      <c r="O323" s="40">
        <v>3.64</v>
      </c>
      <c r="P323" s="40">
        <v>81</v>
      </c>
      <c r="Q323" s="5">
        <f t="shared" si="17"/>
        <v>3.8776595744680851</v>
      </c>
      <c r="R323" s="70">
        <v>72</v>
      </c>
      <c r="S323" s="53">
        <f t="shared" si="18"/>
        <v>3.4468085106382977</v>
      </c>
      <c r="T323" s="5">
        <f t="shared" si="16"/>
        <v>1.125</v>
      </c>
      <c r="U323" s="40">
        <v>1.452</v>
      </c>
      <c r="V323" s="40">
        <v>3.91</v>
      </c>
      <c r="W323" s="40">
        <v>0.29599999999999999</v>
      </c>
      <c r="X323" s="40">
        <v>12</v>
      </c>
      <c r="Y323" s="5">
        <f t="shared" si="19"/>
        <v>0.57446808510638292</v>
      </c>
      <c r="Z323" s="42">
        <v>825</v>
      </c>
    </row>
    <row r="324" spans="1:26">
      <c r="A324" s="65" t="s">
        <v>628</v>
      </c>
      <c r="B324" s="36">
        <v>2016</v>
      </c>
      <c r="C324" s="36">
        <v>2018</v>
      </c>
      <c r="D324" s="36" t="s">
        <v>284</v>
      </c>
      <c r="E324" s="36">
        <v>96</v>
      </c>
      <c r="F324" s="36">
        <v>0.9</v>
      </c>
      <c r="G324" s="36">
        <v>144.19999999999999</v>
      </c>
      <c r="H324" s="36">
        <v>40</v>
      </c>
      <c r="I324" s="36">
        <v>18</v>
      </c>
      <c r="J324" s="36">
        <v>5</v>
      </c>
      <c r="K324" s="36">
        <v>10</v>
      </c>
      <c r="L324" s="36">
        <v>0.33300000000000002</v>
      </c>
      <c r="M324" s="36">
        <v>142</v>
      </c>
      <c r="N324" s="36">
        <v>74</v>
      </c>
      <c r="O324" s="36">
        <v>4.5999999999999996</v>
      </c>
      <c r="P324" s="36">
        <v>107</v>
      </c>
      <c r="Q324" s="5">
        <f t="shared" si="17"/>
        <v>6.6782246879334259</v>
      </c>
      <c r="R324" s="69">
        <v>44</v>
      </c>
      <c r="S324" s="53">
        <f t="shared" si="18"/>
        <v>2.7461858529819696</v>
      </c>
      <c r="T324" s="5">
        <f t="shared" si="16"/>
        <v>2.4318181818181817</v>
      </c>
      <c r="U324" s="36">
        <v>1.286</v>
      </c>
      <c r="V324" s="36">
        <v>5.13</v>
      </c>
      <c r="W324" s="36">
        <v>0.27</v>
      </c>
      <c r="X324" s="36">
        <v>27</v>
      </c>
      <c r="Y324" s="5">
        <f t="shared" si="19"/>
        <v>1.6851595006934814</v>
      </c>
      <c r="Z324" s="38">
        <v>612</v>
      </c>
    </row>
    <row r="325" spans="1:26">
      <c r="A325" s="64" t="s">
        <v>627</v>
      </c>
      <c r="B325" s="40">
        <v>2015</v>
      </c>
      <c r="C325" s="40">
        <v>2017</v>
      </c>
      <c r="D325" s="40" t="s">
        <v>284</v>
      </c>
      <c r="E325" s="40">
        <v>102</v>
      </c>
      <c r="F325" s="40">
        <v>0.9</v>
      </c>
      <c r="G325" s="40">
        <v>188.1</v>
      </c>
      <c r="H325" s="40">
        <v>171</v>
      </c>
      <c r="I325" s="40">
        <v>0</v>
      </c>
      <c r="J325" s="40">
        <v>17</v>
      </c>
      <c r="K325" s="40">
        <v>12</v>
      </c>
      <c r="L325" s="40">
        <v>0.58599999999999997</v>
      </c>
      <c r="M325" s="40">
        <v>153</v>
      </c>
      <c r="N325" s="40">
        <v>83</v>
      </c>
      <c r="O325" s="40">
        <v>3.97</v>
      </c>
      <c r="P325" s="40">
        <v>206</v>
      </c>
      <c r="Q325" s="5">
        <f t="shared" si="17"/>
        <v>9.8564593301435401</v>
      </c>
      <c r="R325" s="70">
        <v>83</v>
      </c>
      <c r="S325" s="53">
        <f t="shared" si="18"/>
        <v>3.9712918660287082</v>
      </c>
      <c r="T325" s="5">
        <f t="shared" si="16"/>
        <v>2.4819277108433737</v>
      </c>
      <c r="U325" s="40">
        <v>1.2529999999999999</v>
      </c>
      <c r="V325" s="40">
        <v>4.13</v>
      </c>
      <c r="W325" s="40">
        <v>0.27400000000000002</v>
      </c>
      <c r="X325" s="40">
        <v>25</v>
      </c>
      <c r="Y325" s="5">
        <f t="shared" si="19"/>
        <v>1.1961722488038278</v>
      </c>
      <c r="Z325" s="42">
        <v>795</v>
      </c>
    </row>
    <row r="326" spans="1:26" ht="30">
      <c r="A326" s="65" t="s">
        <v>626</v>
      </c>
      <c r="B326" s="36">
        <v>2011</v>
      </c>
      <c r="C326" s="36">
        <v>2013</v>
      </c>
      <c r="D326" s="36" t="s">
        <v>286</v>
      </c>
      <c r="E326" s="36">
        <v>98</v>
      </c>
      <c r="F326" s="36">
        <v>0.9</v>
      </c>
      <c r="G326" s="36">
        <v>106</v>
      </c>
      <c r="H326" s="36">
        <v>45</v>
      </c>
      <c r="I326" s="36">
        <v>8</v>
      </c>
      <c r="J326" s="36">
        <v>3</v>
      </c>
      <c r="K326" s="36">
        <v>5</v>
      </c>
      <c r="L326" s="36">
        <v>0.375</v>
      </c>
      <c r="M326" s="36">
        <v>105</v>
      </c>
      <c r="N326" s="36">
        <v>50</v>
      </c>
      <c r="O326" s="36">
        <v>4.25</v>
      </c>
      <c r="P326" s="36">
        <v>63</v>
      </c>
      <c r="Q326" s="5">
        <f t="shared" si="17"/>
        <v>5.3490566037735849</v>
      </c>
      <c r="R326" s="69">
        <v>35</v>
      </c>
      <c r="S326" s="53">
        <f t="shared" si="18"/>
        <v>2.9716981132075468</v>
      </c>
      <c r="T326" s="5">
        <f t="shared" si="16"/>
        <v>1.8</v>
      </c>
      <c r="U326" s="36">
        <v>1.321</v>
      </c>
      <c r="V326" s="36">
        <v>5.28</v>
      </c>
      <c r="W326" s="36">
        <v>0.26900000000000002</v>
      </c>
      <c r="X326" s="36">
        <v>19</v>
      </c>
      <c r="Y326" s="5">
        <f t="shared" si="19"/>
        <v>1.6132075471698113</v>
      </c>
      <c r="Z326" s="38">
        <v>441</v>
      </c>
    </row>
    <row r="327" spans="1:26">
      <c r="A327" s="64" t="s">
        <v>625</v>
      </c>
      <c r="B327" s="40">
        <v>2010</v>
      </c>
      <c r="C327" s="40">
        <v>2013</v>
      </c>
      <c r="D327" s="40" t="s">
        <v>301</v>
      </c>
      <c r="E327" s="40">
        <v>98</v>
      </c>
      <c r="F327" s="40">
        <v>0.9</v>
      </c>
      <c r="G327" s="40">
        <v>120.2</v>
      </c>
      <c r="H327" s="40">
        <v>108</v>
      </c>
      <c r="I327" s="40">
        <v>0</v>
      </c>
      <c r="J327" s="40">
        <v>6</v>
      </c>
      <c r="K327" s="40">
        <v>6</v>
      </c>
      <c r="L327" s="40">
        <v>0.5</v>
      </c>
      <c r="M327" s="40">
        <v>121</v>
      </c>
      <c r="N327" s="40">
        <v>57</v>
      </c>
      <c r="O327" s="40">
        <v>4.25</v>
      </c>
      <c r="P327" s="40">
        <v>94</v>
      </c>
      <c r="Q327" s="5">
        <f t="shared" si="17"/>
        <v>7.038269550748752</v>
      </c>
      <c r="R327" s="70">
        <v>57</v>
      </c>
      <c r="S327" s="53">
        <f t="shared" si="18"/>
        <v>4.2678868552412643</v>
      </c>
      <c r="T327" s="5">
        <f t="shared" si="16"/>
        <v>1.6491228070175439</v>
      </c>
      <c r="U327" s="40">
        <v>1.4750000000000001</v>
      </c>
      <c r="V327" s="40">
        <v>4.1900000000000004</v>
      </c>
      <c r="W327" s="40">
        <v>0.307</v>
      </c>
      <c r="X327" s="40">
        <v>11</v>
      </c>
      <c r="Y327" s="5">
        <f t="shared" si="19"/>
        <v>0.82362728785357742</v>
      </c>
      <c r="Z327" s="42">
        <v>531</v>
      </c>
    </row>
    <row r="328" spans="1:26">
      <c r="A328" s="65" t="s">
        <v>624</v>
      </c>
      <c r="B328" s="36">
        <v>2004</v>
      </c>
      <c r="C328" s="36">
        <v>2008</v>
      </c>
      <c r="D328" s="36" t="s">
        <v>488</v>
      </c>
      <c r="E328" s="36">
        <v>104</v>
      </c>
      <c r="F328" s="36">
        <v>0.9</v>
      </c>
      <c r="G328" s="36">
        <v>181.2</v>
      </c>
      <c r="H328" s="36">
        <v>135</v>
      </c>
      <c r="I328" s="36">
        <v>6</v>
      </c>
      <c r="J328" s="36">
        <v>6</v>
      </c>
      <c r="K328" s="36">
        <v>13</v>
      </c>
      <c r="L328" s="36">
        <v>0.316</v>
      </c>
      <c r="M328" s="36">
        <v>178</v>
      </c>
      <c r="N328" s="36">
        <v>83</v>
      </c>
      <c r="O328" s="36">
        <v>4.1100000000000003</v>
      </c>
      <c r="P328" s="36">
        <v>127</v>
      </c>
      <c r="Q328" s="5">
        <f t="shared" si="17"/>
        <v>6.3079470198675498</v>
      </c>
      <c r="R328" s="69">
        <v>76</v>
      </c>
      <c r="S328" s="53">
        <f t="shared" si="18"/>
        <v>3.7748344370860929</v>
      </c>
      <c r="T328" s="5">
        <f t="shared" si="16"/>
        <v>1.6710526315789473</v>
      </c>
      <c r="U328" s="36">
        <v>1.3979999999999999</v>
      </c>
      <c r="V328" s="36">
        <v>4.54</v>
      </c>
      <c r="W328" s="36">
        <v>0.28699999999999998</v>
      </c>
      <c r="X328" s="36">
        <v>20</v>
      </c>
      <c r="Y328" s="5">
        <f t="shared" si="19"/>
        <v>0.99337748344370869</v>
      </c>
      <c r="Z328" s="38">
        <v>792</v>
      </c>
    </row>
    <row r="329" spans="1:26">
      <c r="A329" s="64" t="s">
        <v>623</v>
      </c>
      <c r="B329" s="40">
        <v>2005</v>
      </c>
      <c r="C329" s="40">
        <v>2008</v>
      </c>
      <c r="D329" s="40" t="s">
        <v>429</v>
      </c>
      <c r="E329" s="40">
        <v>99</v>
      </c>
      <c r="F329" s="40">
        <v>0.9</v>
      </c>
      <c r="G329" s="40">
        <v>128</v>
      </c>
      <c r="H329" s="40">
        <v>66</v>
      </c>
      <c r="I329" s="40">
        <v>1</v>
      </c>
      <c r="J329" s="40">
        <v>4</v>
      </c>
      <c r="K329" s="40">
        <v>2</v>
      </c>
      <c r="L329" s="40">
        <v>0.66700000000000004</v>
      </c>
      <c r="M329" s="40">
        <v>133</v>
      </c>
      <c r="N329" s="40">
        <v>65</v>
      </c>
      <c r="O329" s="40">
        <v>4.57</v>
      </c>
      <c r="P329" s="40">
        <v>73</v>
      </c>
      <c r="Q329" s="5">
        <f t="shared" si="17"/>
        <v>5.1328125</v>
      </c>
      <c r="R329" s="70">
        <v>59</v>
      </c>
      <c r="S329" s="53">
        <f t="shared" si="18"/>
        <v>4.1484375</v>
      </c>
      <c r="T329" s="5">
        <f t="shared" si="16"/>
        <v>1.2372881355932204</v>
      </c>
      <c r="U329" s="40">
        <v>1.5</v>
      </c>
      <c r="V329" s="40">
        <v>4.6900000000000004</v>
      </c>
      <c r="W329" s="40">
        <v>0.309</v>
      </c>
      <c r="X329" s="40">
        <v>10</v>
      </c>
      <c r="Y329" s="5">
        <f t="shared" si="19"/>
        <v>0.703125</v>
      </c>
      <c r="Z329" s="42">
        <v>557</v>
      </c>
    </row>
    <row r="330" spans="1:26">
      <c r="A330" s="65" t="s">
        <v>622</v>
      </c>
      <c r="B330" s="36">
        <v>2005</v>
      </c>
      <c r="C330" s="36">
        <v>2007</v>
      </c>
      <c r="D330" s="36" t="s">
        <v>280</v>
      </c>
      <c r="E330" s="36">
        <v>105</v>
      </c>
      <c r="F330" s="36">
        <v>0.9</v>
      </c>
      <c r="G330" s="36">
        <v>89.2</v>
      </c>
      <c r="H330" s="36">
        <v>73</v>
      </c>
      <c r="I330" s="36">
        <v>0</v>
      </c>
      <c r="J330" s="36">
        <v>1</v>
      </c>
      <c r="K330" s="36">
        <v>5</v>
      </c>
      <c r="L330" s="36">
        <v>0.16700000000000001</v>
      </c>
      <c r="M330" s="36">
        <v>95</v>
      </c>
      <c r="N330" s="36">
        <v>44</v>
      </c>
      <c r="O330" s="36">
        <v>4.42</v>
      </c>
      <c r="P330" s="36">
        <v>53</v>
      </c>
      <c r="Q330" s="5">
        <f t="shared" si="17"/>
        <v>5.3475336322869946</v>
      </c>
      <c r="R330" s="69">
        <v>44</v>
      </c>
      <c r="S330" s="53">
        <f t="shared" si="18"/>
        <v>4.4394618834080717</v>
      </c>
      <c r="T330" s="5">
        <f t="shared" si="16"/>
        <v>1.2045454545454546</v>
      </c>
      <c r="U330" s="36">
        <v>1.55</v>
      </c>
      <c r="V330" s="36">
        <v>4.71</v>
      </c>
      <c r="W330" s="36">
        <v>0.30199999999999999</v>
      </c>
      <c r="X330" s="36">
        <v>7</v>
      </c>
      <c r="Y330" s="5">
        <f t="shared" si="19"/>
        <v>0.70627802690582953</v>
      </c>
      <c r="Z330" s="38">
        <v>404</v>
      </c>
    </row>
    <row r="331" spans="1:26">
      <c r="A331" s="64" t="s">
        <v>621</v>
      </c>
      <c r="B331" s="40">
        <v>2004</v>
      </c>
      <c r="C331" s="40">
        <v>2006</v>
      </c>
      <c r="D331" s="40" t="s">
        <v>279</v>
      </c>
      <c r="E331" s="40">
        <v>96</v>
      </c>
      <c r="F331" s="40">
        <v>0.9</v>
      </c>
      <c r="G331" s="40">
        <v>133.19999999999999</v>
      </c>
      <c r="H331" s="40">
        <v>27</v>
      </c>
      <c r="I331" s="40">
        <v>24</v>
      </c>
      <c r="J331" s="40">
        <v>8</v>
      </c>
      <c r="K331" s="40">
        <v>9</v>
      </c>
      <c r="L331" s="40">
        <v>0.47099999999999997</v>
      </c>
      <c r="M331" s="40">
        <v>115</v>
      </c>
      <c r="N331" s="40">
        <v>68</v>
      </c>
      <c r="O331" s="40">
        <v>4.58</v>
      </c>
      <c r="P331" s="40">
        <v>96</v>
      </c>
      <c r="Q331" s="5">
        <f t="shared" si="17"/>
        <v>6.4864864864864868</v>
      </c>
      <c r="R331" s="70">
        <v>60</v>
      </c>
      <c r="S331" s="53">
        <f t="shared" si="18"/>
        <v>4.0540540540540544</v>
      </c>
      <c r="T331" s="5">
        <f t="shared" si="16"/>
        <v>1.6</v>
      </c>
      <c r="U331" s="40">
        <v>1.3089999999999999</v>
      </c>
      <c r="V331" s="40">
        <v>5.42</v>
      </c>
      <c r="W331" s="40">
        <v>0.23799999999999999</v>
      </c>
      <c r="X331" s="40">
        <v>24</v>
      </c>
      <c r="Y331" s="5">
        <f t="shared" si="19"/>
        <v>1.6216216216216217</v>
      </c>
      <c r="Z331" s="42">
        <v>568</v>
      </c>
    </row>
    <row r="332" spans="1:26">
      <c r="A332" s="65" t="s">
        <v>620</v>
      </c>
      <c r="B332" s="36">
        <v>2003</v>
      </c>
      <c r="C332" s="36">
        <v>2005</v>
      </c>
      <c r="D332" s="36" t="s">
        <v>291</v>
      </c>
      <c r="E332" s="36">
        <v>105</v>
      </c>
      <c r="F332" s="36">
        <v>0.9</v>
      </c>
      <c r="G332" s="36">
        <v>126.2</v>
      </c>
      <c r="H332" s="36">
        <v>121</v>
      </c>
      <c r="I332" s="36">
        <v>0</v>
      </c>
      <c r="J332" s="36">
        <v>6</v>
      </c>
      <c r="K332" s="36">
        <v>8</v>
      </c>
      <c r="L332" s="36">
        <v>0.42899999999999999</v>
      </c>
      <c r="M332" s="36">
        <v>128</v>
      </c>
      <c r="N332" s="36">
        <v>59</v>
      </c>
      <c r="O332" s="36">
        <v>4.1900000000000004</v>
      </c>
      <c r="P332" s="36">
        <v>95</v>
      </c>
      <c r="Q332" s="5">
        <f t="shared" si="17"/>
        <v>6.7749603803486531</v>
      </c>
      <c r="R332" s="69">
        <v>50</v>
      </c>
      <c r="S332" s="53">
        <f t="shared" si="18"/>
        <v>3.565768621236133</v>
      </c>
      <c r="T332" s="5">
        <f t="shared" si="16"/>
        <v>1.9</v>
      </c>
      <c r="U332" s="36">
        <v>1.405</v>
      </c>
      <c r="V332" s="36">
        <v>4.7300000000000004</v>
      </c>
      <c r="W332" s="36">
        <v>0.29299999999999998</v>
      </c>
      <c r="X332" s="36">
        <v>18</v>
      </c>
      <c r="Y332" s="5">
        <f t="shared" si="19"/>
        <v>1.2836767036450079</v>
      </c>
      <c r="Z332" s="38">
        <v>552</v>
      </c>
    </row>
    <row r="333" spans="1:26" ht="30">
      <c r="A333" s="64" t="s">
        <v>619</v>
      </c>
      <c r="B333" s="40">
        <v>1996</v>
      </c>
      <c r="C333" s="40">
        <v>1999</v>
      </c>
      <c r="D333" s="40" t="s">
        <v>299</v>
      </c>
      <c r="E333" s="40">
        <v>102</v>
      </c>
      <c r="F333" s="40">
        <v>0.9</v>
      </c>
      <c r="G333" s="40">
        <v>84.2</v>
      </c>
      <c r="H333" s="40">
        <v>65</v>
      </c>
      <c r="I333" s="40">
        <v>0</v>
      </c>
      <c r="J333" s="40">
        <v>2</v>
      </c>
      <c r="K333" s="40">
        <v>6</v>
      </c>
      <c r="L333" s="40">
        <v>0.25</v>
      </c>
      <c r="M333" s="40">
        <v>82</v>
      </c>
      <c r="N333" s="40">
        <v>45</v>
      </c>
      <c r="O333" s="40">
        <v>4.78</v>
      </c>
      <c r="P333" s="40">
        <v>64</v>
      </c>
      <c r="Q333" s="5">
        <f t="shared" si="17"/>
        <v>6.8408551068883607</v>
      </c>
      <c r="R333" s="70">
        <v>52</v>
      </c>
      <c r="S333" s="53">
        <f t="shared" si="18"/>
        <v>5.5581947743467932</v>
      </c>
      <c r="T333" s="5">
        <f t="shared" si="16"/>
        <v>1.2307692307692308</v>
      </c>
      <c r="U333" s="40">
        <v>1.583</v>
      </c>
      <c r="V333" s="40">
        <v>6.08</v>
      </c>
      <c r="W333" s="40">
        <v>0.27100000000000002</v>
      </c>
      <c r="X333" s="40">
        <v>17</v>
      </c>
      <c r="Y333" s="5">
        <f t="shared" si="19"/>
        <v>1.817102137767221</v>
      </c>
      <c r="Z333" s="42">
        <v>374</v>
      </c>
    </row>
    <row r="334" spans="1:26" ht="30">
      <c r="A334" s="65" t="s">
        <v>618</v>
      </c>
      <c r="B334" s="36">
        <v>1994</v>
      </c>
      <c r="C334" s="36">
        <v>1997</v>
      </c>
      <c r="D334" s="36" t="s">
        <v>429</v>
      </c>
      <c r="E334" s="36">
        <v>95</v>
      </c>
      <c r="F334" s="36">
        <v>0.9</v>
      </c>
      <c r="G334" s="36">
        <v>115.2</v>
      </c>
      <c r="H334" s="36">
        <v>94</v>
      </c>
      <c r="I334" s="36">
        <v>0</v>
      </c>
      <c r="J334" s="36">
        <v>6</v>
      </c>
      <c r="K334" s="36">
        <v>11</v>
      </c>
      <c r="L334" s="36">
        <v>0.35299999999999998</v>
      </c>
      <c r="M334" s="36">
        <v>113</v>
      </c>
      <c r="N334" s="36">
        <v>53</v>
      </c>
      <c r="O334" s="36">
        <v>4.12</v>
      </c>
      <c r="P334" s="36">
        <v>109</v>
      </c>
      <c r="Q334" s="5">
        <f t="shared" si="17"/>
        <v>8.515625</v>
      </c>
      <c r="R334" s="69">
        <v>61</v>
      </c>
      <c r="S334" s="53">
        <f t="shared" si="18"/>
        <v>4.765625</v>
      </c>
      <c r="T334" s="5">
        <f t="shared" si="16"/>
        <v>1.7868852459016393</v>
      </c>
      <c r="U334" s="36">
        <v>1.504</v>
      </c>
      <c r="V334" s="36">
        <v>3.52</v>
      </c>
      <c r="W334" s="36">
        <v>0.32900000000000001</v>
      </c>
      <c r="X334" s="36">
        <v>5</v>
      </c>
      <c r="Y334" s="5">
        <f t="shared" si="19"/>
        <v>0.390625</v>
      </c>
      <c r="Z334" s="38">
        <v>519</v>
      </c>
    </row>
    <row r="335" spans="1:26">
      <c r="A335" s="64" t="s">
        <v>617</v>
      </c>
      <c r="B335" s="40">
        <v>1993</v>
      </c>
      <c r="C335" s="40">
        <v>1996</v>
      </c>
      <c r="D335" s="40" t="s">
        <v>300</v>
      </c>
      <c r="E335" s="40">
        <v>98</v>
      </c>
      <c r="F335" s="40">
        <v>0.9</v>
      </c>
      <c r="G335" s="40">
        <v>112.1</v>
      </c>
      <c r="H335" s="40">
        <v>34</v>
      </c>
      <c r="I335" s="40">
        <v>15</v>
      </c>
      <c r="J335" s="40">
        <v>6</v>
      </c>
      <c r="K335" s="40">
        <v>4</v>
      </c>
      <c r="L335" s="40">
        <v>0.6</v>
      </c>
      <c r="M335" s="40">
        <v>107</v>
      </c>
      <c r="N335" s="40">
        <v>56</v>
      </c>
      <c r="O335" s="40">
        <v>4.49</v>
      </c>
      <c r="P335" s="40">
        <v>69</v>
      </c>
      <c r="Q335" s="5">
        <f t="shared" si="17"/>
        <v>5.5396966993755576</v>
      </c>
      <c r="R335" s="70">
        <v>53</v>
      </c>
      <c r="S335" s="53">
        <f t="shared" si="18"/>
        <v>4.2551293487957187</v>
      </c>
      <c r="T335" s="5">
        <f t="shared" si="16"/>
        <v>1.3018867924528301</v>
      </c>
      <c r="U335" s="40">
        <v>1.4239999999999999</v>
      </c>
      <c r="V335" s="40">
        <v>4.7300000000000004</v>
      </c>
      <c r="W335" s="40">
        <v>0.27100000000000002</v>
      </c>
      <c r="X335" s="40">
        <v>11</v>
      </c>
      <c r="Y335" s="5">
        <f t="shared" si="19"/>
        <v>0.88314005352363967</v>
      </c>
      <c r="Z335" s="42">
        <v>494</v>
      </c>
    </row>
    <row r="336" spans="1:26">
      <c r="A336" s="65" t="s">
        <v>616</v>
      </c>
      <c r="B336" s="36">
        <v>1989</v>
      </c>
      <c r="C336" s="36">
        <v>1991</v>
      </c>
      <c r="D336" s="36" t="s">
        <v>280</v>
      </c>
      <c r="E336" s="36">
        <v>98</v>
      </c>
      <c r="F336" s="36">
        <v>0.9</v>
      </c>
      <c r="G336" s="36">
        <v>147</v>
      </c>
      <c r="H336" s="36">
        <v>123</v>
      </c>
      <c r="I336" s="36">
        <v>0</v>
      </c>
      <c r="J336" s="36">
        <v>10</v>
      </c>
      <c r="K336" s="36">
        <v>10</v>
      </c>
      <c r="L336" s="36">
        <v>0.5</v>
      </c>
      <c r="M336" s="36">
        <v>111</v>
      </c>
      <c r="N336" s="36">
        <v>60</v>
      </c>
      <c r="O336" s="36">
        <v>3.67</v>
      </c>
      <c r="P336" s="36">
        <v>136</v>
      </c>
      <c r="Q336" s="5">
        <f t="shared" si="17"/>
        <v>8.3265306122448983</v>
      </c>
      <c r="R336" s="69">
        <v>66</v>
      </c>
      <c r="S336" s="53">
        <f t="shared" si="18"/>
        <v>4.0408163265306118</v>
      </c>
      <c r="T336" s="5">
        <f t="shared" si="16"/>
        <v>2.0606060606060606</v>
      </c>
      <c r="U336" s="36">
        <v>1.204</v>
      </c>
      <c r="V336" s="36">
        <v>3.67</v>
      </c>
      <c r="W336" s="36">
        <v>0.254</v>
      </c>
      <c r="X336" s="36">
        <v>14</v>
      </c>
      <c r="Y336" s="5">
        <f t="shared" si="19"/>
        <v>0.8571428571428571</v>
      </c>
      <c r="Z336" s="38">
        <v>609</v>
      </c>
    </row>
    <row r="337" spans="1:26" ht="30">
      <c r="A337" s="64" t="s">
        <v>615</v>
      </c>
      <c r="B337" s="40">
        <v>1987</v>
      </c>
      <c r="C337" s="40">
        <v>1990</v>
      </c>
      <c r="D337" s="40" t="s">
        <v>429</v>
      </c>
      <c r="E337" s="40">
        <v>98</v>
      </c>
      <c r="F337" s="40">
        <v>0.9</v>
      </c>
      <c r="G337" s="40">
        <v>113.1</v>
      </c>
      <c r="H337" s="40">
        <v>49</v>
      </c>
      <c r="I337" s="40">
        <v>4</v>
      </c>
      <c r="J337" s="40">
        <v>3</v>
      </c>
      <c r="K337" s="40">
        <v>5</v>
      </c>
      <c r="L337" s="40">
        <v>0.375</v>
      </c>
      <c r="M337" s="40">
        <v>125</v>
      </c>
      <c r="N337" s="40">
        <v>54</v>
      </c>
      <c r="O337" s="40">
        <v>4.29</v>
      </c>
      <c r="P337" s="40">
        <v>63</v>
      </c>
      <c r="Q337" s="5">
        <f t="shared" si="17"/>
        <v>5.0132625994694955</v>
      </c>
      <c r="R337" s="70">
        <v>47</v>
      </c>
      <c r="S337" s="53">
        <f t="shared" si="18"/>
        <v>3.7400530503978784</v>
      </c>
      <c r="T337" s="5">
        <f t="shared" si="16"/>
        <v>1.3404255319148937</v>
      </c>
      <c r="U337" s="40">
        <v>1.518</v>
      </c>
      <c r="V337" s="40">
        <v>3.93</v>
      </c>
      <c r="W337" s="40">
        <v>0.313</v>
      </c>
      <c r="X337" s="40">
        <v>8</v>
      </c>
      <c r="Y337" s="5">
        <f t="shared" si="19"/>
        <v>0.63660477453580899</v>
      </c>
      <c r="Z337" s="42">
        <v>500</v>
      </c>
    </row>
    <row r="338" spans="1:26" ht="30">
      <c r="A338" s="65" t="s">
        <v>614</v>
      </c>
      <c r="B338" s="36">
        <v>1987</v>
      </c>
      <c r="C338" s="36">
        <v>1989</v>
      </c>
      <c r="D338" s="36" t="s">
        <v>470</v>
      </c>
      <c r="E338" s="36">
        <v>99</v>
      </c>
      <c r="F338" s="36">
        <v>0.9</v>
      </c>
      <c r="G338" s="36">
        <v>172.1</v>
      </c>
      <c r="H338" s="36">
        <v>96</v>
      </c>
      <c r="I338" s="36">
        <v>0</v>
      </c>
      <c r="J338" s="36">
        <v>9</v>
      </c>
      <c r="K338" s="36">
        <v>11</v>
      </c>
      <c r="L338" s="36">
        <v>0.45</v>
      </c>
      <c r="M338" s="36">
        <v>145</v>
      </c>
      <c r="N338" s="36">
        <v>81</v>
      </c>
      <c r="O338" s="36">
        <v>4.2300000000000004</v>
      </c>
      <c r="P338" s="36">
        <v>157</v>
      </c>
      <c r="Q338" s="5">
        <f t="shared" si="17"/>
        <v>8.2103428239395697</v>
      </c>
      <c r="R338" s="69">
        <v>72</v>
      </c>
      <c r="S338" s="53">
        <f t="shared" si="18"/>
        <v>3.7652527600232428</v>
      </c>
      <c r="T338" s="5">
        <f t="shared" si="16"/>
        <v>2.1805555555555554</v>
      </c>
      <c r="U338" s="36">
        <v>1.2589999999999999</v>
      </c>
      <c r="V338" s="36">
        <v>3.74</v>
      </c>
      <c r="W338" s="36">
        <v>0.27800000000000002</v>
      </c>
      <c r="X338" s="36">
        <v>19</v>
      </c>
      <c r="Y338" s="5">
        <f t="shared" si="19"/>
        <v>0.99360836722835566</v>
      </c>
      <c r="Z338" s="38">
        <v>714</v>
      </c>
    </row>
    <row r="339" spans="1:26">
      <c r="A339" s="64" t="s">
        <v>613</v>
      </c>
      <c r="B339" s="40">
        <v>1985</v>
      </c>
      <c r="C339" s="40">
        <v>1987</v>
      </c>
      <c r="D339" s="40" t="s">
        <v>277</v>
      </c>
      <c r="E339" s="40">
        <v>98</v>
      </c>
      <c r="F339" s="40">
        <v>0.9</v>
      </c>
      <c r="G339" s="40">
        <v>167.2</v>
      </c>
      <c r="H339" s="40">
        <v>93</v>
      </c>
      <c r="I339" s="40">
        <v>6</v>
      </c>
      <c r="J339" s="40">
        <v>15</v>
      </c>
      <c r="K339" s="40">
        <v>6</v>
      </c>
      <c r="L339" s="40">
        <v>0.71399999999999997</v>
      </c>
      <c r="M339" s="40">
        <v>149</v>
      </c>
      <c r="N339" s="40">
        <v>69</v>
      </c>
      <c r="O339" s="40">
        <v>3.7</v>
      </c>
      <c r="P339" s="40">
        <v>124</v>
      </c>
      <c r="Q339" s="5">
        <f t="shared" si="17"/>
        <v>6.6746411483253594</v>
      </c>
      <c r="R339" s="70">
        <v>88</v>
      </c>
      <c r="S339" s="53">
        <f t="shared" si="18"/>
        <v>4.7368421052631584</v>
      </c>
      <c r="T339" s="5">
        <f t="shared" si="16"/>
        <v>1.4090909090909092</v>
      </c>
      <c r="U339" s="40">
        <v>1.4139999999999999</v>
      </c>
      <c r="V339" s="40">
        <v>3.69</v>
      </c>
      <c r="W339" s="40">
        <v>0.28699999999999998</v>
      </c>
      <c r="X339" s="40">
        <v>10</v>
      </c>
      <c r="Y339" s="5">
        <f t="shared" si="19"/>
        <v>0.53827751196172258</v>
      </c>
      <c r="Z339" s="42">
        <v>720</v>
      </c>
    </row>
    <row r="340" spans="1:26">
      <c r="A340" s="65" t="s">
        <v>612</v>
      </c>
      <c r="B340" s="36">
        <v>1975</v>
      </c>
      <c r="C340" s="36">
        <v>1977</v>
      </c>
      <c r="D340" s="36" t="s">
        <v>280</v>
      </c>
      <c r="E340" s="36">
        <v>99</v>
      </c>
      <c r="F340" s="36">
        <v>0.9</v>
      </c>
      <c r="G340" s="36">
        <v>182.2</v>
      </c>
      <c r="H340" s="36">
        <v>105</v>
      </c>
      <c r="I340" s="36">
        <v>0</v>
      </c>
      <c r="J340" s="36">
        <v>4</v>
      </c>
      <c r="K340" s="36">
        <v>7</v>
      </c>
      <c r="L340" s="36">
        <v>0.36399999999999999</v>
      </c>
      <c r="M340" s="36">
        <v>173</v>
      </c>
      <c r="N340" s="36">
        <v>73</v>
      </c>
      <c r="O340" s="36">
        <v>3.6</v>
      </c>
      <c r="P340" s="36">
        <v>86</v>
      </c>
      <c r="Q340" s="5">
        <f t="shared" si="17"/>
        <v>4.2480790340285406</v>
      </c>
      <c r="R340" s="69">
        <v>75</v>
      </c>
      <c r="S340" s="53">
        <f t="shared" si="18"/>
        <v>3.7047200878155877</v>
      </c>
      <c r="T340" s="5">
        <f t="shared" si="16"/>
        <v>1.1466666666666667</v>
      </c>
      <c r="U340" s="36">
        <v>1.3580000000000001</v>
      </c>
      <c r="V340" s="36">
        <v>3.83</v>
      </c>
      <c r="W340" s="36">
        <v>0.27700000000000002</v>
      </c>
      <c r="X340" s="36">
        <v>10</v>
      </c>
      <c r="Y340" s="5">
        <f t="shared" si="19"/>
        <v>0.49396267837541163</v>
      </c>
      <c r="Z340" s="38">
        <v>781</v>
      </c>
    </row>
    <row r="341" spans="1:26">
      <c r="A341" s="64" t="s">
        <v>611</v>
      </c>
      <c r="B341" s="40">
        <v>1970</v>
      </c>
      <c r="C341" s="40">
        <v>1973</v>
      </c>
      <c r="D341" s="40" t="s">
        <v>294</v>
      </c>
      <c r="E341" s="40">
        <v>99</v>
      </c>
      <c r="F341" s="40">
        <v>0.9</v>
      </c>
      <c r="G341" s="40">
        <v>93.2</v>
      </c>
      <c r="H341" s="40">
        <v>47</v>
      </c>
      <c r="I341" s="40">
        <v>3</v>
      </c>
      <c r="J341" s="40">
        <v>1</v>
      </c>
      <c r="K341" s="40">
        <v>7</v>
      </c>
      <c r="L341" s="40">
        <v>0.125</v>
      </c>
      <c r="M341" s="40">
        <v>92</v>
      </c>
      <c r="N341" s="40">
        <v>40</v>
      </c>
      <c r="O341" s="40">
        <v>3.84</v>
      </c>
      <c r="P341" s="40">
        <v>49</v>
      </c>
      <c r="Q341" s="5">
        <f t="shared" si="17"/>
        <v>4.7317596566523603</v>
      </c>
      <c r="R341" s="70">
        <v>35</v>
      </c>
      <c r="S341" s="53">
        <f t="shared" si="18"/>
        <v>3.3798283261802573</v>
      </c>
      <c r="T341" s="5">
        <f t="shared" si="16"/>
        <v>1.4</v>
      </c>
      <c r="U341" s="40">
        <v>1.3560000000000001</v>
      </c>
      <c r="V341" s="40">
        <v>4.0199999999999996</v>
      </c>
      <c r="W341" s="40">
        <v>0.27100000000000002</v>
      </c>
      <c r="X341" s="40">
        <v>10</v>
      </c>
      <c r="Y341" s="5">
        <f t="shared" si="19"/>
        <v>0.96566523605150212</v>
      </c>
      <c r="Z341" s="42">
        <v>399</v>
      </c>
    </row>
    <row r="342" spans="1:26">
      <c r="A342" s="65" t="s">
        <v>610</v>
      </c>
      <c r="B342" s="36">
        <v>2013</v>
      </c>
      <c r="C342" s="36">
        <v>2015</v>
      </c>
      <c r="D342" s="36" t="s">
        <v>291</v>
      </c>
      <c r="E342" s="36">
        <v>97</v>
      </c>
      <c r="F342" s="36">
        <v>0.8</v>
      </c>
      <c r="G342" s="36">
        <v>112</v>
      </c>
      <c r="H342" s="36">
        <v>109</v>
      </c>
      <c r="I342" s="36">
        <v>0</v>
      </c>
      <c r="J342" s="36">
        <v>6</v>
      </c>
      <c r="K342" s="36">
        <v>7</v>
      </c>
      <c r="L342" s="36">
        <v>0.46200000000000002</v>
      </c>
      <c r="M342" s="36">
        <v>113</v>
      </c>
      <c r="N342" s="36">
        <v>49</v>
      </c>
      <c r="O342" s="36">
        <v>3.94</v>
      </c>
      <c r="P342" s="36">
        <v>98</v>
      </c>
      <c r="Q342" s="5">
        <f t="shared" si="17"/>
        <v>7.875</v>
      </c>
      <c r="R342" s="69">
        <v>73</v>
      </c>
      <c r="S342" s="53">
        <f t="shared" si="18"/>
        <v>5.8660714285714288</v>
      </c>
      <c r="T342" s="5">
        <f t="shared" si="16"/>
        <v>1.3424657534246576</v>
      </c>
      <c r="U342" s="36">
        <v>1.661</v>
      </c>
      <c r="V342" s="36">
        <v>4.3899999999999997</v>
      </c>
      <c r="W342" s="36">
        <v>0.31900000000000001</v>
      </c>
      <c r="X342" s="36">
        <v>9</v>
      </c>
      <c r="Y342" s="5">
        <f t="shared" si="19"/>
        <v>0.72321428571428581</v>
      </c>
      <c r="Z342" s="38">
        <v>511</v>
      </c>
    </row>
    <row r="343" spans="1:26">
      <c r="A343" s="64" t="s">
        <v>609</v>
      </c>
      <c r="B343" s="40">
        <v>2011</v>
      </c>
      <c r="C343" s="40">
        <v>2013</v>
      </c>
      <c r="D343" s="40" t="s">
        <v>291</v>
      </c>
      <c r="E343" s="40">
        <v>98</v>
      </c>
      <c r="F343" s="40">
        <v>0.8</v>
      </c>
      <c r="G343" s="40">
        <v>152</v>
      </c>
      <c r="H343" s="40">
        <v>36</v>
      </c>
      <c r="I343" s="40">
        <v>25</v>
      </c>
      <c r="J343" s="40">
        <v>10</v>
      </c>
      <c r="K343" s="40">
        <v>14</v>
      </c>
      <c r="L343" s="40">
        <v>0.41699999999999998</v>
      </c>
      <c r="M343" s="40">
        <v>155</v>
      </c>
      <c r="N343" s="40">
        <v>71</v>
      </c>
      <c r="O343" s="40">
        <v>4.2</v>
      </c>
      <c r="P343" s="40">
        <v>152</v>
      </c>
      <c r="Q343" s="5">
        <f t="shared" si="17"/>
        <v>9</v>
      </c>
      <c r="R343" s="70">
        <v>45</v>
      </c>
      <c r="S343" s="53">
        <f t="shared" si="18"/>
        <v>2.6644736842105261</v>
      </c>
      <c r="T343" s="5">
        <f t="shared" si="16"/>
        <v>3.3777777777777778</v>
      </c>
      <c r="U343" s="40">
        <v>1.3160000000000001</v>
      </c>
      <c r="V343" s="40">
        <v>3.73</v>
      </c>
      <c r="W343" s="40">
        <v>0.315</v>
      </c>
      <c r="X343" s="40">
        <v>20</v>
      </c>
      <c r="Y343" s="5">
        <f t="shared" si="19"/>
        <v>1.1842105263157894</v>
      </c>
      <c r="Z343" s="42">
        <v>652</v>
      </c>
    </row>
    <row r="344" spans="1:26">
      <c r="A344" s="65" t="s">
        <v>608</v>
      </c>
      <c r="B344" s="36">
        <v>2010</v>
      </c>
      <c r="C344" s="36">
        <v>2013</v>
      </c>
      <c r="D344" s="36" t="s">
        <v>301</v>
      </c>
      <c r="E344" s="36">
        <v>101</v>
      </c>
      <c r="F344" s="36">
        <v>0.8</v>
      </c>
      <c r="G344" s="36">
        <v>86.2</v>
      </c>
      <c r="H344" s="36">
        <v>101</v>
      </c>
      <c r="I344" s="36">
        <v>0</v>
      </c>
      <c r="J344" s="36">
        <v>3</v>
      </c>
      <c r="K344" s="36">
        <v>5</v>
      </c>
      <c r="L344" s="36">
        <v>0.375</v>
      </c>
      <c r="M344" s="36">
        <v>73</v>
      </c>
      <c r="N344" s="36">
        <v>37</v>
      </c>
      <c r="O344" s="36">
        <v>3.84</v>
      </c>
      <c r="P344" s="36">
        <v>81</v>
      </c>
      <c r="Q344" s="5">
        <f t="shared" si="17"/>
        <v>8.4570765661252896</v>
      </c>
      <c r="R344" s="69">
        <v>53</v>
      </c>
      <c r="S344" s="53">
        <f t="shared" si="18"/>
        <v>5.533642691415313</v>
      </c>
      <c r="T344" s="5">
        <f t="shared" si="16"/>
        <v>1.5283018867924529</v>
      </c>
      <c r="U344" s="36">
        <v>1.454</v>
      </c>
      <c r="V344" s="36">
        <v>5.1100000000000003</v>
      </c>
      <c r="W344" s="36">
        <v>0.26100000000000001</v>
      </c>
      <c r="X344" s="36">
        <v>13</v>
      </c>
      <c r="Y344" s="5">
        <f t="shared" si="19"/>
        <v>1.357308584686775</v>
      </c>
      <c r="Z344" s="38">
        <v>386</v>
      </c>
    </row>
    <row r="345" spans="1:26" ht="30">
      <c r="A345" s="64" t="s">
        <v>607</v>
      </c>
      <c r="B345" s="40">
        <v>2010</v>
      </c>
      <c r="C345" s="40">
        <v>2012</v>
      </c>
      <c r="D345" s="40" t="s">
        <v>279</v>
      </c>
      <c r="E345" s="40">
        <v>101</v>
      </c>
      <c r="F345" s="40">
        <v>0.8</v>
      </c>
      <c r="G345" s="40">
        <v>78.2</v>
      </c>
      <c r="H345" s="40">
        <v>78</v>
      </c>
      <c r="I345" s="40">
        <v>0</v>
      </c>
      <c r="J345" s="40">
        <v>4</v>
      </c>
      <c r="K345" s="40">
        <v>3</v>
      </c>
      <c r="L345" s="40">
        <v>0.57099999999999995</v>
      </c>
      <c r="M345" s="40">
        <v>61</v>
      </c>
      <c r="N345" s="40">
        <v>35</v>
      </c>
      <c r="O345" s="40">
        <v>4</v>
      </c>
      <c r="P345" s="40">
        <v>65</v>
      </c>
      <c r="Q345" s="5">
        <f t="shared" si="17"/>
        <v>7.4808184143222505</v>
      </c>
      <c r="R345" s="70">
        <v>51</v>
      </c>
      <c r="S345" s="53">
        <f t="shared" si="18"/>
        <v>5.8695652173913047</v>
      </c>
      <c r="T345" s="5">
        <f t="shared" si="16"/>
        <v>1.2745098039215685</v>
      </c>
      <c r="U345" s="40">
        <v>1.4239999999999999</v>
      </c>
      <c r="V345" s="40">
        <v>4.78</v>
      </c>
      <c r="W345" s="40">
        <v>0.249</v>
      </c>
      <c r="X345" s="40">
        <v>8</v>
      </c>
      <c r="Y345" s="5">
        <f t="shared" si="19"/>
        <v>0.92071611253196928</v>
      </c>
      <c r="Z345" s="42">
        <v>341</v>
      </c>
    </row>
    <row r="346" spans="1:26">
      <c r="A346" s="65" t="s">
        <v>606</v>
      </c>
      <c r="B346" s="36">
        <v>2002</v>
      </c>
      <c r="C346" s="36">
        <v>2005</v>
      </c>
      <c r="D346" s="36" t="s">
        <v>300</v>
      </c>
      <c r="E346" s="36">
        <v>104</v>
      </c>
      <c r="F346" s="36">
        <v>0.8</v>
      </c>
      <c r="G346" s="36">
        <v>90.2</v>
      </c>
      <c r="H346" s="36">
        <v>34</v>
      </c>
      <c r="I346" s="36">
        <v>11</v>
      </c>
      <c r="J346" s="36">
        <v>8</v>
      </c>
      <c r="K346" s="36">
        <v>6</v>
      </c>
      <c r="L346" s="36">
        <v>0.57099999999999995</v>
      </c>
      <c r="M346" s="36">
        <v>82</v>
      </c>
      <c r="N346" s="36">
        <v>43</v>
      </c>
      <c r="O346" s="36">
        <v>4.2699999999999996</v>
      </c>
      <c r="P346" s="36">
        <v>64</v>
      </c>
      <c r="Q346" s="5">
        <f t="shared" si="17"/>
        <v>6.38580931263858</v>
      </c>
      <c r="R346" s="69">
        <v>36</v>
      </c>
      <c r="S346" s="53">
        <f t="shared" si="18"/>
        <v>3.5920177383592016</v>
      </c>
      <c r="T346" s="5">
        <f t="shared" si="16"/>
        <v>1.7777777777777777</v>
      </c>
      <c r="U346" s="36">
        <v>1.3009999999999999</v>
      </c>
      <c r="V346" s="36">
        <v>4.47</v>
      </c>
      <c r="W346" s="36">
        <v>0.26500000000000001</v>
      </c>
      <c r="X346" s="36">
        <v>11</v>
      </c>
      <c r="Y346" s="5">
        <f t="shared" si="19"/>
        <v>1.0975609756097562</v>
      </c>
      <c r="Z346" s="38">
        <v>385</v>
      </c>
    </row>
    <row r="347" spans="1:26">
      <c r="A347" s="64" t="s">
        <v>605</v>
      </c>
      <c r="B347" s="40">
        <v>2001</v>
      </c>
      <c r="C347" s="40">
        <v>2004</v>
      </c>
      <c r="D347" s="40" t="s">
        <v>300</v>
      </c>
      <c r="E347" s="40">
        <v>103</v>
      </c>
      <c r="F347" s="40">
        <v>0.8</v>
      </c>
      <c r="G347" s="40">
        <v>105.2</v>
      </c>
      <c r="H347" s="40">
        <v>79</v>
      </c>
      <c r="I347" s="40">
        <v>0</v>
      </c>
      <c r="J347" s="40">
        <v>3</v>
      </c>
      <c r="K347" s="40">
        <v>5</v>
      </c>
      <c r="L347" s="40">
        <v>0.375</v>
      </c>
      <c r="M347" s="40">
        <v>91</v>
      </c>
      <c r="N347" s="40">
        <v>51</v>
      </c>
      <c r="O347" s="40">
        <v>4.34</v>
      </c>
      <c r="P347" s="40">
        <v>93</v>
      </c>
      <c r="Q347" s="5">
        <f t="shared" si="17"/>
        <v>7.9562737642585546</v>
      </c>
      <c r="R347" s="70">
        <v>54</v>
      </c>
      <c r="S347" s="53">
        <f t="shared" si="18"/>
        <v>4.6197718631178706</v>
      </c>
      <c r="T347" s="5">
        <f t="shared" si="16"/>
        <v>1.7222222222222223</v>
      </c>
      <c r="U347" s="40">
        <v>1.3720000000000001</v>
      </c>
      <c r="V347" s="40">
        <v>4.8600000000000003</v>
      </c>
      <c r="W347" s="40">
        <v>0.25700000000000001</v>
      </c>
      <c r="X347" s="40">
        <v>15</v>
      </c>
      <c r="Y347" s="5">
        <f t="shared" si="19"/>
        <v>1.2832699619771863</v>
      </c>
      <c r="Z347" s="42">
        <v>468</v>
      </c>
    </row>
    <row r="348" spans="1:26" ht="30">
      <c r="A348" s="65" t="s">
        <v>604</v>
      </c>
      <c r="B348" s="36">
        <v>1999</v>
      </c>
      <c r="C348" s="36">
        <v>2001</v>
      </c>
      <c r="D348" s="36" t="s">
        <v>284</v>
      </c>
      <c r="E348" s="36">
        <v>102</v>
      </c>
      <c r="F348" s="36">
        <v>0.8</v>
      </c>
      <c r="G348" s="36">
        <v>98.2</v>
      </c>
      <c r="H348" s="36">
        <v>79</v>
      </c>
      <c r="I348" s="36">
        <v>0</v>
      </c>
      <c r="J348" s="36">
        <v>3</v>
      </c>
      <c r="K348" s="36">
        <v>5</v>
      </c>
      <c r="L348" s="36">
        <v>0.375</v>
      </c>
      <c r="M348" s="36">
        <v>109</v>
      </c>
      <c r="N348" s="36">
        <v>54</v>
      </c>
      <c r="O348" s="36">
        <v>4.93</v>
      </c>
      <c r="P348" s="36">
        <v>69</v>
      </c>
      <c r="Q348" s="5">
        <f t="shared" si="17"/>
        <v>6.3238289205702642</v>
      </c>
      <c r="R348" s="69">
        <v>68</v>
      </c>
      <c r="S348" s="53">
        <f t="shared" si="18"/>
        <v>6.2321792260692463</v>
      </c>
      <c r="T348" s="5">
        <f t="shared" si="16"/>
        <v>1.0147058823529411</v>
      </c>
      <c r="U348" s="36">
        <v>1.794</v>
      </c>
      <c r="V348" s="36">
        <v>5.64</v>
      </c>
      <c r="W348" s="36">
        <v>0.31</v>
      </c>
      <c r="X348" s="36">
        <v>13</v>
      </c>
      <c r="Y348" s="5">
        <f t="shared" si="19"/>
        <v>1.1914460285132382</v>
      </c>
      <c r="Z348" s="38">
        <v>468</v>
      </c>
    </row>
    <row r="349" spans="1:26">
      <c r="A349" s="64" t="s">
        <v>603</v>
      </c>
      <c r="B349" s="40">
        <v>1997</v>
      </c>
      <c r="C349" s="40">
        <v>2000</v>
      </c>
      <c r="D349" s="40" t="s">
        <v>299</v>
      </c>
      <c r="E349" s="40">
        <v>103</v>
      </c>
      <c r="F349" s="40">
        <v>0.8</v>
      </c>
      <c r="G349" s="40">
        <v>183.1</v>
      </c>
      <c r="H349" s="40">
        <v>90</v>
      </c>
      <c r="I349" s="40">
        <v>14</v>
      </c>
      <c r="J349" s="40">
        <v>12</v>
      </c>
      <c r="K349" s="40">
        <v>8</v>
      </c>
      <c r="L349" s="40">
        <v>0.6</v>
      </c>
      <c r="M349" s="40">
        <v>208</v>
      </c>
      <c r="N349" s="40">
        <v>90</v>
      </c>
      <c r="O349" s="40">
        <v>4.42</v>
      </c>
      <c r="P349" s="40">
        <v>120</v>
      </c>
      <c r="Q349" s="5">
        <f t="shared" si="17"/>
        <v>5.8984161660294925</v>
      </c>
      <c r="R349" s="70">
        <v>51</v>
      </c>
      <c r="S349" s="53">
        <f t="shared" si="18"/>
        <v>2.5068268705625343</v>
      </c>
      <c r="T349" s="5">
        <f t="shared" si="16"/>
        <v>2.3529411764705883</v>
      </c>
      <c r="U349" s="40">
        <v>1.413</v>
      </c>
      <c r="V349" s="40">
        <v>4.16</v>
      </c>
      <c r="W349" s="40">
        <v>0.31900000000000001</v>
      </c>
      <c r="X349" s="40">
        <v>20</v>
      </c>
      <c r="Y349" s="5">
        <f t="shared" si="19"/>
        <v>0.98306936100491538</v>
      </c>
      <c r="Z349" s="42">
        <v>793</v>
      </c>
    </row>
    <row r="350" spans="1:26">
      <c r="A350" s="65" t="s">
        <v>602</v>
      </c>
      <c r="B350" s="36">
        <v>1997</v>
      </c>
      <c r="C350" s="36">
        <v>1999</v>
      </c>
      <c r="D350" s="36" t="s">
        <v>291</v>
      </c>
      <c r="E350" s="36">
        <v>96</v>
      </c>
      <c r="F350" s="36">
        <v>0.8</v>
      </c>
      <c r="G350" s="36">
        <v>118.1</v>
      </c>
      <c r="H350" s="36">
        <v>74</v>
      </c>
      <c r="I350" s="36">
        <v>5</v>
      </c>
      <c r="J350" s="36">
        <v>4</v>
      </c>
      <c r="K350" s="36">
        <v>6</v>
      </c>
      <c r="L350" s="36">
        <v>0.4</v>
      </c>
      <c r="M350" s="36">
        <v>128</v>
      </c>
      <c r="N350" s="36">
        <v>66</v>
      </c>
      <c r="O350" s="36">
        <v>5.0199999999999996</v>
      </c>
      <c r="P350" s="36">
        <v>72</v>
      </c>
      <c r="Q350" s="5">
        <f t="shared" si="17"/>
        <v>5.486875529212532</v>
      </c>
      <c r="R350" s="69">
        <v>61</v>
      </c>
      <c r="S350" s="53">
        <f t="shared" si="18"/>
        <v>4.6486028789161731</v>
      </c>
      <c r="T350" s="5">
        <f t="shared" si="16"/>
        <v>1.180327868852459</v>
      </c>
      <c r="U350" s="36">
        <v>1.597</v>
      </c>
      <c r="V350" s="36">
        <v>5.0199999999999996</v>
      </c>
      <c r="W350" s="36">
        <v>0.312</v>
      </c>
      <c r="X350" s="36">
        <v>13</v>
      </c>
      <c r="Y350" s="5">
        <f t="shared" si="19"/>
        <v>0.99068585944115162</v>
      </c>
      <c r="Z350" s="38">
        <v>526</v>
      </c>
    </row>
    <row r="351" spans="1:26">
      <c r="A351" s="64" t="s">
        <v>601</v>
      </c>
      <c r="B351" s="40">
        <v>1994</v>
      </c>
      <c r="C351" s="40">
        <v>1996</v>
      </c>
      <c r="D351" s="40" t="s">
        <v>284</v>
      </c>
      <c r="E351" s="40">
        <v>99</v>
      </c>
      <c r="F351" s="40">
        <v>0.8</v>
      </c>
      <c r="G351" s="40">
        <v>89.1</v>
      </c>
      <c r="H351" s="40">
        <v>70</v>
      </c>
      <c r="I351" s="40">
        <v>0</v>
      </c>
      <c r="J351" s="40">
        <v>1</v>
      </c>
      <c r="K351" s="40">
        <v>2</v>
      </c>
      <c r="L351" s="40">
        <v>0.33300000000000002</v>
      </c>
      <c r="M351" s="40">
        <v>98</v>
      </c>
      <c r="N351" s="40">
        <v>43</v>
      </c>
      <c r="O351" s="40">
        <v>4.33</v>
      </c>
      <c r="P351" s="40">
        <v>67</v>
      </c>
      <c r="Q351" s="5">
        <f t="shared" si="17"/>
        <v>6.7676767676767682</v>
      </c>
      <c r="R351" s="70">
        <v>45</v>
      </c>
      <c r="S351" s="53">
        <f t="shared" si="18"/>
        <v>4.5454545454545459</v>
      </c>
      <c r="T351" s="5">
        <f t="shared" si="16"/>
        <v>1.4888888888888889</v>
      </c>
      <c r="U351" s="40">
        <v>1.601</v>
      </c>
      <c r="V351" s="40">
        <v>4.57</v>
      </c>
      <c r="W351" s="40">
        <v>0.32100000000000001</v>
      </c>
      <c r="X351" s="40">
        <v>8</v>
      </c>
      <c r="Y351" s="5">
        <f t="shared" si="19"/>
        <v>0.80808080808080818</v>
      </c>
      <c r="Z351" s="42">
        <v>410</v>
      </c>
    </row>
    <row r="352" spans="1:26">
      <c r="A352" s="65" t="s">
        <v>69</v>
      </c>
      <c r="B352" s="36">
        <v>1989</v>
      </c>
      <c r="C352" s="36">
        <v>1991</v>
      </c>
      <c r="D352" s="36" t="s">
        <v>284</v>
      </c>
      <c r="E352" s="36">
        <v>101</v>
      </c>
      <c r="F352" s="36">
        <v>0.8</v>
      </c>
      <c r="G352" s="36">
        <v>281</v>
      </c>
      <c r="H352" s="36">
        <v>205</v>
      </c>
      <c r="I352" s="36">
        <v>12</v>
      </c>
      <c r="J352" s="36">
        <v>23</v>
      </c>
      <c r="K352" s="36">
        <v>20</v>
      </c>
      <c r="L352" s="36">
        <v>0.53500000000000003</v>
      </c>
      <c r="M352" s="36">
        <v>274</v>
      </c>
      <c r="N352" s="36">
        <v>124</v>
      </c>
      <c r="O352" s="36">
        <v>3.97</v>
      </c>
      <c r="P352" s="36">
        <v>210</v>
      </c>
      <c r="Q352" s="5">
        <f t="shared" si="17"/>
        <v>6.7259786476868335</v>
      </c>
      <c r="R352" s="69">
        <v>145</v>
      </c>
      <c r="S352" s="53">
        <f t="shared" si="18"/>
        <v>4.6441281138790034</v>
      </c>
      <c r="T352" s="5">
        <f t="shared" ref="T352:T415" si="20">P352/R352</f>
        <v>1.4482758620689655</v>
      </c>
      <c r="U352" s="36">
        <v>1.4910000000000001</v>
      </c>
      <c r="V352" s="36">
        <v>4</v>
      </c>
      <c r="W352" s="36">
        <v>0.29899999999999999</v>
      </c>
      <c r="X352" s="36">
        <v>22</v>
      </c>
      <c r="Y352" s="5">
        <f t="shared" si="19"/>
        <v>0.70462633451957291</v>
      </c>
      <c r="Z352" s="38">
        <v>1253</v>
      </c>
    </row>
    <row r="353" spans="1:26">
      <c r="A353" s="64" t="s">
        <v>600</v>
      </c>
      <c r="B353" s="40">
        <v>1989</v>
      </c>
      <c r="C353" s="40">
        <v>1991</v>
      </c>
      <c r="D353" s="40" t="s">
        <v>293</v>
      </c>
      <c r="E353" s="40">
        <v>104</v>
      </c>
      <c r="F353" s="40">
        <v>0.8</v>
      </c>
      <c r="G353" s="40">
        <v>134.19999999999999</v>
      </c>
      <c r="H353" s="40">
        <v>78</v>
      </c>
      <c r="I353" s="40">
        <v>11</v>
      </c>
      <c r="J353" s="40">
        <v>8</v>
      </c>
      <c r="K353" s="40">
        <v>8</v>
      </c>
      <c r="L353" s="40">
        <v>0.5</v>
      </c>
      <c r="M353" s="40">
        <v>140</v>
      </c>
      <c r="N353" s="40">
        <v>58</v>
      </c>
      <c r="O353" s="40">
        <v>3.88</v>
      </c>
      <c r="P353" s="40">
        <v>51</v>
      </c>
      <c r="Q353" s="5">
        <f t="shared" si="17"/>
        <v>3.4202682563338302</v>
      </c>
      <c r="R353" s="70">
        <v>54</v>
      </c>
      <c r="S353" s="53">
        <f t="shared" si="18"/>
        <v>3.6214605067064087</v>
      </c>
      <c r="T353" s="5">
        <f t="shared" si="20"/>
        <v>0.94444444444444442</v>
      </c>
      <c r="U353" s="40">
        <v>1.4410000000000001</v>
      </c>
      <c r="V353" s="40">
        <v>4.7300000000000004</v>
      </c>
      <c r="W353" s="40">
        <v>0.27600000000000002</v>
      </c>
      <c r="X353" s="40">
        <v>15</v>
      </c>
      <c r="Y353" s="5">
        <f t="shared" si="19"/>
        <v>1.0059612518628913</v>
      </c>
      <c r="Z353" s="42">
        <v>583</v>
      </c>
    </row>
    <row r="354" spans="1:26">
      <c r="A354" s="65" t="s">
        <v>599</v>
      </c>
      <c r="B354" s="36">
        <v>1987</v>
      </c>
      <c r="C354" s="36">
        <v>1989</v>
      </c>
      <c r="D354" s="36" t="s">
        <v>284</v>
      </c>
      <c r="E354" s="36">
        <v>96</v>
      </c>
      <c r="F354" s="36">
        <v>0.8</v>
      </c>
      <c r="G354" s="36">
        <v>433</v>
      </c>
      <c r="H354" s="36">
        <v>71</v>
      </c>
      <c r="I354" s="36">
        <v>69</v>
      </c>
      <c r="J354" s="36">
        <v>23</v>
      </c>
      <c r="K354" s="36">
        <v>27</v>
      </c>
      <c r="L354" s="36">
        <v>0.46</v>
      </c>
      <c r="M354" s="36">
        <v>431</v>
      </c>
      <c r="N354" s="36">
        <v>191</v>
      </c>
      <c r="O354" s="36">
        <v>3.97</v>
      </c>
      <c r="P354" s="36">
        <v>184</v>
      </c>
      <c r="Q354" s="5">
        <f t="shared" si="17"/>
        <v>3.8244803695150118</v>
      </c>
      <c r="R354" s="69">
        <v>202</v>
      </c>
      <c r="S354" s="53">
        <f t="shared" si="18"/>
        <v>4.1986143187066975</v>
      </c>
      <c r="T354" s="5">
        <f t="shared" si="20"/>
        <v>0.91089108910891092</v>
      </c>
      <c r="U354" s="36">
        <v>1.462</v>
      </c>
      <c r="V354" s="36">
        <v>4.41</v>
      </c>
      <c r="W354" s="36">
        <v>0.27700000000000002</v>
      </c>
      <c r="X354" s="36">
        <v>33</v>
      </c>
      <c r="Y354" s="5">
        <f t="shared" si="19"/>
        <v>0.68591224018475749</v>
      </c>
      <c r="Z354" s="38">
        <v>1893</v>
      </c>
    </row>
    <row r="355" spans="1:26" ht="30">
      <c r="A355" s="64" t="s">
        <v>598</v>
      </c>
      <c r="B355" s="40">
        <v>1987</v>
      </c>
      <c r="C355" s="40">
        <v>1989</v>
      </c>
      <c r="D355" s="40" t="s">
        <v>284</v>
      </c>
      <c r="E355" s="40">
        <v>97</v>
      </c>
      <c r="F355" s="40">
        <v>0.8</v>
      </c>
      <c r="G355" s="40">
        <v>85.2</v>
      </c>
      <c r="H355" s="40">
        <v>67</v>
      </c>
      <c r="I355" s="40">
        <v>0</v>
      </c>
      <c r="J355" s="40">
        <v>3</v>
      </c>
      <c r="K355" s="40">
        <v>2</v>
      </c>
      <c r="L355" s="40">
        <v>0.6</v>
      </c>
      <c r="M355" s="40">
        <v>84</v>
      </c>
      <c r="N355" s="40">
        <v>36</v>
      </c>
      <c r="O355" s="40">
        <v>3.78</v>
      </c>
      <c r="P355" s="40">
        <v>59</v>
      </c>
      <c r="Q355" s="5">
        <f t="shared" si="17"/>
        <v>6.232394366197183</v>
      </c>
      <c r="R355" s="70">
        <v>31</v>
      </c>
      <c r="S355" s="53">
        <f t="shared" si="18"/>
        <v>3.2746478873239435</v>
      </c>
      <c r="T355" s="5">
        <f t="shared" si="20"/>
        <v>1.903225806451613</v>
      </c>
      <c r="U355" s="40">
        <v>1.3420000000000001</v>
      </c>
      <c r="V355" s="40">
        <v>3.5</v>
      </c>
      <c r="W355" s="40">
        <v>0.30099999999999999</v>
      </c>
      <c r="X355" s="40">
        <v>6</v>
      </c>
      <c r="Y355" s="5">
        <f t="shared" si="19"/>
        <v>0.63380281690140849</v>
      </c>
      <c r="Z355" s="42">
        <v>363</v>
      </c>
    </row>
    <row r="356" spans="1:26">
      <c r="A356" s="65" t="s">
        <v>597</v>
      </c>
      <c r="B356" s="36">
        <v>1980</v>
      </c>
      <c r="C356" s="36">
        <v>1982</v>
      </c>
      <c r="D356" s="36" t="s">
        <v>279</v>
      </c>
      <c r="E356" s="36">
        <v>105</v>
      </c>
      <c r="F356" s="36">
        <v>0.8</v>
      </c>
      <c r="G356" s="36">
        <v>177.2</v>
      </c>
      <c r="H356" s="36">
        <v>35</v>
      </c>
      <c r="I356" s="36">
        <v>26</v>
      </c>
      <c r="J356" s="36">
        <v>6</v>
      </c>
      <c r="K356" s="36">
        <v>12</v>
      </c>
      <c r="L356" s="36">
        <v>0.33300000000000002</v>
      </c>
      <c r="M356" s="36">
        <v>192</v>
      </c>
      <c r="N356" s="36">
        <v>70</v>
      </c>
      <c r="O356" s="36">
        <v>3.55</v>
      </c>
      <c r="P356" s="36">
        <v>82</v>
      </c>
      <c r="Q356" s="5">
        <f t="shared" si="17"/>
        <v>4.1647855530474045</v>
      </c>
      <c r="R356" s="69">
        <v>53</v>
      </c>
      <c r="S356" s="53">
        <f t="shared" si="18"/>
        <v>2.691873589164786</v>
      </c>
      <c r="T356" s="5">
        <f t="shared" si="20"/>
        <v>1.5471698113207548</v>
      </c>
      <c r="U356" s="36">
        <v>1.379</v>
      </c>
      <c r="V356" s="36">
        <v>3.38</v>
      </c>
      <c r="W356" s="36">
        <v>0.30299999999999999</v>
      </c>
      <c r="X356" s="36">
        <v>9</v>
      </c>
      <c r="Y356" s="5">
        <f t="shared" si="19"/>
        <v>0.45711060948081267</v>
      </c>
      <c r="Z356" s="38">
        <v>764</v>
      </c>
    </row>
    <row r="357" spans="1:26">
      <c r="A357" s="64" t="s">
        <v>596</v>
      </c>
      <c r="B357" s="40">
        <v>1978</v>
      </c>
      <c r="C357" s="40">
        <v>1980</v>
      </c>
      <c r="D357" s="40" t="s">
        <v>277</v>
      </c>
      <c r="E357" s="40">
        <v>99</v>
      </c>
      <c r="F357" s="40">
        <v>0.8</v>
      </c>
      <c r="G357" s="40">
        <v>95.1</v>
      </c>
      <c r="H357" s="40">
        <v>23</v>
      </c>
      <c r="I357" s="40">
        <v>15</v>
      </c>
      <c r="J357" s="40">
        <v>6</v>
      </c>
      <c r="K357" s="40">
        <v>6</v>
      </c>
      <c r="L357" s="40">
        <v>0.5</v>
      </c>
      <c r="M357" s="40">
        <v>89</v>
      </c>
      <c r="N357" s="40">
        <v>40</v>
      </c>
      <c r="O357" s="40">
        <v>3.78</v>
      </c>
      <c r="P357" s="40">
        <v>39</v>
      </c>
      <c r="Q357" s="5">
        <f t="shared" si="17"/>
        <v>3.690851735015773</v>
      </c>
      <c r="R357" s="70">
        <v>42</v>
      </c>
      <c r="S357" s="53">
        <f t="shared" si="18"/>
        <v>3.9747634069400632</v>
      </c>
      <c r="T357" s="5">
        <f t="shared" si="20"/>
        <v>0.9285714285714286</v>
      </c>
      <c r="U357" s="40">
        <v>1.3740000000000001</v>
      </c>
      <c r="V357" s="40">
        <v>4.33</v>
      </c>
      <c r="W357" s="40">
        <v>0.27</v>
      </c>
      <c r="X357" s="40">
        <v>8</v>
      </c>
      <c r="Y357" s="5">
        <f t="shared" si="19"/>
        <v>0.75709779179810732</v>
      </c>
      <c r="Z357" s="42">
        <v>399</v>
      </c>
    </row>
    <row r="358" spans="1:26">
      <c r="A358" s="65" t="s">
        <v>595</v>
      </c>
      <c r="B358" s="36">
        <v>1976</v>
      </c>
      <c r="C358" s="36">
        <v>1978</v>
      </c>
      <c r="D358" s="36" t="s">
        <v>279</v>
      </c>
      <c r="E358" s="36">
        <v>104</v>
      </c>
      <c r="F358" s="36">
        <v>0.8</v>
      </c>
      <c r="G358" s="36">
        <v>139.19999999999999</v>
      </c>
      <c r="H358" s="36">
        <v>82</v>
      </c>
      <c r="I358" s="36">
        <v>5</v>
      </c>
      <c r="J358" s="36">
        <v>3</v>
      </c>
      <c r="K358" s="36">
        <v>6</v>
      </c>
      <c r="L358" s="36">
        <v>0.33300000000000002</v>
      </c>
      <c r="M358" s="36">
        <v>138</v>
      </c>
      <c r="N358" s="36">
        <v>54</v>
      </c>
      <c r="O358" s="36">
        <v>3.48</v>
      </c>
      <c r="P358" s="36">
        <v>73</v>
      </c>
      <c r="Q358" s="5">
        <f t="shared" si="17"/>
        <v>4.7198275862068968</v>
      </c>
      <c r="R358" s="69">
        <v>59</v>
      </c>
      <c r="S358" s="53">
        <f t="shared" si="18"/>
        <v>3.8146551724137931</v>
      </c>
      <c r="T358" s="5">
        <f t="shared" si="20"/>
        <v>1.2372881355932204</v>
      </c>
      <c r="U358" s="36">
        <v>1.411</v>
      </c>
      <c r="V358" s="36">
        <v>3.87</v>
      </c>
      <c r="W358" s="36">
        <v>0.28799999999999998</v>
      </c>
      <c r="X358" s="36">
        <v>10</v>
      </c>
      <c r="Y358" s="5">
        <f t="shared" si="19"/>
        <v>0.64655172413793116</v>
      </c>
      <c r="Z358" s="38">
        <v>595</v>
      </c>
    </row>
    <row r="359" spans="1:26">
      <c r="A359" s="64" t="s">
        <v>594</v>
      </c>
      <c r="B359" s="40">
        <v>1975</v>
      </c>
      <c r="C359" s="40">
        <v>1977</v>
      </c>
      <c r="D359" s="40" t="s">
        <v>280</v>
      </c>
      <c r="E359" s="40">
        <v>103</v>
      </c>
      <c r="F359" s="40">
        <v>0.8</v>
      </c>
      <c r="G359" s="40">
        <v>176</v>
      </c>
      <c r="H359" s="40">
        <v>94</v>
      </c>
      <c r="I359" s="40">
        <v>4</v>
      </c>
      <c r="J359" s="40">
        <v>8</v>
      </c>
      <c r="K359" s="40">
        <v>9</v>
      </c>
      <c r="L359" s="40">
        <v>0.47099999999999997</v>
      </c>
      <c r="M359" s="40">
        <v>165</v>
      </c>
      <c r="N359" s="40">
        <v>67</v>
      </c>
      <c r="O359" s="40">
        <v>3.43</v>
      </c>
      <c r="P359" s="40">
        <v>108</v>
      </c>
      <c r="Q359" s="5">
        <f t="shared" si="17"/>
        <v>5.5227272727272725</v>
      </c>
      <c r="R359" s="70">
        <v>95</v>
      </c>
      <c r="S359" s="53">
        <f t="shared" si="18"/>
        <v>4.8579545454545459</v>
      </c>
      <c r="T359" s="5">
        <f t="shared" si="20"/>
        <v>1.1368421052631579</v>
      </c>
      <c r="U359" s="40">
        <v>1.4770000000000001</v>
      </c>
      <c r="V359" s="40">
        <v>4.07</v>
      </c>
      <c r="W359" s="40">
        <v>0.28000000000000003</v>
      </c>
      <c r="X359" s="40">
        <v>13</v>
      </c>
      <c r="Y359" s="5">
        <f t="shared" si="19"/>
        <v>0.66477272727272729</v>
      </c>
      <c r="Z359" s="42">
        <v>772</v>
      </c>
    </row>
    <row r="360" spans="1:26">
      <c r="A360" s="65" t="s">
        <v>593</v>
      </c>
      <c r="B360" s="36">
        <v>1973</v>
      </c>
      <c r="C360" s="36">
        <v>1975</v>
      </c>
      <c r="D360" s="36" t="s">
        <v>279</v>
      </c>
      <c r="E360" s="36">
        <v>103</v>
      </c>
      <c r="F360" s="36">
        <v>0.8</v>
      </c>
      <c r="G360" s="36">
        <v>187</v>
      </c>
      <c r="H360" s="36">
        <v>96</v>
      </c>
      <c r="I360" s="36">
        <v>4</v>
      </c>
      <c r="J360" s="36">
        <v>8</v>
      </c>
      <c r="K360" s="36">
        <v>10</v>
      </c>
      <c r="L360" s="36">
        <v>0.44400000000000001</v>
      </c>
      <c r="M360" s="36">
        <v>188</v>
      </c>
      <c r="N360" s="36">
        <v>77</v>
      </c>
      <c r="O360" s="36">
        <v>3.71</v>
      </c>
      <c r="P360" s="36">
        <v>109</v>
      </c>
      <c r="Q360" s="5">
        <f t="shared" si="17"/>
        <v>5.2459893048128343</v>
      </c>
      <c r="R360" s="69">
        <v>56</v>
      </c>
      <c r="S360" s="53">
        <f t="shared" si="18"/>
        <v>2.6951871657754007</v>
      </c>
      <c r="T360" s="5">
        <f t="shared" si="20"/>
        <v>1.9464285714285714</v>
      </c>
      <c r="U360" s="36">
        <v>1.3049999999999999</v>
      </c>
      <c r="V360" s="36">
        <v>3.6</v>
      </c>
      <c r="W360" s="36">
        <v>0.28699999999999998</v>
      </c>
      <c r="X360" s="36">
        <v>16</v>
      </c>
      <c r="Y360" s="5">
        <f t="shared" si="19"/>
        <v>0.77005347593582885</v>
      </c>
      <c r="Z360" s="38">
        <v>802</v>
      </c>
    </row>
    <row r="361" spans="1:26">
      <c r="A361" s="64" t="s">
        <v>592</v>
      </c>
      <c r="B361" s="40">
        <v>1970</v>
      </c>
      <c r="C361" s="40">
        <v>1972</v>
      </c>
      <c r="D361" s="40" t="s">
        <v>281</v>
      </c>
      <c r="E361" s="40">
        <v>102</v>
      </c>
      <c r="F361" s="40">
        <v>0.8</v>
      </c>
      <c r="G361" s="40">
        <v>221.2</v>
      </c>
      <c r="H361" s="40">
        <v>55</v>
      </c>
      <c r="I361" s="40">
        <v>32</v>
      </c>
      <c r="J361" s="40">
        <v>12</v>
      </c>
      <c r="K361" s="40">
        <v>17</v>
      </c>
      <c r="L361" s="40">
        <v>0.41399999999999998</v>
      </c>
      <c r="M361" s="40">
        <v>207</v>
      </c>
      <c r="N361" s="40">
        <v>81</v>
      </c>
      <c r="O361" s="40">
        <v>3.29</v>
      </c>
      <c r="P361" s="40">
        <v>124</v>
      </c>
      <c r="Q361" s="5">
        <f t="shared" si="17"/>
        <v>5.045207956600362</v>
      </c>
      <c r="R361" s="70">
        <v>96</v>
      </c>
      <c r="S361" s="53">
        <f t="shared" si="18"/>
        <v>3.9059674502712483</v>
      </c>
      <c r="T361" s="5">
        <f t="shared" si="20"/>
        <v>1.2916666666666667</v>
      </c>
      <c r="U361" s="40">
        <v>1.367</v>
      </c>
      <c r="V361" s="40">
        <v>4.01</v>
      </c>
      <c r="W361" s="40">
        <v>0.27100000000000002</v>
      </c>
      <c r="X361" s="40">
        <v>22</v>
      </c>
      <c r="Y361" s="5">
        <f t="shared" si="19"/>
        <v>0.89511754068716098</v>
      </c>
      <c r="Z361" s="42">
        <v>948</v>
      </c>
    </row>
    <row r="362" spans="1:26">
      <c r="A362" s="65" t="s">
        <v>591</v>
      </c>
      <c r="B362" s="36">
        <v>2013</v>
      </c>
      <c r="C362" s="36">
        <v>2015</v>
      </c>
      <c r="D362" s="36" t="s">
        <v>293</v>
      </c>
      <c r="E362" s="36">
        <v>99</v>
      </c>
      <c r="F362" s="36">
        <v>0.7</v>
      </c>
      <c r="G362" s="36">
        <v>98.1</v>
      </c>
      <c r="H362" s="36">
        <v>65</v>
      </c>
      <c r="I362" s="36">
        <v>7</v>
      </c>
      <c r="J362" s="36">
        <v>4</v>
      </c>
      <c r="K362" s="36">
        <v>3</v>
      </c>
      <c r="L362" s="36">
        <v>0.57099999999999995</v>
      </c>
      <c r="M362" s="36">
        <v>81</v>
      </c>
      <c r="N362" s="36">
        <v>41</v>
      </c>
      <c r="O362" s="36">
        <v>3.75</v>
      </c>
      <c r="P362" s="36">
        <v>104</v>
      </c>
      <c r="Q362" s="5">
        <f t="shared" si="17"/>
        <v>9.5412844036697262</v>
      </c>
      <c r="R362" s="69">
        <v>41</v>
      </c>
      <c r="S362" s="53">
        <f t="shared" si="18"/>
        <v>3.761467889908257</v>
      </c>
      <c r="T362" s="5">
        <f t="shared" si="20"/>
        <v>2.5365853658536586</v>
      </c>
      <c r="U362" s="36">
        <v>1.2410000000000001</v>
      </c>
      <c r="V362" s="36">
        <v>4.13</v>
      </c>
      <c r="W362" s="36">
        <v>0.26300000000000001</v>
      </c>
      <c r="X362" s="36">
        <v>14</v>
      </c>
      <c r="Y362" s="5">
        <f t="shared" si="19"/>
        <v>1.2844036697247707</v>
      </c>
      <c r="Z362" s="38">
        <v>416</v>
      </c>
    </row>
    <row r="363" spans="1:26" ht="30">
      <c r="A363" s="64" t="s">
        <v>590</v>
      </c>
      <c r="B363" s="40">
        <v>2011</v>
      </c>
      <c r="C363" s="40">
        <v>2013</v>
      </c>
      <c r="D363" s="40" t="s">
        <v>277</v>
      </c>
      <c r="E363" s="40">
        <v>96</v>
      </c>
      <c r="F363" s="40">
        <v>0.7</v>
      </c>
      <c r="G363" s="40">
        <v>244</v>
      </c>
      <c r="H363" s="40">
        <v>45</v>
      </c>
      <c r="I363" s="40">
        <v>43</v>
      </c>
      <c r="J363" s="40">
        <v>10</v>
      </c>
      <c r="K363" s="40">
        <v>17</v>
      </c>
      <c r="L363" s="40">
        <v>0.37</v>
      </c>
      <c r="M363" s="40">
        <v>234</v>
      </c>
      <c r="N363" s="40">
        <v>111</v>
      </c>
      <c r="O363" s="40">
        <v>4.09</v>
      </c>
      <c r="P363" s="40">
        <v>173</v>
      </c>
      <c r="Q363" s="5">
        <f t="shared" si="17"/>
        <v>6.3811475409836058</v>
      </c>
      <c r="R363" s="70">
        <v>79</v>
      </c>
      <c r="S363" s="53">
        <f t="shared" si="18"/>
        <v>2.9139344262295084</v>
      </c>
      <c r="T363" s="5">
        <f t="shared" si="20"/>
        <v>2.1898734177215191</v>
      </c>
      <c r="U363" s="40">
        <v>1.2829999999999999</v>
      </c>
      <c r="V363" s="40">
        <v>4.66</v>
      </c>
      <c r="W363" s="40">
        <v>0.27500000000000002</v>
      </c>
      <c r="X363" s="40">
        <v>37</v>
      </c>
      <c r="Y363" s="5">
        <f t="shared" si="19"/>
        <v>1.3647540983606556</v>
      </c>
      <c r="Z363" s="42">
        <v>1021</v>
      </c>
    </row>
    <row r="364" spans="1:26" ht="30">
      <c r="A364" s="65" t="s">
        <v>589</v>
      </c>
      <c r="B364" s="36">
        <v>2010</v>
      </c>
      <c r="C364" s="36">
        <v>2012</v>
      </c>
      <c r="D364" s="36" t="s">
        <v>279</v>
      </c>
      <c r="E364" s="36">
        <v>103</v>
      </c>
      <c r="F364" s="36">
        <v>0.7</v>
      </c>
      <c r="G364" s="36">
        <v>79</v>
      </c>
      <c r="H364" s="36">
        <v>57</v>
      </c>
      <c r="I364" s="36">
        <v>0</v>
      </c>
      <c r="J364" s="36">
        <v>2</v>
      </c>
      <c r="K364" s="36">
        <v>3</v>
      </c>
      <c r="L364" s="36">
        <v>0.4</v>
      </c>
      <c r="M364" s="36">
        <v>59</v>
      </c>
      <c r="N364" s="36">
        <v>38</v>
      </c>
      <c r="O364" s="36">
        <v>4.33</v>
      </c>
      <c r="P364" s="36">
        <v>75</v>
      </c>
      <c r="Q364" s="5">
        <f t="shared" si="17"/>
        <v>8.5443037974683538</v>
      </c>
      <c r="R364" s="69">
        <v>39</v>
      </c>
      <c r="S364" s="53">
        <f t="shared" si="18"/>
        <v>4.4430379746835449</v>
      </c>
      <c r="T364" s="5">
        <f t="shared" si="20"/>
        <v>1.9230769230769231</v>
      </c>
      <c r="U364" s="36">
        <v>1.2410000000000001</v>
      </c>
      <c r="V364" s="36">
        <v>4.45</v>
      </c>
      <c r="W364" s="36">
        <v>0.23100000000000001</v>
      </c>
      <c r="X364" s="36">
        <v>10</v>
      </c>
      <c r="Y364" s="5">
        <f t="shared" si="19"/>
        <v>1.139240506329114</v>
      </c>
      <c r="Z364" s="38">
        <v>341</v>
      </c>
    </row>
    <row r="365" spans="1:26">
      <c r="A365" s="64" t="s">
        <v>588</v>
      </c>
      <c r="B365" s="40">
        <v>2008</v>
      </c>
      <c r="C365" s="40">
        <v>2010</v>
      </c>
      <c r="D365" s="40" t="s">
        <v>470</v>
      </c>
      <c r="E365" s="40">
        <v>98</v>
      </c>
      <c r="F365" s="40">
        <v>0.7</v>
      </c>
      <c r="G365" s="40">
        <v>167.2</v>
      </c>
      <c r="H365" s="40">
        <v>57</v>
      </c>
      <c r="I365" s="40">
        <v>17</v>
      </c>
      <c r="J365" s="40">
        <v>12</v>
      </c>
      <c r="K365" s="40">
        <v>6</v>
      </c>
      <c r="L365" s="40">
        <v>0.66700000000000004</v>
      </c>
      <c r="M365" s="40">
        <v>160</v>
      </c>
      <c r="N365" s="40">
        <v>82</v>
      </c>
      <c r="O365" s="40">
        <v>4.4000000000000004</v>
      </c>
      <c r="P365" s="40">
        <v>89</v>
      </c>
      <c r="Q365" s="5">
        <f t="shared" si="17"/>
        <v>4.7906698564593304</v>
      </c>
      <c r="R365" s="70">
        <v>88</v>
      </c>
      <c r="S365" s="53">
        <f t="shared" si="18"/>
        <v>4.7368421052631584</v>
      </c>
      <c r="T365" s="5">
        <f t="shared" si="20"/>
        <v>1.0113636363636365</v>
      </c>
      <c r="U365" s="40">
        <v>1.4790000000000001</v>
      </c>
      <c r="V365" s="40">
        <v>4.82</v>
      </c>
      <c r="W365" s="40">
        <v>0.27900000000000003</v>
      </c>
      <c r="X365" s="40">
        <v>14</v>
      </c>
      <c r="Y365" s="5">
        <f t="shared" si="19"/>
        <v>0.75358851674641159</v>
      </c>
      <c r="Z365" s="42">
        <v>729</v>
      </c>
    </row>
    <row r="366" spans="1:26" ht="30">
      <c r="A366" s="65" t="s">
        <v>587</v>
      </c>
      <c r="B366" s="36">
        <v>2005</v>
      </c>
      <c r="C366" s="36">
        <v>2007</v>
      </c>
      <c r="D366" s="36" t="s">
        <v>277</v>
      </c>
      <c r="E366" s="36">
        <v>99</v>
      </c>
      <c r="F366" s="36">
        <v>0.7</v>
      </c>
      <c r="G366" s="36">
        <v>160.1</v>
      </c>
      <c r="H366" s="36">
        <v>144</v>
      </c>
      <c r="I366" s="36">
        <v>1</v>
      </c>
      <c r="J366" s="36">
        <v>8</v>
      </c>
      <c r="K366" s="36">
        <v>10</v>
      </c>
      <c r="L366" s="36">
        <v>0.44400000000000001</v>
      </c>
      <c r="M366" s="36">
        <v>160</v>
      </c>
      <c r="N366" s="36">
        <v>82</v>
      </c>
      <c r="O366" s="36">
        <v>4.5999999999999996</v>
      </c>
      <c r="P366" s="36">
        <v>156</v>
      </c>
      <c r="Q366" s="5">
        <f t="shared" si="17"/>
        <v>8.7695190505933791</v>
      </c>
      <c r="R366" s="69">
        <v>77</v>
      </c>
      <c r="S366" s="53">
        <f t="shared" si="18"/>
        <v>4.3285446595877577</v>
      </c>
      <c r="T366" s="5">
        <f t="shared" si="20"/>
        <v>2.0259740259740258</v>
      </c>
      <c r="U366" s="36">
        <v>1.478</v>
      </c>
      <c r="V366" s="36">
        <v>4.88</v>
      </c>
      <c r="W366" s="36">
        <v>0.309</v>
      </c>
      <c r="X366" s="36">
        <v>25</v>
      </c>
      <c r="Y366" s="5">
        <f t="shared" si="19"/>
        <v>1.4053716427232978</v>
      </c>
      <c r="Z366" s="38">
        <v>712</v>
      </c>
    </row>
    <row r="367" spans="1:26">
      <c r="A367" s="64" t="s">
        <v>586</v>
      </c>
      <c r="B367" s="40">
        <v>2003</v>
      </c>
      <c r="C367" s="40">
        <v>2006</v>
      </c>
      <c r="D367" s="40" t="s">
        <v>300</v>
      </c>
      <c r="E367" s="40">
        <v>105</v>
      </c>
      <c r="F367" s="40">
        <v>0.7</v>
      </c>
      <c r="G367" s="40">
        <v>134.1</v>
      </c>
      <c r="H367" s="40">
        <v>96</v>
      </c>
      <c r="I367" s="40">
        <v>7</v>
      </c>
      <c r="J367" s="40">
        <v>7</v>
      </c>
      <c r="K367" s="40">
        <v>9</v>
      </c>
      <c r="L367" s="40">
        <v>0.438</v>
      </c>
      <c r="M367" s="40">
        <v>154</v>
      </c>
      <c r="N367" s="40">
        <v>63</v>
      </c>
      <c r="O367" s="40">
        <v>4.22</v>
      </c>
      <c r="P367" s="40">
        <v>91</v>
      </c>
      <c r="Q367" s="5">
        <f t="shared" si="17"/>
        <v>6.1073825503355703</v>
      </c>
      <c r="R367" s="70">
        <v>47</v>
      </c>
      <c r="S367" s="53">
        <f t="shared" si="18"/>
        <v>3.1543624161073827</v>
      </c>
      <c r="T367" s="5">
        <f t="shared" si="20"/>
        <v>1.9361702127659575</v>
      </c>
      <c r="U367" s="40">
        <v>1.496</v>
      </c>
      <c r="V367" s="40">
        <v>4.62</v>
      </c>
      <c r="W367" s="40">
        <v>0.32</v>
      </c>
      <c r="X367" s="40">
        <v>17</v>
      </c>
      <c r="Y367" s="5">
        <f t="shared" si="19"/>
        <v>1.1409395973154364</v>
      </c>
      <c r="Z367" s="42">
        <v>601</v>
      </c>
    </row>
    <row r="368" spans="1:26">
      <c r="A368" s="65" t="s">
        <v>585</v>
      </c>
      <c r="B368" s="36">
        <v>2001</v>
      </c>
      <c r="C368" s="36">
        <v>2004</v>
      </c>
      <c r="D368" s="36" t="s">
        <v>300</v>
      </c>
      <c r="E368" s="36">
        <v>102</v>
      </c>
      <c r="F368" s="36">
        <v>0.7</v>
      </c>
      <c r="G368" s="36">
        <v>68</v>
      </c>
      <c r="H368" s="36">
        <v>55</v>
      </c>
      <c r="I368" s="36">
        <v>1</v>
      </c>
      <c r="J368" s="36">
        <v>5</v>
      </c>
      <c r="K368" s="36">
        <v>1</v>
      </c>
      <c r="L368" s="36">
        <v>0.83299999999999996</v>
      </c>
      <c r="M368" s="36">
        <v>61</v>
      </c>
      <c r="N368" s="36">
        <v>35</v>
      </c>
      <c r="O368" s="36">
        <v>4.63</v>
      </c>
      <c r="P368" s="36">
        <v>74</v>
      </c>
      <c r="Q368" s="5">
        <f t="shared" si="17"/>
        <v>9.7941176470588225</v>
      </c>
      <c r="R368" s="69">
        <v>38</v>
      </c>
      <c r="S368" s="53">
        <f t="shared" si="18"/>
        <v>5.0294117647058822</v>
      </c>
      <c r="T368" s="5">
        <f t="shared" si="20"/>
        <v>1.9473684210526316</v>
      </c>
      <c r="U368" s="36">
        <v>1.456</v>
      </c>
      <c r="V368" s="36">
        <v>4.54</v>
      </c>
      <c r="W368" s="36">
        <v>0.29699999999999999</v>
      </c>
      <c r="X368" s="36">
        <v>10</v>
      </c>
      <c r="Y368" s="5">
        <f t="shared" si="19"/>
        <v>1.3235294117647058</v>
      </c>
      <c r="Z368" s="38">
        <v>301</v>
      </c>
    </row>
    <row r="369" spans="1:26">
      <c r="A369" s="64" t="s">
        <v>584</v>
      </c>
      <c r="B369" s="40">
        <v>2001</v>
      </c>
      <c r="C369" s="40">
        <v>2003</v>
      </c>
      <c r="D369" s="40" t="s">
        <v>280</v>
      </c>
      <c r="E369" s="40">
        <v>103</v>
      </c>
      <c r="F369" s="40">
        <v>0.7</v>
      </c>
      <c r="G369" s="40">
        <v>120</v>
      </c>
      <c r="H369" s="40">
        <v>72</v>
      </c>
      <c r="I369" s="40">
        <v>3</v>
      </c>
      <c r="J369" s="40">
        <v>5</v>
      </c>
      <c r="K369" s="40">
        <v>8</v>
      </c>
      <c r="L369" s="40">
        <v>0.38500000000000001</v>
      </c>
      <c r="M369" s="40">
        <v>125</v>
      </c>
      <c r="N369" s="40">
        <v>59</v>
      </c>
      <c r="O369" s="40">
        <v>4.42</v>
      </c>
      <c r="P369" s="40">
        <v>88</v>
      </c>
      <c r="Q369" s="5">
        <f t="shared" si="17"/>
        <v>6.6</v>
      </c>
      <c r="R369" s="70">
        <v>52</v>
      </c>
      <c r="S369" s="53">
        <f t="shared" si="18"/>
        <v>3.9000000000000004</v>
      </c>
      <c r="T369" s="5">
        <f t="shared" si="20"/>
        <v>1.6923076923076923</v>
      </c>
      <c r="U369" s="40">
        <v>1.4750000000000001</v>
      </c>
      <c r="V369" s="40">
        <v>4.1399999999999997</v>
      </c>
      <c r="W369" s="40">
        <v>0.30399999999999999</v>
      </c>
      <c r="X369" s="40">
        <v>11</v>
      </c>
      <c r="Y369" s="5">
        <f t="shared" si="19"/>
        <v>0.82499999999999996</v>
      </c>
      <c r="Z369" s="42">
        <v>533</v>
      </c>
    </row>
    <row r="370" spans="1:26" ht="30">
      <c r="A370" s="65" t="s">
        <v>583</v>
      </c>
      <c r="B370" s="36">
        <v>2000</v>
      </c>
      <c r="C370" s="36">
        <v>2002</v>
      </c>
      <c r="D370" s="36" t="s">
        <v>291</v>
      </c>
      <c r="E370" s="36">
        <v>101</v>
      </c>
      <c r="F370" s="36">
        <v>0.7</v>
      </c>
      <c r="G370" s="36">
        <v>106</v>
      </c>
      <c r="H370" s="36">
        <v>99</v>
      </c>
      <c r="I370" s="36">
        <v>3</v>
      </c>
      <c r="J370" s="36">
        <v>5</v>
      </c>
      <c r="K370" s="36">
        <v>4</v>
      </c>
      <c r="L370" s="36">
        <v>0.55600000000000005</v>
      </c>
      <c r="M370" s="36">
        <v>99</v>
      </c>
      <c r="N370" s="36">
        <v>51</v>
      </c>
      <c r="O370" s="36">
        <v>4.33</v>
      </c>
      <c r="P370" s="36">
        <v>112</v>
      </c>
      <c r="Q370" s="5">
        <f t="shared" si="17"/>
        <v>9.5094339622641506</v>
      </c>
      <c r="R370" s="69">
        <v>63</v>
      </c>
      <c r="S370" s="53">
        <f t="shared" si="18"/>
        <v>5.3490566037735849</v>
      </c>
      <c r="T370" s="5">
        <f t="shared" si="20"/>
        <v>1.7777777777777777</v>
      </c>
      <c r="U370" s="36">
        <v>1.528</v>
      </c>
      <c r="V370" s="36">
        <v>4.01</v>
      </c>
      <c r="W370" s="36">
        <v>0.317</v>
      </c>
      <c r="X370" s="36">
        <v>10</v>
      </c>
      <c r="Y370" s="5">
        <f t="shared" si="19"/>
        <v>0.84905660377358494</v>
      </c>
      <c r="Z370" s="38">
        <v>473</v>
      </c>
    </row>
    <row r="371" spans="1:26">
      <c r="A371" s="64" t="s">
        <v>582</v>
      </c>
      <c r="B371" s="40">
        <v>1998</v>
      </c>
      <c r="C371" s="40">
        <v>2000</v>
      </c>
      <c r="D371" s="40" t="s">
        <v>284</v>
      </c>
      <c r="E371" s="40">
        <v>98</v>
      </c>
      <c r="F371" s="40">
        <v>0.7</v>
      </c>
      <c r="G371" s="40">
        <v>117.2</v>
      </c>
      <c r="H371" s="40">
        <v>85</v>
      </c>
      <c r="I371" s="40">
        <v>0</v>
      </c>
      <c r="J371" s="40">
        <v>5</v>
      </c>
      <c r="K371" s="40">
        <v>5</v>
      </c>
      <c r="L371" s="40">
        <v>0.5</v>
      </c>
      <c r="M371" s="40">
        <v>112</v>
      </c>
      <c r="N371" s="40">
        <v>63</v>
      </c>
      <c r="O371" s="40">
        <v>4.82</v>
      </c>
      <c r="P371" s="40">
        <v>108</v>
      </c>
      <c r="Q371" s="5">
        <f t="shared" si="17"/>
        <v>8.2935153583617733</v>
      </c>
      <c r="R371" s="70">
        <v>54</v>
      </c>
      <c r="S371" s="53">
        <f t="shared" si="18"/>
        <v>4.1467576791808867</v>
      </c>
      <c r="T371" s="5">
        <f t="shared" si="20"/>
        <v>2</v>
      </c>
      <c r="U371" s="40">
        <v>1.411</v>
      </c>
      <c r="V371" s="40">
        <v>5.43</v>
      </c>
      <c r="W371" s="40">
        <v>0.27300000000000002</v>
      </c>
      <c r="X371" s="40">
        <v>24</v>
      </c>
      <c r="Y371" s="5">
        <f t="shared" si="19"/>
        <v>1.8430034129692832</v>
      </c>
      <c r="Z371" s="42">
        <v>516</v>
      </c>
    </row>
    <row r="372" spans="1:26">
      <c r="A372" s="65" t="s">
        <v>581</v>
      </c>
      <c r="B372" s="36">
        <v>1991</v>
      </c>
      <c r="C372" s="36">
        <v>1993</v>
      </c>
      <c r="D372" s="36" t="s">
        <v>293</v>
      </c>
      <c r="E372" s="36">
        <v>95</v>
      </c>
      <c r="F372" s="36">
        <v>0.7</v>
      </c>
      <c r="G372" s="36">
        <v>135</v>
      </c>
      <c r="H372" s="36">
        <v>47</v>
      </c>
      <c r="I372" s="36">
        <v>18</v>
      </c>
      <c r="J372" s="36">
        <v>6</v>
      </c>
      <c r="K372" s="36">
        <v>7</v>
      </c>
      <c r="L372" s="36">
        <v>0.46200000000000002</v>
      </c>
      <c r="M372" s="36">
        <v>137</v>
      </c>
      <c r="N372" s="36">
        <v>60</v>
      </c>
      <c r="O372" s="36">
        <v>4</v>
      </c>
      <c r="P372" s="36">
        <v>75</v>
      </c>
      <c r="Q372" s="5">
        <f t="shared" si="17"/>
        <v>5</v>
      </c>
      <c r="R372" s="69">
        <v>41</v>
      </c>
      <c r="S372" s="53">
        <f t="shared" si="18"/>
        <v>2.7333333333333334</v>
      </c>
      <c r="T372" s="5">
        <f t="shared" si="20"/>
        <v>1.8292682926829269</v>
      </c>
      <c r="U372" s="36">
        <v>1.319</v>
      </c>
      <c r="V372" s="36">
        <v>3.91</v>
      </c>
      <c r="W372" s="36">
        <v>0.29799999999999999</v>
      </c>
      <c r="X372" s="36">
        <v>12</v>
      </c>
      <c r="Y372" s="5">
        <f t="shared" si="19"/>
        <v>0.8</v>
      </c>
      <c r="Z372" s="38">
        <v>559</v>
      </c>
    </row>
    <row r="373" spans="1:26" ht="30">
      <c r="A373" s="64" t="s">
        <v>580</v>
      </c>
      <c r="B373" s="40">
        <v>1990</v>
      </c>
      <c r="C373" s="40">
        <v>1992</v>
      </c>
      <c r="D373" s="40" t="s">
        <v>284</v>
      </c>
      <c r="E373" s="40">
        <v>97</v>
      </c>
      <c r="F373" s="40">
        <v>0.7</v>
      </c>
      <c r="G373" s="40">
        <v>136</v>
      </c>
      <c r="H373" s="40">
        <v>95</v>
      </c>
      <c r="I373" s="40">
        <v>0</v>
      </c>
      <c r="J373" s="40">
        <v>5</v>
      </c>
      <c r="K373" s="40">
        <v>9</v>
      </c>
      <c r="L373" s="40">
        <v>0.35699999999999998</v>
      </c>
      <c r="M373" s="40">
        <v>140</v>
      </c>
      <c r="N373" s="40">
        <v>62</v>
      </c>
      <c r="O373" s="40">
        <v>4.0999999999999996</v>
      </c>
      <c r="P373" s="40">
        <v>109</v>
      </c>
      <c r="Q373" s="5">
        <f t="shared" si="17"/>
        <v>7.2132352941176476</v>
      </c>
      <c r="R373" s="70">
        <v>49</v>
      </c>
      <c r="S373" s="53">
        <f t="shared" si="18"/>
        <v>3.2426470588235294</v>
      </c>
      <c r="T373" s="5">
        <f t="shared" si="20"/>
        <v>2.2244897959183674</v>
      </c>
      <c r="U373" s="40">
        <v>1.39</v>
      </c>
      <c r="V373" s="40">
        <v>3.14</v>
      </c>
      <c r="W373" s="40">
        <v>0.32</v>
      </c>
      <c r="X373" s="40">
        <v>8</v>
      </c>
      <c r="Y373" s="5">
        <f t="shared" si="19"/>
        <v>0.52941176470588236</v>
      </c>
      <c r="Z373" s="42">
        <v>594</v>
      </c>
    </row>
    <row r="374" spans="1:26">
      <c r="A374" s="65" t="s">
        <v>579</v>
      </c>
      <c r="B374" s="36">
        <v>1987</v>
      </c>
      <c r="C374" s="36">
        <v>1989</v>
      </c>
      <c r="D374" s="36" t="s">
        <v>279</v>
      </c>
      <c r="E374" s="36">
        <v>99</v>
      </c>
      <c r="F374" s="36">
        <v>0.7</v>
      </c>
      <c r="G374" s="36">
        <v>137</v>
      </c>
      <c r="H374" s="36">
        <v>56</v>
      </c>
      <c r="I374" s="36">
        <v>12</v>
      </c>
      <c r="J374" s="36">
        <v>5</v>
      </c>
      <c r="K374" s="36">
        <v>3</v>
      </c>
      <c r="L374" s="36">
        <v>0.625</v>
      </c>
      <c r="M374" s="36">
        <v>127</v>
      </c>
      <c r="N374" s="36">
        <v>67</v>
      </c>
      <c r="O374" s="36">
        <v>4.4000000000000004</v>
      </c>
      <c r="P374" s="36">
        <v>131</v>
      </c>
      <c r="Q374" s="5">
        <f t="shared" si="17"/>
        <v>8.6058394160583944</v>
      </c>
      <c r="R374" s="69">
        <v>77</v>
      </c>
      <c r="S374" s="53">
        <f t="shared" si="18"/>
        <v>5.0583941605839415</v>
      </c>
      <c r="T374" s="5">
        <f t="shared" si="20"/>
        <v>1.7012987012987013</v>
      </c>
      <c r="U374" s="36">
        <v>1.4890000000000001</v>
      </c>
      <c r="V374" s="36">
        <v>4.0599999999999996</v>
      </c>
      <c r="W374" s="36">
        <v>0.309</v>
      </c>
      <c r="X374" s="36">
        <v>15</v>
      </c>
      <c r="Y374" s="5">
        <f t="shared" si="19"/>
        <v>0.98540145985401462</v>
      </c>
      <c r="Z374" s="38">
        <v>596</v>
      </c>
    </row>
    <row r="375" spans="1:26">
      <c r="A375" s="64" t="s">
        <v>578</v>
      </c>
      <c r="B375" s="40">
        <v>1982</v>
      </c>
      <c r="C375" s="40">
        <v>1984</v>
      </c>
      <c r="D375" s="40" t="s">
        <v>293</v>
      </c>
      <c r="E375" s="40">
        <v>101</v>
      </c>
      <c r="F375" s="40">
        <v>0.7</v>
      </c>
      <c r="G375" s="40">
        <v>215.1</v>
      </c>
      <c r="H375" s="40">
        <v>149</v>
      </c>
      <c r="I375" s="40">
        <v>1</v>
      </c>
      <c r="J375" s="40">
        <v>12</v>
      </c>
      <c r="K375" s="40">
        <v>9</v>
      </c>
      <c r="L375" s="40">
        <v>0.57099999999999995</v>
      </c>
      <c r="M375" s="40">
        <v>186</v>
      </c>
      <c r="N375" s="40">
        <v>85</v>
      </c>
      <c r="O375" s="40">
        <v>3.55</v>
      </c>
      <c r="P375" s="40">
        <v>93</v>
      </c>
      <c r="Q375" s="5">
        <f t="shared" si="17"/>
        <v>3.8912133891213392</v>
      </c>
      <c r="R375" s="70">
        <v>84</v>
      </c>
      <c r="S375" s="53">
        <f t="shared" si="18"/>
        <v>3.5146443514644354</v>
      </c>
      <c r="T375" s="5">
        <f t="shared" si="20"/>
        <v>1.1071428571428572</v>
      </c>
      <c r="U375" s="40">
        <v>1.254</v>
      </c>
      <c r="V375" s="40">
        <v>3.79</v>
      </c>
      <c r="W375" s="40">
        <v>0.252</v>
      </c>
      <c r="X375" s="40">
        <v>11</v>
      </c>
      <c r="Y375" s="5">
        <f t="shared" si="19"/>
        <v>0.46025104602510464</v>
      </c>
      <c r="Z375" s="42">
        <v>903</v>
      </c>
    </row>
    <row r="376" spans="1:26">
      <c r="A376" s="65" t="s">
        <v>577</v>
      </c>
      <c r="B376" s="36">
        <v>1969</v>
      </c>
      <c r="C376" s="36">
        <v>1971</v>
      </c>
      <c r="D376" s="36" t="s">
        <v>284</v>
      </c>
      <c r="E376" s="36">
        <v>104</v>
      </c>
      <c r="F376" s="36">
        <v>0.7</v>
      </c>
      <c r="G376" s="36">
        <v>91.1</v>
      </c>
      <c r="H376" s="36">
        <v>42</v>
      </c>
      <c r="I376" s="36">
        <v>1</v>
      </c>
      <c r="J376" s="36">
        <v>2</v>
      </c>
      <c r="K376" s="36">
        <v>5</v>
      </c>
      <c r="L376" s="36">
        <v>0.28599999999999998</v>
      </c>
      <c r="M376" s="36">
        <v>67</v>
      </c>
      <c r="N376" s="36">
        <v>37</v>
      </c>
      <c r="O376" s="36">
        <v>3.65</v>
      </c>
      <c r="P376" s="36">
        <v>57</v>
      </c>
      <c r="Q376" s="5">
        <f t="shared" si="17"/>
        <v>5.631174533479693</v>
      </c>
      <c r="R376" s="69">
        <v>48</v>
      </c>
      <c r="S376" s="53">
        <f t="shared" si="18"/>
        <v>4.7420417124039513</v>
      </c>
      <c r="T376" s="5">
        <f t="shared" si="20"/>
        <v>1.1875</v>
      </c>
      <c r="U376" s="36">
        <v>1.2589999999999999</v>
      </c>
      <c r="V376" s="36">
        <v>4.62</v>
      </c>
      <c r="W376" s="36">
        <v>0.21199999999999999</v>
      </c>
      <c r="X376" s="36">
        <v>12</v>
      </c>
      <c r="Y376" s="5">
        <f t="shared" si="19"/>
        <v>1.1855104281009878</v>
      </c>
      <c r="Z376" s="38">
        <v>387</v>
      </c>
    </row>
    <row r="377" spans="1:26">
      <c r="A377" s="64" t="s">
        <v>576</v>
      </c>
      <c r="B377" s="40">
        <v>2013</v>
      </c>
      <c r="C377" s="40">
        <v>2016</v>
      </c>
      <c r="D377" s="40" t="s">
        <v>429</v>
      </c>
      <c r="E377" s="40">
        <v>104</v>
      </c>
      <c r="F377" s="40">
        <v>0.6</v>
      </c>
      <c r="G377" s="40">
        <v>96</v>
      </c>
      <c r="H377" s="40">
        <v>102</v>
      </c>
      <c r="I377" s="40">
        <v>0</v>
      </c>
      <c r="J377" s="40">
        <v>7</v>
      </c>
      <c r="K377" s="40">
        <v>4</v>
      </c>
      <c r="L377" s="40">
        <v>0.63600000000000001</v>
      </c>
      <c r="M377" s="40">
        <v>82</v>
      </c>
      <c r="N377" s="40">
        <v>43</v>
      </c>
      <c r="O377" s="40">
        <v>4.03</v>
      </c>
      <c r="P377" s="40">
        <v>111</v>
      </c>
      <c r="Q377" s="5">
        <f t="shared" si="17"/>
        <v>10.40625</v>
      </c>
      <c r="R377" s="70">
        <v>42</v>
      </c>
      <c r="S377" s="53">
        <f t="shared" si="18"/>
        <v>3.9375</v>
      </c>
      <c r="T377" s="5">
        <f t="shared" si="20"/>
        <v>2.6428571428571428</v>
      </c>
      <c r="U377" s="40">
        <v>1.292</v>
      </c>
      <c r="V377" s="40">
        <v>3.62</v>
      </c>
      <c r="W377" s="40">
        <v>0.30399999999999999</v>
      </c>
      <c r="X377" s="40">
        <v>10</v>
      </c>
      <c r="Y377" s="5">
        <f t="shared" si="19"/>
        <v>0.9375</v>
      </c>
      <c r="Z377" s="42">
        <v>411</v>
      </c>
    </row>
    <row r="378" spans="1:26" ht="30">
      <c r="A378" s="65" t="s">
        <v>575</v>
      </c>
      <c r="B378" s="36">
        <v>2014</v>
      </c>
      <c r="C378" s="36">
        <v>2016</v>
      </c>
      <c r="D378" s="36" t="s">
        <v>279</v>
      </c>
      <c r="E378" s="36">
        <v>97</v>
      </c>
      <c r="F378" s="36">
        <v>0.6</v>
      </c>
      <c r="G378" s="36">
        <v>50.1</v>
      </c>
      <c r="H378" s="36">
        <v>40</v>
      </c>
      <c r="I378" s="36">
        <v>1</v>
      </c>
      <c r="J378" s="36">
        <v>3</v>
      </c>
      <c r="K378" s="36">
        <v>1</v>
      </c>
      <c r="L378" s="36">
        <v>0.75</v>
      </c>
      <c r="M378" s="36">
        <v>51</v>
      </c>
      <c r="N378" s="36">
        <v>24</v>
      </c>
      <c r="O378" s="36">
        <v>4.29</v>
      </c>
      <c r="P378" s="36">
        <v>27</v>
      </c>
      <c r="Q378" s="5">
        <f t="shared" si="17"/>
        <v>4.8502994011976046</v>
      </c>
      <c r="R378" s="69">
        <v>24</v>
      </c>
      <c r="S378" s="53">
        <f t="shared" si="18"/>
        <v>4.3113772455089823</v>
      </c>
      <c r="T378" s="5">
        <f t="shared" si="20"/>
        <v>1.125</v>
      </c>
      <c r="U378" s="36">
        <v>1.49</v>
      </c>
      <c r="V378" s="36">
        <v>4.6500000000000004</v>
      </c>
      <c r="W378" s="36">
        <v>0.29699999999999999</v>
      </c>
      <c r="X378" s="36">
        <v>4</v>
      </c>
      <c r="Y378" s="5">
        <f t="shared" si="19"/>
        <v>0.71856287425149701</v>
      </c>
      <c r="Z378" s="38">
        <v>216</v>
      </c>
    </row>
    <row r="379" spans="1:26">
      <c r="A379" s="64" t="s">
        <v>574</v>
      </c>
      <c r="B379" s="40">
        <v>2012</v>
      </c>
      <c r="C379" s="40">
        <v>2014</v>
      </c>
      <c r="D379" s="40" t="s">
        <v>293</v>
      </c>
      <c r="E379" s="40">
        <v>102</v>
      </c>
      <c r="F379" s="40">
        <v>0.6</v>
      </c>
      <c r="G379" s="40">
        <v>57</v>
      </c>
      <c r="H379" s="40">
        <v>41</v>
      </c>
      <c r="I379" s="40">
        <v>0</v>
      </c>
      <c r="J379" s="40">
        <v>2</v>
      </c>
      <c r="K379" s="40">
        <v>0</v>
      </c>
      <c r="L379" s="40">
        <v>1</v>
      </c>
      <c r="M379" s="40">
        <v>64</v>
      </c>
      <c r="N379" s="40">
        <v>28</v>
      </c>
      <c r="O379" s="40">
        <v>4.42</v>
      </c>
      <c r="P379" s="40">
        <v>35</v>
      </c>
      <c r="Q379" s="5">
        <f t="shared" si="17"/>
        <v>5.5263157894736841</v>
      </c>
      <c r="R379" s="70">
        <v>21</v>
      </c>
      <c r="S379" s="53">
        <f t="shared" si="18"/>
        <v>3.3157894736842102</v>
      </c>
      <c r="T379" s="5">
        <f t="shared" si="20"/>
        <v>1.6666666666666667</v>
      </c>
      <c r="U379" s="40">
        <v>1.4910000000000001</v>
      </c>
      <c r="V379" s="40">
        <v>5.04</v>
      </c>
      <c r="W379" s="40">
        <v>0.308</v>
      </c>
      <c r="X379" s="40">
        <v>8</v>
      </c>
      <c r="Y379" s="5">
        <f t="shared" si="19"/>
        <v>1.263157894736842</v>
      </c>
      <c r="Z379" s="42">
        <v>254</v>
      </c>
    </row>
    <row r="380" spans="1:26" ht="30">
      <c r="A380" s="65" t="s">
        <v>573</v>
      </c>
      <c r="B380" s="36">
        <v>2011</v>
      </c>
      <c r="C380" s="36">
        <v>2013</v>
      </c>
      <c r="D380" s="36" t="s">
        <v>280</v>
      </c>
      <c r="E380" s="36">
        <v>104</v>
      </c>
      <c r="F380" s="36">
        <v>0.6</v>
      </c>
      <c r="G380" s="36">
        <v>51.1</v>
      </c>
      <c r="H380" s="36">
        <v>47</v>
      </c>
      <c r="I380" s="36">
        <v>0</v>
      </c>
      <c r="J380" s="36">
        <v>3</v>
      </c>
      <c r="K380" s="36">
        <v>3</v>
      </c>
      <c r="L380" s="36">
        <v>0.5</v>
      </c>
      <c r="M380" s="36">
        <v>30</v>
      </c>
      <c r="N380" s="36">
        <v>21</v>
      </c>
      <c r="O380" s="36">
        <v>3.68</v>
      </c>
      <c r="P380" s="36">
        <v>53</v>
      </c>
      <c r="Q380" s="5">
        <f t="shared" ref="Q380:Q443" si="21">(P380/G380)*9</f>
        <v>9.3346379647749522</v>
      </c>
      <c r="R380" s="69">
        <v>34</v>
      </c>
      <c r="S380" s="53">
        <f t="shared" si="18"/>
        <v>5.9882583170254398</v>
      </c>
      <c r="T380" s="5">
        <f t="shared" si="20"/>
        <v>1.5588235294117647</v>
      </c>
      <c r="U380" s="36">
        <v>1.2470000000000001</v>
      </c>
      <c r="V380" s="36">
        <v>4.22</v>
      </c>
      <c r="W380" s="36">
        <v>0.218</v>
      </c>
      <c r="X380" s="36">
        <v>4</v>
      </c>
      <c r="Y380" s="5">
        <f t="shared" si="19"/>
        <v>0.70450097847358117</v>
      </c>
      <c r="Z380" s="38">
        <v>217</v>
      </c>
    </row>
    <row r="381" spans="1:26">
      <c r="A381" s="64" t="s">
        <v>572</v>
      </c>
      <c r="B381" s="40">
        <v>2011</v>
      </c>
      <c r="C381" s="40">
        <v>2013</v>
      </c>
      <c r="D381" s="40" t="s">
        <v>293</v>
      </c>
      <c r="E381" s="40">
        <v>96</v>
      </c>
      <c r="F381" s="40">
        <v>0.6</v>
      </c>
      <c r="G381" s="40">
        <v>76</v>
      </c>
      <c r="H381" s="40">
        <v>58</v>
      </c>
      <c r="I381" s="40">
        <v>0</v>
      </c>
      <c r="J381" s="40">
        <v>2</v>
      </c>
      <c r="K381" s="40">
        <v>0</v>
      </c>
      <c r="L381" s="40">
        <v>1</v>
      </c>
      <c r="M381" s="40">
        <v>74</v>
      </c>
      <c r="N381" s="40">
        <v>34</v>
      </c>
      <c r="O381" s="40">
        <v>4.03</v>
      </c>
      <c r="P381" s="40">
        <v>59</v>
      </c>
      <c r="Q381" s="5">
        <f t="shared" si="21"/>
        <v>6.9868421052631575</v>
      </c>
      <c r="R381" s="70">
        <v>23</v>
      </c>
      <c r="S381" s="53">
        <f t="shared" ref="S381:S444" si="22">(R381/G381)*9</f>
        <v>2.7236842105263159</v>
      </c>
      <c r="T381" s="5">
        <f t="shared" si="20"/>
        <v>2.5652173913043477</v>
      </c>
      <c r="U381" s="40">
        <v>1.276</v>
      </c>
      <c r="V381" s="40">
        <v>3.45</v>
      </c>
      <c r="W381" s="40">
        <v>0.28599999999999998</v>
      </c>
      <c r="X381" s="40">
        <v>6</v>
      </c>
      <c r="Y381" s="5">
        <f t="shared" ref="Y381:Y444" si="23">(X381/G381)*9</f>
        <v>0.71052631578947367</v>
      </c>
      <c r="Z381" s="42">
        <v>326</v>
      </c>
    </row>
    <row r="382" spans="1:26">
      <c r="A382" s="65" t="s">
        <v>571</v>
      </c>
      <c r="B382" s="36">
        <v>2006</v>
      </c>
      <c r="C382" s="36">
        <v>2008</v>
      </c>
      <c r="D382" s="36" t="s">
        <v>286</v>
      </c>
      <c r="E382" s="36">
        <v>101</v>
      </c>
      <c r="F382" s="36">
        <v>0.6</v>
      </c>
      <c r="G382" s="36">
        <v>179</v>
      </c>
      <c r="H382" s="36">
        <v>160</v>
      </c>
      <c r="I382" s="36">
        <v>0</v>
      </c>
      <c r="J382" s="36">
        <v>9</v>
      </c>
      <c r="K382" s="36">
        <v>7</v>
      </c>
      <c r="L382" s="36">
        <v>0.56299999999999994</v>
      </c>
      <c r="M382" s="36">
        <v>191</v>
      </c>
      <c r="N382" s="36">
        <v>86</v>
      </c>
      <c r="O382" s="36">
        <v>4.32</v>
      </c>
      <c r="P382" s="36">
        <v>130</v>
      </c>
      <c r="Q382" s="5">
        <f t="shared" si="21"/>
        <v>6.5363128491620115</v>
      </c>
      <c r="R382" s="69">
        <v>83</v>
      </c>
      <c r="S382" s="53">
        <f t="shared" si="22"/>
        <v>4.1731843575418992</v>
      </c>
      <c r="T382" s="5">
        <f t="shared" si="20"/>
        <v>1.5662650602409638</v>
      </c>
      <c r="U382" s="36">
        <v>1.5309999999999999</v>
      </c>
      <c r="V382" s="36">
        <v>3.81</v>
      </c>
      <c r="W382" s="36">
        <v>0.32700000000000001</v>
      </c>
      <c r="X382" s="36">
        <v>7</v>
      </c>
      <c r="Y382" s="5">
        <f t="shared" si="23"/>
        <v>0.35195530726256985</v>
      </c>
      <c r="Z382" s="38">
        <v>801</v>
      </c>
    </row>
    <row r="383" spans="1:26">
      <c r="A383" s="64" t="s">
        <v>570</v>
      </c>
      <c r="B383" s="40">
        <v>2006</v>
      </c>
      <c r="C383" s="40">
        <v>2008</v>
      </c>
      <c r="D383" s="40" t="s">
        <v>293</v>
      </c>
      <c r="E383" s="40">
        <v>102</v>
      </c>
      <c r="F383" s="40">
        <v>0.6</v>
      </c>
      <c r="G383" s="40">
        <v>96.1</v>
      </c>
      <c r="H383" s="40">
        <v>72</v>
      </c>
      <c r="I383" s="40">
        <v>4</v>
      </c>
      <c r="J383" s="40">
        <v>5</v>
      </c>
      <c r="K383" s="40">
        <v>3</v>
      </c>
      <c r="L383" s="40">
        <v>0.625</v>
      </c>
      <c r="M383" s="40">
        <v>76</v>
      </c>
      <c r="N383" s="40">
        <v>47</v>
      </c>
      <c r="O383" s="40">
        <v>4.3899999999999997</v>
      </c>
      <c r="P383" s="40">
        <v>111</v>
      </c>
      <c r="Q383" s="5">
        <f t="shared" si="21"/>
        <v>10.395421436004163</v>
      </c>
      <c r="R383" s="70">
        <v>67</v>
      </c>
      <c r="S383" s="53">
        <f t="shared" si="22"/>
        <v>6.2747138397502606</v>
      </c>
      <c r="T383" s="5">
        <f t="shared" si="20"/>
        <v>1.6567164179104477</v>
      </c>
      <c r="U383" s="40">
        <v>1.484</v>
      </c>
      <c r="V383" s="40">
        <v>4.22</v>
      </c>
      <c r="W383" s="40">
        <v>0.29199999999999998</v>
      </c>
      <c r="X383" s="40">
        <v>8</v>
      </c>
      <c r="Y383" s="5">
        <f t="shared" si="23"/>
        <v>0.74921956295525494</v>
      </c>
      <c r="Z383" s="42">
        <v>428</v>
      </c>
    </row>
    <row r="384" spans="1:26">
      <c r="A384" s="65" t="s">
        <v>569</v>
      </c>
      <c r="B384" s="36">
        <v>2005</v>
      </c>
      <c r="C384" s="36">
        <v>2007</v>
      </c>
      <c r="D384" s="36" t="s">
        <v>279</v>
      </c>
      <c r="E384" s="36">
        <v>101</v>
      </c>
      <c r="F384" s="36">
        <v>0.6</v>
      </c>
      <c r="G384" s="36">
        <v>143.1</v>
      </c>
      <c r="H384" s="36">
        <v>69</v>
      </c>
      <c r="I384" s="36">
        <v>8</v>
      </c>
      <c r="J384" s="36">
        <v>8</v>
      </c>
      <c r="K384" s="36">
        <v>5</v>
      </c>
      <c r="L384" s="36">
        <v>0.61499999999999999</v>
      </c>
      <c r="M384" s="36">
        <v>154</v>
      </c>
      <c r="N384" s="36">
        <v>70</v>
      </c>
      <c r="O384" s="36">
        <v>4.4000000000000004</v>
      </c>
      <c r="P384" s="36">
        <v>90</v>
      </c>
      <c r="Q384" s="5">
        <f t="shared" si="21"/>
        <v>5.6603773584905657</v>
      </c>
      <c r="R384" s="69">
        <v>68</v>
      </c>
      <c r="S384" s="53">
        <f t="shared" si="22"/>
        <v>4.2767295597484276</v>
      </c>
      <c r="T384" s="5">
        <f t="shared" si="20"/>
        <v>1.3235294117647058</v>
      </c>
      <c r="U384" s="36">
        <v>1.5489999999999999</v>
      </c>
      <c r="V384" s="36">
        <v>5.22</v>
      </c>
      <c r="W384" s="36">
        <v>0.29299999999999998</v>
      </c>
      <c r="X384" s="36">
        <v>20</v>
      </c>
      <c r="Y384" s="5">
        <f t="shared" si="23"/>
        <v>1.257861635220126</v>
      </c>
      <c r="Z384" s="38">
        <v>644</v>
      </c>
    </row>
    <row r="385" spans="1:26">
      <c r="A385" s="64" t="s">
        <v>568</v>
      </c>
      <c r="B385" s="40">
        <v>2001</v>
      </c>
      <c r="C385" s="40">
        <v>2003</v>
      </c>
      <c r="D385" s="40" t="s">
        <v>284</v>
      </c>
      <c r="E385" s="40">
        <v>102</v>
      </c>
      <c r="F385" s="40">
        <v>0.6</v>
      </c>
      <c r="G385" s="40">
        <v>178</v>
      </c>
      <c r="H385" s="40">
        <v>97</v>
      </c>
      <c r="I385" s="40">
        <v>7</v>
      </c>
      <c r="J385" s="40">
        <v>6</v>
      </c>
      <c r="K385" s="40">
        <v>12</v>
      </c>
      <c r="L385" s="40">
        <v>0.33300000000000002</v>
      </c>
      <c r="M385" s="40">
        <v>177</v>
      </c>
      <c r="N385" s="40">
        <v>85</v>
      </c>
      <c r="O385" s="40">
        <v>4.3</v>
      </c>
      <c r="P385" s="40">
        <v>104</v>
      </c>
      <c r="Q385" s="5">
        <f t="shared" si="21"/>
        <v>5.2584269662921344</v>
      </c>
      <c r="R385" s="70">
        <v>69</v>
      </c>
      <c r="S385" s="53">
        <f t="shared" si="22"/>
        <v>3.4887640449438204</v>
      </c>
      <c r="T385" s="5">
        <f t="shared" si="20"/>
        <v>1.5072463768115942</v>
      </c>
      <c r="U385" s="40">
        <v>1.3819999999999999</v>
      </c>
      <c r="V385" s="40">
        <v>4.9000000000000004</v>
      </c>
      <c r="W385" s="40">
        <v>0.27800000000000002</v>
      </c>
      <c r="X385" s="40">
        <v>24</v>
      </c>
      <c r="Y385" s="5">
        <f t="shared" si="23"/>
        <v>1.2134831460674156</v>
      </c>
      <c r="Z385" s="42">
        <v>760</v>
      </c>
    </row>
    <row r="386" spans="1:26" ht="30">
      <c r="A386" s="65" t="s">
        <v>567</v>
      </c>
      <c r="B386" s="36">
        <v>2000</v>
      </c>
      <c r="C386" s="36">
        <v>2002</v>
      </c>
      <c r="D386" s="36" t="s">
        <v>291</v>
      </c>
      <c r="E386" s="36">
        <v>101</v>
      </c>
      <c r="F386" s="36">
        <v>0.6</v>
      </c>
      <c r="G386" s="36">
        <v>57.1</v>
      </c>
      <c r="H386" s="36">
        <v>40</v>
      </c>
      <c r="I386" s="36">
        <v>4</v>
      </c>
      <c r="J386" s="36">
        <v>2</v>
      </c>
      <c r="K386" s="36">
        <v>1</v>
      </c>
      <c r="L386" s="36">
        <v>0.66700000000000004</v>
      </c>
      <c r="M386" s="36">
        <v>57</v>
      </c>
      <c r="N386" s="36">
        <v>29</v>
      </c>
      <c r="O386" s="36">
        <v>4.55</v>
      </c>
      <c r="P386" s="36">
        <v>47</v>
      </c>
      <c r="Q386" s="5">
        <f t="shared" si="21"/>
        <v>7.4080560420315233</v>
      </c>
      <c r="R386" s="69">
        <v>38</v>
      </c>
      <c r="S386" s="53">
        <f t="shared" si="22"/>
        <v>5.9894921190893164</v>
      </c>
      <c r="T386" s="5">
        <f t="shared" si="20"/>
        <v>1.236842105263158</v>
      </c>
      <c r="U386" s="36">
        <v>1.657</v>
      </c>
      <c r="V386" s="36">
        <v>5.19</v>
      </c>
      <c r="W386" s="36">
        <v>0.29599999999999999</v>
      </c>
      <c r="X386" s="36">
        <v>7</v>
      </c>
      <c r="Y386" s="5">
        <f t="shared" si="23"/>
        <v>1.1033274956217163</v>
      </c>
      <c r="Z386" s="38">
        <v>266</v>
      </c>
    </row>
    <row r="387" spans="1:26">
      <c r="A387" s="64" t="s">
        <v>566</v>
      </c>
      <c r="B387" s="40">
        <v>1999</v>
      </c>
      <c r="C387" s="40">
        <v>2002</v>
      </c>
      <c r="D387" s="40" t="s">
        <v>429</v>
      </c>
      <c r="E387" s="40">
        <v>96</v>
      </c>
      <c r="F387" s="40">
        <v>0.6</v>
      </c>
      <c r="G387" s="40">
        <v>92.2</v>
      </c>
      <c r="H387" s="40">
        <v>89</v>
      </c>
      <c r="I387" s="40">
        <v>0</v>
      </c>
      <c r="J387" s="40">
        <v>5</v>
      </c>
      <c r="K387" s="40">
        <v>3</v>
      </c>
      <c r="L387" s="40">
        <v>0.625</v>
      </c>
      <c r="M387" s="40">
        <v>89</v>
      </c>
      <c r="N387" s="40">
        <v>49</v>
      </c>
      <c r="O387" s="40">
        <v>4.76</v>
      </c>
      <c r="P387" s="40">
        <v>110</v>
      </c>
      <c r="Q387" s="5">
        <f t="shared" si="21"/>
        <v>10.737527114967461</v>
      </c>
      <c r="R387" s="70">
        <v>59</v>
      </c>
      <c r="S387" s="53">
        <f t="shared" si="22"/>
        <v>5.7592190889370931</v>
      </c>
      <c r="T387" s="5">
        <f t="shared" si="20"/>
        <v>1.8644067796610169</v>
      </c>
      <c r="U387" s="40">
        <v>1.597</v>
      </c>
      <c r="V387" s="40">
        <v>4.57</v>
      </c>
      <c r="W387" s="40">
        <v>0.33</v>
      </c>
      <c r="X387" s="40">
        <v>13</v>
      </c>
      <c r="Y387" s="5">
        <f t="shared" si="23"/>
        <v>1.2689804772234272</v>
      </c>
      <c r="Z387" s="42">
        <v>423</v>
      </c>
    </row>
    <row r="388" spans="1:26" ht="30">
      <c r="A388" s="65" t="s">
        <v>565</v>
      </c>
      <c r="B388" s="36">
        <v>1999</v>
      </c>
      <c r="C388" s="36">
        <v>2001</v>
      </c>
      <c r="D388" s="36" t="s">
        <v>293</v>
      </c>
      <c r="E388" s="36">
        <v>102</v>
      </c>
      <c r="F388" s="36">
        <v>0.6</v>
      </c>
      <c r="G388" s="36">
        <v>135</v>
      </c>
      <c r="H388" s="36">
        <v>133</v>
      </c>
      <c r="I388" s="36">
        <v>0</v>
      </c>
      <c r="J388" s="36">
        <v>4</v>
      </c>
      <c r="K388" s="36">
        <v>8</v>
      </c>
      <c r="L388" s="36">
        <v>0.33300000000000002</v>
      </c>
      <c r="M388" s="36">
        <v>132</v>
      </c>
      <c r="N388" s="36">
        <v>67</v>
      </c>
      <c r="O388" s="36">
        <v>4.47</v>
      </c>
      <c r="P388" s="36">
        <v>82</v>
      </c>
      <c r="Q388" s="5">
        <f t="shared" si="21"/>
        <v>5.4666666666666668</v>
      </c>
      <c r="R388" s="69">
        <v>55</v>
      </c>
      <c r="S388" s="53">
        <f t="shared" si="22"/>
        <v>3.6666666666666665</v>
      </c>
      <c r="T388" s="5">
        <f t="shared" si="20"/>
        <v>1.490909090909091</v>
      </c>
      <c r="U388" s="36">
        <v>1.385</v>
      </c>
      <c r="V388" s="36">
        <v>4.8600000000000003</v>
      </c>
      <c r="W388" s="36">
        <v>0.27700000000000002</v>
      </c>
      <c r="X388" s="36">
        <v>17</v>
      </c>
      <c r="Y388" s="5">
        <f t="shared" si="23"/>
        <v>1.1333333333333333</v>
      </c>
      <c r="Z388" s="38">
        <v>581</v>
      </c>
    </row>
    <row r="389" spans="1:26">
      <c r="A389" s="64" t="s">
        <v>564</v>
      </c>
      <c r="B389" s="40">
        <v>1995</v>
      </c>
      <c r="C389" s="40">
        <v>1997</v>
      </c>
      <c r="D389" s="40" t="s">
        <v>293</v>
      </c>
      <c r="E389" s="40">
        <v>101</v>
      </c>
      <c r="F389" s="40">
        <v>0.6</v>
      </c>
      <c r="G389" s="40">
        <v>67</v>
      </c>
      <c r="H389" s="40">
        <v>63</v>
      </c>
      <c r="I389" s="40">
        <v>0</v>
      </c>
      <c r="J389" s="40">
        <v>4</v>
      </c>
      <c r="K389" s="40">
        <v>4</v>
      </c>
      <c r="L389" s="40">
        <v>0.5</v>
      </c>
      <c r="M389" s="40">
        <v>67</v>
      </c>
      <c r="N389" s="40">
        <v>32</v>
      </c>
      <c r="O389" s="40">
        <v>4.3</v>
      </c>
      <c r="P389" s="40">
        <v>46</v>
      </c>
      <c r="Q389" s="5">
        <f t="shared" si="21"/>
        <v>6.1791044776119399</v>
      </c>
      <c r="R389" s="70">
        <v>40</v>
      </c>
      <c r="S389" s="53">
        <f t="shared" si="22"/>
        <v>5.3731343283582085</v>
      </c>
      <c r="T389" s="5">
        <f t="shared" si="20"/>
        <v>1.1499999999999999</v>
      </c>
      <c r="U389" s="40">
        <v>1.597</v>
      </c>
      <c r="V389" s="40">
        <v>4.5</v>
      </c>
      <c r="W389" s="40">
        <v>0.307</v>
      </c>
      <c r="X389" s="40">
        <v>4</v>
      </c>
      <c r="Y389" s="5">
        <f t="shared" si="23"/>
        <v>0.53731343283582089</v>
      </c>
      <c r="Z389" s="42">
        <v>302</v>
      </c>
    </row>
    <row r="390" spans="1:26">
      <c r="A390" s="65" t="s">
        <v>563</v>
      </c>
      <c r="B390" s="36">
        <v>1991</v>
      </c>
      <c r="C390" s="36">
        <v>1993</v>
      </c>
      <c r="D390" s="36" t="s">
        <v>284</v>
      </c>
      <c r="E390" s="36">
        <v>104</v>
      </c>
      <c r="F390" s="36">
        <v>0.6</v>
      </c>
      <c r="G390" s="36">
        <v>110.1</v>
      </c>
      <c r="H390" s="36">
        <v>92</v>
      </c>
      <c r="I390" s="36">
        <v>0</v>
      </c>
      <c r="J390" s="36">
        <v>11</v>
      </c>
      <c r="K390" s="36">
        <v>3</v>
      </c>
      <c r="L390" s="36">
        <v>0.78600000000000003</v>
      </c>
      <c r="M390" s="36">
        <v>110</v>
      </c>
      <c r="N390" s="36">
        <v>47</v>
      </c>
      <c r="O390" s="36">
        <v>3.83</v>
      </c>
      <c r="P390" s="36">
        <v>96</v>
      </c>
      <c r="Q390" s="5">
        <f t="shared" si="21"/>
        <v>7.8474114441416898</v>
      </c>
      <c r="R390" s="69">
        <v>55</v>
      </c>
      <c r="S390" s="53">
        <f t="shared" si="22"/>
        <v>4.4959128065395095</v>
      </c>
      <c r="T390" s="5">
        <f t="shared" si="20"/>
        <v>1.7454545454545454</v>
      </c>
      <c r="U390" s="36">
        <v>1.4950000000000001</v>
      </c>
      <c r="V390" s="36">
        <v>3.75</v>
      </c>
      <c r="W390" s="36">
        <v>0.316</v>
      </c>
      <c r="X390" s="36">
        <v>8</v>
      </c>
      <c r="Y390" s="5">
        <f t="shared" si="23"/>
        <v>0.65395095367847411</v>
      </c>
      <c r="Z390" s="38">
        <v>495</v>
      </c>
    </row>
    <row r="391" spans="1:26">
      <c r="A391" s="64" t="s">
        <v>562</v>
      </c>
      <c r="B391" s="40">
        <v>1990</v>
      </c>
      <c r="C391" s="40">
        <v>1993</v>
      </c>
      <c r="D391" s="40" t="s">
        <v>299</v>
      </c>
      <c r="E391" s="40">
        <v>99</v>
      </c>
      <c r="F391" s="40">
        <v>0.6</v>
      </c>
      <c r="G391" s="40">
        <v>103.2</v>
      </c>
      <c r="H391" s="40">
        <v>49</v>
      </c>
      <c r="I391" s="40">
        <v>7</v>
      </c>
      <c r="J391" s="40">
        <v>5</v>
      </c>
      <c r="K391" s="40">
        <v>4</v>
      </c>
      <c r="L391" s="40">
        <v>0.55600000000000005</v>
      </c>
      <c r="M391" s="40">
        <v>126</v>
      </c>
      <c r="N391" s="40">
        <v>49</v>
      </c>
      <c r="O391" s="40">
        <v>4.25</v>
      </c>
      <c r="P391" s="40">
        <v>56</v>
      </c>
      <c r="Q391" s="5">
        <f t="shared" si="21"/>
        <v>4.8837209302325579</v>
      </c>
      <c r="R391" s="70">
        <v>28</v>
      </c>
      <c r="S391" s="53">
        <f t="shared" si="22"/>
        <v>2.441860465116279</v>
      </c>
      <c r="T391" s="5">
        <f t="shared" si="20"/>
        <v>2</v>
      </c>
      <c r="U391" s="40">
        <v>1.486</v>
      </c>
      <c r="V391" s="40">
        <v>4.5199999999999996</v>
      </c>
      <c r="W391" s="40">
        <v>0.318</v>
      </c>
      <c r="X391" s="40">
        <v>14</v>
      </c>
      <c r="Y391" s="5">
        <f t="shared" si="23"/>
        <v>1.2209302325581395</v>
      </c>
      <c r="Z391" s="42">
        <v>457</v>
      </c>
    </row>
    <row r="392" spans="1:26">
      <c r="A392" s="65" t="s">
        <v>561</v>
      </c>
      <c r="B392" s="36">
        <v>1981</v>
      </c>
      <c r="C392" s="36">
        <v>1990</v>
      </c>
      <c r="D392" s="36" t="s">
        <v>560</v>
      </c>
      <c r="E392" s="36">
        <v>102</v>
      </c>
      <c r="F392" s="36">
        <v>0.6</v>
      </c>
      <c r="G392" s="36">
        <v>101.2</v>
      </c>
      <c r="H392" s="36">
        <v>61</v>
      </c>
      <c r="I392" s="36">
        <v>1</v>
      </c>
      <c r="J392" s="36">
        <v>2</v>
      </c>
      <c r="K392" s="36">
        <v>1</v>
      </c>
      <c r="L392" s="36">
        <v>0.66700000000000004</v>
      </c>
      <c r="M392" s="36">
        <v>103</v>
      </c>
      <c r="N392" s="36">
        <v>38</v>
      </c>
      <c r="O392" s="36">
        <v>3.36</v>
      </c>
      <c r="P392" s="36">
        <v>57</v>
      </c>
      <c r="Q392" s="5">
        <f t="shared" si="21"/>
        <v>5.0691699604743077</v>
      </c>
      <c r="R392" s="69">
        <v>31</v>
      </c>
      <c r="S392" s="53">
        <f t="shared" si="22"/>
        <v>2.7569169960474307</v>
      </c>
      <c r="T392" s="5">
        <f t="shared" si="20"/>
        <v>1.8387096774193548</v>
      </c>
      <c r="U392" s="36">
        <v>1.3180000000000001</v>
      </c>
      <c r="V392" s="36">
        <v>3.27</v>
      </c>
      <c r="W392" s="36">
        <v>0.30199999999999999</v>
      </c>
      <c r="X392" s="36">
        <v>6</v>
      </c>
      <c r="Y392" s="5">
        <f t="shared" si="23"/>
        <v>0.53359683794466406</v>
      </c>
      <c r="Z392" s="38">
        <v>421</v>
      </c>
    </row>
    <row r="393" spans="1:26">
      <c r="A393" s="64" t="s">
        <v>559</v>
      </c>
      <c r="B393" s="40">
        <v>1988</v>
      </c>
      <c r="C393" s="40">
        <v>1990</v>
      </c>
      <c r="D393" s="40" t="s">
        <v>279</v>
      </c>
      <c r="E393" s="40">
        <v>95</v>
      </c>
      <c r="F393" s="40">
        <v>0.6</v>
      </c>
      <c r="G393" s="40">
        <v>152.19999999999999</v>
      </c>
      <c r="H393" s="40">
        <v>102</v>
      </c>
      <c r="I393" s="40">
        <v>3</v>
      </c>
      <c r="J393" s="40">
        <v>8</v>
      </c>
      <c r="K393" s="40">
        <v>4</v>
      </c>
      <c r="L393" s="40">
        <v>0.66700000000000004</v>
      </c>
      <c r="M393" s="40">
        <v>147</v>
      </c>
      <c r="N393" s="40">
        <v>69</v>
      </c>
      <c r="O393" s="40">
        <v>4.07</v>
      </c>
      <c r="P393" s="40">
        <v>91</v>
      </c>
      <c r="Q393" s="5">
        <f t="shared" si="21"/>
        <v>5.38107752956636</v>
      </c>
      <c r="R393" s="70">
        <v>69</v>
      </c>
      <c r="S393" s="53">
        <f t="shared" si="22"/>
        <v>4.0801576872536138</v>
      </c>
      <c r="T393" s="5">
        <f t="shared" si="20"/>
        <v>1.318840579710145</v>
      </c>
      <c r="U393" s="40">
        <v>1.415</v>
      </c>
      <c r="V393" s="40">
        <v>4.6399999999999997</v>
      </c>
      <c r="W393" s="40">
        <v>0.27100000000000002</v>
      </c>
      <c r="X393" s="40">
        <v>19</v>
      </c>
      <c r="Y393" s="5">
        <f t="shared" si="23"/>
        <v>1.1235216819973719</v>
      </c>
      <c r="Z393" s="42">
        <v>659</v>
      </c>
    </row>
    <row r="394" spans="1:26">
      <c r="A394" s="65" t="s">
        <v>558</v>
      </c>
      <c r="B394" s="36">
        <v>1979</v>
      </c>
      <c r="C394" s="36">
        <v>1983</v>
      </c>
      <c r="D394" s="36" t="s">
        <v>557</v>
      </c>
      <c r="E394" s="36">
        <v>102</v>
      </c>
      <c r="F394" s="36">
        <v>0.6</v>
      </c>
      <c r="G394" s="36">
        <v>74</v>
      </c>
      <c r="H394" s="36">
        <v>58</v>
      </c>
      <c r="I394" s="36">
        <v>1</v>
      </c>
      <c r="J394" s="36">
        <v>2</v>
      </c>
      <c r="K394" s="36">
        <v>5</v>
      </c>
      <c r="L394" s="36">
        <v>0.28599999999999998</v>
      </c>
      <c r="M394" s="36">
        <v>82</v>
      </c>
      <c r="N394" s="36">
        <v>34</v>
      </c>
      <c r="O394" s="36">
        <v>4.1399999999999997</v>
      </c>
      <c r="P394" s="36">
        <v>44</v>
      </c>
      <c r="Q394" s="5">
        <f t="shared" si="21"/>
        <v>5.3513513513513518</v>
      </c>
      <c r="R394" s="69">
        <v>42</v>
      </c>
      <c r="S394" s="53">
        <f t="shared" si="22"/>
        <v>5.1081081081081079</v>
      </c>
      <c r="T394" s="5">
        <f t="shared" si="20"/>
        <v>1.0476190476190477</v>
      </c>
      <c r="U394" s="36">
        <v>1.6759999999999999</v>
      </c>
      <c r="V394" s="36">
        <v>3.65</v>
      </c>
      <c r="W394" s="36">
        <v>0.33100000000000002</v>
      </c>
      <c r="X394" s="36">
        <v>2</v>
      </c>
      <c r="Y394" s="5">
        <f t="shared" si="23"/>
        <v>0.24324324324324326</v>
      </c>
      <c r="Z394" s="38">
        <v>335</v>
      </c>
    </row>
    <row r="395" spans="1:26">
      <c r="A395" s="64" t="s">
        <v>556</v>
      </c>
      <c r="B395" s="40">
        <v>1976</v>
      </c>
      <c r="C395" s="40">
        <v>1978</v>
      </c>
      <c r="D395" s="40" t="s">
        <v>277</v>
      </c>
      <c r="E395" s="40">
        <v>105</v>
      </c>
      <c r="F395" s="40">
        <v>0.6</v>
      </c>
      <c r="G395" s="40">
        <v>133.19999999999999</v>
      </c>
      <c r="H395" s="40">
        <v>88</v>
      </c>
      <c r="I395" s="40">
        <v>0</v>
      </c>
      <c r="J395" s="40">
        <v>9</v>
      </c>
      <c r="K395" s="40">
        <v>4</v>
      </c>
      <c r="L395" s="40">
        <v>0.69199999999999995</v>
      </c>
      <c r="M395" s="40">
        <v>120</v>
      </c>
      <c r="N395" s="40">
        <v>53</v>
      </c>
      <c r="O395" s="40">
        <v>3.57</v>
      </c>
      <c r="P395" s="40">
        <v>92</v>
      </c>
      <c r="Q395" s="5">
        <f t="shared" si="21"/>
        <v>6.2162162162162167</v>
      </c>
      <c r="R395" s="70">
        <v>58</v>
      </c>
      <c r="S395" s="53">
        <f t="shared" si="22"/>
        <v>3.9189189189189189</v>
      </c>
      <c r="T395" s="5">
        <f t="shared" si="20"/>
        <v>1.5862068965517242</v>
      </c>
      <c r="U395" s="40">
        <v>1.3320000000000001</v>
      </c>
      <c r="V395" s="40">
        <v>4.28</v>
      </c>
      <c r="W395" s="40">
        <v>0.26400000000000001</v>
      </c>
      <c r="X395" s="40">
        <v>17</v>
      </c>
      <c r="Y395" s="5">
        <f t="shared" si="23"/>
        <v>1.1486486486486487</v>
      </c>
      <c r="Z395" s="42">
        <v>568</v>
      </c>
    </row>
    <row r="396" spans="1:26">
      <c r="A396" s="65" t="s">
        <v>555</v>
      </c>
      <c r="B396" s="36">
        <v>1975</v>
      </c>
      <c r="C396" s="36">
        <v>1978</v>
      </c>
      <c r="D396" s="36" t="s">
        <v>294</v>
      </c>
      <c r="E396" s="36">
        <v>96</v>
      </c>
      <c r="F396" s="36">
        <v>0.6</v>
      </c>
      <c r="G396" s="36">
        <v>137</v>
      </c>
      <c r="H396" s="36">
        <v>31</v>
      </c>
      <c r="I396" s="36">
        <v>23</v>
      </c>
      <c r="J396" s="36">
        <v>4</v>
      </c>
      <c r="K396" s="36">
        <v>11</v>
      </c>
      <c r="L396" s="36">
        <v>0.26700000000000002</v>
      </c>
      <c r="M396" s="36">
        <v>154</v>
      </c>
      <c r="N396" s="36">
        <v>58</v>
      </c>
      <c r="O396" s="36">
        <v>3.81</v>
      </c>
      <c r="P396" s="36">
        <v>43</v>
      </c>
      <c r="Q396" s="5">
        <f t="shared" si="21"/>
        <v>2.8248175182481754</v>
      </c>
      <c r="R396" s="69">
        <v>43</v>
      </c>
      <c r="S396" s="53">
        <f t="shared" si="22"/>
        <v>2.8248175182481754</v>
      </c>
      <c r="T396" s="5">
        <f t="shared" si="20"/>
        <v>1</v>
      </c>
      <c r="U396" s="36">
        <v>1.4379999999999999</v>
      </c>
      <c r="V396" s="36">
        <v>3.74</v>
      </c>
      <c r="W396" s="36">
        <v>0.29699999999999999</v>
      </c>
      <c r="X396" s="36">
        <v>8</v>
      </c>
      <c r="Y396" s="5">
        <f t="shared" si="23"/>
        <v>0.52554744525547448</v>
      </c>
      <c r="Z396" s="38">
        <v>596</v>
      </c>
    </row>
    <row r="397" spans="1:26">
      <c r="A397" s="64" t="s">
        <v>554</v>
      </c>
      <c r="B397" s="40">
        <v>1974</v>
      </c>
      <c r="C397" s="40">
        <v>1976</v>
      </c>
      <c r="D397" s="40" t="s">
        <v>277</v>
      </c>
      <c r="E397" s="40">
        <v>105</v>
      </c>
      <c r="F397" s="40">
        <v>0.6</v>
      </c>
      <c r="G397" s="40">
        <v>69.099999999999994</v>
      </c>
      <c r="H397" s="40">
        <v>31</v>
      </c>
      <c r="I397" s="40">
        <v>7</v>
      </c>
      <c r="J397" s="40">
        <v>1</v>
      </c>
      <c r="K397" s="40">
        <v>5</v>
      </c>
      <c r="L397" s="40">
        <v>0.16700000000000001</v>
      </c>
      <c r="M397" s="40">
        <v>70</v>
      </c>
      <c r="N397" s="40">
        <v>25</v>
      </c>
      <c r="O397" s="40">
        <v>3.25</v>
      </c>
      <c r="P397" s="40">
        <v>26</v>
      </c>
      <c r="Q397" s="5">
        <f t="shared" si="21"/>
        <v>3.3863965267727933</v>
      </c>
      <c r="R397" s="70">
        <v>35</v>
      </c>
      <c r="S397" s="53">
        <f t="shared" si="22"/>
        <v>4.5586107091172225</v>
      </c>
      <c r="T397" s="5">
        <f t="shared" si="20"/>
        <v>0.74285714285714288</v>
      </c>
      <c r="U397" s="40">
        <v>1.514</v>
      </c>
      <c r="V397" s="40">
        <v>4.01</v>
      </c>
      <c r="W397" s="40">
        <v>0.29099999999999998</v>
      </c>
      <c r="X397" s="40">
        <v>3</v>
      </c>
      <c r="Y397" s="5">
        <f t="shared" si="23"/>
        <v>0.39073806078147616</v>
      </c>
      <c r="Z397" s="42">
        <v>306</v>
      </c>
    </row>
    <row r="398" spans="1:26" ht="30">
      <c r="A398" s="65" t="s">
        <v>553</v>
      </c>
      <c r="B398" s="36">
        <v>1973</v>
      </c>
      <c r="C398" s="36">
        <v>1975</v>
      </c>
      <c r="D398" s="36" t="s">
        <v>280</v>
      </c>
      <c r="E398" s="36">
        <v>104</v>
      </c>
      <c r="F398" s="36">
        <v>0.6</v>
      </c>
      <c r="G398" s="36">
        <v>194.1</v>
      </c>
      <c r="H398" s="36">
        <v>53</v>
      </c>
      <c r="I398" s="36">
        <v>8</v>
      </c>
      <c r="J398" s="36">
        <v>7</v>
      </c>
      <c r="K398" s="36">
        <v>11</v>
      </c>
      <c r="L398" s="36">
        <v>0.38900000000000001</v>
      </c>
      <c r="M398" s="36">
        <v>162</v>
      </c>
      <c r="N398" s="36">
        <v>73</v>
      </c>
      <c r="O398" s="36">
        <v>3.38</v>
      </c>
      <c r="P398" s="36">
        <v>96</v>
      </c>
      <c r="Q398" s="5">
        <f t="shared" si="21"/>
        <v>4.4513137557959812</v>
      </c>
      <c r="R398" s="69">
        <v>64</v>
      </c>
      <c r="S398" s="53">
        <f t="shared" si="22"/>
        <v>2.9675425038639878</v>
      </c>
      <c r="T398" s="5">
        <f t="shared" si="20"/>
        <v>1.5</v>
      </c>
      <c r="U398" s="36">
        <v>1.163</v>
      </c>
      <c r="V398" s="36">
        <v>3.51</v>
      </c>
      <c r="W398" s="36">
        <v>0.248</v>
      </c>
      <c r="X398" s="36">
        <v>13</v>
      </c>
      <c r="Y398" s="5">
        <f t="shared" si="23"/>
        <v>0.60278207109737247</v>
      </c>
      <c r="Z398" s="38">
        <v>787</v>
      </c>
    </row>
    <row r="399" spans="1:26">
      <c r="A399" s="64" t="s">
        <v>552</v>
      </c>
      <c r="B399" s="40">
        <v>1972</v>
      </c>
      <c r="C399" s="40">
        <v>1974</v>
      </c>
      <c r="D399" s="40" t="s">
        <v>293</v>
      </c>
      <c r="E399" s="40">
        <v>96</v>
      </c>
      <c r="F399" s="40">
        <v>0.6</v>
      </c>
      <c r="G399" s="40">
        <v>123</v>
      </c>
      <c r="H399" s="40">
        <v>81</v>
      </c>
      <c r="I399" s="40">
        <v>0</v>
      </c>
      <c r="J399" s="40">
        <v>11</v>
      </c>
      <c r="K399" s="40">
        <v>5</v>
      </c>
      <c r="L399" s="40">
        <v>0.68799999999999994</v>
      </c>
      <c r="M399" s="40">
        <v>131</v>
      </c>
      <c r="N399" s="40">
        <v>49</v>
      </c>
      <c r="O399" s="40">
        <v>3.59</v>
      </c>
      <c r="P399" s="40">
        <v>41</v>
      </c>
      <c r="Q399" s="5">
        <f t="shared" si="21"/>
        <v>3</v>
      </c>
      <c r="R399" s="70">
        <v>56</v>
      </c>
      <c r="S399" s="53">
        <f t="shared" si="22"/>
        <v>4.0975609756097562</v>
      </c>
      <c r="T399" s="5">
        <f t="shared" si="20"/>
        <v>0.7321428571428571</v>
      </c>
      <c r="U399" s="40">
        <v>1.52</v>
      </c>
      <c r="V399" s="40">
        <v>3.97</v>
      </c>
      <c r="W399" s="40">
        <v>0.29199999999999998</v>
      </c>
      <c r="X399" s="40">
        <v>5</v>
      </c>
      <c r="Y399" s="5">
        <f t="shared" si="23"/>
        <v>0.36585365853658536</v>
      </c>
      <c r="Z399" s="42">
        <v>549</v>
      </c>
    </row>
    <row r="400" spans="1:26" ht="30">
      <c r="A400" s="65" t="s">
        <v>244</v>
      </c>
      <c r="B400" s="36">
        <v>1971</v>
      </c>
      <c r="C400" s="36">
        <v>1973</v>
      </c>
      <c r="D400" s="36" t="s">
        <v>281</v>
      </c>
      <c r="E400" s="36">
        <v>99</v>
      </c>
      <c r="F400" s="36">
        <v>0.6</v>
      </c>
      <c r="G400" s="36">
        <v>373.1</v>
      </c>
      <c r="H400" s="36">
        <v>81</v>
      </c>
      <c r="I400" s="36">
        <v>47</v>
      </c>
      <c r="J400" s="36">
        <v>24</v>
      </c>
      <c r="K400" s="36">
        <v>22</v>
      </c>
      <c r="L400" s="36">
        <v>0.52200000000000002</v>
      </c>
      <c r="M400" s="36">
        <v>352</v>
      </c>
      <c r="N400" s="36">
        <v>143</v>
      </c>
      <c r="O400" s="36">
        <v>3.45</v>
      </c>
      <c r="P400" s="36">
        <v>142</v>
      </c>
      <c r="Q400" s="5">
        <f t="shared" si="21"/>
        <v>3.4253551326722058</v>
      </c>
      <c r="R400" s="69">
        <v>100</v>
      </c>
      <c r="S400" s="53">
        <f t="shared" si="22"/>
        <v>2.4122219244170462</v>
      </c>
      <c r="T400" s="5">
        <f t="shared" si="20"/>
        <v>1.42</v>
      </c>
      <c r="U400" s="36">
        <v>1.2110000000000001</v>
      </c>
      <c r="V400" s="36">
        <v>3.65</v>
      </c>
      <c r="W400" s="36">
        <v>0.25800000000000001</v>
      </c>
      <c r="X400" s="36">
        <v>30</v>
      </c>
      <c r="Y400" s="5">
        <f t="shared" si="23"/>
        <v>0.72366657732511386</v>
      </c>
      <c r="Z400" s="38">
        <v>1544</v>
      </c>
    </row>
    <row r="401" spans="1:26">
      <c r="A401" s="64" t="s">
        <v>551</v>
      </c>
      <c r="B401" s="40">
        <v>2015</v>
      </c>
      <c r="C401" s="40">
        <v>2018</v>
      </c>
      <c r="D401" s="40" t="s">
        <v>429</v>
      </c>
      <c r="E401" s="40">
        <v>102</v>
      </c>
      <c r="F401" s="40">
        <v>0.5</v>
      </c>
      <c r="G401" s="40">
        <v>64.2</v>
      </c>
      <c r="H401" s="40">
        <v>19</v>
      </c>
      <c r="I401" s="40">
        <v>8</v>
      </c>
      <c r="J401" s="40">
        <v>3</v>
      </c>
      <c r="K401" s="40">
        <v>5</v>
      </c>
      <c r="L401" s="40">
        <v>0.375</v>
      </c>
      <c r="M401" s="40">
        <v>67</v>
      </c>
      <c r="N401" s="40">
        <v>30</v>
      </c>
      <c r="O401" s="40">
        <v>4.18</v>
      </c>
      <c r="P401" s="40">
        <v>48</v>
      </c>
      <c r="Q401" s="5">
        <f t="shared" si="21"/>
        <v>6.7289719626168223</v>
      </c>
      <c r="R401" s="70">
        <v>28</v>
      </c>
      <c r="S401" s="53">
        <f t="shared" si="22"/>
        <v>3.9252336448598131</v>
      </c>
      <c r="T401" s="5">
        <f t="shared" si="20"/>
        <v>1.7142857142857142</v>
      </c>
      <c r="U401" s="40">
        <v>1.4690000000000001</v>
      </c>
      <c r="V401" s="40">
        <v>3.66</v>
      </c>
      <c r="W401" s="40">
        <v>0.32300000000000001</v>
      </c>
      <c r="X401" s="40">
        <v>3</v>
      </c>
      <c r="Y401" s="5">
        <f t="shared" si="23"/>
        <v>0.42056074766355139</v>
      </c>
      <c r="Z401" s="42">
        <v>279</v>
      </c>
    </row>
    <row r="402" spans="1:26">
      <c r="A402" s="65" t="s">
        <v>550</v>
      </c>
      <c r="B402" s="36">
        <v>2015</v>
      </c>
      <c r="C402" s="36">
        <v>2017</v>
      </c>
      <c r="D402" s="36" t="s">
        <v>279</v>
      </c>
      <c r="E402" s="36">
        <v>96</v>
      </c>
      <c r="F402" s="36">
        <v>0.5</v>
      </c>
      <c r="G402" s="36">
        <v>99.2</v>
      </c>
      <c r="H402" s="36">
        <v>22</v>
      </c>
      <c r="I402" s="36">
        <v>17</v>
      </c>
      <c r="J402" s="36">
        <v>4</v>
      </c>
      <c r="K402" s="36">
        <v>7</v>
      </c>
      <c r="L402" s="36">
        <v>0.36399999999999999</v>
      </c>
      <c r="M402" s="36">
        <v>102</v>
      </c>
      <c r="N402" s="36">
        <v>50</v>
      </c>
      <c r="O402" s="36">
        <v>4.5199999999999996</v>
      </c>
      <c r="P402" s="36">
        <v>92</v>
      </c>
      <c r="Q402" s="5">
        <f t="shared" si="21"/>
        <v>8.3467741935483861</v>
      </c>
      <c r="R402" s="69">
        <v>42</v>
      </c>
      <c r="S402" s="53">
        <f t="shared" si="22"/>
        <v>3.810483870967742</v>
      </c>
      <c r="T402" s="5">
        <f t="shared" si="20"/>
        <v>2.1904761904761907</v>
      </c>
      <c r="U402" s="36">
        <v>1.4450000000000001</v>
      </c>
      <c r="V402" s="36">
        <v>4.8099999999999996</v>
      </c>
      <c r="W402" s="36">
        <v>0.30499999999999999</v>
      </c>
      <c r="X402" s="36">
        <v>16</v>
      </c>
      <c r="Y402" s="5">
        <f t="shared" si="23"/>
        <v>1.4516129032258065</v>
      </c>
      <c r="Z402" s="38">
        <v>441</v>
      </c>
    </row>
    <row r="403" spans="1:26">
      <c r="A403" s="64" t="s">
        <v>549</v>
      </c>
      <c r="B403" s="40">
        <v>2013</v>
      </c>
      <c r="C403" s="40">
        <v>2015</v>
      </c>
      <c r="D403" s="40" t="s">
        <v>279</v>
      </c>
      <c r="E403" s="40">
        <v>96</v>
      </c>
      <c r="F403" s="40">
        <v>0.5</v>
      </c>
      <c r="G403" s="40">
        <v>86.1</v>
      </c>
      <c r="H403" s="40">
        <v>16</v>
      </c>
      <c r="I403" s="40">
        <v>16</v>
      </c>
      <c r="J403" s="40">
        <v>7</v>
      </c>
      <c r="K403" s="40">
        <v>4</v>
      </c>
      <c r="L403" s="40">
        <v>0.63600000000000001</v>
      </c>
      <c r="M403" s="40">
        <v>91</v>
      </c>
      <c r="N403" s="40">
        <v>40</v>
      </c>
      <c r="O403" s="40">
        <v>4.17</v>
      </c>
      <c r="P403" s="40">
        <v>66</v>
      </c>
      <c r="Q403" s="5">
        <f t="shared" si="21"/>
        <v>6.8989547038327528</v>
      </c>
      <c r="R403" s="70">
        <v>43</v>
      </c>
      <c r="S403" s="53">
        <f t="shared" si="22"/>
        <v>4.4947735191637639</v>
      </c>
      <c r="T403" s="5">
        <f t="shared" si="20"/>
        <v>1.5348837209302326</v>
      </c>
      <c r="U403" s="40">
        <v>1.552</v>
      </c>
      <c r="V403" s="40">
        <v>5.32</v>
      </c>
      <c r="W403" s="40">
        <v>0.29599999999999999</v>
      </c>
      <c r="X403" s="40">
        <v>14</v>
      </c>
      <c r="Y403" s="5">
        <f t="shared" si="23"/>
        <v>1.4634146341463417</v>
      </c>
      <c r="Z403" s="42">
        <v>388</v>
      </c>
    </row>
    <row r="404" spans="1:26" ht="30">
      <c r="A404" s="65" t="s">
        <v>548</v>
      </c>
      <c r="B404" s="36">
        <v>2010</v>
      </c>
      <c r="C404" s="36">
        <v>2012</v>
      </c>
      <c r="D404" s="36" t="s">
        <v>284</v>
      </c>
      <c r="E404" s="36">
        <v>104</v>
      </c>
      <c r="F404" s="36">
        <v>0.5</v>
      </c>
      <c r="G404" s="36">
        <v>117</v>
      </c>
      <c r="H404" s="36">
        <v>97</v>
      </c>
      <c r="I404" s="36">
        <v>0</v>
      </c>
      <c r="J404" s="36">
        <v>2</v>
      </c>
      <c r="K404" s="36">
        <v>8</v>
      </c>
      <c r="L404" s="36">
        <v>0.2</v>
      </c>
      <c r="M404" s="36">
        <v>131</v>
      </c>
      <c r="N404" s="36">
        <v>50</v>
      </c>
      <c r="O404" s="36">
        <v>3.85</v>
      </c>
      <c r="P404" s="36">
        <v>76</v>
      </c>
      <c r="Q404" s="5">
        <f t="shared" si="21"/>
        <v>5.8461538461538467</v>
      </c>
      <c r="R404" s="69">
        <v>42</v>
      </c>
      <c r="S404" s="53">
        <f t="shared" si="22"/>
        <v>3.2307692307692308</v>
      </c>
      <c r="T404" s="5">
        <f t="shared" si="20"/>
        <v>1.8095238095238095</v>
      </c>
      <c r="U404" s="36">
        <v>1.4790000000000001</v>
      </c>
      <c r="V404" s="36">
        <v>4.2699999999999996</v>
      </c>
      <c r="W404" s="36">
        <v>0.32800000000000001</v>
      </c>
      <c r="X404" s="36">
        <v>12</v>
      </c>
      <c r="Y404" s="5">
        <f t="shared" si="23"/>
        <v>0.92307692307692302</v>
      </c>
      <c r="Z404" s="38">
        <v>508</v>
      </c>
    </row>
    <row r="405" spans="1:26" ht="30">
      <c r="A405" s="64" t="s">
        <v>547</v>
      </c>
      <c r="B405" s="40">
        <v>2009</v>
      </c>
      <c r="C405" s="40">
        <v>2011</v>
      </c>
      <c r="D405" s="40" t="s">
        <v>286</v>
      </c>
      <c r="E405" s="40">
        <v>99</v>
      </c>
      <c r="F405" s="40">
        <v>0.5</v>
      </c>
      <c r="G405" s="40">
        <v>130</v>
      </c>
      <c r="H405" s="40">
        <v>79</v>
      </c>
      <c r="I405" s="40">
        <v>0</v>
      </c>
      <c r="J405" s="40">
        <v>2</v>
      </c>
      <c r="K405" s="40">
        <v>4</v>
      </c>
      <c r="L405" s="40">
        <v>0.33300000000000002</v>
      </c>
      <c r="M405" s="40">
        <v>111</v>
      </c>
      <c r="N405" s="40">
        <v>58</v>
      </c>
      <c r="O405" s="40">
        <v>4.0199999999999996</v>
      </c>
      <c r="P405" s="40">
        <v>98</v>
      </c>
      <c r="Q405" s="5">
        <f t="shared" si="21"/>
        <v>6.7846153846153845</v>
      </c>
      <c r="R405" s="70">
        <v>33</v>
      </c>
      <c r="S405" s="53">
        <f t="shared" si="22"/>
        <v>2.2846153846153845</v>
      </c>
      <c r="T405" s="5">
        <f t="shared" si="20"/>
        <v>2.9696969696969697</v>
      </c>
      <c r="U405" s="40">
        <v>1.1080000000000001</v>
      </c>
      <c r="V405" s="40">
        <v>3.67</v>
      </c>
      <c r="W405" s="40">
        <v>0.25800000000000001</v>
      </c>
      <c r="X405" s="40">
        <v>13</v>
      </c>
      <c r="Y405" s="5">
        <f t="shared" si="23"/>
        <v>0.9</v>
      </c>
      <c r="Z405" s="42">
        <v>530</v>
      </c>
    </row>
    <row r="406" spans="1:26">
      <c r="A406" s="65" t="s">
        <v>546</v>
      </c>
      <c r="B406" s="36">
        <v>2007</v>
      </c>
      <c r="C406" s="36">
        <v>2010</v>
      </c>
      <c r="D406" s="36" t="s">
        <v>315</v>
      </c>
      <c r="E406" s="36">
        <v>102</v>
      </c>
      <c r="F406" s="36">
        <v>0.5</v>
      </c>
      <c r="G406" s="36">
        <v>134</v>
      </c>
      <c r="H406" s="36">
        <v>105</v>
      </c>
      <c r="I406" s="36">
        <v>0</v>
      </c>
      <c r="J406" s="36">
        <v>4</v>
      </c>
      <c r="K406" s="36">
        <v>4</v>
      </c>
      <c r="L406" s="36">
        <v>0.5</v>
      </c>
      <c r="M406" s="36">
        <v>130</v>
      </c>
      <c r="N406" s="36">
        <v>62</v>
      </c>
      <c r="O406" s="36">
        <v>4.16</v>
      </c>
      <c r="P406" s="36">
        <v>59</v>
      </c>
      <c r="Q406" s="5">
        <f t="shared" si="21"/>
        <v>3.9626865671641789</v>
      </c>
      <c r="R406" s="69">
        <v>51</v>
      </c>
      <c r="S406" s="53">
        <f t="shared" si="22"/>
        <v>3.4253731343283582</v>
      </c>
      <c r="T406" s="5">
        <f t="shared" si="20"/>
        <v>1.1568627450980393</v>
      </c>
      <c r="U406" s="36">
        <v>1.351</v>
      </c>
      <c r="V406" s="36">
        <v>4.49</v>
      </c>
      <c r="W406" s="36">
        <v>0.27300000000000002</v>
      </c>
      <c r="X406" s="36">
        <v>9</v>
      </c>
      <c r="Y406" s="5">
        <f t="shared" si="23"/>
        <v>0.60447761194029848</v>
      </c>
      <c r="Z406" s="38">
        <v>576</v>
      </c>
    </row>
    <row r="407" spans="1:26">
      <c r="A407" s="64" t="s">
        <v>545</v>
      </c>
      <c r="B407" s="40">
        <v>2003</v>
      </c>
      <c r="C407" s="40">
        <v>2006</v>
      </c>
      <c r="D407" s="40" t="s">
        <v>544</v>
      </c>
      <c r="E407" s="40">
        <v>98</v>
      </c>
      <c r="F407" s="40">
        <v>0.5</v>
      </c>
      <c r="G407" s="40">
        <v>48.1</v>
      </c>
      <c r="H407" s="40">
        <v>45</v>
      </c>
      <c r="I407" s="40">
        <v>0</v>
      </c>
      <c r="J407" s="40">
        <v>1</v>
      </c>
      <c r="K407" s="40">
        <v>3</v>
      </c>
      <c r="L407" s="40">
        <v>0.25</v>
      </c>
      <c r="M407" s="40">
        <v>49</v>
      </c>
      <c r="N407" s="40">
        <v>25</v>
      </c>
      <c r="O407" s="40">
        <v>4.66</v>
      </c>
      <c r="P407" s="40">
        <v>37</v>
      </c>
      <c r="Q407" s="5">
        <f t="shared" si="21"/>
        <v>6.9230769230769225</v>
      </c>
      <c r="R407" s="70">
        <v>33</v>
      </c>
      <c r="S407" s="53">
        <f t="shared" si="22"/>
        <v>6.1746361746361735</v>
      </c>
      <c r="T407" s="5">
        <f t="shared" si="20"/>
        <v>1.1212121212121211</v>
      </c>
      <c r="U407" s="40">
        <v>1.6970000000000001</v>
      </c>
      <c r="V407" s="40">
        <v>5.93</v>
      </c>
      <c r="W407" s="40">
        <v>0.28499999999999998</v>
      </c>
      <c r="X407" s="40">
        <v>8</v>
      </c>
      <c r="Y407" s="5">
        <f t="shared" si="23"/>
        <v>1.4968814968814967</v>
      </c>
      <c r="Z407" s="42">
        <v>228</v>
      </c>
    </row>
    <row r="408" spans="1:26">
      <c r="A408" s="65" t="s">
        <v>543</v>
      </c>
      <c r="B408" s="36">
        <v>2004</v>
      </c>
      <c r="C408" s="36">
        <v>2006</v>
      </c>
      <c r="D408" s="36" t="s">
        <v>286</v>
      </c>
      <c r="E408" s="36">
        <v>102</v>
      </c>
      <c r="F408" s="36">
        <v>0.5</v>
      </c>
      <c r="G408" s="36">
        <v>82.2</v>
      </c>
      <c r="H408" s="36">
        <v>122</v>
      </c>
      <c r="I408" s="36">
        <v>0</v>
      </c>
      <c r="J408" s="36">
        <v>8</v>
      </c>
      <c r="K408" s="36">
        <v>8</v>
      </c>
      <c r="L408" s="36">
        <v>0.5</v>
      </c>
      <c r="M408" s="36">
        <v>67</v>
      </c>
      <c r="N408" s="36">
        <v>40</v>
      </c>
      <c r="O408" s="36">
        <v>4.3499999999999996</v>
      </c>
      <c r="P408" s="36">
        <v>82</v>
      </c>
      <c r="Q408" s="5">
        <f t="shared" si="21"/>
        <v>8.9781021897810227</v>
      </c>
      <c r="R408" s="69">
        <v>43</v>
      </c>
      <c r="S408" s="53">
        <f t="shared" si="22"/>
        <v>4.7080291970802923</v>
      </c>
      <c r="T408" s="5">
        <f t="shared" si="20"/>
        <v>1.9069767441860466</v>
      </c>
      <c r="U408" s="36">
        <v>1.331</v>
      </c>
      <c r="V408" s="36">
        <v>3.68</v>
      </c>
      <c r="W408" s="36">
        <v>0.28100000000000003</v>
      </c>
      <c r="X408" s="36">
        <v>6</v>
      </c>
      <c r="Y408" s="5">
        <f t="shared" si="23"/>
        <v>0.65693430656934304</v>
      </c>
      <c r="Z408" s="38">
        <v>355</v>
      </c>
    </row>
    <row r="409" spans="1:26" ht="30">
      <c r="A409" s="64" t="s">
        <v>542</v>
      </c>
      <c r="B409" s="40">
        <v>2002</v>
      </c>
      <c r="C409" s="40">
        <v>2004</v>
      </c>
      <c r="D409" s="40" t="s">
        <v>293</v>
      </c>
      <c r="E409" s="40">
        <v>101</v>
      </c>
      <c r="F409" s="40">
        <v>0.5</v>
      </c>
      <c r="G409" s="40">
        <v>72.2</v>
      </c>
      <c r="H409" s="40">
        <v>51</v>
      </c>
      <c r="I409" s="40">
        <v>0</v>
      </c>
      <c r="J409" s="40">
        <v>1</v>
      </c>
      <c r="K409" s="40">
        <v>1</v>
      </c>
      <c r="L409" s="40">
        <v>0.5</v>
      </c>
      <c r="M409" s="40">
        <v>75</v>
      </c>
      <c r="N409" s="40">
        <v>34</v>
      </c>
      <c r="O409" s="40">
        <v>4.21</v>
      </c>
      <c r="P409" s="40">
        <v>61</v>
      </c>
      <c r="Q409" s="5">
        <f t="shared" si="21"/>
        <v>7.6038781163434894</v>
      </c>
      <c r="R409" s="70">
        <v>34</v>
      </c>
      <c r="S409" s="53">
        <f t="shared" si="22"/>
        <v>4.2382271468144044</v>
      </c>
      <c r="T409" s="5">
        <f t="shared" si="20"/>
        <v>1.7941176470588236</v>
      </c>
      <c r="U409" s="40">
        <v>1.5</v>
      </c>
      <c r="V409" s="40">
        <v>4.17</v>
      </c>
      <c r="W409" s="40">
        <v>0.311</v>
      </c>
      <c r="X409" s="40">
        <v>7</v>
      </c>
      <c r="Y409" s="5">
        <f t="shared" si="23"/>
        <v>0.87257617728531844</v>
      </c>
      <c r="Z409" s="42">
        <v>326</v>
      </c>
    </row>
    <row r="410" spans="1:26">
      <c r="A410" s="65" t="s">
        <v>541</v>
      </c>
      <c r="B410" s="36">
        <v>2000</v>
      </c>
      <c r="C410" s="36">
        <v>2002</v>
      </c>
      <c r="D410" s="36" t="s">
        <v>293</v>
      </c>
      <c r="E410" s="36">
        <v>101</v>
      </c>
      <c r="F410" s="36">
        <v>0.5</v>
      </c>
      <c r="G410" s="36">
        <v>102</v>
      </c>
      <c r="H410" s="36">
        <v>78</v>
      </c>
      <c r="I410" s="36">
        <v>0</v>
      </c>
      <c r="J410" s="36">
        <v>3</v>
      </c>
      <c r="K410" s="36">
        <v>3</v>
      </c>
      <c r="L410" s="36">
        <v>0.5</v>
      </c>
      <c r="M410" s="36">
        <v>110</v>
      </c>
      <c r="N410" s="36">
        <v>52</v>
      </c>
      <c r="O410" s="36">
        <v>4.59</v>
      </c>
      <c r="P410" s="36">
        <v>68</v>
      </c>
      <c r="Q410" s="5">
        <f t="shared" si="21"/>
        <v>6</v>
      </c>
      <c r="R410" s="69">
        <v>41</v>
      </c>
      <c r="S410" s="53">
        <f t="shared" si="22"/>
        <v>3.6176470588235294</v>
      </c>
      <c r="T410" s="5">
        <f t="shared" si="20"/>
        <v>1.6585365853658536</v>
      </c>
      <c r="U410" s="36">
        <v>1.48</v>
      </c>
      <c r="V410" s="36">
        <v>4.49</v>
      </c>
      <c r="W410" s="36">
        <v>0.30499999999999999</v>
      </c>
      <c r="X410" s="36">
        <v>12</v>
      </c>
      <c r="Y410" s="5">
        <f t="shared" si="23"/>
        <v>1.0588235294117647</v>
      </c>
      <c r="Z410" s="38">
        <v>447</v>
      </c>
    </row>
    <row r="411" spans="1:26">
      <c r="A411" s="64" t="s">
        <v>540</v>
      </c>
      <c r="B411" s="40">
        <v>2000</v>
      </c>
      <c r="C411" s="40">
        <v>2002</v>
      </c>
      <c r="D411" s="40" t="s">
        <v>277</v>
      </c>
      <c r="E411" s="40">
        <v>102</v>
      </c>
      <c r="F411" s="40">
        <v>0.5</v>
      </c>
      <c r="G411" s="40">
        <v>267</v>
      </c>
      <c r="H411" s="40">
        <v>75</v>
      </c>
      <c r="I411" s="40">
        <v>38</v>
      </c>
      <c r="J411" s="40">
        <v>14</v>
      </c>
      <c r="K411" s="40">
        <v>15</v>
      </c>
      <c r="L411" s="40">
        <v>0.48299999999999998</v>
      </c>
      <c r="M411" s="40">
        <v>263</v>
      </c>
      <c r="N411" s="40">
        <v>127</v>
      </c>
      <c r="O411" s="40">
        <v>4.28</v>
      </c>
      <c r="P411" s="40">
        <v>199</v>
      </c>
      <c r="Q411" s="5">
        <f t="shared" si="21"/>
        <v>6.7078651685393265</v>
      </c>
      <c r="R411" s="70">
        <v>120</v>
      </c>
      <c r="S411" s="53">
        <f t="shared" si="22"/>
        <v>4.0449438202247192</v>
      </c>
      <c r="T411" s="5">
        <f t="shared" si="20"/>
        <v>1.6583333333333334</v>
      </c>
      <c r="U411" s="40">
        <v>1.4339999999999999</v>
      </c>
      <c r="V411" s="40">
        <v>4.7699999999999996</v>
      </c>
      <c r="W411" s="40">
        <v>0.28599999999999998</v>
      </c>
      <c r="X411" s="40">
        <v>37</v>
      </c>
      <c r="Y411" s="5">
        <f t="shared" si="23"/>
        <v>1.2471910112359552</v>
      </c>
      <c r="Z411" s="42">
        <v>1166</v>
      </c>
    </row>
    <row r="412" spans="1:26">
      <c r="A412" s="65" t="s">
        <v>539</v>
      </c>
      <c r="B412" s="36">
        <v>2000</v>
      </c>
      <c r="C412" s="36">
        <v>2002</v>
      </c>
      <c r="D412" s="36" t="s">
        <v>279</v>
      </c>
      <c r="E412" s="36">
        <v>102</v>
      </c>
      <c r="F412" s="36">
        <v>0.5</v>
      </c>
      <c r="G412" s="36">
        <v>86.2</v>
      </c>
      <c r="H412" s="36">
        <v>97</v>
      </c>
      <c r="I412" s="36">
        <v>0</v>
      </c>
      <c r="J412" s="36">
        <v>7</v>
      </c>
      <c r="K412" s="36">
        <v>2</v>
      </c>
      <c r="L412" s="36">
        <v>0.77800000000000002</v>
      </c>
      <c r="M412" s="36">
        <v>66</v>
      </c>
      <c r="N412" s="36">
        <v>40</v>
      </c>
      <c r="O412" s="36">
        <v>4.1500000000000004</v>
      </c>
      <c r="P412" s="36">
        <v>84</v>
      </c>
      <c r="Q412" s="5">
        <f t="shared" si="21"/>
        <v>8.7703016241299299</v>
      </c>
      <c r="R412" s="69">
        <v>51</v>
      </c>
      <c r="S412" s="53">
        <f t="shared" si="22"/>
        <v>5.3248259860788867</v>
      </c>
      <c r="T412" s="5">
        <f t="shared" si="20"/>
        <v>1.6470588235294117</v>
      </c>
      <c r="U412" s="36">
        <v>1.35</v>
      </c>
      <c r="V412" s="36">
        <v>4.16</v>
      </c>
      <c r="W412" s="36">
        <v>0.26100000000000001</v>
      </c>
      <c r="X412" s="36">
        <v>7</v>
      </c>
      <c r="Y412" s="5">
        <f t="shared" si="23"/>
        <v>0.73085846867749416</v>
      </c>
      <c r="Z412" s="38">
        <v>378</v>
      </c>
    </row>
    <row r="413" spans="1:26">
      <c r="A413" s="64" t="s">
        <v>538</v>
      </c>
      <c r="B413" s="40">
        <v>1997</v>
      </c>
      <c r="C413" s="40">
        <v>2000</v>
      </c>
      <c r="D413" s="40" t="s">
        <v>294</v>
      </c>
      <c r="E413" s="40">
        <v>99</v>
      </c>
      <c r="F413" s="40">
        <v>0.5</v>
      </c>
      <c r="G413" s="40">
        <v>86.2</v>
      </c>
      <c r="H413" s="40">
        <v>90</v>
      </c>
      <c r="I413" s="40">
        <v>0</v>
      </c>
      <c r="J413" s="40">
        <v>3</v>
      </c>
      <c r="K413" s="40">
        <v>0</v>
      </c>
      <c r="L413" s="40">
        <v>1</v>
      </c>
      <c r="M413" s="40">
        <v>76</v>
      </c>
      <c r="N413" s="40">
        <v>45</v>
      </c>
      <c r="O413" s="40">
        <v>4.67</v>
      </c>
      <c r="P413" s="40">
        <v>82</v>
      </c>
      <c r="Q413" s="5">
        <f t="shared" si="21"/>
        <v>8.5614849187935036</v>
      </c>
      <c r="R413" s="70">
        <v>80</v>
      </c>
      <c r="S413" s="53">
        <f t="shared" si="22"/>
        <v>8.3526682134570756</v>
      </c>
      <c r="T413" s="5">
        <f t="shared" si="20"/>
        <v>1.0249999999999999</v>
      </c>
      <c r="U413" s="40">
        <v>1.8</v>
      </c>
      <c r="V413" s="40">
        <v>5.2</v>
      </c>
      <c r="W413" s="40">
        <v>0.29599999999999999</v>
      </c>
      <c r="X413" s="40">
        <v>7</v>
      </c>
      <c r="Y413" s="5">
        <f t="shared" si="23"/>
        <v>0.73085846867749416</v>
      </c>
      <c r="Z413" s="42">
        <v>411</v>
      </c>
    </row>
    <row r="414" spans="1:26" ht="30">
      <c r="A414" s="65" t="s">
        <v>537</v>
      </c>
      <c r="B414" s="36">
        <v>1995</v>
      </c>
      <c r="C414" s="36">
        <v>1997</v>
      </c>
      <c r="D414" s="36" t="s">
        <v>280</v>
      </c>
      <c r="E414" s="36">
        <v>104</v>
      </c>
      <c r="F414" s="36">
        <v>0.5</v>
      </c>
      <c r="G414" s="36">
        <v>143.19999999999999</v>
      </c>
      <c r="H414" s="36">
        <v>72</v>
      </c>
      <c r="I414" s="36">
        <v>4</v>
      </c>
      <c r="J414" s="36">
        <v>10</v>
      </c>
      <c r="K414" s="36">
        <v>7</v>
      </c>
      <c r="L414" s="36">
        <v>0.58799999999999997</v>
      </c>
      <c r="M414" s="36">
        <v>153</v>
      </c>
      <c r="N414" s="36">
        <v>75</v>
      </c>
      <c r="O414" s="36">
        <v>4.7</v>
      </c>
      <c r="P414" s="36">
        <v>96</v>
      </c>
      <c r="Q414" s="5">
        <f t="shared" si="21"/>
        <v>6.033519553072626</v>
      </c>
      <c r="R414" s="69">
        <v>91</v>
      </c>
      <c r="S414" s="53">
        <f t="shared" si="22"/>
        <v>5.7192737430167604</v>
      </c>
      <c r="T414" s="5">
        <f t="shared" si="20"/>
        <v>1.054945054945055</v>
      </c>
      <c r="U414" s="36">
        <v>1.698</v>
      </c>
      <c r="V414" s="36">
        <v>5.72</v>
      </c>
      <c r="W414" s="36">
        <v>0.29599999999999999</v>
      </c>
      <c r="X414" s="36">
        <v>21</v>
      </c>
      <c r="Y414" s="5">
        <f t="shared" si="23"/>
        <v>1.3198324022346368</v>
      </c>
      <c r="Z414" s="38">
        <v>667</v>
      </c>
    </row>
    <row r="415" spans="1:26">
      <c r="A415" s="64" t="s">
        <v>536</v>
      </c>
      <c r="B415" s="40">
        <v>1995</v>
      </c>
      <c r="C415" s="40">
        <v>1997</v>
      </c>
      <c r="D415" s="40" t="s">
        <v>279</v>
      </c>
      <c r="E415" s="40">
        <v>99</v>
      </c>
      <c r="F415" s="40">
        <v>0.5</v>
      </c>
      <c r="G415" s="40">
        <v>150.19999999999999</v>
      </c>
      <c r="H415" s="40">
        <v>62</v>
      </c>
      <c r="I415" s="40">
        <v>18</v>
      </c>
      <c r="J415" s="40">
        <v>5</v>
      </c>
      <c r="K415" s="40">
        <v>7</v>
      </c>
      <c r="L415" s="40">
        <v>0.41699999999999998</v>
      </c>
      <c r="M415" s="40">
        <v>164</v>
      </c>
      <c r="N415" s="40">
        <v>70</v>
      </c>
      <c r="O415" s="40">
        <v>4.18</v>
      </c>
      <c r="P415" s="40">
        <v>69</v>
      </c>
      <c r="Q415" s="5">
        <f t="shared" si="21"/>
        <v>4.1344873501997341</v>
      </c>
      <c r="R415" s="70">
        <v>71</v>
      </c>
      <c r="S415" s="53">
        <f t="shared" si="22"/>
        <v>4.2543275632490021</v>
      </c>
      <c r="T415" s="5">
        <f t="shared" si="20"/>
        <v>0.971830985915493</v>
      </c>
      <c r="U415" s="40">
        <v>1.56</v>
      </c>
      <c r="V415" s="40">
        <v>4.5199999999999996</v>
      </c>
      <c r="W415" s="40">
        <v>0.30099999999999999</v>
      </c>
      <c r="X415" s="40">
        <v>8</v>
      </c>
      <c r="Y415" s="5">
        <f t="shared" si="23"/>
        <v>0.47936085219707064</v>
      </c>
      <c r="Z415" s="42">
        <v>684</v>
      </c>
    </row>
    <row r="416" spans="1:26">
      <c r="A416" s="65" t="s">
        <v>535</v>
      </c>
      <c r="B416" s="36">
        <v>1993</v>
      </c>
      <c r="C416" s="36">
        <v>1995</v>
      </c>
      <c r="D416" s="36" t="s">
        <v>293</v>
      </c>
      <c r="E416" s="36">
        <v>96</v>
      </c>
      <c r="F416" s="36">
        <v>0.5</v>
      </c>
      <c r="G416" s="36">
        <v>124</v>
      </c>
      <c r="H416" s="36">
        <v>47</v>
      </c>
      <c r="I416" s="36">
        <v>9</v>
      </c>
      <c r="J416" s="36">
        <v>5</v>
      </c>
      <c r="K416" s="36">
        <v>4</v>
      </c>
      <c r="L416" s="36">
        <v>0.55600000000000005</v>
      </c>
      <c r="M416" s="36">
        <v>138</v>
      </c>
      <c r="N416" s="36">
        <v>70</v>
      </c>
      <c r="O416" s="36">
        <v>5.08</v>
      </c>
      <c r="P416" s="36">
        <v>74</v>
      </c>
      <c r="Q416" s="5">
        <f t="shared" si="21"/>
        <v>5.370967741935484</v>
      </c>
      <c r="R416" s="69">
        <v>75</v>
      </c>
      <c r="S416" s="53">
        <f t="shared" si="22"/>
        <v>5.443548387096774</v>
      </c>
      <c r="T416" s="5">
        <f t="shared" ref="T416:T479" si="24">P416/R416</f>
        <v>0.98666666666666669</v>
      </c>
      <c r="U416" s="36">
        <v>1.718</v>
      </c>
      <c r="V416" s="36">
        <v>5.28</v>
      </c>
      <c r="W416" s="36">
        <v>0.30599999999999999</v>
      </c>
      <c r="X416" s="36">
        <v>13</v>
      </c>
      <c r="Y416" s="5">
        <f t="shared" si="23"/>
        <v>0.94354838709677424</v>
      </c>
      <c r="Z416" s="38">
        <v>583</v>
      </c>
    </row>
    <row r="417" spans="1:26">
      <c r="A417" s="64" t="s">
        <v>534</v>
      </c>
      <c r="B417" s="40">
        <v>1992</v>
      </c>
      <c r="C417" s="40">
        <v>1994</v>
      </c>
      <c r="D417" s="40" t="s">
        <v>291</v>
      </c>
      <c r="E417" s="40">
        <v>96</v>
      </c>
      <c r="F417" s="40">
        <v>0.5</v>
      </c>
      <c r="G417" s="40">
        <v>201.2</v>
      </c>
      <c r="H417" s="40">
        <v>87</v>
      </c>
      <c r="I417" s="40">
        <v>19</v>
      </c>
      <c r="J417" s="40">
        <v>9</v>
      </c>
      <c r="K417" s="40">
        <v>10</v>
      </c>
      <c r="L417" s="40">
        <v>0.47399999999999998</v>
      </c>
      <c r="M417" s="40">
        <v>177</v>
      </c>
      <c r="N417" s="40">
        <v>92</v>
      </c>
      <c r="O417" s="40">
        <v>4.1100000000000003</v>
      </c>
      <c r="P417" s="40">
        <v>118</v>
      </c>
      <c r="Q417" s="5">
        <f t="shared" si="21"/>
        <v>5.2783300198807162</v>
      </c>
      <c r="R417" s="70">
        <v>97</v>
      </c>
      <c r="S417" s="53">
        <f t="shared" si="22"/>
        <v>4.3389662027833005</v>
      </c>
      <c r="T417" s="5">
        <f t="shared" si="24"/>
        <v>1.2164948453608246</v>
      </c>
      <c r="U417" s="40">
        <v>1.359</v>
      </c>
      <c r="V417" s="40">
        <v>4.3499999999999996</v>
      </c>
      <c r="W417" s="40">
        <v>0.26</v>
      </c>
      <c r="X417" s="40">
        <v>16</v>
      </c>
      <c r="Y417" s="5">
        <f t="shared" si="23"/>
        <v>0.71570576540755471</v>
      </c>
      <c r="Z417" s="42">
        <v>867</v>
      </c>
    </row>
    <row r="418" spans="1:26">
      <c r="A418" s="65" t="s">
        <v>533</v>
      </c>
      <c r="B418" s="36">
        <v>1992</v>
      </c>
      <c r="C418" s="36">
        <v>1994</v>
      </c>
      <c r="D418" s="36" t="s">
        <v>286</v>
      </c>
      <c r="E418" s="36">
        <v>104</v>
      </c>
      <c r="F418" s="36">
        <v>0.5</v>
      </c>
      <c r="G418" s="36">
        <v>85.2</v>
      </c>
      <c r="H418" s="36">
        <v>75</v>
      </c>
      <c r="I418" s="36">
        <v>0</v>
      </c>
      <c r="J418" s="36">
        <v>5</v>
      </c>
      <c r="K418" s="36">
        <v>3</v>
      </c>
      <c r="L418" s="36">
        <v>0.625</v>
      </c>
      <c r="M418" s="36">
        <v>81</v>
      </c>
      <c r="N418" s="36">
        <v>41</v>
      </c>
      <c r="O418" s="36">
        <v>4.3099999999999996</v>
      </c>
      <c r="P418" s="36">
        <v>67</v>
      </c>
      <c r="Q418" s="5">
        <f t="shared" si="21"/>
        <v>7.0774647887323949</v>
      </c>
      <c r="R418" s="69">
        <v>51</v>
      </c>
      <c r="S418" s="53">
        <f t="shared" si="22"/>
        <v>5.387323943661972</v>
      </c>
      <c r="T418" s="5">
        <f t="shared" si="24"/>
        <v>1.3137254901960784</v>
      </c>
      <c r="U418" s="36">
        <v>1.5409999999999999</v>
      </c>
      <c r="V418" s="36">
        <v>4.47</v>
      </c>
      <c r="W418" s="36">
        <v>0.28999999999999998</v>
      </c>
      <c r="X418" s="36">
        <v>7</v>
      </c>
      <c r="Y418" s="5">
        <f t="shared" si="23"/>
        <v>0.73943661971830976</v>
      </c>
      <c r="Z418" s="38">
        <v>389</v>
      </c>
    </row>
    <row r="419" spans="1:26">
      <c r="A419" s="64" t="s">
        <v>532</v>
      </c>
      <c r="B419" s="40">
        <v>1991</v>
      </c>
      <c r="C419" s="40">
        <v>1993</v>
      </c>
      <c r="D419" s="40" t="s">
        <v>291</v>
      </c>
      <c r="E419" s="40">
        <v>98</v>
      </c>
      <c r="F419" s="40">
        <v>0.5</v>
      </c>
      <c r="G419" s="40">
        <v>73.099999999999994</v>
      </c>
      <c r="H419" s="40">
        <v>54</v>
      </c>
      <c r="I419" s="40">
        <v>0</v>
      </c>
      <c r="J419" s="40">
        <v>4</v>
      </c>
      <c r="K419" s="40">
        <v>5</v>
      </c>
      <c r="L419" s="40">
        <v>0.44400000000000001</v>
      </c>
      <c r="M419" s="40">
        <v>70</v>
      </c>
      <c r="N419" s="40">
        <v>34</v>
      </c>
      <c r="O419" s="40">
        <v>4.17</v>
      </c>
      <c r="P419" s="40">
        <v>24</v>
      </c>
      <c r="Q419" s="5">
        <f t="shared" si="21"/>
        <v>2.9548563611491114</v>
      </c>
      <c r="R419" s="70">
        <v>50</v>
      </c>
      <c r="S419" s="53">
        <f t="shared" si="22"/>
        <v>6.1559507523939816</v>
      </c>
      <c r="T419" s="5">
        <f t="shared" si="24"/>
        <v>0.48</v>
      </c>
      <c r="U419" s="40">
        <v>1.6359999999999999</v>
      </c>
      <c r="V419" s="40">
        <v>5</v>
      </c>
      <c r="W419" s="40">
        <v>0.26900000000000002</v>
      </c>
      <c r="X419" s="40">
        <v>4</v>
      </c>
      <c r="Y419" s="5">
        <f t="shared" si="23"/>
        <v>0.49247606019151852</v>
      </c>
      <c r="Z419" s="42">
        <v>332</v>
      </c>
    </row>
    <row r="420" spans="1:26">
      <c r="A420" s="65" t="s">
        <v>531</v>
      </c>
      <c r="B420" s="36">
        <v>1990</v>
      </c>
      <c r="C420" s="36">
        <v>1992</v>
      </c>
      <c r="D420" s="36" t="s">
        <v>293</v>
      </c>
      <c r="E420" s="36">
        <v>104</v>
      </c>
      <c r="F420" s="36">
        <v>0.5</v>
      </c>
      <c r="G420" s="36">
        <v>115.2</v>
      </c>
      <c r="H420" s="36">
        <v>50</v>
      </c>
      <c r="I420" s="36">
        <v>10</v>
      </c>
      <c r="J420" s="36">
        <v>7</v>
      </c>
      <c r="K420" s="36">
        <v>5</v>
      </c>
      <c r="L420" s="36">
        <v>0.58299999999999996</v>
      </c>
      <c r="M420" s="36">
        <v>131</v>
      </c>
      <c r="N420" s="36">
        <v>47</v>
      </c>
      <c r="O420" s="36">
        <v>3.66</v>
      </c>
      <c r="P420" s="36">
        <v>57</v>
      </c>
      <c r="Q420" s="5">
        <f t="shared" si="21"/>
        <v>4.453125</v>
      </c>
      <c r="R420" s="69">
        <v>52</v>
      </c>
      <c r="S420" s="53">
        <f t="shared" si="22"/>
        <v>4.0625</v>
      </c>
      <c r="T420" s="5">
        <f t="shared" si="24"/>
        <v>1.0961538461538463</v>
      </c>
      <c r="U420" s="36">
        <v>1.5820000000000001</v>
      </c>
      <c r="V420" s="36">
        <v>4.21</v>
      </c>
      <c r="W420" s="36">
        <v>0.312</v>
      </c>
      <c r="X420" s="36">
        <v>9</v>
      </c>
      <c r="Y420" s="5">
        <f t="shared" si="23"/>
        <v>0.703125</v>
      </c>
      <c r="Z420" s="38">
        <v>515</v>
      </c>
    </row>
    <row r="421" spans="1:26">
      <c r="A421" s="64" t="s">
        <v>530</v>
      </c>
      <c r="B421" s="40">
        <v>1987</v>
      </c>
      <c r="C421" s="40">
        <v>1991</v>
      </c>
      <c r="D421" s="40" t="s">
        <v>476</v>
      </c>
      <c r="E421" s="40">
        <v>98</v>
      </c>
      <c r="F421" s="40">
        <v>0.5</v>
      </c>
      <c r="G421" s="40">
        <v>124.2</v>
      </c>
      <c r="H421" s="40">
        <v>114</v>
      </c>
      <c r="I421" s="40">
        <v>0</v>
      </c>
      <c r="J421" s="40">
        <v>10</v>
      </c>
      <c r="K421" s="40">
        <v>4</v>
      </c>
      <c r="L421" s="40">
        <v>0.71399999999999997</v>
      </c>
      <c r="M421" s="40">
        <v>131</v>
      </c>
      <c r="N421" s="40">
        <v>56</v>
      </c>
      <c r="O421" s="40">
        <v>4.04</v>
      </c>
      <c r="P421" s="40">
        <v>70</v>
      </c>
      <c r="Q421" s="5">
        <f t="shared" si="21"/>
        <v>5.0724637681159415</v>
      </c>
      <c r="R421" s="70">
        <v>50</v>
      </c>
      <c r="S421" s="53">
        <f t="shared" si="22"/>
        <v>3.6231884057971016</v>
      </c>
      <c r="T421" s="5">
        <f t="shared" si="24"/>
        <v>1.4</v>
      </c>
      <c r="U421" s="40">
        <v>1.452</v>
      </c>
      <c r="V421" s="40">
        <v>3.98</v>
      </c>
      <c r="W421" s="40">
        <v>0.30299999999999999</v>
      </c>
      <c r="X421" s="40">
        <v>9</v>
      </c>
      <c r="Y421" s="5">
        <f t="shared" si="23"/>
        <v>0.65217391304347827</v>
      </c>
      <c r="Z421" s="42">
        <v>547</v>
      </c>
    </row>
    <row r="422" spans="1:26" ht="30">
      <c r="A422" s="65" t="s">
        <v>529</v>
      </c>
      <c r="B422" s="36">
        <v>1984</v>
      </c>
      <c r="C422" s="36">
        <v>1986</v>
      </c>
      <c r="D422" s="36" t="s">
        <v>279</v>
      </c>
      <c r="E422" s="36">
        <v>96</v>
      </c>
      <c r="F422" s="36">
        <v>0.5</v>
      </c>
      <c r="G422" s="36">
        <v>95.2</v>
      </c>
      <c r="H422" s="36">
        <v>57</v>
      </c>
      <c r="I422" s="36">
        <v>0</v>
      </c>
      <c r="J422" s="36">
        <v>7</v>
      </c>
      <c r="K422" s="36">
        <v>3</v>
      </c>
      <c r="L422" s="36">
        <v>0.7</v>
      </c>
      <c r="M422" s="36">
        <v>93</v>
      </c>
      <c r="N422" s="36">
        <v>39</v>
      </c>
      <c r="O422" s="36">
        <v>3.67</v>
      </c>
      <c r="P422" s="36">
        <v>50</v>
      </c>
      <c r="Q422" s="5">
        <f t="shared" si="21"/>
        <v>4.7268907563025211</v>
      </c>
      <c r="R422" s="69">
        <v>34</v>
      </c>
      <c r="S422" s="53">
        <f t="shared" si="22"/>
        <v>3.2142857142857144</v>
      </c>
      <c r="T422" s="5">
        <f t="shared" si="24"/>
        <v>1.4705882352941178</v>
      </c>
      <c r="U422" s="36">
        <v>1.3280000000000001</v>
      </c>
      <c r="V422" s="36">
        <v>3.47</v>
      </c>
      <c r="W422" s="36">
        <v>0.28399999999999997</v>
      </c>
      <c r="X422" s="36">
        <v>5</v>
      </c>
      <c r="Y422" s="5">
        <f t="shared" si="23"/>
        <v>0.47268907563025209</v>
      </c>
      <c r="Z422" s="38">
        <v>408</v>
      </c>
    </row>
    <row r="423" spans="1:26">
      <c r="A423" s="64" t="s">
        <v>528</v>
      </c>
      <c r="B423" s="40">
        <v>1982</v>
      </c>
      <c r="C423" s="40">
        <v>1984</v>
      </c>
      <c r="D423" s="40" t="s">
        <v>279</v>
      </c>
      <c r="E423" s="40">
        <v>102</v>
      </c>
      <c r="F423" s="40">
        <v>0.5</v>
      </c>
      <c r="G423" s="40">
        <v>55.2</v>
      </c>
      <c r="H423" s="40">
        <v>29</v>
      </c>
      <c r="I423" s="40">
        <v>6</v>
      </c>
      <c r="J423" s="40">
        <v>2</v>
      </c>
      <c r="K423" s="40">
        <v>3</v>
      </c>
      <c r="L423" s="40">
        <v>0.4</v>
      </c>
      <c r="M423" s="40">
        <v>53</v>
      </c>
      <c r="N423" s="40">
        <v>23</v>
      </c>
      <c r="O423" s="40">
        <v>3.72</v>
      </c>
      <c r="P423" s="40">
        <v>37</v>
      </c>
      <c r="Q423" s="5">
        <f t="shared" si="21"/>
        <v>6.0326086956521738</v>
      </c>
      <c r="R423" s="70">
        <v>34</v>
      </c>
      <c r="S423" s="53">
        <f t="shared" si="22"/>
        <v>5.5434782608695645</v>
      </c>
      <c r="T423" s="5">
        <f t="shared" si="24"/>
        <v>1.088235294117647</v>
      </c>
      <c r="U423" s="40">
        <v>1.5629999999999999</v>
      </c>
      <c r="V423" s="40">
        <v>4.17</v>
      </c>
      <c r="W423" s="40">
        <v>0.29899999999999999</v>
      </c>
      <c r="X423" s="40">
        <v>4</v>
      </c>
      <c r="Y423" s="5">
        <f t="shared" si="23"/>
        <v>0.65217391304347827</v>
      </c>
      <c r="Z423" s="42">
        <v>248</v>
      </c>
    </row>
    <row r="424" spans="1:26">
      <c r="A424" s="65" t="s">
        <v>527</v>
      </c>
      <c r="B424" s="36">
        <v>1975</v>
      </c>
      <c r="C424" s="36">
        <v>1978</v>
      </c>
      <c r="D424" s="36" t="s">
        <v>294</v>
      </c>
      <c r="E424" s="36">
        <v>101</v>
      </c>
      <c r="F424" s="36">
        <v>0.5</v>
      </c>
      <c r="G424" s="36">
        <v>160</v>
      </c>
      <c r="H424" s="36">
        <v>102</v>
      </c>
      <c r="I424" s="36">
        <v>3</v>
      </c>
      <c r="J424" s="36">
        <v>13</v>
      </c>
      <c r="K424" s="36">
        <v>9</v>
      </c>
      <c r="L424" s="36">
        <v>0.59099999999999997</v>
      </c>
      <c r="M424" s="36">
        <v>180</v>
      </c>
      <c r="N424" s="36">
        <v>73</v>
      </c>
      <c r="O424" s="36">
        <v>4.1100000000000003</v>
      </c>
      <c r="P424" s="36">
        <v>92</v>
      </c>
      <c r="Q424" s="5">
        <f t="shared" si="21"/>
        <v>5.1749999999999998</v>
      </c>
      <c r="R424" s="69">
        <v>53</v>
      </c>
      <c r="S424" s="53">
        <f t="shared" si="22"/>
        <v>2.9812499999999997</v>
      </c>
      <c r="T424" s="5">
        <f t="shared" si="24"/>
        <v>1.7358490566037736</v>
      </c>
      <c r="U424" s="36">
        <v>1.456</v>
      </c>
      <c r="V424" s="36">
        <v>3.24</v>
      </c>
      <c r="W424" s="36">
        <v>0.32200000000000001</v>
      </c>
      <c r="X424" s="36">
        <v>9</v>
      </c>
      <c r="Y424" s="5">
        <f t="shared" si="23"/>
        <v>0.50624999999999998</v>
      </c>
      <c r="Z424" s="38">
        <v>699</v>
      </c>
    </row>
    <row r="425" spans="1:26">
      <c r="A425" s="64" t="s">
        <v>526</v>
      </c>
      <c r="B425" s="40">
        <v>1969</v>
      </c>
      <c r="C425" s="40">
        <v>1972</v>
      </c>
      <c r="D425" s="40" t="s">
        <v>334</v>
      </c>
      <c r="E425" s="40">
        <v>98</v>
      </c>
      <c r="F425" s="40">
        <v>0.5</v>
      </c>
      <c r="G425" s="40">
        <v>90.1</v>
      </c>
      <c r="H425" s="40">
        <v>87</v>
      </c>
      <c r="I425" s="40">
        <v>0</v>
      </c>
      <c r="J425" s="40">
        <v>5</v>
      </c>
      <c r="K425" s="40">
        <v>3</v>
      </c>
      <c r="L425" s="40">
        <v>0.625</v>
      </c>
      <c r="M425" s="40">
        <v>85</v>
      </c>
      <c r="N425" s="40">
        <v>38</v>
      </c>
      <c r="O425" s="40">
        <v>3.79</v>
      </c>
      <c r="P425" s="40">
        <v>65</v>
      </c>
      <c r="Q425" s="5">
        <f t="shared" si="21"/>
        <v>6.4927857935627085</v>
      </c>
      <c r="R425" s="70">
        <v>46</v>
      </c>
      <c r="S425" s="53">
        <f t="shared" si="22"/>
        <v>4.594894561598224</v>
      </c>
      <c r="T425" s="5">
        <f t="shared" si="24"/>
        <v>1.4130434782608696</v>
      </c>
      <c r="U425" s="40">
        <v>1.45</v>
      </c>
      <c r="V425" s="40">
        <v>4.28</v>
      </c>
      <c r="W425" s="40">
        <v>0.28899999999999998</v>
      </c>
      <c r="X425" s="40">
        <v>11</v>
      </c>
      <c r="Y425" s="5">
        <f t="shared" si="23"/>
        <v>1.0987791342952276</v>
      </c>
      <c r="Z425" s="42">
        <v>382</v>
      </c>
    </row>
    <row r="426" spans="1:26">
      <c r="A426" s="65" t="s">
        <v>525</v>
      </c>
      <c r="B426" s="36">
        <v>2016</v>
      </c>
      <c r="C426" s="36">
        <v>2018</v>
      </c>
      <c r="D426" s="36" t="s">
        <v>293</v>
      </c>
      <c r="E426" s="36">
        <v>104</v>
      </c>
      <c r="F426" s="36">
        <v>0.4</v>
      </c>
      <c r="G426" s="36">
        <v>54.1</v>
      </c>
      <c r="H426" s="36">
        <v>63</v>
      </c>
      <c r="I426" s="36">
        <v>0</v>
      </c>
      <c r="J426" s="36">
        <v>3</v>
      </c>
      <c r="K426" s="36">
        <v>5</v>
      </c>
      <c r="L426" s="36">
        <v>0.375</v>
      </c>
      <c r="M426" s="36">
        <v>51</v>
      </c>
      <c r="N426" s="36">
        <v>24</v>
      </c>
      <c r="O426" s="36">
        <v>3.98</v>
      </c>
      <c r="P426" s="36">
        <v>55</v>
      </c>
      <c r="Q426" s="5">
        <f t="shared" si="21"/>
        <v>9.1497227356746755</v>
      </c>
      <c r="R426" s="69">
        <v>27</v>
      </c>
      <c r="S426" s="53">
        <f t="shared" si="22"/>
        <v>4.4916820702402953</v>
      </c>
      <c r="T426" s="5">
        <f t="shared" si="24"/>
        <v>2.0370370370370372</v>
      </c>
      <c r="U426" s="36">
        <v>1.4359999999999999</v>
      </c>
      <c r="V426" s="36">
        <v>3.74</v>
      </c>
      <c r="W426" s="36">
        <v>0.33100000000000002</v>
      </c>
      <c r="X426" s="36">
        <v>4</v>
      </c>
      <c r="Y426" s="5">
        <f t="shared" si="23"/>
        <v>0.6654343807763401</v>
      </c>
      <c r="Z426" s="38">
        <v>232</v>
      </c>
    </row>
    <row r="427" spans="1:26">
      <c r="A427" s="64" t="s">
        <v>524</v>
      </c>
      <c r="B427" s="40">
        <v>2015</v>
      </c>
      <c r="C427" s="40">
        <v>2017</v>
      </c>
      <c r="D427" s="40" t="s">
        <v>281</v>
      </c>
      <c r="E427" s="40">
        <v>102</v>
      </c>
      <c r="F427" s="40">
        <v>0.4</v>
      </c>
      <c r="G427" s="40">
        <v>98.2</v>
      </c>
      <c r="H427" s="40">
        <v>76</v>
      </c>
      <c r="I427" s="40">
        <v>1</v>
      </c>
      <c r="J427" s="40">
        <v>3</v>
      </c>
      <c r="K427" s="40">
        <v>6</v>
      </c>
      <c r="L427" s="40">
        <v>0.33300000000000002</v>
      </c>
      <c r="M427" s="40">
        <v>92</v>
      </c>
      <c r="N427" s="40">
        <v>48</v>
      </c>
      <c r="O427" s="40">
        <v>4.38</v>
      </c>
      <c r="P427" s="40">
        <v>68</v>
      </c>
      <c r="Q427" s="5">
        <f t="shared" si="21"/>
        <v>6.2321792260692463</v>
      </c>
      <c r="R427" s="70">
        <v>43</v>
      </c>
      <c r="S427" s="53">
        <f t="shared" si="22"/>
        <v>3.9409368635437882</v>
      </c>
      <c r="T427" s="5">
        <f t="shared" si="24"/>
        <v>1.5813953488372092</v>
      </c>
      <c r="U427" s="40">
        <v>1.3680000000000001</v>
      </c>
      <c r="V427" s="40">
        <v>5.15</v>
      </c>
      <c r="W427" s="40">
        <v>0.26500000000000001</v>
      </c>
      <c r="X427" s="40">
        <v>15</v>
      </c>
      <c r="Y427" s="5">
        <f t="shared" si="23"/>
        <v>1.3747454175152747</v>
      </c>
      <c r="Z427" s="42">
        <v>424</v>
      </c>
    </row>
    <row r="428" spans="1:26">
      <c r="A428" s="65" t="s">
        <v>523</v>
      </c>
      <c r="B428" s="36">
        <v>2014</v>
      </c>
      <c r="C428" s="36">
        <v>2016</v>
      </c>
      <c r="D428" s="36" t="s">
        <v>280</v>
      </c>
      <c r="E428" s="36">
        <v>101</v>
      </c>
      <c r="F428" s="36">
        <v>0.4</v>
      </c>
      <c r="G428" s="36">
        <v>91.2</v>
      </c>
      <c r="H428" s="36">
        <v>91</v>
      </c>
      <c r="I428" s="36">
        <v>0</v>
      </c>
      <c r="J428" s="36">
        <v>1</v>
      </c>
      <c r="K428" s="36">
        <v>4</v>
      </c>
      <c r="L428" s="36">
        <v>0.2</v>
      </c>
      <c r="M428" s="36">
        <v>87</v>
      </c>
      <c r="N428" s="36">
        <v>41</v>
      </c>
      <c r="O428" s="36">
        <v>4.03</v>
      </c>
      <c r="P428" s="36">
        <v>107</v>
      </c>
      <c r="Q428" s="5">
        <f t="shared" si="21"/>
        <v>10.559210526315789</v>
      </c>
      <c r="R428" s="69">
        <v>36</v>
      </c>
      <c r="S428" s="53">
        <f t="shared" si="22"/>
        <v>3.5526315789473686</v>
      </c>
      <c r="T428" s="5">
        <f t="shared" si="24"/>
        <v>2.9722222222222223</v>
      </c>
      <c r="U428" s="36">
        <v>1.3420000000000001</v>
      </c>
      <c r="V428" s="36">
        <v>3.64</v>
      </c>
      <c r="W428" s="36">
        <v>0.32200000000000001</v>
      </c>
      <c r="X428" s="36">
        <v>11</v>
      </c>
      <c r="Y428" s="5">
        <f t="shared" si="23"/>
        <v>1.0855263157894737</v>
      </c>
      <c r="Z428" s="38">
        <v>393</v>
      </c>
    </row>
    <row r="429" spans="1:26" ht="30">
      <c r="A429" s="64" t="s">
        <v>522</v>
      </c>
      <c r="B429" s="40">
        <v>2013</v>
      </c>
      <c r="C429" s="40">
        <v>2015</v>
      </c>
      <c r="D429" s="40" t="s">
        <v>284</v>
      </c>
      <c r="E429" s="40">
        <v>104</v>
      </c>
      <c r="F429" s="40">
        <v>0.4</v>
      </c>
      <c r="G429" s="40">
        <v>173.2</v>
      </c>
      <c r="H429" s="40">
        <v>105</v>
      </c>
      <c r="I429" s="40">
        <v>2</v>
      </c>
      <c r="J429" s="40">
        <v>10</v>
      </c>
      <c r="K429" s="40">
        <v>5</v>
      </c>
      <c r="L429" s="40">
        <v>0.66700000000000004</v>
      </c>
      <c r="M429" s="40">
        <v>205</v>
      </c>
      <c r="N429" s="40">
        <v>75</v>
      </c>
      <c r="O429" s="40">
        <v>3.89</v>
      </c>
      <c r="P429" s="40">
        <v>118</v>
      </c>
      <c r="Q429" s="5">
        <f t="shared" si="21"/>
        <v>6.131639722863742</v>
      </c>
      <c r="R429" s="70">
        <v>59</v>
      </c>
      <c r="S429" s="53">
        <f t="shared" si="22"/>
        <v>3.065819861431871</v>
      </c>
      <c r="T429" s="5">
        <f t="shared" si="24"/>
        <v>2</v>
      </c>
      <c r="U429" s="40">
        <v>1.52</v>
      </c>
      <c r="V429" s="40">
        <v>3.8</v>
      </c>
      <c r="W429" s="40">
        <v>0.33500000000000002</v>
      </c>
      <c r="X429" s="40">
        <v>13</v>
      </c>
      <c r="Y429" s="5">
        <f t="shared" si="23"/>
        <v>0.67551963048498853</v>
      </c>
      <c r="Z429" s="42">
        <v>774</v>
      </c>
    </row>
    <row r="430" spans="1:26" ht="30">
      <c r="A430" s="65" t="s">
        <v>521</v>
      </c>
      <c r="B430" s="36">
        <v>2011</v>
      </c>
      <c r="C430" s="36">
        <v>2013</v>
      </c>
      <c r="D430" s="36" t="s">
        <v>284</v>
      </c>
      <c r="E430" s="36">
        <v>97</v>
      </c>
      <c r="F430" s="36">
        <v>0.4</v>
      </c>
      <c r="G430" s="36">
        <v>85.1</v>
      </c>
      <c r="H430" s="36">
        <v>79</v>
      </c>
      <c r="I430" s="36">
        <v>0</v>
      </c>
      <c r="J430" s="36">
        <v>9</v>
      </c>
      <c r="K430" s="36">
        <v>3</v>
      </c>
      <c r="L430" s="36">
        <v>0.75</v>
      </c>
      <c r="M430" s="36">
        <v>70</v>
      </c>
      <c r="N430" s="36">
        <v>38</v>
      </c>
      <c r="O430" s="36">
        <v>4.01</v>
      </c>
      <c r="P430" s="36">
        <v>72</v>
      </c>
      <c r="Q430" s="5">
        <f t="shared" si="21"/>
        <v>7.6145710928319623</v>
      </c>
      <c r="R430" s="69">
        <v>40</v>
      </c>
      <c r="S430" s="53">
        <f t="shared" si="22"/>
        <v>4.230317273795535</v>
      </c>
      <c r="T430" s="5">
        <f t="shared" si="24"/>
        <v>1.8</v>
      </c>
      <c r="U430" s="36">
        <v>1.2889999999999999</v>
      </c>
      <c r="V430" s="36">
        <v>4.08</v>
      </c>
      <c r="W430" s="36">
        <v>0.26100000000000001</v>
      </c>
      <c r="X430" s="36">
        <v>8</v>
      </c>
      <c r="Y430" s="5">
        <f t="shared" si="23"/>
        <v>0.84606345475910694</v>
      </c>
      <c r="Z430" s="38">
        <v>363</v>
      </c>
    </row>
    <row r="431" spans="1:26">
      <c r="A431" s="64" t="s">
        <v>520</v>
      </c>
      <c r="B431" s="40">
        <v>2010</v>
      </c>
      <c r="C431" s="40">
        <v>2012</v>
      </c>
      <c r="D431" s="40" t="s">
        <v>519</v>
      </c>
      <c r="E431" s="40">
        <v>99</v>
      </c>
      <c r="F431" s="40">
        <v>0.4</v>
      </c>
      <c r="G431" s="40">
        <v>101.2</v>
      </c>
      <c r="H431" s="40">
        <v>78</v>
      </c>
      <c r="I431" s="40">
        <v>2</v>
      </c>
      <c r="J431" s="40">
        <v>6</v>
      </c>
      <c r="K431" s="40">
        <v>6</v>
      </c>
      <c r="L431" s="40">
        <v>0.5</v>
      </c>
      <c r="M431" s="40">
        <v>91</v>
      </c>
      <c r="N431" s="40">
        <v>46</v>
      </c>
      <c r="O431" s="40">
        <v>4.07</v>
      </c>
      <c r="P431" s="40">
        <v>106</v>
      </c>
      <c r="Q431" s="5">
        <f t="shared" si="21"/>
        <v>9.4268774703557305</v>
      </c>
      <c r="R431" s="70">
        <v>38</v>
      </c>
      <c r="S431" s="53">
        <f t="shared" si="22"/>
        <v>3.3794466403162056</v>
      </c>
      <c r="T431" s="5">
        <f t="shared" si="24"/>
        <v>2.7894736842105261</v>
      </c>
      <c r="U431" s="40">
        <v>1.2689999999999999</v>
      </c>
      <c r="V431" s="40">
        <v>3.67</v>
      </c>
      <c r="W431" s="40">
        <v>0.3</v>
      </c>
      <c r="X431" s="40">
        <v>11</v>
      </c>
      <c r="Y431" s="5">
        <f t="shared" si="23"/>
        <v>0.97826086956521741</v>
      </c>
      <c r="Z431" s="42">
        <v>430</v>
      </c>
    </row>
    <row r="432" spans="1:26">
      <c r="A432" s="65" t="s">
        <v>518</v>
      </c>
      <c r="B432" s="36">
        <v>2007</v>
      </c>
      <c r="C432" s="36">
        <v>2009</v>
      </c>
      <c r="D432" s="36" t="s">
        <v>279</v>
      </c>
      <c r="E432" s="36">
        <v>102</v>
      </c>
      <c r="F432" s="36">
        <v>0.4</v>
      </c>
      <c r="G432" s="36">
        <v>64.2</v>
      </c>
      <c r="H432" s="36">
        <v>62</v>
      </c>
      <c r="I432" s="36">
        <v>0</v>
      </c>
      <c r="J432" s="36">
        <v>1</v>
      </c>
      <c r="K432" s="36">
        <v>4</v>
      </c>
      <c r="L432" s="36">
        <v>0.2</v>
      </c>
      <c r="M432" s="36">
        <v>59</v>
      </c>
      <c r="N432" s="36">
        <v>30</v>
      </c>
      <c r="O432" s="36">
        <v>4.18</v>
      </c>
      <c r="P432" s="36">
        <v>61</v>
      </c>
      <c r="Q432" s="5">
        <f t="shared" si="21"/>
        <v>8.5514018691588785</v>
      </c>
      <c r="R432" s="69">
        <v>21</v>
      </c>
      <c r="S432" s="53">
        <f t="shared" si="22"/>
        <v>2.9439252336448596</v>
      </c>
      <c r="T432" s="5">
        <f t="shared" si="24"/>
        <v>2.9047619047619047</v>
      </c>
      <c r="U432" s="36">
        <v>1.2370000000000001</v>
      </c>
      <c r="V432" s="36">
        <v>3.36</v>
      </c>
      <c r="W432" s="36">
        <v>0.29799999999999999</v>
      </c>
      <c r="X432" s="36">
        <v>5</v>
      </c>
      <c r="Y432" s="5">
        <f t="shared" si="23"/>
        <v>0.7009345794392523</v>
      </c>
      <c r="Z432" s="38">
        <v>271</v>
      </c>
    </row>
    <row r="433" spans="1:26">
      <c r="A433" s="64" t="s">
        <v>517</v>
      </c>
      <c r="B433" s="40">
        <v>2006</v>
      </c>
      <c r="C433" s="40">
        <v>2009</v>
      </c>
      <c r="D433" s="40" t="s">
        <v>301</v>
      </c>
      <c r="E433" s="40">
        <v>99</v>
      </c>
      <c r="F433" s="40">
        <v>0.4</v>
      </c>
      <c r="G433" s="40">
        <v>49.2</v>
      </c>
      <c r="H433" s="40">
        <v>39</v>
      </c>
      <c r="I433" s="40">
        <v>0</v>
      </c>
      <c r="J433" s="40">
        <v>0</v>
      </c>
      <c r="K433" s="40">
        <v>1</v>
      </c>
      <c r="L433" s="40">
        <v>0</v>
      </c>
      <c r="M433" s="40">
        <v>41</v>
      </c>
      <c r="N433" s="40">
        <v>25</v>
      </c>
      <c r="O433" s="40">
        <v>4.53</v>
      </c>
      <c r="P433" s="40">
        <v>50</v>
      </c>
      <c r="Q433" s="5">
        <f t="shared" si="21"/>
        <v>9.1463414634146325</v>
      </c>
      <c r="R433" s="70">
        <v>30</v>
      </c>
      <c r="S433" s="53">
        <f t="shared" si="22"/>
        <v>5.48780487804878</v>
      </c>
      <c r="T433" s="5">
        <f t="shared" si="24"/>
        <v>1.6666666666666667</v>
      </c>
      <c r="U433" s="40">
        <v>1.43</v>
      </c>
      <c r="V433" s="40">
        <v>5.57</v>
      </c>
      <c r="W433" s="40">
        <v>0.26400000000000001</v>
      </c>
      <c r="X433" s="40">
        <v>8</v>
      </c>
      <c r="Y433" s="5">
        <f t="shared" si="23"/>
        <v>1.4634146341463414</v>
      </c>
      <c r="Z433" s="42">
        <v>224</v>
      </c>
    </row>
    <row r="434" spans="1:26">
      <c r="A434" s="65" t="s">
        <v>516</v>
      </c>
      <c r="B434" s="36">
        <v>2006</v>
      </c>
      <c r="C434" s="36">
        <v>2008</v>
      </c>
      <c r="D434" s="36" t="s">
        <v>286</v>
      </c>
      <c r="E434" s="36">
        <v>103</v>
      </c>
      <c r="F434" s="36">
        <v>0.4</v>
      </c>
      <c r="G434" s="36">
        <v>52.2</v>
      </c>
      <c r="H434" s="36">
        <v>47</v>
      </c>
      <c r="I434" s="36">
        <v>0</v>
      </c>
      <c r="J434" s="36">
        <v>1</v>
      </c>
      <c r="K434" s="36">
        <v>1</v>
      </c>
      <c r="L434" s="36">
        <v>0.5</v>
      </c>
      <c r="M434" s="36">
        <v>54</v>
      </c>
      <c r="N434" s="36">
        <v>26</v>
      </c>
      <c r="O434" s="36">
        <v>4.4400000000000004</v>
      </c>
      <c r="P434" s="36">
        <v>42</v>
      </c>
      <c r="Q434" s="5">
        <f t="shared" si="21"/>
        <v>7.2413793103448265</v>
      </c>
      <c r="R434" s="69">
        <v>24</v>
      </c>
      <c r="S434" s="53">
        <f t="shared" si="22"/>
        <v>4.1379310344827589</v>
      </c>
      <c r="T434" s="5">
        <f t="shared" si="24"/>
        <v>1.75</v>
      </c>
      <c r="U434" s="36">
        <v>1.4810000000000001</v>
      </c>
      <c r="V434" s="36">
        <v>5.24</v>
      </c>
      <c r="W434" s="36">
        <v>0.28199999999999997</v>
      </c>
      <c r="X434" s="36">
        <v>8</v>
      </c>
      <c r="Y434" s="5">
        <f t="shared" si="23"/>
        <v>1.3793103448275861</v>
      </c>
      <c r="Z434" s="38">
        <v>243</v>
      </c>
    </row>
    <row r="435" spans="1:26">
      <c r="A435" s="64" t="s">
        <v>515</v>
      </c>
      <c r="B435" s="40">
        <v>2005</v>
      </c>
      <c r="C435" s="40">
        <v>2007</v>
      </c>
      <c r="D435" s="40" t="s">
        <v>284</v>
      </c>
      <c r="E435" s="40">
        <v>103</v>
      </c>
      <c r="F435" s="40">
        <v>0.4</v>
      </c>
      <c r="G435" s="40">
        <v>77</v>
      </c>
      <c r="H435" s="40">
        <v>116</v>
      </c>
      <c r="I435" s="40">
        <v>0</v>
      </c>
      <c r="J435" s="40">
        <v>3</v>
      </c>
      <c r="K435" s="40">
        <v>5</v>
      </c>
      <c r="L435" s="40">
        <v>0.375</v>
      </c>
      <c r="M435" s="40">
        <v>67</v>
      </c>
      <c r="N435" s="40">
        <v>37</v>
      </c>
      <c r="O435" s="40">
        <v>4.32</v>
      </c>
      <c r="P435" s="40">
        <v>65</v>
      </c>
      <c r="Q435" s="5">
        <f t="shared" si="21"/>
        <v>7.5974025974025974</v>
      </c>
      <c r="R435" s="70">
        <v>42</v>
      </c>
      <c r="S435" s="53">
        <f t="shared" si="22"/>
        <v>4.9090909090909083</v>
      </c>
      <c r="T435" s="5">
        <f t="shared" si="24"/>
        <v>1.5476190476190477</v>
      </c>
      <c r="U435" s="40">
        <v>1.4159999999999999</v>
      </c>
      <c r="V435" s="40">
        <v>4.93</v>
      </c>
      <c r="W435" s="40">
        <v>0.26900000000000002</v>
      </c>
      <c r="X435" s="40">
        <v>9</v>
      </c>
      <c r="Y435" s="5">
        <f t="shared" si="23"/>
        <v>1.051948051948052</v>
      </c>
      <c r="Z435" s="42">
        <v>341</v>
      </c>
    </row>
    <row r="436" spans="1:26">
      <c r="A436" s="65" t="s">
        <v>514</v>
      </c>
      <c r="B436" s="36">
        <v>2004</v>
      </c>
      <c r="C436" s="36">
        <v>2006</v>
      </c>
      <c r="D436" s="36" t="s">
        <v>279</v>
      </c>
      <c r="E436" s="36">
        <v>96</v>
      </c>
      <c r="F436" s="36">
        <v>0.4</v>
      </c>
      <c r="G436" s="36">
        <v>59</v>
      </c>
      <c r="H436" s="36">
        <v>20</v>
      </c>
      <c r="I436" s="36">
        <v>9</v>
      </c>
      <c r="J436" s="36">
        <v>1</v>
      </c>
      <c r="K436" s="36">
        <v>4</v>
      </c>
      <c r="L436" s="36">
        <v>0.2</v>
      </c>
      <c r="M436" s="36">
        <v>67</v>
      </c>
      <c r="N436" s="36">
        <v>31</v>
      </c>
      <c r="O436" s="36">
        <v>4.7300000000000004</v>
      </c>
      <c r="P436" s="36">
        <v>29</v>
      </c>
      <c r="Q436" s="5">
        <f t="shared" si="21"/>
        <v>4.4237288135593218</v>
      </c>
      <c r="R436" s="69">
        <v>33</v>
      </c>
      <c r="S436" s="53">
        <f t="shared" si="22"/>
        <v>5.0338983050847457</v>
      </c>
      <c r="T436" s="5">
        <f t="shared" si="24"/>
        <v>0.87878787878787878</v>
      </c>
      <c r="U436" s="36">
        <v>1.6950000000000001</v>
      </c>
      <c r="V436" s="36">
        <v>5.65</v>
      </c>
      <c r="W436" s="36">
        <v>0.30099999999999999</v>
      </c>
      <c r="X436" s="36">
        <v>8</v>
      </c>
      <c r="Y436" s="5">
        <f t="shared" si="23"/>
        <v>1.2203389830508475</v>
      </c>
      <c r="Z436" s="38">
        <v>273</v>
      </c>
    </row>
    <row r="437" spans="1:26" ht="30">
      <c r="A437" s="64" t="s">
        <v>513</v>
      </c>
      <c r="B437" s="40">
        <v>2003</v>
      </c>
      <c r="C437" s="40">
        <v>2005</v>
      </c>
      <c r="D437" s="40" t="s">
        <v>470</v>
      </c>
      <c r="E437" s="40">
        <v>97</v>
      </c>
      <c r="F437" s="40">
        <v>0.4</v>
      </c>
      <c r="G437" s="40">
        <v>120.1</v>
      </c>
      <c r="H437" s="40">
        <v>75</v>
      </c>
      <c r="I437" s="40">
        <v>11</v>
      </c>
      <c r="J437" s="40">
        <v>4</v>
      </c>
      <c r="K437" s="40">
        <v>5</v>
      </c>
      <c r="L437" s="40">
        <v>0.44400000000000001</v>
      </c>
      <c r="M437" s="40">
        <v>129</v>
      </c>
      <c r="N437" s="40">
        <v>58</v>
      </c>
      <c r="O437" s="40">
        <v>4.34</v>
      </c>
      <c r="P437" s="40">
        <v>85</v>
      </c>
      <c r="Q437" s="5">
        <f t="shared" si="21"/>
        <v>6.3696919233971689</v>
      </c>
      <c r="R437" s="70">
        <v>47</v>
      </c>
      <c r="S437" s="53">
        <f t="shared" si="22"/>
        <v>3.522064945878435</v>
      </c>
      <c r="T437" s="5">
        <f t="shared" si="24"/>
        <v>1.8085106382978724</v>
      </c>
      <c r="U437" s="40">
        <v>1.4630000000000001</v>
      </c>
      <c r="V437" s="40">
        <v>4.08</v>
      </c>
      <c r="W437" s="40">
        <v>0.315</v>
      </c>
      <c r="X437" s="40">
        <v>11</v>
      </c>
      <c r="Y437" s="5">
        <f t="shared" si="23"/>
        <v>0.82431307243963359</v>
      </c>
      <c r="Z437" s="42">
        <v>526</v>
      </c>
    </row>
    <row r="438" spans="1:26" ht="30">
      <c r="A438" s="65" t="s">
        <v>512</v>
      </c>
      <c r="B438" s="36">
        <v>1997</v>
      </c>
      <c r="C438" s="36">
        <v>1999</v>
      </c>
      <c r="D438" s="36" t="s">
        <v>284</v>
      </c>
      <c r="E438" s="36">
        <v>101</v>
      </c>
      <c r="F438" s="36">
        <v>0.4</v>
      </c>
      <c r="G438" s="36">
        <v>210</v>
      </c>
      <c r="H438" s="36">
        <v>181</v>
      </c>
      <c r="I438" s="36">
        <v>0</v>
      </c>
      <c r="J438" s="36">
        <v>19</v>
      </c>
      <c r="K438" s="36">
        <v>12</v>
      </c>
      <c r="L438" s="36">
        <v>0.61299999999999999</v>
      </c>
      <c r="M438" s="36">
        <v>209</v>
      </c>
      <c r="N438" s="36">
        <v>104</v>
      </c>
      <c r="O438" s="36">
        <v>4.46</v>
      </c>
      <c r="P438" s="36">
        <v>168</v>
      </c>
      <c r="Q438" s="5">
        <f t="shared" si="21"/>
        <v>7.2</v>
      </c>
      <c r="R438" s="69">
        <v>115</v>
      </c>
      <c r="S438" s="53">
        <f t="shared" si="22"/>
        <v>4.9285714285714288</v>
      </c>
      <c r="T438" s="5">
        <f t="shared" si="24"/>
        <v>1.4608695652173913</v>
      </c>
      <c r="U438" s="36">
        <v>1.5429999999999999</v>
      </c>
      <c r="V438" s="36">
        <v>4.37</v>
      </c>
      <c r="W438" s="36">
        <v>0.308</v>
      </c>
      <c r="X438" s="36">
        <v>18</v>
      </c>
      <c r="Y438" s="5">
        <f t="shared" si="23"/>
        <v>0.77142857142857146</v>
      </c>
      <c r="Z438" s="38">
        <v>940</v>
      </c>
    </row>
    <row r="439" spans="1:26">
      <c r="A439" s="64" t="s">
        <v>511</v>
      </c>
      <c r="B439" s="40">
        <v>1995</v>
      </c>
      <c r="C439" s="40">
        <v>1997</v>
      </c>
      <c r="D439" s="40" t="s">
        <v>510</v>
      </c>
      <c r="E439" s="40">
        <v>95</v>
      </c>
      <c r="F439" s="40">
        <v>0.4</v>
      </c>
      <c r="G439" s="40">
        <v>67.099999999999994</v>
      </c>
      <c r="H439" s="40">
        <v>48</v>
      </c>
      <c r="I439" s="40">
        <v>0</v>
      </c>
      <c r="J439" s="40">
        <v>4</v>
      </c>
      <c r="K439" s="40">
        <v>1</v>
      </c>
      <c r="L439" s="40">
        <v>0.8</v>
      </c>
      <c r="M439" s="40">
        <v>66</v>
      </c>
      <c r="N439" s="40">
        <v>31</v>
      </c>
      <c r="O439" s="40">
        <v>4.1399999999999997</v>
      </c>
      <c r="P439" s="40">
        <v>49</v>
      </c>
      <c r="Q439" s="5">
        <f t="shared" si="21"/>
        <v>6.5722801788375564</v>
      </c>
      <c r="R439" s="70">
        <v>32</v>
      </c>
      <c r="S439" s="53">
        <f t="shared" si="22"/>
        <v>4.2921013412816693</v>
      </c>
      <c r="T439" s="5">
        <f t="shared" si="24"/>
        <v>1.53125</v>
      </c>
      <c r="U439" s="40">
        <v>1.4550000000000001</v>
      </c>
      <c r="V439" s="40">
        <v>4.38</v>
      </c>
      <c r="W439" s="40">
        <v>0.29399999999999998</v>
      </c>
      <c r="X439" s="40">
        <v>6</v>
      </c>
      <c r="Y439" s="5">
        <f t="shared" si="23"/>
        <v>0.80476900149031305</v>
      </c>
      <c r="Z439" s="42">
        <v>296</v>
      </c>
    </row>
    <row r="440" spans="1:26">
      <c r="A440" s="65" t="s">
        <v>509</v>
      </c>
      <c r="B440" s="36">
        <v>1993</v>
      </c>
      <c r="C440" s="36">
        <v>1995</v>
      </c>
      <c r="D440" s="36" t="s">
        <v>284</v>
      </c>
      <c r="E440" s="36">
        <v>99</v>
      </c>
      <c r="F440" s="36">
        <v>0.4</v>
      </c>
      <c r="G440" s="36">
        <v>76.099999999999994</v>
      </c>
      <c r="H440" s="36">
        <v>42</v>
      </c>
      <c r="I440" s="36">
        <v>4</v>
      </c>
      <c r="J440" s="36">
        <v>2</v>
      </c>
      <c r="K440" s="36">
        <v>1</v>
      </c>
      <c r="L440" s="36">
        <v>0.66700000000000004</v>
      </c>
      <c r="M440" s="36">
        <v>83</v>
      </c>
      <c r="N440" s="36">
        <v>40</v>
      </c>
      <c r="O440" s="36">
        <v>4.72</v>
      </c>
      <c r="P440" s="36">
        <v>51</v>
      </c>
      <c r="Q440" s="5">
        <f t="shared" si="21"/>
        <v>6.031537450722734</v>
      </c>
      <c r="R440" s="69">
        <v>45</v>
      </c>
      <c r="S440" s="53">
        <f t="shared" si="22"/>
        <v>5.3219448094612352</v>
      </c>
      <c r="T440" s="5">
        <f t="shared" si="24"/>
        <v>1.1333333333333333</v>
      </c>
      <c r="U440" s="36">
        <v>1.677</v>
      </c>
      <c r="V440" s="36">
        <v>4.55</v>
      </c>
      <c r="W440" s="36">
        <v>0.32200000000000001</v>
      </c>
      <c r="X440" s="36">
        <v>6</v>
      </c>
      <c r="Y440" s="5">
        <f t="shared" si="23"/>
        <v>0.70959264126149801</v>
      </c>
      <c r="Z440" s="38">
        <v>348</v>
      </c>
    </row>
    <row r="441" spans="1:26">
      <c r="A441" s="64" t="s">
        <v>508</v>
      </c>
      <c r="B441" s="40">
        <v>1989</v>
      </c>
      <c r="C441" s="40">
        <v>1994</v>
      </c>
      <c r="D441" s="40" t="s">
        <v>507</v>
      </c>
      <c r="E441" s="40">
        <v>98</v>
      </c>
      <c r="F441" s="40">
        <v>0.4</v>
      </c>
      <c r="G441" s="40">
        <v>59.2</v>
      </c>
      <c r="H441" s="40">
        <v>39</v>
      </c>
      <c r="I441" s="40">
        <v>1</v>
      </c>
      <c r="J441" s="40">
        <v>1</v>
      </c>
      <c r="K441" s="40">
        <v>5</v>
      </c>
      <c r="L441" s="40">
        <v>0.16700000000000001</v>
      </c>
      <c r="M441" s="40">
        <v>59</v>
      </c>
      <c r="N441" s="40">
        <v>27</v>
      </c>
      <c r="O441" s="40">
        <v>4.07</v>
      </c>
      <c r="P441" s="40">
        <v>29</v>
      </c>
      <c r="Q441" s="5">
        <f t="shared" si="21"/>
        <v>4.4087837837837833</v>
      </c>
      <c r="R441" s="70">
        <v>22</v>
      </c>
      <c r="S441" s="53">
        <f t="shared" si="22"/>
        <v>3.3445945945945943</v>
      </c>
      <c r="T441" s="5">
        <f t="shared" si="24"/>
        <v>1.3181818181818181</v>
      </c>
      <c r="U441" s="40">
        <v>1.3580000000000001</v>
      </c>
      <c r="V441" s="40">
        <v>4.83</v>
      </c>
      <c r="W441" s="40">
        <v>0.26700000000000002</v>
      </c>
      <c r="X441" s="40">
        <v>8</v>
      </c>
      <c r="Y441" s="5">
        <f t="shared" si="23"/>
        <v>1.216216216216216</v>
      </c>
      <c r="Z441" s="42">
        <v>254</v>
      </c>
    </row>
    <row r="442" spans="1:26" ht="30">
      <c r="A442" s="65" t="s">
        <v>506</v>
      </c>
      <c r="B442" s="36">
        <v>1986</v>
      </c>
      <c r="C442" s="36">
        <v>1989</v>
      </c>
      <c r="D442" s="36" t="s">
        <v>315</v>
      </c>
      <c r="E442" s="36">
        <v>98</v>
      </c>
      <c r="F442" s="36">
        <v>0.4</v>
      </c>
      <c r="G442" s="36">
        <v>124</v>
      </c>
      <c r="H442" s="36">
        <v>34</v>
      </c>
      <c r="I442" s="36">
        <v>11</v>
      </c>
      <c r="J442" s="36">
        <v>2</v>
      </c>
      <c r="K442" s="36">
        <v>6</v>
      </c>
      <c r="L442" s="36">
        <v>0.25</v>
      </c>
      <c r="M442" s="36">
        <v>141</v>
      </c>
      <c r="N442" s="36">
        <v>58</v>
      </c>
      <c r="O442" s="36">
        <v>4.21</v>
      </c>
      <c r="P442" s="36">
        <v>67</v>
      </c>
      <c r="Q442" s="5">
        <f t="shared" si="21"/>
        <v>4.8629032258064511</v>
      </c>
      <c r="R442" s="69">
        <v>32</v>
      </c>
      <c r="S442" s="53">
        <f t="shared" si="22"/>
        <v>2.32258064516129</v>
      </c>
      <c r="T442" s="5">
        <f t="shared" si="24"/>
        <v>2.09375</v>
      </c>
      <c r="U442" s="36">
        <v>1.395</v>
      </c>
      <c r="V442" s="36">
        <v>4.5</v>
      </c>
      <c r="W442" s="36">
        <v>0.28999999999999998</v>
      </c>
      <c r="X442" s="36">
        <v>19</v>
      </c>
      <c r="Y442" s="5">
        <f t="shared" si="23"/>
        <v>1.3790322580645162</v>
      </c>
      <c r="Z442" s="38">
        <v>541</v>
      </c>
    </row>
    <row r="443" spans="1:26">
      <c r="A443" s="64" t="s">
        <v>505</v>
      </c>
      <c r="B443" s="40">
        <v>1983</v>
      </c>
      <c r="C443" s="40">
        <v>1987</v>
      </c>
      <c r="D443" s="40" t="s">
        <v>476</v>
      </c>
      <c r="E443" s="40">
        <v>96</v>
      </c>
      <c r="F443" s="40">
        <v>0.4</v>
      </c>
      <c r="G443" s="40">
        <v>44.1</v>
      </c>
      <c r="H443" s="40">
        <v>21</v>
      </c>
      <c r="I443" s="40">
        <v>2</v>
      </c>
      <c r="J443" s="40">
        <v>0</v>
      </c>
      <c r="K443" s="40">
        <v>1</v>
      </c>
      <c r="L443" s="40">
        <v>0</v>
      </c>
      <c r="M443" s="40">
        <v>41</v>
      </c>
      <c r="N443" s="40">
        <v>20</v>
      </c>
      <c r="O443" s="40">
        <v>4.0599999999999996</v>
      </c>
      <c r="P443" s="40">
        <v>28</v>
      </c>
      <c r="Q443" s="5">
        <f t="shared" si="21"/>
        <v>5.7142857142857135</v>
      </c>
      <c r="R443" s="70">
        <v>14</v>
      </c>
      <c r="S443" s="53">
        <f t="shared" si="22"/>
        <v>2.8571428571428568</v>
      </c>
      <c r="T443" s="5">
        <f t="shared" si="24"/>
        <v>2</v>
      </c>
      <c r="U443" s="40">
        <v>1.2410000000000001</v>
      </c>
      <c r="V443" s="40">
        <v>3.99</v>
      </c>
      <c r="W443" s="40">
        <v>0.27600000000000002</v>
      </c>
      <c r="X443" s="40">
        <v>4</v>
      </c>
      <c r="Y443" s="5">
        <f t="shared" si="23"/>
        <v>0.81632653061224492</v>
      </c>
      <c r="Z443" s="42">
        <v>186</v>
      </c>
    </row>
    <row r="444" spans="1:26">
      <c r="A444" s="65" t="s">
        <v>504</v>
      </c>
      <c r="B444" s="36">
        <v>1985</v>
      </c>
      <c r="C444" s="36">
        <v>1987</v>
      </c>
      <c r="D444" s="36" t="s">
        <v>280</v>
      </c>
      <c r="E444" s="36">
        <v>98</v>
      </c>
      <c r="F444" s="36">
        <v>0.4</v>
      </c>
      <c r="G444" s="36">
        <v>87.2</v>
      </c>
      <c r="H444" s="36">
        <v>65</v>
      </c>
      <c r="I444" s="36">
        <v>0</v>
      </c>
      <c r="J444" s="36">
        <v>3</v>
      </c>
      <c r="K444" s="36">
        <v>6</v>
      </c>
      <c r="L444" s="36">
        <v>0.33300000000000002</v>
      </c>
      <c r="M444" s="36">
        <v>72</v>
      </c>
      <c r="N444" s="36">
        <v>38</v>
      </c>
      <c r="O444" s="36">
        <v>3.9</v>
      </c>
      <c r="P444" s="36">
        <v>107</v>
      </c>
      <c r="Q444" s="5">
        <f t="shared" ref="Q444:Q507" si="25">(P444/G444)*9</f>
        <v>11.043577981651376</v>
      </c>
      <c r="R444" s="69">
        <v>40</v>
      </c>
      <c r="S444" s="53">
        <f t="shared" si="22"/>
        <v>4.1284403669724767</v>
      </c>
      <c r="T444" s="5">
        <f t="shared" si="24"/>
        <v>2.6749999999999998</v>
      </c>
      <c r="U444" s="36">
        <v>1.278</v>
      </c>
      <c r="V444" s="36">
        <v>2.85</v>
      </c>
      <c r="W444" s="36">
        <v>0.307</v>
      </c>
      <c r="X444" s="36">
        <v>7</v>
      </c>
      <c r="Y444" s="5">
        <f t="shared" si="23"/>
        <v>0.72247706422018343</v>
      </c>
      <c r="Z444" s="38">
        <v>374</v>
      </c>
    </row>
    <row r="445" spans="1:26">
      <c r="A445" s="64" t="s">
        <v>503</v>
      </c>
      <c r="B445" s="40">
        <v>1982</v>
      </c>
      <c r="C445" s="40">
        <v>1984</v>
      </c>
      <c r="D445" s="40" t="s">
        <v>284</v>
      </c>
      <c r="E445" s="40">
        <v>98</v>
      </c>
      <c r="F445" s="40">
        <v>0.4</v>
      </c>
      <c r="G445" s="40">
        <v>60</v>
      </c>
      <c r="H445" s="40">
        <v>41</v>
      </c>
      <c r="I445" s="40">
        <v>0</v>
      </c>
      <c r="J445" s="40">
        <v>3</v>
      </c>
      <c r="K445" s="40">
        <v>1</v>
      </c>
      <c r="L445" s="40">
        <v>0.75</v>
      </c>
      <c r="M445" s="40">
        <v>66</v>
      </c>
      <c r="N445" s="40">
        <v>28</v>
      </c>
      <c r="O445" s="40">
        <v>4.2</v>
      </c>
      <c r="P445" s="40">
        <v>51</v>
      </c>
      <c r="Q445" s="5">
        <f t="shared" si="25"/>
        <v>7.6499999999999995</v>
      </c>
      <c r="R445" s="70">
        <v>32</v>
      </c>
      <c r="S445" s="53">
        <f t="shared" ref="S445:S508" si="26">(R445/G445)*9</f>
        <v>4.8</v>
      </c>
      <c r="T445" s="5">
        <f t="shared" si="24"/>
        <v>1.59375</v>
      </c>
      <c r="U445" s="40">
        <v>1.633</v>
      </c>
      <c r="V445" s="40">
        <v>2.97</v>
      </c>
      <c r="W445" s="40">
        <v>0.35099999999999998</v>
      </c>
      <c r="X445" s="40">
        <v>1</v>
      </c>
      <c r="Y445" s="5">
        <f t="shared" ref="Y445:Y508" si="27">(X445/G445)*9</f>
        <v>0.15</v>
      </c>
      <c r="Z445" s="42">
        <v>273</v>
      </c>
    </row>
    <row r="446" spans="1:26" ht="30">
      <c r="A446" s="65" t="s">
        <v>502</v>
      </c>
      <c r="B446" s="36">
        <v>1979</v>
      </c>
      <c r="C446" s="36">
        <v>1981</v>
      </c>
      <c r="D446" s="36" t="s">
        <v>284</v>
      </c>
      <c r="E446" s="36">
        <v>103</v>
      </c>
      <c r="F446" s="36">
        <v>0.4</v>
      </c>
      <c r="G446" s="36">
        <v>53.1</v>
      </c>
      <c r="H446" s="36">
        <v>30</v>
      </c>
      <c r="I446" s="36">
        <v>0</v>
      </c>
      <c r="J446" s="36">
        <v>2</v>
      </c>
      <c r="K446" s="36">
        <v>2</v>
      </c>
      <c r="L446" s="36">
        <v>0.5</v>
      </c>
      <c r="M446" s="36">
        <v>42</v>
      </c>
      <c r="N446" s="36">
        <v>24</v>
      </c>
      <c r="O446" s="36">
        <v>4.05</v>
      </c>
      <c r="P446" s="36">
        <v>35</v>
      </c>
      <c r="Q446" s="5">
        <f t="shared" si="25"/>
        <v>5.9322033898305087</v>
      </c>
      <c r="R446" s="69">
        <v>28</v>
      </c>
      <c r="S446" s="53">
        <f t="shared" si="26"/>
        <v>4.7457627118644066</v>
      </c>
      <c r="T446" s="5">
        <f t="shared" si="24"/>
        <v>1.25</v>
      </c>
      <c r="U446" s="36">
        <v>1.3129999999999999</v>
      </c>
      <c r="V446" s="36">
        <v>3.97</v>
      </c>
      <c r="W446" s="36">
        <v>0.253</v>
      </c>
      <c r="X446" s="36">
        <v>4</v>
      </c>
      <c r="Y446" s="5">
        <f t="shared" si="27"/>
        <v>0.67796610169491522</v>
      </c>
      <c r="Z446" s="38">
        <v>220</v>
      </c>
    </row>
    <row r="447" spans="1:26">
      <c r="A447" s="64" t="s">
        <v>501</v>
      </c>
      <c r="B447" s="40">
        <v>2016</v>
      </c>
      <c r="C447" s="40">
        <v>2018</v>
      </c>
      <c r="D447" s="40" t="s">
        <v>279</v>
      </c>
      <c r="E447" s="40">
        <v>98</v>
      </c>
      <c r="F447" s="40">
        <v>0.3</v>
      </c>
      <c r="G447" s="40">
        <v>52.1</v>
      </c>
      <c r="H447" s="40">
        <v>59</v>
      </c>
      <c r="I447" s="40">
        <v>0</v>
      </c>
      <c r="J447" s="40">
        <v>3</v>
      </c>
      <c r="K447" s="40">
        <v>3</v>
      </c>
      <c r="L447" s="40">
        <v>0.5</v>
      </c>
      <c r="M447" s="40">
        <v>44</v>
      </c>
      <c r="N447" s="40">
        <v>26</v>
      </c>
      <c r="O447" s="40">
        <v>4.47</v>
      </c>
      <c r="P447" s="40">
        <v>40</v>
      </c>
      <c r="Q447" s="5">
        <f t="shared" si="25"/>
        <v>6.90978886756238</v>
      </c>
      <c r="R447" s="70">
        <v>19</v>
      </c>
      <c r="S447" s="53">
        <f t="shared" si="26"/>
        <v>3.2821497120921301</v>
      </c>
      <c r="T447" s="5">
        <f t="shared" si="24"/>
        <v>2.1052631578947367</v>
      </c>
      <c r="U447" s="40">
        <v>1.204</v>
      </c>
      <c r="V447" s="40">
        <v>4.01</v>
      </c>
      <c r="W447" s="40">
        <v>0.253</v>
      </c>
      <c r="X447" s="40">
        <v>5</v>
      </c>
      <c r="Y447" s="5">
        <f t="shared" si="27"/>
        <v>0.8637236084452975</v>
      </c>
      <c r="Z447" s="42">
        <v>219</v>
      </c>
    </row>
    <row r="448" spans="1:26" ht="30">
      <c r="A448" s="65" t="s">
        <v>500</v>
      </c>
      <c r="B448" s="36">
        <v>2013</v>
      </c>
      <c r="C448" s="36">
        <v>2017</v>
      </c>
      <c r="D448" s="36" t="s">
        <v>476</v>
      </c>
      <c r="E448" s="36">
        <v>99</v>
      </c>
      <c r="F448" s="36">
        <v>0.3</v>
      </c>
      <c r="G448" s="36">
        <v>73.099999999999994</v>
      </c>
      <c r="H448" s="36">
        <v>63</v>
      </c>
      <c r="I448" s="36">
        <v>0</v>
      </c>
      <c r="J448" s="36">
        <v>3</v>
      </c>
      <c r="K448" s="36">
        <v>2</v>
      </c>
      <c r="L448" s="36">
        <v>0.6</v>
      </c>
      <c r="M448" s="36">
        <v>80</v>
      </c>
      <c r="N448" s="36">
        <v>33</v>
      </c>
      <c r="O448" s="36">
        <v>4.05</v>
      </c>
      <c r="P448" s="36">
        <v>60</v>
      </c>
      <c r="Q448" s="5">
        <f t="shared" si="25"/>
        <v>7.3871409028727779</v>
      </c>
      <c r="R448" s="69">
        <v>24</v>
      </c>
      <c r="S448" s="53">
        <f t="shared" si="26"/>
        <v>2.9548563611491114</v>
      </c>
      <c r="T448" s="5">
        <f t="shared" si="24"/>
        <v>2.5</v>
      </c>
      <c r="U448" s="36">
        <v>1.4179999999999999</v>
      </c>
      <c r="V448" s="36">
        <v>3.92</v>
      </c>
      <c r="W448" s="36">
        <v>0.32100000000000001</v>
      </c>
      <c r="X448" s="36">
        <v>8</v>
      </c>
      <c r="Y448" s="5">
        <f t="shared" si="27"/>
        <v>0.98495212038303703</v>
      </c>
      <c r="Z448" s="38">
        <v>320</v>
      </c>
    </row>
    <row r="449" spans="1:26">
      <c r="A449" s="64" t="s">
        <v>499</v>
      </c>
      <c r="B449" s="40">
        <v>2014</v>
      </c>
      <c r="C449" s="40">
        <v>2016</v>
      </c>
      <c r="D449" s="40" t="s">
        <v>293</v>
      </c>
      <c r="E449" s="40">
        <v>104</v>
      </c>
      <c r="F449" s="40">
        <v>0.3</v>
      </c>
      <c r="G449" s="40">
        <v>62</v>
      </c>
      <c r="H449" s="40">
        <v>45</v>
      </c>
      <c r="I449" s="40">
        <v>0</v>
      </c>
      <c r="J449" s="40">
        <v>2</v>
      </c>
      <c r="K449" s="40">
        <v>1</v>
      </c>
      <c r="L449" s="40">
        <v>0.66700000000000004</v>
      </c>
      <c r="M449" s="40">
        <v>69</v>
      </c>
      <c r="N449" s="40">
        <v>27</v>
      </c>
      <c r="O449" s="40">
        <v>3.92</v>
      </c>
      <c r="P449" s="40">
        <v>33</v>
      </c>
      <c r="Q449" s="5">
        <f t="shared" si="25"/>
        <v>4.790322580645161</v>
      </c>
      <c r="R449" s="70">
        <v>21</v>
      </c>
      <c r="S449" s="53">
        <f t="shared" si="26"/>
        <v>3.0483870967741935</v>
      </c>
      <c r="T449" s="5">
        <f t="shared" si="24"/>
        <v>1.5714285714285714</v>
      </c>
      <c r="U449" s="40">
        <v>1.452</v>
      </c>
      <c r="V449" s="40">
        <v>5.87</v>
      </c>
      <c r="W449" s="40">
        <v>0.28100000000000003</v>
      </c>
      <c r="X449" s="40">
        <v>13</v>
      </c>
      <c r="Y449" s="5">
        <f t="shared" si="27"/>
        <v>1.8870967741935485</v>
      </c>
      <c r="Z449" s="42">
        <v>267</v>
      </c>
    </row>
    <row r="450" spans="1:26">
      <c r="A450" s="65" t="s">
        <v>498</v>
      </c>
      <c r="B450" s="36">
        <v>2014</v>
      </c>
      <c r="C450" s="36">
        <v>2016</v>
      </c>
      <c r="D450" s="36" t="s">
        <v>280</v>
      </c>
      <c r="E450" s="36">
        <v>97</v>
      </c>
      <c r="F450" s="36">
        <v>0.3</v>
      </c>
      <c r="G450" s="36">
        <v>108.1</v>
      </c>
      <c r="H450" s="36">
        <v>95</v>
      </c>
      <c r="I450" s="36">
        <v>0</v>
      </c>
      <c r="J450" s="36">
        <v>8</v>
      </c>
      <c r="K450" s="36">
        <v>8</v>
      </c>
      <c r="L450" s="36">
        <v>0.5</v>
      </c>
      <c r="M450" s="36">
        <v>116</v>
      </c>
      <c r="N450" s="36">
        <v>49</v>
      </c>
      <c r="O450" s="36">
        <v>4.07</v>
      </c>
      <c r="P450" s="36">
        <v>102</v>
      </c>
      <c r="Q450" s="5">
        <f t="shared" si="25"/>
        <v>8.49213691026827</v>
      </c>
      <c r="R450" s="69">
        <v>46</v>
      </c>
      <c r="S450" s="53">
        <f t="shared" si="26"/>
        <v>3.8297872340425534</v>
      </c>
      <c r="T450" s="5">
        <f t="shared" si="24"/>
        <v>2.2173913043478262</v>
      </c>
      <c r="U450" s="36">
        <v>1.4950000000000001</v>
      </c>
      <c r="V450" s="36">
        <v>4.22</v>
      </c>
      <c r="W450" s="36">
        <v>0.33200000000000002</v>
      </c>
      <c r="X450" s="36">
        <v>13</v>
      </c>
      <c r="Y450" s="5">
        <f t="shared" si="27"/>
        <v>1.0823311748381128</v>
      </c>
      <c r="Z450" s="38">
        <v>477</v>
      </c>
    </row>
    <row r="451" spans="1:26" ht="30">
      <c r="A451" s="64" t="s">
        <v>497</v>
      </c>
      <c r="B451" s="40">
        <v>2013</v>
      </c>
      <c r="C451" s="40">
        <v>2015</v>
      </c>
      <c r="D451" s="40" t="s">
        <v>291</v>
      </c>
      <c r="E451" s="40">
        <v>97</v>
      </c>
      <c r="F451" s="40">
        <v>0.3</v>
      </c>
      <c r="G451" s="40">
        <v>94.1</v>
      </c>
      <c r="H451" s="40">
        <v>92</v>
      </c>
      <c r="I451" s="40">
        <v>0</v>
      </c>
      <c r="J451" s="40">
        <v>5</v>
      </c>
      <c r="K451" s="40">
        <v>2</v>
      </c>
      <c r="L451" s="40">
        <v>0.71399999999999997</v>
      </c>
      <c r="M451" s="40">
        <v>81</v>
      </c>
      <c r="N451" s="40">
        <v>42</v>
      </c>
      <c r="O451" s="40">
        <v>4.01</v>
      </c>
      <c r="P451" s="40">
        <v>93</v>
      </c>
      <c r="Q451" s="5">
        <f t="shared" si="25"/>
        <v>8.894792773645058</v>
      </c>
      <c r="R451" s="70">
        <v>36</v>
      </c>
      <c r="S451" s="53">
        <f t="shared" si="26"/>
        <v>3.4431455897980872</v>
      </c>
      <c r="T451" s="5">
        <f t="shared" si="24"/>
        <v>2.5833333333333335</v>
      </c>
      <c r="U451" s="40">
        <v>1.24</v>
      </c>
      <c r="V451" s="40">
        <v>4.03</v>
      </c>
      <c r="W451" s="40">
        <v>0.27700000000000002</v>
      </c>
      <c r="X451" s="40">
        <v>11</v>
      </c>
      <c r="Y451" s="5">
        <f t="shared" si="27"/>
        <v>1.0520722635494155</v>
      </c>
      <c r="Z451" s="42">
        <v>401</v>
      </c>
    </row>
    <row r="452" spans="1:26">
      <c r="A452" s="65" t="s">
        <v>496</v>
      </c>
      <c r="B452" s="36">
        <v>2009</v>
      </c>
      <c r="C452" s="36">
        <v>2011</v>
      </c>
      <c r="D452" s="36" t="s">
        <v>293</v>
      </c>
      <c r="E452" s="36">
        <v>105</v>
      </c>
      <c r="F452" s="36">
        <v>0.3</v>
      </c>
      <c r="G452" s="36">
        <v>64</v>
      </c>
      <c r="H452" s="36">
        <v>60</v>
      </c>
      <c r="I452" s="36">
        <v>0</v>
      </c>
      <c r="J452" s="36">
        <v>0</v>
      </c>
      <c r="K452" s="36">
        <v>1</v>
      </c>
      <c r="L452" s="36">
        <v>0</v>
      </c>
      <c r="M452" s="36">
        <v>66</v>
      </c>
      <c r="N452" s="36">
        <v>29</v>
      </c>
      <c r="O452" s="36">
        <v>4.08</v>
      </c>
      <c r="P452" s="36">
        <v>27</v>
      </c>
      <c r="Q452" s="5">
        <f t="shared" si="25"/>
        <v>3.796875</v>
      </c>
      <c r="R452" s="69">
        <v>27</v>
      </c>
      <c r="S452" s="53">
        <f t="shared" si="26"/>
        <v>3.796875</v>
      </c>
      <c r="T452" s="5">
        <f t="shared" si="24"/>
        <v>1</v>
      </c>
      <c r="U452" s="36">
        <v>1.4530000000000001</v>
      </c>
      <c r="V452" s="36">
        <v>4.54</v>
      </c>
      <c r="W452" s="36">
        <v>0.28199999999999997</v>
      </c>
      <c r="X452" s="36">
        <v>4</v>
      </c>
      <c r="Y452" s="5">
        <f t="shared" si="27"/>
        <v>0.5625</v>
      </c>
      <c r="Z452" s="38">
        <v>285</v>
      </c>
    </row>
    <row r="453" spans="1:26">
      <c r="A453" s="64" t="s">
        <v>495</v>
      </c>
      <c r="B453" s="40">
        <v>2006</v>
      </c>
      <c r="C453" s="40">
        <v>2008</v>
      </c>
      <c r="D453" s="40" t="s">
        <v>286</v>
      </c>
      <c r="E453" s="40">
        <v>96</v>
      </c>
      <c r="F453" s="40">
        <v>0.3</v>
      </c>
      <c r="G453" s="40">
        <v>78.2</v>
      </c>
      <c r="H453" s="40">
        <v>62</v>
      </c>
      <c r="I453" s="40">
        <v>0</v>
      </c>
      <c r="J453" s="40">
        <v>2</v>
      </c>
      <c r="K453" s="40">
        <v>5</v>
      </c>
      <c r="L453" s="40">
        <v>0.28599999999999998</v>
      </c>
      <c r="M453" s="40">
        <v>65</v>
      </c>
      <c r="N453" s="40">
        <v>39</v>
      </c>
      <c r="O453" s="40">
        <v>4.46</v>
      </c>
      <c r="P453" s="40">
        <v>85</v>
      </c>
      <c r="Q453" s="5">
        <f t="shared" si="25"/>
        <v>9.7826086956521738</v>
      </c>
      <c r="R453" s="70">
        <v>36</v>
      </c>
      <c r="S453" s="53">
        <f t="shared" si="26"/>
        <v>4.1432225063938617</v>
      </c>
      <c r="T453" s="5">
        <f t="shared" si="24"/>
        <v>2.3611111111111112</v>
      </c>
      <c r="U453" s="40">
        <v>1.284</v>
      </c>
      <c r="V453" s="40">
        <v>4.5</v>
      </c>
      <c r="W453" s="40">
        <v>0.26600000000000001</v>
      </c>
      <c r="X453" s="40">
        <v>11</v>
      </c>
      <c r="Y453" s="5">
        <f t="shared" si="27"/>
        <v>1.2659846547314579</v>
      </c>
      <c r="Z453" s="42">
        <v>346</v>
      </c>
    </row>
    <row r="454" spans="1:26" ht="30">
      <c r="A454" s="65" t="s">
        <v>494</v>
      </c>
      <c r="B454" s="36">
        <v>2002</v>
      </c>
      <c r="C454" s="36">
        <v>2005</v>
      </c>
      <c r="D454" s="36" t="s">
        <v>299</v>
      </c>
      <c r="E454" s="36">
        <v>95</v>
      </c>
      <c r="F454" s="36">
        <v>0.3</v>
      </c>
      <c r="G454" s="36">
        <v>91.2</v>
      </c>
      <c r="H454" s="36">
        <v>86</v>
      </c>
      <c r="I454" s="36">
        <v>0</v>
      </c>
      <c r="J454" s="36">
        <v>4</v>
      </c>
      <c r="K454" s="36">
        <v>9</v>
      </c>
      <c r="L454" s="36">
        <v>0.308</v>
      </c>
      <c r="M454" s="36">
        <v>99</v>
      </c>
      <c r="N454" s="36">
        <v>46</v>
      </c>
      <c r="O454" s="36">
        <v>4.5199999999999996</v>
      </c>
      <c r="P454" s="36">
        <v>85</v>
      </c>
      <c r="Q454" s="5">
        <f t="shared" si="25"/>
        <v>8.3881578947368425</v>
      </c>
      <c r="R454" s="69">
        <v>44</v>
      </c>
      <c r="S454" s="53">
        <f t="shared" si="26"/>
        <v>4.3421052631578947</v>
      </c>
      <c r="T454" s="5">
        <f t="shared" si="24"/>
        <v>1.9318181818181819</v>
      </c>
      <c r="U454" s="36">
        <v>1.56</v>
      </c>
      <c r="V454" s="36">
        <v>3.97</v>
      </c>
      <c r="W454" s="36">
        <v>0.33500000000000002</v>
      </c>
      <c r="X454" s="36">
        <v>9</v>
      </c>
      <c r="Y454" s="5">
        <f t="shared" si="27"/>
        <v>0.88815789473684215</v>
      </c>
      <c r="Z454" s="38">
        <v>417</v>
      </c>
    </row>
    <row r="455" spans="1:26">
      <c r="A455" s="64" t="s">
        <v>493</v>
      </c>
      <c r="B455" s="40">
        <v>2000</v>
      </c>
      <c r="C455" s="40">
        <v>2002</v>
      </c>
      <c r="D455" s="40" t="s">
        <v>293</v>
      </c>
      <c r="E455" s="40">
        <v>101</v>
      </c>
      <c r="F455" s="40">
        <v>0.3</v>
      </c>
      <c r="G455" s="40">
        <v>30</v>
      </c>
      <c r="H455" s="40">
        <v>23</v>
      </c>
      <c r="I455" s="40">
        <v>0</v>
      </c>
      <c r="J455" s="40">
        <v>0</v>
      </c>
      <c r="K455" s="40">
        <v>1</v>
      </c>
      <c r="L455" s="40">
        <v>0</v>
      </c>
      <c r="M455" s="40">
        <v>28</v>
      </c>
      <c r="N455" s="40">
        <v>15</v>
      </c>
      <c r="O455" s="40">
        <v>4.5</v>
      </c>
      <c r="P455" s="40">
        <v>24</v>
      </c>
      <c r="Q455" s="5">
        <f t="shared" si="25"/>
        <v>7.2</v>
      </c>
      <c r="R455" s="70">
        <v>12</v>
      </c>
      <c r="S455" s="53">
        <f t="shared" si="26"/>
        <v>3.6</v>
      </c>
      <c r="T455" s="5">
        <f t="shared" si="24"/>
        <v>2</v>
      </c>
      <c r="U455" s="40">
        <v>1.333</v>
      </c>
      <c r="V455" s="40">
        <v>5.03</v>
      </c>
      <c r="W455" s="40">
        <v>0.28599999999999998</v>
      </c>
      <c r="X455" s="40">
        <v>4</v>
      </c>
      <c r="Y455" s="5">
        <f t="shared" si="27"/>
        <v>1.2</v>
      </c>
      <c r="Z455" s="42">
        <v>132</v>
      </c>
    </row>
    <row r="456" spans="1:26" ht="30">
      <c r="A456" s="65" t="s">
        <v>492</v>
      </c>
      <c r="B456" s="36">
        <v>1996</v>
      </c>
      <c r="C456" s="36">
        <v>1998</v>
      </c>
      <c r="D456" s="36" t="s">
        <v>286</v>
      </c>
      <c r="E456" s="36">
        <v>98</v>
      </c>
      <c r="F456" s="36">
        <v>0.3</v>
      </c>
      <c r="G456" s="36">
        <v>62.2</v>
      </c>
      <c r="H456" s="36">
        <v>76</v>
      </c>
      <c r="I456" s="36">
        <v>0</v>
      </c>
      <c r="J456" s="36">
        <v>2</v>
      </c>
      <c r="K456" s="36">
        <v>3</v>
      </c>
      <c r="L456" s="36">
        <v>0.4</v>
      </c>
      <c r="M456" s="36">
        <v>52</v>
      </c>
      <c r="N456" s="36">
        <v>33</v>
      </c>
      <c r="O456" s="36">
        <v>4.74</v>
      </c>
      <c r="P456" s="36">
        <v>66</v>
      </c>
      <c r="Q456" s="5">
        <f t="shared" si="25"/>
        <v>9.54983922829582</v>
      </c>
      <c r="R456" s="69">
        <v>37</v>
      </c>
      <c r="S456" s="53">
        <f t="shared" si="26"/>
        <v>5.3536977491961411</v>
      </c>
      <c r="T456" s="5">
        <f t="shared" si="24"/>
        <v>1.7837837837837838</v>
      </c>
      <c r="U456" s="36">
        <v>1.42</v>
      </c>
      <c r="V456" s="36">
        <v>5.25</v>
      </c>
      <c r="W456" s="36">
        <v>0.26800000000000002</v>
      </c>
      <c r="X456" s="36">
        <v>10</v>
      </c>
      <c r="Y456" s="5">
        <f t="shared" si="27"/>
        <v>1.4469453376205788</v>
      </c>
      <c r="Z456" s="38">
        <v>281</v>
      </c>
    </row>
    <row r="457" spans="1:26">
      <c r="A457" s="64" t="s">
        <v>491</v>
      </c>
      <c r="B457" s="40">
        <v>1994</v>
      </c>
      <c r="C457" s="40">
        <v>1997</v>
      </c>
      <c r="D457" s="40" t="s">
        <v>490</v>
      </c>
      <c r="E457" s="40">
        <v>98</v>
      </c>
      <c r="F457" s="40">
        <v>0.3</v>
      </c>
      <c r="G457" s="40">
        <v>67</v>
      </c>
      <c r="H457" s="40">
        <v>63</v>
      </c>
      <c r="I457" s="40">
        <v>0</v>
      </c>
      <c r="J457" s="40">
        <v>6</v>
      </c>
      <c r="K457" s="40">
        <v>2</v>
      </c>
      <c r="L457" s="40">
        <v>0.75</v>
      </c>
      <c r="M457" s="40">
        <v>70</v>
      </c>
      <c r="N457" s="40">
        <v>35</v>
      </c>
      <c r="O457" s="40">
        <v>4.7</v>
      </c>
      <c r="P457" s="40">
        <v>57</v>
      </c>
      <c r="Q457" s="5">
        <f t="shared" si="25"/>
        <v>7.6567164179104479</v>
      </c>
      <c r="R457" s="70">
        <v>47</v>
      </c>
      <c r="S457" s="53">
        <f t="shared" si="26"/>
        <v>6.3134328358208958</v>
      </c>
      <c r="T457" s="5">
        <f t="shared" si="24"/>
        <v>1.2127659574468086</v>
      </c>
      <c r="U457" s="40">
        <v>1.746</v>
      </c>
      <c r="V457" s="40">
        <v>4.78</v>
      </c>
      <c r="W457" s="40">
        <v>0.317</v>
      </c>
      <c r="X457" s="40">
        <v>6</v>
      </c>
      <c r="Y457" s="5">
        <f t="shared" si="27"/>
        <v>0.80597014925373134</v>
      </c>
      <c r="Z457" s="42">
        <v>314</v>
      </c>
    </row>
    <row r="458" spans="1:26" ht="30">
      <c r="A458" s="65" t="s">
        <v>489</v>
      </c>
      <c r="B458" s="36">
        <v>1993</v>
      </c>
      <c r="C458" s="36">
        <v>1997</v>
      </c>
      <c r="D458" s="36" t="s">
        <v>488</v>
      </c>
      <c r="E458" s="36">
        <v>101</v>
      </c>
      <c r="F458" s="36">
        <v>0.3</v>
      </c>
      <c r="G458" s="36">
        <v>42.1</v>
      </c>
      <c r="H458" s="36">
        <v>61</v>
      </c>
      <c r="I458" s="36">
        <v>0</v>
      </c>
      <c r="J458" s="36">
        <v>0</v>
      </c>
      <c r="K458" s="36">
        <v>0</v>
      </c>
      <c r="L458" s="36"/>
      <c r="M458" s="36">
        <v>40</v>
      </c>
      <c r="N458" s="36">
        <v>21</v>
      </c>
      <c r="O458" s="36">
        <v>4.46</v>
      </c>
      <c r="P458" s="36">
        <v>16</v>
      </c>
      <c r="Q458" s="5">
        <f t="shared" si="25"/>
        <v>3.4204275534441804</v>
      </c>
      <c r="R458" s="69">
        <v>31</v>
      </c>
      <c r="S458" s="53">
        <f t="shared" si="26"/>
        <v>6.6270783847981001</v>
      </c>
      <c r="T458" s="5">
        <f t="shared" si="24"/>
        <v>0.5161290322580645</v>
      </c>
      <c r="U458" s="36">
        <v>1.677</v>
      </c>
      <c r="V458" s="36">
        <v>5.05</v>
      </c>
      <c r="W458" s="36">
        <v>0.27100000000000002</v>
      </c>
      <c r="X458" s="36">
        <v>1</v>
      </c>
      <c r="Y458" s="5">
        <f t="shared" si="27"/>
        <v>0.21377672209026127</v>
      </c>
      <c r="Z458" s="38">
        <v>197</v>
      </c>
    </row>
    <row r="459" spans="1:26">
      <c r="A459" s="64" t="s">
        <v>487</v>
      </c>
      <c r="B459" s="40">
        <v>1991</v>
      </c>
      <c r="C459" s="40">
        <v>1995</v>
      </c>
      <c r="D459" s="40" t="s">
        <v>448</v>
      </c>
      <c r="E459" s="40">
        <v>99</v>
      </c>
      <c r="F459" s="40">
        <v>0.3</v>
      </c>
      <c r="G459" s="40">
        <v>91.2</v>
      </c>
      <c r="H459" s="40">
        <v>116</v>
      </c>
      <c r="I459" s="40">
        <v>0</v>
      </c>
      <c r="J459" s="40">
        <v>6</v>
      </c>
      <c r="K459" s="40">
        <v>6</v>
      </c>
      <c r="L459" s="40">
        <v>0.5</v>
      </c>
      <c r="M459" s="40">
        <v>70</v>
      </c>
      <c r="N459" s="40">
        <v>44</v>
      </c>
      <c r="O459" s="40">
        <v>4.32</v>
      </c>
      <c r="P459" s="40">
        <v>91</v>
      </c>
      <c r="Q459" s="5">
        <f t="shared" si="25"/>
        <v>8.9802631578947363</v>
      </c>
      <c r="R459" s="70">
        <v>44</v>
      </c>
      <c r="S459" s="53">
        <f t="shared" si="26"/>
        <v>4.3421052631578947</v>
      </c>
      <c r="T459" s="5">
        <f t="shared" si="24"/>
        <v>2.0681818181818183</v>
      </c>
      <c r="U459" s="40">
        <v>1.244</v>
      </c>
      <c r="V459" s="40">
        <v>4.07</v>
      </c>
      <c r="W459" s="40">
        <v>0.254</v>
      </c>
      <c r="X459" s="40">
        <v>10</v>
      </c>
      <c r="Y459" s="5">
        <f t="shared" si="27"/>
        <v>0.98684210526315785</v>
      </c>
      <c r="Z459" s="42">
        <v>388</v>
      </c>
    </row>
    <row r="460" spans="1:26">
      <c r="A460" s="65" t="s">
        <v>486</v>
      </c>
      <c r="B460" s="36">
        <v>1987</v>
      </c>
      <c r="C460" s="36">
        <v>1989</v>
      </c>
      <c r="D460" s="36" t="s">
        <v>280</v>
      </c>
      <c r="E460" s="36">
        <v>103</v>
      </c>
      <c r="F460" s="36">
        <v>0.3</v>
      </c>
      <c r="G460" s="36">
        <v>22.2</v>
      </c>
      <c r="H460" s="36">
        <v>7</v>
      </c>
      <c r="I460" s="36">
        <v>3</v>
      </c>
      <c r="J460" s="36">
        <v>0</v>
      </c>
      <c r="K460" s="36">
        <v>0</v>
      </c>
      <c r="L460" s="36"/>
      <c r="M460" s="36">
        <v>22</v>
      </c>
      <c r="N460" s="36">
        <v>10</v>
      </c>
      <c r="O460" s="36">
        <v>3.97</v>
      </c>
      <c r="P460" s="36">
        <v>14</v>
      </c>
      <c r="Q460" s="5">
        <f t="shared" si="25"/>
        <v>5.6756756756756754</v>
      </c>
      <c r="R460" s="69">
        <v>9</v>
      </c>
      <c r="S460" s="53">
        <f t="shared" si="26"/>
        <v>3.6486486486486487</v>
      </c>
      <c r="T460" s="5">
        <f t="shared" si="24"/>
        <v>1.5555555555555556</v>
      </c>
      <c r="U460" s="36">
        <v>1.3680000000000001</v>
      </c>
      <c r="V460" s="36">
        <v>3.32</v>
      </c>
      <c r="W460" s="36">
        <v>0.309</v>
      </c>
      <c r="X460" s="36">
        <v>1</v>
      </c>
      <c r="Y460" s="5">
        <f t="shared" si="27"/>
        <v>0.40540540540540543</v>
      </c>
      <c r="Z460" s="38">
        <v>93</v>
      </c>
    </row>
    <row r="461" spans="1:26">
      <c r="A461" s="64" t="s">
        <v>485</v>
      </c>
      <c r="B461" s="40">
        <v>1986</v>
      </c>
      <c r="C461" s="40">
        <v>1988</v>
      </c>
      <c r="D461" s="40" t="s">
        <v>280</v>
      </c>
      <c r="E461" s="40">
        <v>95</v>
      </c>
      <c r="F461" s="40">
        <v>0.3</v>
      </c>
      <c r="G461" s="40">
        <v>141.1</v>
      </c>
      <c r="H461" s="40">
        <v>88</v>
      </c>
      <c r="I461" s="40">
        <v>2</v>
      </c>
      <c r="J461" s="40">
        <v>10</v>
      </c>
      <c r="K461" s="40">
        <v>5</v>
      </c>
      <c r="L461" s="40">
        <v>0.66700000000000004</v>
      </c>
      <c r="M461" s="40">
        <v>140</v>
      </c>
      <c r="N461" s="40">
        <v>66</v>
      </c>
      <c r="O461" s="40">
        <v>4.2</v>
      </c>
      <c r="P461" s="40">
        <v>110</v>
      </c>
      <c r="Q461" s="5">
        <f t="shared" si="25"/>
        <v>7.0163004961020556</v>
      </c>
      <c r="R461" s="70">
        <v>84</v>
      </c>
      <c r="S461" s="53">
        <f t="shared" si="26"/>
        <v>5.357902197023388</v>
      </c>
      <c r="T461" s="5">
        <f t="shared" si="24"/>
        <v>1.3095238095238095</v>
      </c>
      <c r="U461" s="40">
        <v>1.585</v>
      </c>
      <c r="V461" s="40">
        <v>3.78</v>
      </c>
      <c r="W461" s="40">
        <v>0.318</v>
      </c>
      <c r="X461" s="40">
        <v>7</v>
      </c>
      <c r="Y461" s="5">
        <f t="shared" si="27"/>
        <v>0.446491849751949</v>
      </c>
      <c r="Z461" s="42">
        <v>632</v>
      </c>
    </row>
    <row r="462" spans="1:26" ht="30">
      <c r="A462" s="65" t="s">
        <v>484</v>
      </c>
      <c r="B462" s="36">
        <v>1983</v>
      </c>
      <c r="C462" s="36">
        <v>1985</v>
      </c>
      <c r="D462" s="36" t="s">
        <v>293</v>
      </c>
      <c r="E462" s="36">
        <v>97</v>
      </c>
      <c r="F462" s="36">
        <v>0.3</v>
      </c>
      <c r="G462" s="36">
        <v>124.1</v>
      </c>
      <c r="H462" s="36">
        <v>60</v>
      </c>
      <c r="I462" s="36">
        <v>0</v>
      </c>
      <c r="J462" s="36">
        <v>6</v>
      </c>
      <c r="K462" s="36">
        <v>4</v>
      </c>
      <c r="L462" s="36">
        <v>0.6</v>
      </c>
      <c r="M462" s="36">
        <v>127</v>
      </c>
      <c r="N462" s="36">
        <v>58</v>
      </c>
      <c r="O462" s="36">
        <v>4.2</v>
      </c>
      <c r="P462" s="36">
        <v>83</v>
      </c>
      <c r="Q462" s="5">
        <f t="shared" si="25"/>
        <v>6.0193392425463337</v>
      </c>
      <c r="R462" s="69">
        <v>41</v>
      </c>
      <c r="S462" s="53">
        <f t="shared" si="26"/>
        <v>2.9734085414987912</v>
      </c>
      <c r="T462" s="5">
        <f t="shared" si="24"/>
        <v>2.024390243902439</v>
      </c>
      <c r="U462" s="36">
        <v>1.351</v>
      </c>
      <c r="V462" s="36">
        <v>3.37</v>
      </c>
      <c r="W462" s="36">
        <v>0.30299999999999999</v>
      </c>
      <c r="X462" s="36">
        <v>9</v>
      </c>
      <c r="Y462" s="5">
        <f t="shared" si="27"/>
        <v>0.65269943593875901</v>
      </c>
      <c r="Z462" s="38">
        <v>529</v>
      </c>
    </row>
    <row r="463" spans="1:26" ht="30">
      <c r="A463" s="64" t="s">
        <v>483</v>
      </c>
      <c r="B463" s="40">
        <v>1980</v>
      </c>
      <c r="C463" s="40">
        <v>1982</v>
      </c>
      <c r="D463" s="40" t="s">
        <v>280</v>
      </c>
      <c r="E463" s="40">
        <v>96</v>
      </c>
      <c r="F463" s="40">
        <v>0.3</v>
      </c>
      <c r="G463" s="40">
        <v>99</v>
      </c>
      <c r="H463" s="40">
        <v>25</v>
      </c>
      <c r="I463" s="40">
        <v>15</v>
      </c>
      <c r="J463" s="40">
        <v>3</v>
      </c>
      <c r="K463" s="40">
        <v>5</v>
      </c>
      <c r="L463" s="40">
        <v>0.375</v>
      </c>
      <c r="M463" s="40">
        <v>124</v>
      </c>
      <c r="N463" s="40">
        <v>47</v>
      </c>
      <c r="O463" s="40">
        <v>4.2699999999999996</v>
      </c>
      <c r="P463" s="40">
        <v>41</v>
      </c>
      <c r="Q463" s="5">
        <f t="shared" si="25"/>
        <v>3.7272727272727275</v>
      </c>
      <c r="R463" s="70">
        <v>26</v>
      </c>
      <c r="S463" s="53">
        <f t="shared" si="26"/>
        <v>2.3636363636363638</v>
      </c>
      <c r="T463" s="5">
        <f t="shared" si="24"/>
        <v>1.5769230769230769</v>
      </c>
      <c r="U463" s="40">
        <v>1.5149999999999999</v>
      </c>
      <c r="V463" s="40">
        <v>4.42</v>
      </c>
      <c r="W463" s="40">
        <v>0.314</v>
      </c>
      <c r="X463" s="40">
        <v>13</v>
      </c>
      <c r="Y463" s="5">
        <f t="shared" si="27"/>
        <v>1.1818181818181819</v>
      </c>
      <c r="Z463" s="42">
        <v>440</v>
      </c>
    </row>
    <row r="464" spans="1:26">
      <c r="A464" s="65" t="s">
        <v>482</v>
      </c>
      <c r="B464" s="36">
        <v>1979</v>
      </c>
      <c r="C464" s="36">
        <v>1981</v>
      </c>
      <c r="D464" s="36" t="s">
        <v>470</v>
      </c>
      <c r="E464" s="36">
        <v>96</v>
      </c>
      <c r="F464" s="36">
        <v>0.3</v>
      </c>
      <c r="G464" s="36">
        <v>57.1</v>
      </c>
      <c r="H464" s="36">
        <v>39</v>
      </c>
      <c r="I464" s="36">
        <v>0</v>
      </c>
      <c r="J464" s="36">
        <v>2</v>
      </c>
      <c r="K464" s="36">
        <v>3</v>
      </c>
      <c r="L464" s="36">
        <v>0.4</v>
      </c>
      <c r="M464" s="36">
        <v>48</v>
      </c>
      <c r="N464" s="36">
        <v>25</v>
      </c>
      <c r="O464" s="36">
        <v>3.92</v>
      </c>
      <c r="P464" s="36">
        <v>39</v>
      </c>
      <c r="Q464" s="5">
        <f t="shared" si="25"/>
        <v>6.1471103327495618</v>
      </c>
      <c r="R464" s="69">
        <v>31</v>
      </c>
      <c r="S464" s="53">
        <f t="shared" si="26"/>
        <v>4.8861646234676002</v>
      </c>
      <c r="T464" s="5">
        <f t="shared" si="24"/>
        <v>1.2580645161290323</v>
      </c>
      <c r="U464" s="36">
        <v>1.3779999999999999</v>
      </c>
      <c r="V464" s="36">
        <v>4.45</v>
      </c>
      <c r="W464" s="36">
        <v>0.25800000000000001</v>
      </c>
      <c r="X464" s="36">
        <v>6</v>
      </c>
      <c r="Y464" s="5">
        <f t="shared" si="27"/>
        <v>0.94570928196147108</v>
      </c>
      <c r="Z464" s="38">
        <v>246</v>
      </c>
    </row>
    <row r="465" spans="1:26" ht="30">
      <c r="A465" s="64" t="s">
        <v>481</v>
      </c>
      <c r="B465" s="40">
        <v>1973</v>
      </c>
      <c r="C465" s="40">
        <v>1975</v>
      </c>
      <c r="D465" s="40" t="s">
        <v>293</v>
      </c>
      <c r="E465" s="40">
        <v>102</v>
      </c>
      <c r="F465" s="40">
        <v>0.3</v>
      </c>
      <c r="G465" s="40">
        <v>113</v>
      </c>
      <c r="H465" s="40">
        <v>65</v>
      </c>
      <c r="I465" s="40">
        <v>1</v>
      </c>
      <c r="J465" s="40">
        <v>3</v>
      </c>
      <c r="K465" s="40">
        <v>5</v>
      </c>
      <c r="L465" s="40">
        <v>0.375</v>
      </c>
      <c r="M465" s="40">
        <v>112</v>
      </c>
      <c r="N465" s="40">
        <v>48</v>
      </c>
      <c r="O465" s="40">
        <v>3.82</v>
      </c>
      <c r="P465" s="40">
        <v>60</v>
      </c>
      <c r="Q465" s="5">
        <f t="shared" si="25"/>
        <v>4.778761061946903</v>
      </c>
      <c r="R465" s="70">
        <v>50</v>
      </c>
      <c r="S465" s="53">
        <f t="shared" si="26"/>
        <v>3.9823008849557526</v>
      </c>
      <c r="T465" s="5">
        <f t="shared" si="24"/>
        <v>1.2</v>
      </c>
      <c r="U465" s="40">
        <v>1.4339999999999999</v>
      </c>
      <c r="V465" s="40">
        <v>4.18</v>
      </c>
      <c r="W465" s="40">
        <v>0.28499999999999998</v>
      </c>
      <c r="X465" s="40">
        <v>10</v>
      </c>
      <c r="Y465" s="5">
        <f t="shared" si="27"/>
        <v>0.79646017699115046</v>
      </c>
      <c r="Z465" s="42">
        <v>490</v>
      </c>
    </row>
    <row r="466" spans="1:26">
      <c r="A466" s="65" t="s">
        <v>480</v>
      </c>
      <c r="B466" s="36">
        <v>1972</v>
      </c>
      <c r="C466" s="36">
        <v>1975</v>
      </c>
      <c r="D466" s="36" t="s">
        <v>301</v>
      </c>
      <c r="E466" s="36">
        <v>98</v>
      </c>
      <c r="F466" s="36">
        <v>0.3</v>
      </c>
      <c r="G466" s="36">
        <v>117</v>
      </c>
      <c r="H466" s="36">
        <v>88</v>
      </c>
      <c r="I466" s="36">
        <v>0</v>
      </c>
      <c r="J466" s="36">
        <v>5</v>
      </c>
      <c r="K466" s="36">
        <v>5</v>
      </c>
      <c r="L466" s="36">
        <v>0.5</v>
      </c>
      <c r="M466" s="36">
        <v>111</v>
      </c>
      <c r="N466" s="36">
        <v>47</v>
      </c>
      <c r="O466" s="36">
        <v>3.62</v>
      </c>
      <c r="P466" s="36">
        <v>55</v>
      </c>
      <c r="Q466" s="5">
        <f t="shared" si="25"/>
        <v>4.2307692307692308</v>
      </c>
      <c r="R466" s="69">
        <v>34</v>
      </c>
      <c r="S466" s="53">
        <f t="shared" si="26"/>
        <v>2.6153846153846154</v>
      </c>
      <c r="T466" s="5">
        <f t="shared" si="24"/>
        <v>1.6176470588235294</v>
      </c>
      <c r="U466" s="36">
        <v>1.2390000000000001</v>
      </c>
      <c r="V466" s="36">
        <v>4.1399999999999997</v>
      </c>
      <c r="W466" s="36">
        <v>0.25900000000000001</v>
      </c>
      <c r="X466" s="36">
        <v>14</v>
      </c>
      <c r="Y466" s="5">
        <f t="shared" si="27"/>
        <v>1.0769230769230769</v>
      </c>
      <c r="Z466" s="38">
        <v>492</v>
      </c>
    </row>
    <row r="467" spans="1:26" ht="30">
      <c r="A467" s="64" t="s">
        <v>479</v>
      </c>
      <c r="B467" s="40">
        <v>1970</v>
      </c>
      <c r="C467" s="40">
        <v>1972</v>
      </c>
      <c r="D467" s="40" t="s">
        <v>280</v>
      </c>
      <c r="E467" s="40">
        <v>97</v>
      </c>
      <c r="F467" s="40">
        <v>0.3</v>
      </c>
      <c r="G467" s="40">
        <v>157.1</v>
      </c>
      <c r="H467" s="40">
        <v>57</v>
      </c>
      <c r="I467" s="40">
        <v>16</v>
      </c>
      <c r="J467" s="40">
        <v>6</v>
      </c>
      <c r="K467" s="40">
        <v>9</v>
      </c>
      <c r="L467" s="40">
        <v>0.4</v>
      </c>
      <c r="M467" s="40">
        <v>149</v>
      </c>
      <c r="N467" s="40">
        <v>65</v>
      </c>
      <c r="O467" s="40">
        <v>3.72</v>
      </c>
      <c r="P467" s="40">
        <v>132</v>
      </c>
      <c r="Q467" s="5">
        <f t="shared" si="25"/>
        <v>7.5620623806492677</v>
      </c>
      <c r="R467" s="70">
        <v>67</v>
      </c>
      <c r="S467" s="53">
        <f t="shared" si="26"/>
        <v>3.8383195416931892</v>
      </c>
      <c r="T467" s="5">
        <f t="shared" si="24"/>
        <v>1.9701492537313432</v>
      </c>
      <c r="U467" s="40">
        <v>1.373</v>
      </c>
      <c r="V467" s="40">
        <v>2.64</v>
      </c>
      <c r="W467" s="40">
        <v>0.307</v>
      </c>
      <c r="X467" s="40">
        <v>7</v>
      </c>
      <c r="Y467" s="5">
        <f t="shared" si="27"/>
        <v>0.40101845957988541</v>
      </c>
      <c r="Z467" s="42">
        <v>681</v>
      </c>
    </row>
    <row r="468" spans="1:26" ht="30">
      <c r="A468" s="65" t="s">
        <v>478</v>
      </c>
      <c r="B468" s="36">
        <v>1969</v>
      </c>
      <c r="C468" s="36">
        <v>1971</v>
      </c>
      <c r="D468" s="36" t="s">
        <v>302</v>
      </c>
      <c r="E468" s="36">
        <v>102</v>
      </c>
      <c r="F468" s="36">
        <v>0.3</v>
      </c>
      <c r="G468" s="36">
        <v>102</v>
      </c>
      <c r="H468" s="36">
        <v>70</v>
      </c>
      <c r="I468" s="36">
        <v>0</v>
      </c>
      <c r="J468" s="36">
        <v>7</v>
      </c>
      <c r="K468" s="36">
        <v>4</v>
      </c>
      <c r="L468" s="36">
        <v>0.63600000000000001</v>
      </c>
      <c r="M468" s="36">
        <v>103</v>
      </c>
      <c r="N468" s="36">
        <v>39</v>
      </c>
      <c r="O468" s="36">
        <v>3.44</v>
      </c>
      <c r="P468" s="36">
        <v>55</v>
      </c>
      <c r="Q468" s="5">
        <f t="shared" si="25"/>
        <v>4.8529411764705879</v>
      </c>
      <c r="R468" s="69">
        <v>38</v>
      </c>
      <c r="S468" s="53">
        <f t="shared" si="26"/>
        <v>3.3529411764705883</v>
      </c>
      <c r="T468" s="5">
        <f t="shared" si="24"/>
        <v>1.4473684210526316</v>
      </c>
      <c r="U468" s="36">
        <v>1.3819999999999999</v>
      </c>
      <c r="V468" s="36">
        <v>3.63</v>
      </c>
      <c r="W468" s="36">
        <v>0.29399999999999998</v>
      </c>
      <c r="X468" s="36">
        <v>7</v>
      </c>
      <c r="Y468" s="5">
        <f t="shared" si="27"/>
        <v>0.61764705882352944</v>
      </c>
      <c r="Z468" s="38">
        <v>435</v>
      </c>
    </row>
    <row r="469" spans="1:26">
      <c r="A469" s="64" t="s">
        <v>477</v>
      </c>
      <c r="B469" s="40">
        <v>2013</v>
      </c>
      <c r="C469" s="40">
        <v>2017</v>
      </c>
      <c r="D469" s="40" t="s">
        <v>476</v>
      </c>
      <c r="E469" s="40">
        <v>98</v>
      </c>
      <c r="F469" s="40">
        <v>0.2</v>
      </c>
      <c r="G469" s="40">
        <v>54</v>
      </c>
      <c r="H469" s="40">
        <v>41</v>
      </c>
      <c r="I469" s="40">
        <v>0</v>
      </c>
      <c r="J469" s="40">
        <v>3</v>
      </c>
      <c r="K469" s="40">
        <v>4</v>
      </c>
      <c r="L469" s="40">
        <v>0.42899999999999999</v>
      </c>
      <c r="M469" s="40">
        <v>48</v>
      </c>
      <c r="N469" s="40">
        <v>27</v>
      </c>
      <c r="O469" s="40">
        <v>4.5</v>
      </c>
      <c r="P469" s="40">
        <v>50</v>
      </c>
      <c r="Q469" s="5">
        <f t="shared" si="25"/>
        <v>8.3333333333333339</v>
      </c>
      <c r="R469" s="70">
        <v>22</v>
      </c>
      <c r="S469" s="53">
        <f t="shared" si="26"/>
        <v>3.6666666666666665</v>
      </c>
      <c r="T469" s="5">
        <f t="shared" si="24"/>
        <v>2.2727272727272729</v>
      </c>
      <c r="U469" s="40">
        <v>1.296</v>
      </c>
      <c r="V469" s="40">
        <v>4.66</v>
      </c>
      <c r="W469" s="40">
        <v>0.28399999999999997</v>
      </c>
      <c r="X469" s="40">
        <v>8</v>
      </c>
      <c r="Y469" s="5">
        <f t="shared" si="27"/>
        <v>1.3333333333333333</v>
      </c>
      <c r="Z469" s="42">
        <v>228</v>
      </c>
    </row>
    <row r="470" spans="1:26">
      <c r="A470" s="65" t="s">
        <v>475</v>
      </c>
      <c r="B470" s="36">
        <v>2015</v>
      </c>
      <c r="C470" s="36">
        <v>2017</v>
      </c>
      <c r="D470" s="36" t="s">
        <v>302</v>
      </c>
      <c r="E470" s="36">
        <v>103</v>
      </c>
      <c r="F470" s="36">
        <v>0.2</v>
      </c>
      <c r="G470" s="36">
        <v>89.2</v>
      </c>
      <c r="H470" s="36">
        <v>91</v>
      </c>
      <c r="I470" s="36">
        <v>0</v>
      </c>
      <c r="J470" s="36">
        <v>4</v>
      </c>
      <c r="K470" s="36">
        <v>5</v>
      </c>
      <c r="L470" s="36">
        <v>0.44400000000000001</v>
      </c>
      <c r="M470" s="36">
        <v>90</v>
      </c>
      <c r="N470" s="36">
        <v>42</v>
      </c>
      <c r="O470" s="36">
        <v>4.22</v>
      </c>
      <c r="P470" s="36">
        <v>100</v>
      </c>
      <c r="Q470" s="5">
        <f t="shared" si="25"/>
        <v>10.089686098654708</v>
      </c>
      <c r="R470" s="69">
        <v>41</v>
      </c>
      <c r="S470" s="53">
        <f t="shared" si="26"/>
        <v>4.1367713004484301</v>
      </c>
      <c r="T470" s="5">
        <f t="shared" si="24"/>
        <v>2.4390243902439024</v>
      </c>
      <c r="U470" s="36">
        <v>1.4610000000000001</v>
      </c>
      <c r="V470" s="36">
        <v>3.6</v>
      </c>
      <c r="W470" s="36">
        <v>0.33300000000000002</v>
      </c>
      <c r="X470" s="36">
        <v>9</v>
      </c>
      <c r="Y470" s="5">
        <f t="shared" si="27"/>
        <v>0.90807174887892372</v>
      </c>
      <c r="Z470" s="38">
        <v>397</v>
      </c>
    </row>
    <row r="471" spans="1:26" ht="30">
      <c r="A471" s="64" t="s">
        <v>474</v>
      </c>
      <c r="B471" s="40">
        <v>2014</v>
      </c>
      <c r="C471" s="40">
        <v>2016</v>
      </c>
      <c r="D471" s="40" t="s">
        <v>280</v>
      </c>
      <c r="E471" s="40">
        <v>103</v>
      </c>
      <c r="F471" s="40">
        <v>0.2</v>
      </c>
      <c r="G471" s="40">
        <v>93</v>
      </c>
      <c r="H471" s="40">
        <v>96</v>
      </c>
      <c r="I471" s="40">
        <v>0</v>
      </c>
      <c r="J471" s="40">
        <v>3</v>
      </c>
      <c r="K471" s="40">
        <v>1</v>
      </c>
      <c r="L471" s="40">
        <v>0.75</v>
      </c>
      <c r="M471" s="40">
        <v>93</v>
      </c>
      <c r="N471" s="40">
        <v>39</v>
      </c>
      <c r="O471" s="40">
        <v>3.77</v>
      </c>
      <c r="P471" s="40">
        <v>105</v>
      </c>
      <c r="Q471" s="5">
        <f t="shared" si="25"/>
        <v>10.161290322580646</v>
      </c>
      <c r="R471" s="70">
        <v>45</v>
      </c>
      <c r="S471" s="53">
        <f t="shared" si="26"/>
        <v>4.3548387096774199</v>
      </c>
      <c r="T471" s="5">
        <f t="shared" si="24"/>
        <v>2.3333333333333335</v>
      </c>
      <c r="U471" s="40">
        <v>1.484</v>
      </c>
      <c r="V471" s="40">
        <v>3.3</v>
      </c>
      <c r="W471" s="40">
        <v>0.34799999999999998</v>
      </c>
      <c r="X471" s="40">
        <v>6</v>
      </c>
      <c r="Y471" s="5">
        <f t="shared" si="27"/>
        <v>0.58064516129032251</v>
      </c>
      <c r="Z471" s="42">
        <v>411</v>
      </c>
    </row>
    <row r="472" spans="1:26">
      <c r="A472" s="65" t="s">
        <v>473</v>
      </c>
      <c r="B472" s="36">
        <v>2010</v>
      </c>
      <c r="C472" s="36">
        <v>2012</v>
      </c>
      <c r="D472" s="36" t="s">
        <v>284</v>
      </c>
      <c r="E472" s="36">
        <v>101</v>
      </c>
      <c r="F472" s="36">
        <v>0.2</v>
      </c>
      <c r="G472" s="36">
        <v>186</v>
      </c>
      <c r="H472" s="36">
        <v>198</v>
      </c>
      <c r="I472" s="36">
        <v>5</v>
      </c>
      <c r="J472" s="36">
        <v>9</v>
      </c>
      <c r="K472" s="36">
        <v>8</v>
      </c>
      <c r="L472" s="36">
        <v>0.52900000000000003</v>
      </c>
      <c r="M472" s="36">
        <v>198</v>
      </c>
      <c r="N472" s="36">
        <v>83</v>
      </c>
      <c r="O472" s="36">
        <v>4.0199999999999996</v>
      </c>
      <c r="P472" s="36">
        <v>140</v>
      </c>
      <c r="Q472" s="5">
        <f t="shared" si="25"/>
        <v>6.774193548387097</v>
      </c>
      <c r="R472" s="69">
        <v>48</v>
      </c>
      <c r="S472" s="53">
        <f t="shared" si="26"/>
        <v>2.32258064516129</v>
      </c>
      <c r="T472" s="5">
        <f t="shared" si="24"/>
        <v>2.9166666666666665</v>
      </c>
      <c r="U472" s="36">
        <v>1.323</v>
      </c>
      <c r="V472" s="36">
        <v>4.4000000000000004</v>
      </c>
      <c r="W472" s="36">
        <v>0.29799999999999999</v>
      </c>
      <c r="X472" s="36">
        <v>28</v>
      </c>
      <c r="Y472" s="5">
        <f t="shared" si="27"/>
        <v>1.3548387096774195</v>
      </c>
      <c r="Z472" s="38">
        <v>803</v>
      </c>
    </row>
    <row r="473" spans="1:26">
      <c r="A473" s="64" t="s">
        <v>472</v>
      </c>
      <c r="B473" s="40">
        <v>2008</v>
      </c>
      <c r="C473" s="40">
        <v>2011</v>
      </c>
      <c r="D473" s="40" t="s">
        <v>334</v>
      </c>
      <c r="E473" s="40">
        <v>103</v>
      </c>
      <c r="F473" s="40">
        <v>0.2</v>
      </c>
      <c r="G473" s="40">
        <v>14.1</v>
      </c>
      <c r="H473" s="40">
        <v>5</v>
      </c>
      <c r="I473" s="40">
        <v>2</v>
      </c>
      <c r="J473" s="40">
        <v>0</v>
      </c>
      <c r="K473" s="40">
        <v>1</v>
      </c>
      <c r="L473" s="40">
        <v>0</v>
      </c>
      <c r="M473" s="40">
        <v>16</v>
      </c>
      <c r="N473" s="40">
        <v>7</v>
      </c>
      <c r="O473" s="40">
        <v>4.4000000000000004</v>
      </c>
      <c r="P473" s="40">
        <v>5</v>
      </c>
      <c r="Q473" s="5">
        <f t="shared" si="25"/>
        <v>3.1914893617021276</v>
      </c>
      <c r="R473" s="70">
        <v>3</v>
      </c>
      <c r="S473" s="53">
        <f t="shared" si="26"/>
        <v>1.9148936170212767</v>
      </c>
      <c r="T473" s="5">
        <f t="shared" si="24"/>
        <v>1.6666666666666667</v>
      </c>
      <c r="U473" s="40">
        <v>1.3260000000000001</v>
      </c>
      <c r="V473" s="40">
        <v>6.12</v>
      </c>
      <c r="W473" s="40">
        <v>0.27100000000000002</v>
      </c>
      <c r="X473" s="40">
        <v>3</v>
      </c>
      <c r="Y473" s="5">
        <f t="shared" si="27"/>
        <v>1.9148936170212767</v>
      </c>
      <c r="Z473" s="42">
        <v>62</v>
      </c>
    </row>
    <row r="474" spans="1:26" ht="30">
      <c r="A474" s="65" t="s">
        <v>471</v>
      </c>
      <c r="B474" s="36">
        <v>2001</v>
      </c>
      <c r="C474" s="36">
        <v>2003</v>
      </c>
      <c r="D474" s="36" t="s">
        <v>470</v>
      </c>
      <c r="E474" s="36">
        <v>103</v>
      </c>
      <c r="F474" s="36">
        <v>0.2</v>
      </c>
      <c r="G474" s="36">
        <v>101.1</v>
      </c>
      <c r="H474" s="36">
        <v>31</v>
      </c>
      <c r="I474" s="36">
        <v>16</v>
      </c>
      <c r="J474" s="36">
        <v>4</v>
      </c>
      <c r="K474" s="36">
        <v>7</v>
      </c>
      <c r="L474" s="36">
        <v>0.36399999999999999</v>
      </c>
      <c r="M474" s="36">
        <v>109</v>
      </c>
      <c r="N474" s="36">
        <v>48</v>
      </c>
      <c r="O474" s="36">
        <v>4.26</v>
      </c>
      <c r="P474" s="36">
        <v>60</v>
      </c>
      <c r="Q474" s="5">
        <f t="shared" si="25"/>
        <v>5.3412462908011875</v>
      </c>
      <c r="R474" s="69">
        <v>42</v>
      </c>
      <c r="S474" s="53">
        <f t="shared" si="26"/>
        <v>3.7388724035608312</v>
      </c>
      <c r="T474" s="5">
        <f t="shared" si="24"/>
        <v>1.4285714285714286</v>
      </c>
      <c r="U474" s="36">
        <v>1.49</v>
      </c>
      <c r="V474" s="36">
        <v>4.29</v>
      </c>
      <c r="W474" s="36">
        <v>0.308</v>
      </c>
      <c r="X474" s="36">
        <v>8</v>
      </c>
      <c r="Y474" s="5">
        <f t="shared" si="27"/>
        <v>0.71216617210682498</v>
      </c>
      <c r="Z474" s="38">
        <v>449</v>
      </c>
    </row>
    <row r="475" spans="1:26">
      <c r="A475" s="64" t="s">
        <v>469</v>
      </c>
      <c r="B475" s="40">
        <v>2000</v>
      </c>
      <c r="C475" s="40">
        <v>2002</v>
      </c>
      <c r="D475" s="40" t="s">
        <v>280</v>
      </c>
      <c r="E475" s="40">
        <v>95</v>
      </c>
      <c r="F475" s="40">
        <v>0.2</v>
      </c>
      <c r="G475" s="40">
        <v>40</v>
      </c>
      <c r="H475" s="40">
        <v>29</v>
      </c>
      <c r="I475" s="40">
        <v>0</v>
      </c>
      <c r="J475" s="40">
        <v>1</v>
      </c>
      <c r="K475" s="40">
        <v>3</v>
      </c>
      <c r="L475" s="40">
        <v>0.25</v>
      </c>
      <c r="M475" s="40">
        <v>48</v>
      </c>
      <c r="N475" s="40">
        <v>22</v>
      </c>
      <c r="O475" s="40">
        <v>4.95</v>
      </c>
      <c r="P475" s="40">
        <v>24</v>
      </c>
      <c r="Q475" s="5">
        <f t="shared" si="25"/>
        <v>5.3999999999999995</v>
      </c>
      <c r="R475" s="70">
        <v>22</v>
      </c>
      <c r="S475" s="53">
        <f t="shared" si="26"/>
        <v>4.95</v>
      </c>
      <c r="T475" s="5">
        <f t="shared" si="24"/>
        <v>1.0909090909090908</v>
      </c>
      <c r="U475" s="40">
        <v>1.75</v>
      </c>
      <c r="V475" s="40">
        <v>6.01</v>
      </c>
      <c r="W475" s="40">
        <v>0.32</v>
      </c>
      <c r="X475" s="40">
        <v>7</v>
      </c>
      <c r="Y475" s="5">
        <f t="shared" si="27"/>
        <v>1.575</v>
      </c>
      <c r="Z475" s="42">
        <v>185</v>
      </c>
    </row>
    <row r="476" spans="1:26">
      <c r="A476" s="65" t="s">
        <v>468</v>
      </c>
      <c r="B476" s="36">
        <v>1999</v>
      </c>
      <c r="C476" s="36">
        <v>2001</v>
      </c>
      <c r="D476" s="36" t="s">
        <v>279</v>
      </c>
      <c r="E476" s="36">
        <v>96</v>
      </c>
      <c r="F476" s="36">
        <v>0.2</v>
      </c>
      <c r="G476" s="36">
        <v>91.2</v>
      </c>
      <c r="H476" s="36">
        <v>20</v>
      </c>
      <c r="I476" s="36">
        <v>14</v>
      </c>
      <c r="J476" s="36">
        <v>5</v>
      </c>
      <c r="K476" s="36">
        <v>9</v>
      </c>
      <c r="L476" s="36">
        <v>0.35699999999999998</v>
      </c>
      <c r="M476" s="36">
        <v>106</v>
      </c>
      <c r="N476" s="36">
        <v>48</v>
      </c>
      <c r="O476" s="36">
        <v>4.71</v>
      </c>
      <c r="P476" s="36">
        <v>46</v>
      </c>
      <c r="Q476" s="5">
        <f t="shared" si="25"/>
        <v>4.5394736842105265</v>
      </c>
      <c r="R476" s="69">
        <v>29</v>
      </c>
      <c r="S476" s="53">
        <f t="shared" si="26"/>
        <v>2.861842105263158</v>
      </c>
      <c r="T476" s="5">
        <f t="shared" si="24"/>
        <v>1.5862068965517242</v>
      </c>
      <c r="U476" s="36">
        <v>1.4730000000000001</v>
      </c>
      <c r="V476" s="36">
        <v>4.05</v>
      </c>
      <c r="W476" s="36">
        <v>0.313</v>
      </c>
      <c r="X476" s="36">
        <v>6</v>
      </c>
      <c r="Y476" s="5">
        <f t="shared" si="27"/>
        <v>0.59210526315789469</v>
      </c>
      <c r="Z476" s="38">
        <v>409</v>
      </c>
    </row>
    <row r="477" spans="1:26">
      <c r="A477" s="64" t="s">
        <v>467</v>
      </c>
      <c r="B477" s="40">
        <v>1999</v>
      </c>
      <c r="C477" s="40">
        <v>2001</v>
      </c>
      <c r="D477" s="40" t="s">
        <v>279</v>
      </c>
      <c r="E477" s="40">
        <v>98</v>
      </c>
      <c r="F477" s="40">
        <v>0.2</v>
      </c>
      <c r="G477" s="40">
        <v>116</v>
      </c>
      <c r="H477" s="40">
        <v>117</v>
      </c>
      <c r="I477" s="40">
        <v>0</v>
      </c>
      <c r="J477" s="40">
        <v>5</v>
      </c>
      <c r="K477" s="40">
        <v>7</v>
      </c>
      <c r="L477" s="40">
        <v>0.41699999999999998</v>
      </c>
      <c r="M477" s="40">
        <v>96</v>
      </c>
      <c r="N477" s="40">
        <v>60</v>
      </c>
      <c r="O477" s="40">
        <v>4.66</v>
      </c>
      <c r="P477" s="40">
        <v>124</v>
      </c>
      <c r="Q477" s="5">
        <f t="shared" si="25"/>
        <v>9.6206896551724128</v>
      </c>
      <c r="R477" s="70">
        <v>74</v>
      </c>
      <c r="S477" s="53">
        <f t="shared" si="26"/>
        <v>5.7413793103448283</v>
      </c>
      <c r="T477" s="5">
        <f t="shared" si="24"/>
        <v>1.6756756756756757</v>
      </c>
      <c r="U477" s="40">
        <v>1.466</v>
      </c>
      <c r="V477" s="40">
        <v>4.38</v>
      </c>
      <c r="W477" s="40">
        <v>0.27900000000000003</v>
      </c>
      <c r="X477" s="40">
        <v>13</v>
      </c>
      <c r="Y477" s="5">
        <f t="shared" si="27"/>
        <v>1.0086206896551724</v>
      </c>
      <c r="Z477" s="42">
        <v>512</v>
      </c>
    </row>
    <row r="478" spans="1:26">
      <c r="A478" s="65" t="s">
        <v>466</v>
      </c>
      <c r="B478" s="36">
        <v>1997</v>
      </c>
      <c r="C478" s="36">
        <v>1999</v>
      </c>
      <c r="D478" s="36" t="s">
        <v>291</v>
      </c>
      <c r="E478" s="36">
        <v>101</v>
      </c>
      <c r="F478" s="36">
        <v>0.2</v>
      </c>
      <c r="G478" s="36">
        <v>91</v>
      </c>
      <c r="H478" s="36">
        <v>85</v>
      </c>
      <c r="I478" s="36">
        <v>0</v>
      </c>
      <c r="J478" s="36">
        <v>1</v>
      </c>
      <c r="K478" s="36">
        <v>5</v>
      </c>
      <c r="L478" s="36">
        <v>0.16700000000000001</v>
      </c>
      <c r="M478" s="36">
        <v>91</v>
      </c>
      <c r="N478" s="36">
        <v>43</v>
      </c>
      <c r="O478" s="36">
        <v>4.25</v>
      </c>
      <c r="P478" s="36">
        <v>104</v>
      </c>
      <c r="Q478" s="5">
        <f t="shared" si="25"/>
        <v>10.285714285714285</v>
      </c>
      <c r="R478" s="69">
        <v>40</v>
      </c>
      <c r="S478" s="53">
        <f t="shared" si="26"/>
        <v>3.9560439560439562</v>
      </c>
      <c r="T478" s="5">
        <f t="shared" si="24"/>
        <v>2.6</v>
      </c>
      <c r="U478" s="36">
        <v>1.44</v>
      </c>
      <c r="V478" s="36">
        <v>3.51</v>
      </c>
      <c r="W478" s="36">
        <v>0.34599999999999997</v>
      </c>
      <c r="X478" s="36">
        <v>9</v>
      </c>
      <c r="Y478" s="5">
        <f t="shared" si="27"/>
        <v>0.89010989010989006</v>
      </c>
      <c r="Z478" s="38">
        <v>398</v>
      </c>
    </row>
    <row r="479" spans="1:26">
      <c r="A479" s="64" t="s">
        <v>465</v>
      </c>
      <c r="B479" s="40">
        <v>1995</v>
      </c>
      <c r="C479" s="40">
        <v>1997</v>
      </c>
      <c r="D479" s="40" t="s">
        <v>284</v>
      </c>
      <c r="E479" s="40">
        <v>96</v>
      </c>
      <c r="F479" s="40">
        <v>0.2</v>
      </c>
      <c r="G479" s="40">
        <v>121.2</v>
      </c>
      <c r="H479" s="40">
        <v>86</v>
      </c>
      <c r="I479" s="40">
        <v>4</v>
      </c>
      <c r="J479" s="40">
        <v>7</v>
      </c>
      <c r="K479" s="40">
        <v>6</v>
      </c>
      <c r="L479" s="40">
        <v>0.53800000000000003</v>
      </c>
      <c r="M479" s="40">
        <v>113</v>
      </c>
      <c r="N479" s="40">
        <v>58</v>
      </c>
      <c r="O479" s="40">
        <v>4.29</v>
      </c>
      <c r="P479" s="40">
        <v>94</v>
      </c>
      <c r="Q479" s="5">
        <f t="shared" si="25"/>
        <v>6.9801980198019802</v>
      </c>
      <c r="R479" s="70">
        <v>56</v>
      </c>
      <c r="S479" s="53">
        <f t="shared" si="26"/>
        <v>4.1584158415841586</v>
      </c>
      <c r="T479" s="5">
        <f t="shared" si="24"/>
        <v>1.6785714285714286</v>
      </c>
      <c r="U479" s="40">
        <v>1.389</v>
      </c>
      <c r="V479" s="40">
        <v>4.59</v>
      </c>
      <c r="W479" s="40">
        <v>0.27600000000000002</v>
      </c>
      <c r="X479" s="40">
        <v>14</v>
      </c>
      <c r="Y479" s="5">
        <f t="shared" si="27"/>
        <v>1.0396039603960396</v>
      </c>
      <c r="Z479" s="42">
        <v>531</v>
      </c>
    </row>
    <row r="480" spans="1:26" ht="30">
      <c r="A480" s="65" t="s">
        <v>464</v>
      </c>
      <c r="B480" s="36">
        <v>1991</v>
      </c>
      <c r="C480" s="36">
        <v>1994</v>
      </c>
      <c r="D480" s="36" t="s">
        <v>300</v>
      </c>
      <c r="E480" s="36">
        <v>96</v>
      </c>
      <c r="F480" s="36">
        <v>0.2</v>
      </c>
      <c r="G480" s="36">
        <v>77.099999999999994</v>
      </c>
      <c r="H480" s="36">
        <v>54</v>
      </c>
      <c r="I480" s="36">
        <v>1</v>
      </c>
      <c r="J480" s="36">
        <v>4</v>
      </c>
      <c r="K480" s="36">
        <v>3</v>
      </c>
      <c r="L480" s="36">
        <v>0.57099999999999995</v>
      </c>
      <c r="M480" s="36">
        <v>66</v>
      </c>
      <c r="N480" s="36">
        <v>38</v>
      </c>
      <c r="O480" s="36">
        <v>4.42</v>
      </c>
      <c r="P480" s="36">
        <v>70</v>
      </c>
      <c r="Q480" s="5">
        <f t="shared" si="25"/>
        <v>8.171206225680935</v>
      </c>
      <c r="R480" s="69">
        <v>35</v>
      </c>
      <c r="S480" s="53">
        <f t="shared" si="26"/>
        <v>4.0856031128404675</v>
      </c>
      <c r="T480" s="5">
        <f t="shared" ref="T480:T526" si="28">P480/R480</f>
        <v>2</v>
      </c>
      <c r="U480" s="36">
        <v>1.306</v>
      </c>
      <c r="V480" s="36">
        <v>3.82</v>
      </c>
      <c r="W480" s="36">
        <v>0.27900000000000003</v>
      </c>
      <c r="X480" s="36">
        <v>6</v>
      </c>
      <c r="Y480" s="5">
        <f t="shared" si="27"/>
        <v>0.70038910505836571</v>
      </c>
      <c r="Z480" s="38">
        <v>334</v>
      </c>
    </row>
    <row r="481" spans="1:26" ht="30">
      <c r="A481" s="64" t="s">
        <v>463</v>
      </c>
      <c r="B481" s="40">
        <v>2016</v>
      </c>
      <c r="C481" s="40">
        <v>2018</v>
      </c>
      <c r="D481" s="40" t="s">
        <v>284</v>
      </c>
      <c r="E481" s="40">
        <v>98</v>
      </c>
      <c r="F481" s="40">
        <v>0.1</v>
      </c>
      <c r="G481" s="40">
        <v>114.2</v>
      </c>
      <c r="H481" s="40">
        <v>134</v>
      </c>
      <c r="I481" s="40">
        <v>0</v>
      </c>
      <c r="J481" s="40">
        <v>5</v>
      </c>
      <c r="K481" s="40">
        <v>6</v>
      </c>
      <c r="L481" s="40">
        <v>0.45500000000000002</v>
      </c>
      <c r="M481" s="40">
        <v>114</v>
      </c>
      <c r="N481" s="40">
        <v>56</v>
      </c>
      <c r="O481" s="40">
        <v>4.4000000000000004</v>
      </c>
      <c r="P481" s="40">
        <v>90</v>
      </c>
      <c r="Q481" s="5">
        <f t="shared" si="25"/>
        <v>7.0928196147110327</v>
      </c>
      <c r="R481" s="70">
        <v>62</v>
      </c>
      <c r="S481" s="53">
        <f t="shared" si="26"/>
        <v>4.8861646234676002</v>
      </c>
      <c r="T481" s="5">
        <f t="shared" si="28"/>
        <v>1.4516129032258065</v>
      </c>
      <c r="U481" s="40">
        <v>1.5349999999999999</v>
      </c>
      <c r="V481" s="40">
        <v>4.45</v>
      </c>
      <c r="W481" s="40">
        <v>0.30199999999999999</v>
      </c>
      <c r="X481" s="40">
        <v>10</v>
      </c>
      <c r="Y481" s="5">
        <f t="shared" si="27"/>
        <v>0.78809106830122588</v>
      </c>
      <c r="Z481" s="42">
        <v>513</v>
      </c>
    </row>
    <row r="482" spans="1:26">
      <c r="A482" s="65" t="s">
        <v>462</v>
      </c>
      <c r="B482" s="36">
        <v>2015</v>
      </c>
      <c r="C482" s="36">
        <v>2017</v>
      </c>
      <c r="D482" s="36" t="s">
        <v>293</v>
      </c>
      <c r="E482" s="36">
        <v>96</v>
      </c>
      <c r="F482" s="36">
        <v>0.1</v>
      </c>
      <c r="G482" s="36">
        <v>142.19999999999999</v>
      </c>
      <c r="H482" s="36">
        <v>154</v>
      </c>
      <c r="I482" s="36">
        <v>0</v>
      </c>
      <c r="J482" s="36">
        <v>4</v>
      </c>
      <c r="K482" s="36">
        <v>6</v>
      </c>
      <c r="L482" s="36">
        <v>0.4</v>
      </c>
      <c r="M482" s="36">
        <v>154</v>
      </c>
      <c r="N482" s="36">
        <v>80</v>
      </c>
      <c r="O482" s="36">
        <v>5.05</v>
      </c>
      <c r="P482" s="36">
        <v>119</v>
      </c>
      <c r="Q482" s="5">
        <f t="shared" si="25"/>
        <v>7.5316455696202542</v>
      </c>
      <c r="R482" s="69">
        <v>66</v>
      </c>
      <c r="S482" s="53">
        <f t="shared" si="26"/>
        <v>4.1772151898734178</v>
      </c>
      <c r="T482" s="5">
        <f t="shared" si="28"/>
        <v>1.803030303030303</v>
      </c>
      <c r="U482" s="36">
        <v>1.542</v>
      </c>
      <c r="V482" s="36">
        <v>4.5999999999999996</v>
      </c>
      <c r="W482" s="36">
        <v>0.32500000000000001</v>
      </c>
      <c r="X482" s="36">
        <v>17</v>
      </c>
      <c r="Y482" s="5">
        <f t="shared" si="27"/>
        <v>1.0759493670886078</v>
      </c>
      <c r="Z482" s="38">
        <v>637</v>
      </c>
    </row>
    <row r="483" spans="1:26">
      <c r="A483" s="64" t="s">
        <v>461</v>
      </c>
      <c r="B483" s="40">
        <v>2014</v>
      </c>
      <c r="C483" s="40">
        <v>2016</v>
      </c>
      <c r="D483" s="40" t="s">
        <v>284</v>
      </c>
      <c r="E483" s="40">
        <v>97</v>
      </c>
      <c r="F483" s="40">
        <v>0.1</v>
      </c>
      <c r="G483" s="40">
        <v>118.2</v>
      </c>
      <c r="H483" s="40">
        <v>99</v>
      </c>
      <c r="I483" s="40">
        <v>2</v>
      </c>
      <c r="J483" s="40">
        <v>7</v>
      </c>
      <c r="K483" s="40">
        <v>7</v>
      </c>
      <c r="L483" s="40">
        <v>0.5</v>
      </c>
      <c r="M483" s="40">
        <v>129</v>
      </c>
      <c r="N483" s="40">
        <v>60</v>
      </c>
      <c r="O483" s="40">
        <v>4.55</v>
      </c>
      <c r="P483" s="40">
        <v>118</v>
      </c>
      <c r="Q483" s="5">
        <f t="shared" si="25"/>
        <v>8.9847715736040605</v>
      </c>
      <c r="R483" s="70">
        <v>48</v>
      </c>
      <c r="S483" s="53">
        <f t="shared" si="26"/>
        <v>3.6548223350253806</v>
      </c>
      <c r="T483" s="5">
        <f t="shared" si="28"/>
        <v>2.4583333333333335</v>
      </c>
      <c r="U483" s="40">
        <v>1.492</v>
      </c>
      <c r="V483" s="40">
        <v>4.24</v>
      </c>
      <c r="W483" s="40">
        <v>0.33800000000000002</v>
      </c>
      <c r="X483" s="40">
        <v>16</v>
      </c>
      <c r="Y483" s="5">
        <f t="shared" si="27"/>
        <v>1.218274111675127</v>
      </c>
      <c r="Z483" s="42">
        <v>525</v>
      </c>
    </row>
    <row r="484" spans="1:26">
      <c r="A484" s="65" t="s">
        <v>460</v>
      </c>
      <c r="B484" s="36">
        <v>2013</v>
      </c>
      <c r="C484" s="36">
        <v>2015</v>
      </c>
      <c r="D484" s="36" t="s">
        <v>291</v>
      </c>
      <c r="E484" s="36">
        <v>96</v>
      </c>
      <c r="F484" s="36">
        <v>0.1</v>
      </c>
      <c r="G484" s="36">
        <v>65.2</v>
      </c>
      <c r="H484" s="36">
        <v>60</v>
      </c>
      <c r="I484" s="36">
        <v>0</v>
      </c>
      <c r="J484" s="36">
        <v>5</v>
      </c>
      <c r="K484" s="36">
        <v>2</v>
      </c>
      <c r="L484" s="36">
        <v>0.71399999999999997</v>
      </c>
      <c r="M484" s="36">
        <v>65</v>
      </c>
      <c r="N484" s="36">
        <v>31</v>
      </c>
      <c r="O484" s="36">
        <v>4.25</v>
      </c>
      <c r="P484" s="36">
        <v>66</v>
      </c>
      <c r="Q484" s="5">
        <f t="shared" si="25"/>
        <v>9.1104294478527592</v>
      </c>
      <c r="R484" s="69">
        <v>33</v>
      </c>
      <c r="S484" s="53">
        <f t="shared" si="26"/>
        <v>4.5552147239263796</v>
      </c>
      <c r="T484" s="5">
        <f t="shared" si="28"/>
        <v>2</v>
      </c>
      <c r="U484" s="36">
        <v>1.492</v>
      </c>
      <c r="V484" s="36">
        <v>4.03</v>
      </c>
      <c r="W484" s="36">
        <v>0.33100000000000002</v>
      </c>
      <c r="X484" s="36">
        <v>7</v>
      </c>
      <c r="Y484" s="5">
        <f t="shared" si="27"/>
        <v>0.96625766871165641</v>
      </c>
      <c r="Z484" s="38">
        <v>285</v>
      </c>
    </row>
    <row r="485" spans="1:26">
      <c r="A485" s="64" t="s">
        <v>459</v>
      </c>
      <c r="B485" s="40">
        <v>2011</v>
      </c>
      <c r="C485" s="40">
        <v>2013</v>
      </c>
      <c r="D485" s="40" t="s">
        <v>293</v>
      </c>
      <c r="E485" s="40">
        <v>97</v>
      </c>
      <c r="F485" s="40">
        <v>0.1</v>
      </c>
      <c r="G485" s="40">
        <v>104.2</v>
      </c>
      <c r="H485" s="40">
        <v>109</v>
      </c>
      <c r="I485" s="40">
        <v>0</v>
      </c>
      <c r="J485" s="40">
        <v>3</v>
      </c>
      <c r="K485" s="40">
        <v>6</v>
      </c>
      <c r="L485" s="40">
        <v>0.33300000000000002</v>
      </c>
      <c r="M485" s="40">
        <v>95</v>
      </c>
      <c r="N485" s="40">
        <v>43</v>
      </c>
      <c r="O485" s="40">
        <v>3.7</v>
      </c>
      <c r="P485" s="40">
        <v>117</v>
      </c>
      <c r="Q485" s="5">
        <f t="shared" si="25"/>
        <v>10.105566218809981</v>
      </c>
      <c r="R485" s="70">
        <v>59</v>
      </c>
      <c r="S485" s="53">
        <f t="shared" si="26"/>
        <v>5.0959692898272548</v>
      </c>
      <c r="T485" s="5">
        <f t="shared" si="28"/>
        <v>1.9830508474576272</v>
      </c>
      <c r="U485" s="40">
        <v>1.4710000000000001</v>
      </c>
      <c r="V485" s="40">
        <v>4.3600000000000003</v>
      </c>
      <c r="W485" s="40">
        <v>0.30599999999999999</v>
      </c>
      <c r="X485" s="40">
        <v>14</v>
      </c>
      <c r="Y485" s="5">
        <f t="shared" si="27"/>
        <v>1.2092130518234165</v>
      </c>
      <c r="Z485" s="42">
        <v>459</v>
      </c>
    </row>
    <row r="486" spans="1:26">
      <c r="A486" s="65" t="s">
        <v>458</v>
      </c>
      <c r="B486" s="36">
        <v>2011</v>
      </c>
      <c r="C486" s="36">
        <v>2013</v>
      </c>
      <c r="D486" s="36" t="s">
        <v>279</v>
      </c>
      <c r="E486" s="36">
        <v>104</v>
      </c>
      <c r="F486" s="36">
        <v>0.1</v>
      </c>
      <c r="G486" s="36">
        <v>39.1</v>
      </c>
      <c r="H486" s="36">
        <v>31</v>
      </c>
      <c r="I486" s="36">
        <v>2</v>
      </c>
      <c r="J486" s="36">
        <v>0</v>
      </c>
      <c r="K486" s="36">
        <v>2</v>
      </c>
      <c r="L486" s="36">
        <v>0</v>
      </c>
      <c r="M486" s="36">
        <v>31</v>
      </c>
      <c r="N486" s="36">
        <v>17</v>
      </c>
      <c r="O486" s="36">
        <v>3.89</v>
      </c>
      <c r="P486" s="36">
        <v>23</v>
      </c>
      <c r="Q486" s="5">
        <f t="shared" si="25"/>
        <v>5.2941176470588234</v>
      </c>
      <c r="R486" s="69">
        <v>15</v>
      </c>
      <c r="S486" s="53">
        <f t="shared" si="26"/>
        <v>3.452685421994885</v>
      </c>
      <c r="T486" s="5">
        <f t="shared" si="28"/>
        <v>1.5333333333333334</v>
      </c>
      <c r="U486" s="36">
        <v>1.169</v>
      </c>
      <c r="V486" s="36">
        <v>5.09</v>
      </c>
      <c r="W486" s="36">
        <v>0.223</v>
      </c>
      <c r="X486" s="36">
        <v>6</v>
      </c>
      <c r="Y486" s="5">
        <f t="shared" si="27"/>
        <v>1.381074168797954</v>
      </c>
      <c r="Z486" s="38">
        <v>158</v>
      </c>
    </row>
    <row r="487" spans="1:26" ht="30">
      <c r="A487" s="64" t="s">
        <v>457</v>
      </c>
      <c r="B487" s="40">
        <v>2009</v>
      </c>
      <c r="C487" s="40">
        <v>2011</v>
      </c>
      <c r="D487" s="40" t="s">
        <v>280</v>
      </c>
      <c r="E487" s="40">
        <v>105</v>
      </c>
      <c r="F487" s="40">
        <v>0.1</v>
      </c>
      <c r="G487" s="40">
        <v>97.1</v>
      </c>
      <c r="H487" s="40">
        <v>91</v>
      </c>
      <c r="I487" s="40">
        <v>0</v>
      </c>
      <c r="J487" s="40">
        <v>4</v>
      </c>
      <c r="K487" s="40">
        <v>3</v>
      </c>
      <c r="L487" s="40">
        <v>0.57099999999999995</v>
      </c>
      <c r="M487" s="40">
        <v>83</v>
      </c>
      <c r="N487" s="40">
        <v>41</v>
      </c>
      <c r="O487" s="40">
        <v>3.79</v>
      </c>
      <c r="P487" s="40">
        <v>107</v>
      </c>
      <c r="Q487" s="5">
        <f t="shared" si="25"/>
        <v>9.9176107106076206</v>
      </c>
      <c r="R487" s="70">
        <v>60</v>
      </c>
      <c r="S487" s="53">
        <f t="shared" si="26"/>
        <v>5.5612770339855819</v>
      </c>
      <c r="T487" s="5">
        <f t="shared" si="28"/>
        <v>1.7833333333333334</v>
      </c>
      <c r="U487" s="40">
        <v>1.4690000000000001</v>
      </c>
      <c r="V487" s="40">
        <v>3.22</v>
      </c>
      <c r="W487" s="40">
        <v>0.309</v>
      </c>
      <c r="X487" s="40">
        <v>3</v>
      </c>
      <c r="Y487" s="5">
        <f t="shared" si="27"/>
        <v>0.27806385169927911</v>
      </c>
      <c r="Z487" s="42">
        <v>436</v>
      </c>
    </row>
    <row r="488" spans="1:26">
      <c r="A488" s="65" t="s">
        <v>456</v>
      </c>
      <c r="B488" s="36">
        <v>2007</v>
      </c>
      <c r="C488" s="36">
        <v>2009</v>
      </c>
      <c r="D488" s="36" t="s">
        <v>280</v>
      </c>
      <c r="E488" s="36">
        <v>101</v>
      </c>
      <c r="F488" s="36">
        <v>0.1</v>
      </c>
      <c r="G488" s="36">
        <v>17.2</v>
      </c>
      <c r="H488" s="36">
        <v>13</v>
      </c>
      <c r="I488" s="36">
        <v>0</v>
      </c>
      <c r="J488" s="36">
        <v>0</v>
      </c>
      <c r="K488" s="36">
        <v>0</v>
      </c>
      <c r="L488" s="66"/>
      <c r="M488" s="36">
        <v>11</v>
      </c>
      <c r="N488" s="36">
        <v>9</v>
      </c>
      <c r="O488" s="36">
        <v>4.58</v>
      </c>
      <c r="P488" s="36">
        <v>20</v>
      </c>
      <c r="Q488" s="5">
        <f t="shared" si="25"/>
        <v>10.465116279069768</v>
      </c>
      <c r="R488" s="69">
        <v>11</v>
      </c>
      <c r="S488" s="53">
        <f t="shared" si="26"/>
        <v>5.7558139534883725</v>
      </c>
      <c r="T488" s="5">
        <f t="shared" si="28"/>
        <v>1.8181818181818181</v>
      </c>
      <c r="U488" s="36">
        <v>1.2450000000000001</v>
      </c>
      <c r="V488" s="36">
        <v>3.67</v>
      </c>
      <c r="W488" s="36">
        <v>0.25600000000000001</v>
      </c>
      <c r="X488" s="36">
        <v>1</v>
      </c>
      <c r="Y488" s="5">
        <f t="shared" si="27"/>
        <v>0.52325581395348841</v>
      </c>
      <c r="Z488" s="38">
        <v>73</v>
      </c>
    </row>
    <row r="489" spans="1:26">
      <c r="A489" s="64" t="s">
        <v>455</v>
      </c>
      <c r="B489" s="40">
        <v>2007</v>
      </c>
      <c r="C489" s="40">
        <v>2009</v>
      </c>
      <c r="D489" s="40" t="s">
        <v>293</v>
      </c>
      <c r="E489" s="40">
        <v>96</v>
      </c>
      <c r="F489" s="40">
        <v>0.1</v>
      </c>
      <c r="G489" s="40">
        <v>91.2</v>
      </c>
      <c r="H489" s="40">
        <v>99</v>
      </c>
      <c r="I489" s="40">
        <v>0</v>
      </c>
      <c r="J489" s="40">
        <v>3</v>
      </c>
      <c r="K489" s="40">
        <v>6</v>
      </c>
      <c r="L489" s="40">
        <v>0.33300000000000002</v>
      </c>
      <c r="M489" s="40">
        <v>92</v>
      </c>
      <c r="N489" s="40">
        <v>41</v>
      </c>
      <c r="O489" s="40">
        <v>4.03</v>
      </c>
      <c r="P489" s="40">
        <v>88</v>
      </c>
      <c r="Q489" s="5">
        <f t="shared" si="25"/>
        <v>8.6842105263157894</v>
      </c>
      <c r="R489" s="70">
        <v>37</v>
      </c>
      <c r="S489" s="53">
        <f t="shared" si="26"/>
        <v>3.6513157894736841</v>
      </c>
      <c r="T489" s="5">
        <f t="shared" si="28"/>
        <v>2.3783783783783785</v>
      </c>
      <c r="U489" s="40">
        <v>1.407</v>
      </c>
      <c r="V489" s="40">
        <v>3.59</v>
      </c>
      <c r="W489" s="40">
        <v>0.32600000000000001</v>
      </c>
      <c r="X489" s="40">
        <v>7</v>
      </c>
      <c r="Y489" s="5">
        <f t="shared" si="27"/>
        <v>0.69078947368421051</v>
      </c>
      <c r="Z489" s="42">
        <v>401</v>
      </c>
    </row>
    <row r="490" spans="1:26">
      <c r="A490" s="65" t="s">
        <v>454</v>
      </c>
      <c r="B490" s="36">
        <v>2004</v>
      </c>
      <c r="C490" s="36">
        <v>2006</v>
      </c>
      <c r="D490" s="36" t="s">
        <v>279</v>
      </c>
      <c r="E490" s="36">
        <v>96</v>
      </c>
      <c r="F490" s="36">
        <v>0.1</v>
      </c>
      <c r="G490" s="36">
        <v>95.1</v>
      </c>
      <c r="H490" s="36">
        <v>81</v>
      </c>
      <c r="I490" s="36">
        <v>2</v>
      </c>
      <c r="J490" s="36">
        <v>5</v>
      </c>
      <c r="K490" s="36">
        <v>4</v>
      </c>
      <c r="L490" s="36">
        <v>0.55600000000000005</v>
      </c>
      <c r="M490" s="36">
        <v>96</v>
      </c>
      <c r="N490" s="36">
        <v>50</v>
      </c>
      <c r="O490" s="36">
        <v>4.72</v>
      </c>
      <c r="P490" s="36">
        <v>76</v>
      </c>
      <c r="Q490" s="5">
        <f t="shared" si="25"/>
        <v>7.1924290220820195</v>
      </c>
      <c r="R490" s="69">
        <v>41</v>
      </c>
      <c r="S490" s="53">
        <f t="shared" si="26"/>
        <v>3.8801261829653</v>
      </c>
      <c r="T490" s="5">
        <f t="shared" si="28"/>
        <v>1.8536585365853659</v>
      </c>
      <c r="U490" s="36">
        <v>1.4370000000000001</v>
      </c>
      <c r="V490" s="36">
        <v>4.82</v>
      </c>
      <c r="W490" s="36">
        <v>0.29899999999999999</v>
      </c>
      <c r="X490" s="36">
        <v>14</v>
      </c>
      <c r="Y490" s="5">
        <f t="shared" si="27"/>
        <v>1.3249211356466877</v>
      </c>
      <c r="Z490" s="38">
        <v>419</v>
      </c>
    </row>
    <row r="491" spans="1:26">
      <c r="A491" s="64" t="s">
        <v>453</v>
      </c>
      <c r="B491" s="40">
        <v>1991</v>
      </c>
      <c r="C491" s="40">
        <v>1993</v>
      </c>
      <c r="D491" s="40" t="s">
        <v>284</v>
      </c>
      <c r="E491" s="40">
        <v>102</v>
      </c>
      <c r="F491" s="40">
        <v>0.1</v>
      </c>
      <c r="G491" s="40">
        <v>273.2</v>
      </c>
      <c r="H491" s="40">
        <v>179</v>
      </c>
      <c r="I491" s="40">
        <v>13</v>
      </c>
      <c r="J491" s="40">
        <v>14</v>
      </c>
      <c r="K491" s="40">
        <v>19</v>
      </c>
      <c r="L491" s="40">
        <v>0.42399999999999999</v>
      </c>
      <c r="M491" s="40">
        <v>269</v>
      </c>
      <c r="N491" s="40">
        <v>114</v>
      </c>
      <c r="O491" s="40">
        <v>3.75</v>
      </c>
      <c r="P491" s="40">
        <v>130</v>
      </c>
      <c r="Q491" s="5">
        <f t="shared" si="25"/>
        <v>4.2825768667642752</v>
      </c>
      <c r="R491" s="70">
        <v>98</v>
      </c>
      <c r="S491" s="53">
        <f t="shared" si="26"/>
        <v>3.2284040995607617</v>
      </c>
      <c r="T491" s="5">
        <f t="shared" si="28"/>
        <v>1.3265306122448979</v>
      </c>
      <c r="U491" s="40">
        <v>1.341</v>
      </c>
      <c r="V491" s="40">
        <v>3.78</v>
      </c>
      <c r="W491" s="40">
        <v>0.28199999999999997</v>
      </c>
      <c r="X491" s="40">
        <v>15</v>
      </c>
      <c r="Y491" s="5">
        <f t="shared" si="27"/>
        <v>0.49414348462664714</v>
      </c>
      <c r="Z491" s="42">
        <v>1165</v>
      </c>
    </row>
    <row r="492" spans="1:26" ht="30">
      <c r="A492" s="65" t="s">
        <v>452</v>
      </c>
      <c r="B492" s="36">
        <v>1991</v>
      </c>
      <c r="C492" s="36">
        <v>1993</v>
      </c>
      <c r="D492" s="36" t="s">
        <v>293</v>
      </c>
      <c r="E492" s="36">
        <v>98</v>
      </c>
      <c r="F492" s="36">
        <v>0.1</v>
      </c>
      <c r="G492" s="36">
        <v>270.2</v>
      </c>
      <c r="H492" s="36">
        <v>101</v>
      </c>
      <c r="I492" s="36">
        <v>31</v>
      </c>
      <c r="J492" s="36">
        <v>5</v>
      </c>
      <c r="K492" s="36">
        <v>35</v>
      </c>
      <c r="L492" s="36">
        <v>0.125</v>
      </c>
      <c r="M492" s="36">
        <v>285</v>
      </c>
      <c r="N492" s="36">
        <v>115</v>
      </c>
      <c r="O492" s="36">
        <v>3.82</v>
      </c>
      <c r="P492" s="36">
        <v>146</v>
      </c>
      <c r="Q492" s="5">
        <f t="shared" si="25"/>
        <v>4.8630643967431526</v>
      </c>
      <c r="R492" s="69">
        <v>85</v>
      </c>
      <c r="S492" s="53">
        <f t="shared" si="26"/>
        <v>2.8312361213915618</v>
      </c>
      <c r="T492" s="5">
        <f t="shared" si="28"/>
        <v>1.7176470588235293</v>
      </c>
      <c r="U492" s="36">
        <v>1.367</v>
      </c>
      <c r="V492" s="36">
        <v>3.73</v>
      </c>
      <c r="W492" s="36">
        <v>0.29899999999999999</v>
      </c>
      <c r="X492" s="36">
        <v>20</v>
      </c>
      <c r="Y492" s="5">
        <f t="shared" si="27"/>
        <v>0.66617320503330868</v>
      </c>
      <c r="Z492" s="38">
        <v>1164</v>
      </c>
    </row>
    <row r="493" spans="1:26" ht="30">
      <c r="A493" s="64" t="s">
        <v>261</v>
      </c>
      <c r="B493" s="40">
        <v>1980</v>
      </c>
      <c r="C493" s="40">
        <v>1982</v>
      </c>
      <c r="D493" s="40" t="s">
        <v>280</v>
      </c>
      <c r="E493" s="40">
        <v>97</v>
      </c>
      <c r="F493" s="40">
        <v>0.1</v>
      </c>
      <c r="G493" s="40">
        <v>38.200000000000003</v>
      </c>
      <c r="H493" s="40">
        <v>10</v>
      </c>
      <c r="I493" s="40">
        <v>1</v>
      </c>
      <c r="J493" s="40">
        <v>1</v>
      </c>
      <c r="K493" s="40">
        <v>1</v>
      </c>
      <c r="L493" s="40">
        <v>0.5</v>
      </c>
      <c r="M493" s="40">
        <v>37</v>
      </c>
      <c r="N493" s="40">
        <v>18</v>
      </c>
      <c r="O493" s="40">
        <v>4.1900000000000004</v>
      </c>
      <c r="P493" s="40">
        <v>26</v>
      </c>
      <c r="Q493" s="5">
        <f t="shared" si="25"/>
        <v>6.1256544502617798</v>
      </c>
      <c r="R493" s="70">
        <v>19</v>
      </c>
      <c r="S493" s="53">
        <f t="shared" si="26"/>
        <v>4.4764397905759159</v>
      </c>
      <c r="T493" s="5">
        <f t="shared" si="28"/>
        <v>1.368421052631579</v>
      </c>
      <c r="U493" s="40">
        <v>1.448</v>
      </c>
      <c r="V493" s="40">
        <v>4.18</v>
      </c>
      <c r="W493" s="40">
        <v>0.27700000000000002</v>
      </c>
      <c r="X493" s="40">
        <v>4</v>
      </c>
      <c r="Y493" s="5">
        <f t="shared" si="27"/>
        <v>0.94240837696335067</v>
      </c>
      <c r="Z493" s="42">
        <v>169</v>
      </c>
    </row>
    <row r="494" spans="1:26">
      <c r="A494" s="65" t="s">
        <v>451</v>
      </c>
      <c r="B494" s="36">
        <v>1980</v>
      </c>
      <c r="C494" s="36">
        <v>1982</v>
      </c>
      <c r="D494" s="36" t="s">
        <v>293</v>
      </c>
      <c r="E494" s="36">
        <v>101</v>
      </c>
      <c r="F494" s="36">
        <v>0.1</v>
      </c>
      <c r="G494" s="36">
        <v>55</v>
      </c>
      <c r="H494" s="36">
        <v>40</v>
      </c>
      <c r="I494" s="36">
        <v>2</v>
      </c>
      <c r="J494" s="36">
        <v>3</v>
      </c>
      <c r="K494" s="36">
        <v>1</v>
      </c>
      <c r="L494" s="36">
        <v>0.75</v>
      </c>
      <c r="M494" s="36">
        <v>51</v>
      </c>
      <c r="N494" s="36">
        <v>25</v>
      </c>
      <c r="O494" s="36">
        <v>4.09</v>
      </c>
      <c r="P494" s="36">
        <v>43</v>
      </c>
      <c r="Q494" s="5">
        <f t="shared" si="25"/>
        <v>7.036363636363637</v>
      </c>
      <c r="R494" s="69">
        <v>36</v>
      </c>
      <c r="S494" s="53">
        <f t="shared" si="26"/>
        <v>5.8909090909090907</v>
      </c>
      <c r="T494" s="5">
        <f t="shared" si="28"/>
        <v>1.1944444444444444</v>
      </c>
      <c r="U494" s="36">
        <v>1.5820000000000001</v>
      </c>
      <c r="V494" s="36">
        <v>4.55</v>
      </c>
      <c r="W494" s="36">
        <v>0.28299999999999997</v>
      </c>
      <c r="X494" s="36">
        <v>6</v>
      </c>
      <c r="Y494" s="5">
        <f t="shared" si="27"/>
        <v>0.98181818181818181</v>
      </c>
      <c r="Z494" s="38">
        <v>246</v>
      </c>
    </row>
    <row r="495" spans="1:26" ht="30">
      <c r="A495" s="64" t="s">
        <v>450</v>
      </c>
      <c r="B495" s="40">
        <v>2016</v>
      </c>
      <c r="C495" s="40">
        <v>2018</v>
      </c>
      <c r="D495" s="40" t="s">
        <v>293</v>
      </c>
      <c r="E495" s="40">
        <v>101</v>
      </c>
      <c r="F495" s="40">
        <v>0</v>
      </c>
      <c r="G495" s="40">
        <v>149.1</v>
      </c>
      <c r="H495" s="40">
        <v>156</v>
      </c>
      <c r="I495" s="40">
        <v>0</v>
      </c>
      <c r="J495" s="40">
        <v>5</v>
      </c>
      <c r="K495" s="40">
        <v>13</v>
      </c>
      <c r="L495" s="40">
        <v>0.27800000000000002</v>
      </c>
      <c r="M495" s="40">
        <v>140</v>
      </c>
      <c r="N495" s="40">
        <v>68</v>
      </c>
      <c r="O495" s="40">
        <v>4.0999999999999996</v>
      </c>
      <c r="P495" s="40">
        <v>124</v>
      </c>
      <c r="Q495" s="5">
        <f t="shared" si="25"/>
        <v>7.4849094567404428</v>
      </c>
      <c r="R495" s="70">
        <v>49</v>
      </c>
      <c r="S495" s="53">
        <f t="shared" si="26"/>
        <v>2.9577464788732395</v>
      </c>
      <c r="T495" s="5">
        <f t="shared" si="28"/>
        <v>2.5306122448979593</v>
      </c>
      <c r="U495" s="40">
        <v>1.266</v>
      </c>
      <c r="V495" s="40">
        <v>3.66</v>
      </c>
      <c r="W495" s="40">
        <v>0.29099999999999998</v>
      </c>
      <c r="X495" s="40">
        <v>12</v>
      </c>
      <c r="Y495" s="5">
        <f t="shared" si="27"/>
        <v>0.72434607645875249</v>
      </c>
      <c r="Z495" s="42">
        <v>637</v>
      </c>
    </row>
    <row r="496" spans="1:26">
      <c r="A496" s="65" t="s">
        <v>449</v>
      </c>
      <c r="B496" s="36">
        <v>2014</v>
      </c>
      <c r="C496" s="36">
        <v>2018</v>
      </c>
      <c r="D496" s="36" t="s">
        <v>448</v>
      </c>
      <c r="E496" s="36">
        <v>97</v>
      </c>
      <c r="F496" s="36">
        <v>0</v>
      </c>
      <c r="G496" s="36">
        <v>22.2</v>
      </c>
      <c r="H496" s="36">
        <v>7</v>
      </c>
      <c r="I496" s="36">
        <v>3</v>
      </c>
      <c r="J496" s="36">
        <v>0</v>
      </c>
      <c r="K496" s="36">
        <v>2</v>
      </c>
      <c r="L496" s="36">
        <v>0</v>
      </c>
      <c r="M496" s="36">
        <v>15</v>
      </c>
      <c r="N496" s="36">
        <v>10</v>
      </c>
      <c r="O496" s="36">
        <v>3.97</v>
      </c>
      <c r="P496" s="36">
        <v>16</v>
      </c>
      <c r="Q496" s="5">
        <f t="shared" si="25"/>
        <v>6.4864864864864868</v>
      </c>
      <c r="R496" s="69">
        <v>13</v>
      </c>
      <c r="S496" s="53">
        <f t="shared" si="26"/>
        <v>5.2702702702702702</v>
      </c>
      <c r="T496" s="5">
        <f t="shared" si="28"/>
        <v>1.2307692307692308</v>
      </c>
      <c r="U496" s="36">
        <v>1.2350000000000001</v>
      </c>
      <c r="V496" s="36">
        <v>4.8600000000000003</v>
      </c>
      <c r="W496" s="36">
        <v>0.2</v>
      </c>
      <c r="X496" s="36">
        <v>2</v>
      </c>
      <c r="Y496" s="5">
        <f t="shared" si="27"/>
        <v>0.81081081081081086</v>
      </c>
      <c r="Z496" s="38">
        <v>98</v>
      </c>
    </row>
    <row r="497" spans="1:26">
      <c r="A497" s="64" t="s">
        <v>447</v>
      </c>
      <c r="B497" s="40">
        <v>2015</v>
      </c>
      <c r="C497" s="40">
        <v>2017</v>
      </c>
      <c r="D497" s="40" t="s">
        <v>291</v>
      </c>
      <c r="E497" s="40">
        <v>98</v>
      </c>
      <c r="F497" s="40">
        <v>0</v>
      </c>
      <c r="G497" s="40">
        <v>95</v>
      </c>
      <c r="H497" s="40">
        <v>73</v>
      </c>
      <c r="I497" s="40">
        <v>0</v>
      </c>
      <c r="J497" s="40">
        <v>7</v>
      </c>
      <c r="K497" s="40">
        <v>2</v>
      </c>
      <c r="L497" s="40">
        <v>0.77800000000000002</v>
      </c>
      <c r="M497" s="40">
        <v>98</v>
      </c>
      <c r="N497" s="40">
        <v>44</v>
      </c>
      <c r="O497" s="40">
        <v>4.17</v>
      </c>
      <c r="P497" s="40">
        <v>75</v>
      </c>
      <c r="Q497" s="5">
        <f t="shared" si="25"/>
        <v>7.1052631578947372</v>
      </c>
      <c r="R497" s="70">
        <v>22</v>
      </c>
      <c r="S497" s="53">
        <f t="shared" si="26"/>
        <v>2.0842105263157893</v>
      </c>
      <c r="T497" s="5">
        <f t="shared" si="28"/>
        <v>3.4090909090909092</v>
      </c>
      <c r="U497" s="40">
        <v>1.2629999999999999</v>
      </c>
      <c r="V497" s="40">
        <v>4.41</v>
      </c>
      <c r="W497" s="40">
        <v>0.29299999999999998</v>
      </c>
      <c r="X497" s="40">
        <v>15</v>
      </c>
      <c r="Y497" s="5">
        <f t="shared" si="27"/>
        <v>1.4210526315789473</v>
      </c>
      <c r="Z497" s="42">
        <v>399</v>
      </c>
    </row>
    <row r="498" spans="1:26">
      <c r="A498" s="65" t="s">
        <v>446</v>
      </c>
      <c r="B498" s="36">
        <v>2011</v>
      </c>
      <c r="C498" s="36">
        <v>2013</v>
      </c>
      <c r="D498" s="36" t="s">
        <v>291</v>
      </c>
      <c r="E498" s="36">
        <v>101</v>
      </c>
      <c r="F498" s="36">
        <v>0</v>
      </c>
      <c r="G498" s="36">
        <v>105</v>
      </c>
      <c r="H498" s="36">
        <v>103</v>
      </c>
      <c r="I498" s="36">
        <v>0</v>
      </c>
      <c r="J498" s="36">
        <v>4</v>
      </c>
      <c r="K498" s="36">
        <v>3</v>
      </c>
      <c r="L498" s="36">
        <v>0.57099999999999995</v>
      </c>
      <c r="M498" s="36">
        <v>98</v>
      </c>
      <c r="N498" s="36">
        <v>41</v>
      </c>
      <c r="O498" s="36">
        <v>3.51</v>
      </c>
      <c r="P498" s="36">
        <v>97</v>
      </c>
      <c r="Q498" s="5">
        <f t="shared" si="25"/>
        <v>8.3142857142857149</v>
      </c>
      <c r="R498" s="69">
        <v>33</v>
      </c>
      <c r="S498" s="53">
        <f t="shared" si="26"/>
        <v>2.8285714285714283</v>
      </c>
      <c r="T498" s="5">
        <f t="shared" si="28"/>
        <v>2.9393939393939394</v>
      </c>
      <c r="U498" s="36">
        <v>1.248</v>
      </c>
      <c r="V498" s="36">
        <v>3.58</v>
      </c>
      <c r="W498" s="36">
        <v>0.29499999999999998</v>
      </c>
      <c r="X498" s="36">
        <v>11</v>
      </c>
      <c r="Y498" s="5">
        <f t="shared" si="27"/>
        <v>0.94285714285714284</v>
      </c>
      <c r="Z498" s="38">
        <v>439</v>
      </c>
    </row>
    <row r="499" spans="1:26">
      <c r="A499" s="64" t="s">
        <v>445</v>
      </c>
      <c r="B499" s="40">
        <v>2009</v>
      </c>
      <c r="C499" s="40">
        <v>2012</v>
      </c>
      <c r="D499" s="40" t="s">
        <v>315</v>
      </c>
      <c r="E499" s="40">
        <v>101</v>
      </c>
      <c r="F499" s="40">
        <v>0</v>
      </c>
      <c r="G499" s="40">
        <v>18</v>
      </c>
      <c r="H499" s="40">
        <v>9</v>
      </c>
      <c r="I499" s="40">
        <v>1</v>
      </c>
      <c r="J499" s="40">
        <v>0</v>
      </c>
      <c r="K499" s="40">
        <v>1</v>
      </c>
      <c r="L499" s="40">
        <v>0</v>
      </c>
      <c r="M499" s="40">
        <v>22</v>
      </c>
      <c r="N499" s="40">
        <v>8</v>
      </c>
      <c r="O499" s="40">
        <v>4</v>
      </c>
      <c r="P499" s="40">
        <v>11</v>
      </c>
      <c r="Q499" s="5">
        <f t="shared" si="25"/>
        <v>5.5</v>
      </c>
      <c r="R499" s="70">
        <v>8</v>
      </c>
      <c r="S499" s="53">
        <f t="shared" si="26"/>
        <v>4</v>
      </c>
      <c r="T499" s="5">
        <f t="shared" si="28"/>
        <v>1.375</v>
      </c>
      <c r="U499" s="40">
        <v>1.667</v>
      </c>
      <c r="V499" s="40">
        <v>4.8</v>
      </c>
      <c r="W499" s="40">
        <v>0.33900000000000002</v>
      </c>
      <c r="X499" s="40">
        <v>2</v>
      </c>
      <c r="Y499" s="5">
        <f t="shared" si="27"/>
        <v>1</v>
      </c>
      <c r="Z499" s="42">
        <v>81</v>
      </c>
    </row>
    <row r="500" spans="1:26" ht="30">
      <c r="A500" s="65" t="s">
        <v>444</v>
      </c>
      <c r="B500" s="36">
        <v>2004</v>
      </c>
      <c r="C500" s="36">
        <v>2006</v>
      </c>
      <c r="D500" s="36" t="s">
        <v>284</v>
      </c>
      <c r="E500" s="36">
        <v>101</v>
      </c>
      <c r="F500" s="36">
        <v>0</v>
      </c>
      <c r="G500" s="36">
        <v>141.19999999999999</v>
      </c>
      <c r="H500" s="36">
        <v>131</v>
      </c>
      <c r="I500" s="36">
        <v>0</v>
      </c>
      <c r="J500" s="36">
        <v>7</v>
      </c>
      <c r="K500" s="36">
        <v>7</v>
      </c>
      <c r="L500" s="36">
        <v>0.5</v>
      </c>
      <c r="M500" s="36">
        <v>149</v>
      </c>
      <c r="N500" s="36">
        <v>71</v>
      </c>
      <c r="O500" s="36">
        <v>4.51</v>
      </c>
      <c r="P500" s="36">
        <v>115</v>
      </c>
      <c r="Q500" s="5">
        <f t="shared" si="25"/>
        <v>7.330028328611899</v>
      </c>
      <c r="R500" s="69">
        <v>63</v>
      </c>
      <c r="S500" s="53">
        <f t="shared" si="26"/>
        <v>4.0155807365439102</v>
      </c>
      <c r="T500" s="5">
        <f t="shared" si="28"/>
        <v>1.8253968253968254</v>
      </c>
      <c r="U500" s="36">
        <v>1.496</v>
      </c>
      <c r="V500" s="36">
        <v>5.08</v>
      </c>
      <c r="W500" s="36">
        <v>0.29899999999999999</v>
      </c>
      <c r="X500" s="36">
        <v>23</v>
      </c>
      <c r="Y500" s="5">
        <f t="shared" si="27"/>
        <v>1.4660056657223797</v>
      </c>
      <c r="Z500" s="38">
        <v>635</v>
      </c>
    </row>
    <row r="501" spans="1:26">
      <c r="A501" s="64" t="s">
        <v>443</v>
      </c>
      <c r="B501" s="40">
        <v>1998</v>
      </c>
      <c r="C501" s="40">
        <v>2000</v>
      </c>
      <c r="D501" s="40" t="s">
        <v>291</v>
      </c>
      <c r="E501" s="40">
        <v>95</v>
      </c>
      <c r="F501" s="40">
        <v>0</v>
      </c>
      <c r="G501" s="40">
        <v>93.2</v>
      </c>
      <c r="H501" s="40">
        <v>95</v>
      </c>
      <c r="I501" s="40">
        <v>0</v>
      </c>
      <c r="J501" s="40">
        <v>1</v>
      </c>
      <c r="K501" s="40">
        <v>3</v>
      </c>
      <c r="L501" s="40">
        <v>0.25</v>
      </c>
      <c r="M501" s="40">
        <v>115</v>
      </c>
      <c r="N501" s="40">
        <v>53</v>
      </c>
      <c r="O501" s="40">
        <v>5.09</v>
      </c>
      <c r="P501" s="40">
        <v>66</v>
      </c>
      <c r="Q501" s="5">
        <f t="shared" si="25"/>
        <v>6.3733905579399144</v>
      </c>
      <c r="R501" s="70">
        <v>28</v>
      </c>
      <c r="S501" s="53">
        <f t="shared" si="26"/>
        <v>2.7038626609442056</v>
      </c>
      <c r="T501" s="5">
        <f t="shared" si="28"/>
        <v>2.3571428571428572</v>
      </c>
      <c r="U501" s="40">
        <v>1.5269999999999999</v>
      </c>
      <c r="V501" s="40">
        <v>4.9800000000000004</v>
      </c>
      <c r="W501" s="40">
        <v>0.32500000000000001</v>
      </c>
      <c r="X501" s="40">
        <v>17</v>
      </c>
      <c r="Y501" s="5">
        <f t="shared" si="27"/>
        <v>1.6416309012875536</v>
      </c>
      <c r="Z501" s="42">
        <v>414</v>
      </c>
    </row>
    <row r="502" spans="1:26">
      <c r="A502" s="65" t="s">
        <v>442</v>
      </c>
      <c r="B502" s="36">
        <v>1995</v>
      </c>
      <c r="C502" s="36">
        <v>1999</v>
      </c>
      <c r="D502" s="36" t="s">
        <v>441</v>
      </c>
      <c r="E502" s="36">
        <v>98</v>
      </c>
      <c r="F502" s="36">
        <v>0</v>
      </c>
      <c r="G502" s="36">
        <v>12</v>
      </c>
      <c r="H502" s="36">
        <v>19</v>
      </c>
      <c r="I502" s="36">
        <v>0</v>
      </c>
      <c r="J502" s="36">
        <v>1</v>
      </c>
      <c r="K502" s="36">
        <v>2</v>
      </c>
      <c r="L502" s="36">
        <v>0.33300000000000002</v>
      </c>
      <c r="M502" s="36">
        <v>14</v>
      </c>
      <c r="N502" s="36">
        <v>6</v>
      </c>
      <c r="O502" s="36">
        <v>4.5</v>
      </c>
      <c r="P502" s="36">
        <v>5</v>
      </c>
      <c r="Q502" s="5">
        <f t="shared" si="25"/>
        <v>3.75</v>
      </c>
      <c r="R502" s="69">
        <v>5</v>
      </c>
      <c r="S502" s="53">
        <f t="shared" si="26"/>
        <v>3.75</v>
      </c>
      <c r="T502" s="5">
        <f t="shared" si="28"/>
        <v>1</v>
      </c>
      <c r="U502" s="36">
        <v>1.583</v>
      </c>
      <c r="V502" s="36">
        <v>5.7</v>
      </c>
      <c r="W502" s="36">
        <v>0.3</v>
      </c>
      <c r="X502" s="36">
        <v>2</v>
      </c>
      <c r="Y502" s="5">
        <f t="shared" si="27"/>
        <v>1.5</v>
      </c>
      <c r="Z502" s="38">
        <v>53</v>
      </c>
    </row>
    <row r="503" spans="1:26">
      <c r="A503" s="64" t="s">
        <v>440</v>
      </c>
      <c r="B503" s="40">
        <v>1969</v>
      </c>
      <c r="C503" s="40">
        <v>1971</v>
      </c>
      <c r="D503" s="40" t="s">
        <v>279</v>
      </c>
      <c r="E503" s="40">
        <v>95</v>
      </c>
      <c r="F503" s="40">
        <v>0</v>
      </c>
      <c r="G503" s="40">
        <v>57.1</v>
      </c>
      <c r="H503" s="40">
        <v>34</v>
      </c>
      <c r="I503" s="40">
        <v>0</v>
      </c>
      <c r="J503" s="40">
        <v>2</v>
      </c>
      <c r="K503" s="40">
        <v>1</v>
      </c>
      <c r="L503" s="40">
        <v>0.66700000000000004</v>
      </c>
      <c r="M503" s="40">
        <v>55</v>
      </c>
      <c r="N503" s="40">
        <v>23</v>
      </c>
      <c r="O503" s="40">
        <v>3.61</v>
      </c>
      <c r="P503" s="40">
        <v>27</v>
      </c>
      <c r="Q503" s="5">
        <f t="shared" si="25"/>
        <v>4.2556917688266198</v>
      </c>
      <c r="R503" s="70">
        <v>32</v>
      </c>
      <c r="S503" s="53">
        <f t="shared" si="26"/>
        <v>5.0437828371278464</v>
      </c>
      <c r="T503" s="5">
        <f t="shared" si="28"/>
        <v>0.84375</v>
      </c>
      <c r="U503" s="40">
        <v>1.5169999999999999</v>
      </c>
      <c r="V503" s="40">
        <v>4.24</v>
      </c>
      <c r="W503" s="40">
        <v>0.27300000000000002</v>
      </c>
      <c r="X503" s="40">
        <v>4</v>
      </c>
      <c r="Y503" s="5">
        <f t="shared" si="27"/>
        <v>0.6304728546409808</v>
      </c>
      <c r="Z503" s="42">
        <v>253</v>
      </c>
    </row>
    <row r="504" spans="1:26">
      <c r="A504" s="65" t="s">
        <v>439</v>
      </c>
      <c r="B504" s="36">
        <v>2006</v>
      </c>
      <c r="C504" s="36">
        <v>2009</v>
      </c>
      <c r="D504" s="36" t="s">
        <v>438</v>
      </c>
      <c r="E504" s="36">
        <v>96</v>
      </c>
      <c r="F504" s="36">
        <v>-0.1</v>
      </c>
      <c r="G504" s="36">
        <v>47.1</v>
      </c>
      <c r="H504" s="36">
        <v>45</v>
      </c>
      <c r="I504" s="36">
        <v>0</v>
      </c>
      <c r="J504" s="36">
        <v>1</v>
      </c>
      <c r="K504" s="36">
        <v>0</v>
      </c>
      <c r="L504" s="36">
        <v>1</v>
      </c>
      <c r="M504" s="36">
        <v>43</v>
      </c>
      <c r="N504" s="36">
        <v>24</v>
      </c>
      <c r="O504" s="36">
        <v>4.5599999999999996</v>
      </c>
      <c r="P504" s="36">
        <v>38</v>
      </c>
      <c r="Q504" s="5">
        <f t="shared" si="25"/>
        <v>7.2611464968152859</v>
      </c>
      <c r="R504" s="69">
        <v>20</v>
      </c>
      <c r="S504" s="53">
        <f t="shared" si="26"/>
        <v>3.8216560509554136</v>
      </c>
      <c r="T504" s="5">
        <f t="shared" si="28"/>
        <v>1.9</v>
      </c>
      <c r="U504" s="36">
        <v>1.331</v>
      </c>
      <c r="V504" s="36">
        <v>4.3499999999999996</v>
      </c>
      <c r="W504" s="36">
        <v>0.27500000000000002</v>
      </c>
      <c r="X504" s="36">
        <v>5</v>
      </c>
      <c r="Y504" s="5">
        <f t="shared" si="27"/>
        <v>0.9554140127388534</v>
      </c>
      <c r="Z504" s="38">
        <v>205</v>
      </c>
    </row>
    <row r="505" spans="1:26">
      <c r="A505" s="64" t="s">
        <v>437</v>
      </c>
      <c r="B505" s="40">
        <v>2004</v>
      </c>
      <c r="C505" s="40">
        <v>2006</v>
      </c>
      <c r="D505" s="40" t="s">
        <v>302</v>
      </c>
      <c r="E505" s="40">
        <v>95</v>
      </c>
      <c r="F505" s="40">
        <v>-0.1</v>
      </c>
      <c r="G505" s="40">
        <v>190.2</v>
      </c>
      <c r="H505" s="40">
        <v>146</v>
      </c>
      <c r="I505" s="40">
        <v>0</v>
      </c>
      <c r="J505" s="40">
        <v>10</v>
      </c>
      <c r="K505" s="40">
        <v>10</v>
      </c>
      <c r="L505" s="40">
        <v>0.5</v>
      </c>
      <c r="M505" s="40">
        <v>236</v>
      </c>
      <c r="N505" s="40">
        <v>103</v>
      </c>
      <c r="O505" s="40">
        <v>4.8600000000000003</v>
      </c>
      <c r="P505" s="40">
        <v>132</v>
      </c>
      <c r="Q505" s="5">
        <f t="shared" si="25"/>
        <v>6.2460567823343851</v>
      </c>
      <c r="R505" s="70">
        <v>48</v>
      </c>
      <c r="S505" s="53">
        <f t="shared" si="26"/>
        <v>2.2712933753943223</v>
      </c>
      <c r="T505" s="5">
        <f t="shared" si="28"/>
        <v>2.75</v>
      </c>
      <c r="U505" s="40">
        <v>1.49</v>
      </c>
      <c r="V505" s="40">
        <v>4.2699999999999996</v>
      </c>
      <c r="W505" s="40">
        <v>0.34399999999999997</v>
      </c>
      <c r="X505" s="40">
        <v>23</v>
      </c>
      <c r="Y505" s="5">
        <f t="shared" si="27"/>
        <v>1.0883280757097793</v>
      </c>
      <c r="Z505" s="42">
        <v>842</v>
      </c>
    </row>
    <row r="506" spans="1:26">
      <c r="A506" s="65" t="s">
        <v>436</v>
      </c>
      <c r="B506" s="36">
        <v>2002</v>
      </c>
      <c r="C506" s="36">
        <v>2005</v>
      </c>
      <c r="D506" s="36" t="s">
        <v>315</v>
      </c>
      <c r="E506" s="36">
        <v>98</v>
      </c>
      <c r="F506" s="36">
        <v>-0.1</v>
      </c>
      <c r="G506" s="36">
        <v>84.2</v>
      </c>
      <c r="H506" s="36">
        <v>87</v>
      </c>
      <c r="I506" s="36">
        <v>3</v>
      </c>
      <c r="J506" s="36">
        <v>4</v>
      </c>
      <c r="K506" s="36">
        <v>3</v>
      </c>
      <c r="L506" s="36">
        <v>0.57099999999999995</v>
      </c>
      <c r="M506" s="36">
        <v>90</v>
      </c>
      <c r="N506" s="36">
        <v>43</v>
      </c>
      <c r="O506" s="36">
        <v>4.57</v>
      </c>
      <c r="P506" s="36">
        <v>64</v>
      </c>
      <c r="Q506" s="5">
        <f t="shared" si="25"/>
        <v>6.8408551068883607</v>
      </c>
      <c r="R506" s="69">
        <v>32</v>
      </c>
      <c r="S506" s="53">
        <f t="shared" si="26"/>
        <v>3.4204275534441804</v>
      </c>
      <c r="T506" s="5">
        <f t="shared" si="28"/>
        <v>2</v>
      </c>
      <c r="U506" s="36">
        <v>1.4410000000000001</v>
      </c>
      <c r="V506" s="36">
        <v>4.79</v>
      </c>
      <c r="W506" s="36">
        <v>0.312</v>
      </c>
      <c r="X506" s="36">
        <v>12</v>
      </c>
      <c r="Y506" s="5">
        <f t="shared" si="27"/>
        <v>1.2826603325415677</v>
      </c>
      <c r="Z506" s="38">
        <v>371</v>
      </c>
    </row>
    <row r="507" spans="1:26">
      <c r="A507" s="64" t="s">
        <v>435</v>
      </c>
      <c r="B507" s="40">
        <v>1997</v>
      </c>
      <c r="C507" s="40">
        <v>1999</v>
      </c>
      <c r="D507" s="40" t="s">
        <v>291</v>
      </c>
      <c r="E507" s="40">
        <v>103</v>
      </c>
      <c r="F507" s="40">
        <v>-0.1</v>
      </c>
      <c r="G507" s="40">
        <v>36.200000000000003</v>
      </c>
      <c r="H507" s="40">
        <v>30</v>
      </c>
      <c r="I507" s="40">
        <v>0</v>
      </c>
      <c r="J507" s="40">
        <v>2</v>
      </c>
      <c r="K507" s="40">
        <v>0</v>
      </c>
      <c r="L507" s="40">
        <v>1</v>
      </c>
      <c r="M507" s="40">
        <v>32</v>
      </c>
      <c r="N507" s="40">
        <v>19</v>
      </c>
      <c r="O507" s="40">
        <v>4.66</v>
      </c>
      <c r="P507" s="40">
        <v>24</v>
      </c>
      <c r="Q507" s="5">
        <f t="shared" si="25"/>
        <v>5.9668508287292816</v>
      </c>
      <c r="R507" s="70">
        <v>17</v>
      </c>
      <c r="S507" s="53">
        <f t="shared" si="26"/>
        <v>4.2265193370165743</v>
      </c>
      <c r="T507" s="5">
        <f t="shared" si="28"/>
        <v>1.411764705882353</v>
      </c>
      <c r="U507" s="40">
        <v>1.3360000000000001</v>
      </c>
      <c r="V507" s="40">
        <v>5.41</v>
      </c>
      <c r="W507" s="40">
        <v>0.23200000000000001</v>
      </c>
      <c r="X507" s="40">
        <v>6</v>
      </c>
      <c r="Y507" s="5">
        <f t="shared" si="27"/>
        <v>1.4917127071823204</v>
      </c>
      <c r="Z507" s="42">
        <v>161</v>
      </c>
    </row>
    <row r="508" spans="1:26">
      <c r="A508" s="65" t="s">
        <v>434</v>
      </c>
      <c r="B508" s="36">
        <v>1995</v>
      </c>
      <c r="C508" s="36">
        <v>1997</v>
      </c>
      <c r="D508" s="36" t="s">
        <v>284</v>
      </c>
      <c r="E508" s="36">
        <v>95</v>
      </c>
      <c r="F508" s="36">
        <v>-0.1</v>
      </c>
      <c r="G508" s="36">
        <v>197.2</v>
      </c>
      <c r="H508" s="36">
        <v>191</v>
      </c>
      <c r="I508" s="36">
        <v>0</v>
      </c>
      <c r="J508" s="36">
        <v>19</v>
      </c>
      <c r="K508" s="36">
        <v>5</v>
      </c>
      <c r="L508" s="36">
        <v>0.79200000000000004</v>
      </c>
      <c r="M508" s="36">
        <v>201</v>
      </c>
      <c r="N508" s="36">
        <v>99</v>
      </c>
      <c r="O508" s="36">
        <v>4.51</v>
      </c>
      <c r="P508" s="36">
        <v>146</v>
      </c>
      <c r="Q508" s="5">
        <f t="shared" ref="Q508:Q526" si="29">(P508/G508)*9</f>
        <v>6.6632860040567952</v>
      </c>
      <c r="R508" s="69">
        <v>73</v>
      </c>
      <c r="S508" s="53">
        <f t="shared" si="26"/>
        <v>3.3316430020283976</v>
      </c>
      <c r="T508" s="5">
        <f t="shared" si="28"/>
        <v>2</v>
      </c>
      <c r="U508" s="36">
        <v>1.3859999999999999</v>
      </c>
      <c r="V508" s="36">
        <v>4.12</v>
      </c>
      <c r="W508" s="36">
        <v>0.30599999999999999</v>
      </c>
      <c r="X508" s="36">
        <v>19</v>
      </c>
      <c r="Y508" s="5">
        <f t="shared" si="27"/>
        <v>0.86713995943204869</v>
      </c>
      <c r="Z508" s="38">
        <v>848</v>
      </c>
    </row>
    <row r="509" spans="1:26" ht="30">
      <c r="A509" s="64" t="s">
        <v>433</v>
      </c>
      <c r="B509" s="40">
        <v>1994</v>
      </c>
      <c r="C509" s="40">
        <v>1996</v>
      </c>
      <c r="D509" s="40" t="s">
        <v>279</v>
      </c>
      <c r="E509" s="40">
        <v>95</v>
      </c>
      <c r="F509" s="40">
        <v>-0.1</v>
      </c>
      <c r="G509" s="40">
        <v>55</v>
      </c>
      <c r="H509" s="40">
        <v>35</v>
      </c>
      <c r="I509" s="40">
        <v>0</v>
      </c>
      <c r="J509" s="40">
        <v>2</v>
      </c>
      <c r="K509" s="40">
        <v>3</v>
      </c>
      <c r="L509" s="40">
        <v>0.4</v>
      </c>
      <c r="M509" s="40">
        <v>54</v>
      </c>
      <c r="N509" s="40">
        <v>33</v>
      </c>
      <c r="O509" s="40">
        <v>5.4</v>
      </c>
      <c r="P509" s="40">
        <v>23</v>
      </c>
      <c r="Q509" s="5">
        <f t="shared" si="29"/>
        <v>3.7636363636363632</v>
      </c>
      <c r="R509" s="70">
        <v>29</v>
      </c>
      <c r="S509" s="53">
        <f t="shared" ref="S509:S526" si="30">(R509/G509)*9</f>
        <v>4.7454545454545451</v>
      </c>
      <c r="T509" s="5">
        <f t="shared" si="28"/>
        <v>0.7931034482758621</v>
      </c>
      <c r="U509" s="40">
        <v>1.5089999999999999</v>
      </c>
      <c r="V509" s="40">
        <v>6.59</v>
      </c>
      <c r="W509" s="40">
        <v>0.251</v>
      </c>
      <c r="X509" s="40">
        <v>11</v>
      </c>
      <c r="Y509" s="5">
        <f t="shared" ref="Y509:Y526" si="31">(X509/G509)*9</f>
        <v>1.8</v>
      </c>
      <c r="Z509" s="42">
        <v>236</v>
      </c>
    </row>
    <row r="510" spans="1:26">
      <c r="A510" s="65" t="s">
        <v>432</v>
      </c>
      <c r="B510" s="36">
        <v>1992</v>
      </c>
      <c r="C510" s="36">
        <v>1994</v>
      </c>
      <c r="D510" s="36" t="s">
        <v>279</v>
      </c>
      <c r="E510" s="36">
        <v>95</v>
      </c>
      <c r="F510" s="36">
        <v>-0.1</v>
      </c>
      <c r="G510" s="36">
        <v>29</v>
      </c>
      <c r="H510" s="36">
        <v>17</v>
      </c>
      <c r="I510" s="36">
        <v>2</v>
      </c>
      <c r="J510" s="36">
        <v>1</v>
      </c>
      <c r="K510" s="36">
        <v>5</v>
      </c>
      <c r="L510" s="36">
        <v>0.16700000000000001</v>
      </c>
      <c r="M510" s="36">
        <v>36</v>
      </c>
      <c r="N510" s="36">
        <v>15</v>
      </c>
      <c r="O510" s="36">
        <v>4.66</v>
      </c>
      <c r="P510" s="36">
        <v>14</v>
      </c>
      <c r="Q510" s="5">
        <f t="shared" si="29"/>
        <v>4.3448275862068968</v>
      </c>
      <c r="R510" s="69">
        <v>20</v>
      </c>
      <c r="S510" s="53">
        <f t="shared" si="30"/>
        <v>6.2068965517241388</v>
      </c>
      <c r="T510" s="5">
        <f t="shared" si="28"/>
        <v>0.7</v>
      </c>
      <c r="U510" s="36">
        <v>1.931</v>
      </c>
      <c r="V510" s="36">
        <v>5.41</v>
      </c>
      <c r="W510" s="36">
        <v>0.317</v>
      </c>
      <c r="X510" s="36">
        <v>3</v>
      </c>
      <c r="Y510" s="5">
        <f t="shared" si="31"/>
        <v>0.93103448275862066</v>
      </c>
      <c r="Z510" s="38">
        <v>143</v>
      </c>
    </row>
    <row r="511" spans="1:26">
      <c r="A511" s="64" t="s">
        <v>431</v>
      </c>
      <c r="B511" s="40">
        <v>1989</v>
      </c>
      <c r="C511" s="40">
        <v>1991</v>
      </c>
      <c r="D511" s="40" t="s">
        <v>293</v>
      </c>
      <c r="E511" s="40">
        <v>99</v>
      </c>
      <c r="F511" s="40">
        <v>-0.1</v>
      </c>
      <c r="G511" s="40">
        <v>116.2</v>
      </c>
      <c r="H511" s="40">
        <v>102</v>
      </c>
      <c r="I511" s="40">
        <v>0</v>
      </c>
      <c r="J511" s="40">
        <v>11</v>
      </c>
      <c r="K511" s="40">
        <v>5</v>
      </c>
      <c r="L511" s="40">
        <v>0.68799999999999994</v>
      </c>
      <c r="M511" s="40">
        <v>116</v>
      </c>
      <c r="N511" s="40">
        <v>48</v>
      </c>
      <c r="O511" s="40">
        <v>3.7</v>
      </c>
      <c r="P511" s="40">
        <v>65</v>
      </c>
      <c r="Q511" s="5">
        <f t="shared" si="29"/>
        <v>5.0344234079173837</v>
      </c>
      <c r="R511" s="70">
        <v>63</v>
      </c>
      <c r="S511" s="53">
        <f t="shared" si="30"/>
        <v>4.879518072289156</v>
      </c>
      <c r="T511" s="5">
        <f t="shared" si="28"/>
        <v>1.0317460317460319</v>
      </c>
      <c r="U511" s="40">
        <v>1.534</v>
      </c>
      <c r="V511" s="40">
        <v>4.62</v>
      </c>
      <c r="W511" s="40">
        <v>0.28199999999999997</v>
      </c>
      <c r="X511" s="40">
        <v>11</v>
      </c>
      <c r="Y511" s="5">
        <f t="shared" si="31"/>
        <v>0.8519793459552496</v>
      </c>
      <c r="Z511" s="42">
        <v>521</v>
      </c>
    </row>
    <row r="512" spans="1:26">
      <c r="A512" s="65" t="s">
        <v>430</v>
      </c>
      <c r="B512" s="36">
        <v>1981</v>
      </c>
      <c r="C512" s="36">
        <v>1984</v>
      </c>
      <c r="D512" s="36" t="s">
        <v>429</v>
      </c>
      <c r="E512" s="36">
        <v>96</v>
      </c>
      <c r="F512" s="36">
        <v>-0.1</v>
      </c>
      <c r="G512" s="36">
        <v>66.099999999999994</v>
      </c>
      <c r="H512" s="36">
        <v>23</v>
      </c>
      <c r="I512" s="36">
        <v>10</v>
      </c>
      <c r="J512" s="36">
        <v>4</v>
      </c>
      <c r="K512" s="36">
        <v>4</v>
      </c>
      <c r="L512" s="36">
        <v>0.5</v>
      </c>
      <c r="M512" s="36">
        <v>76</v>
      </c>
      <c r="N512" s="36">
        <v>28</v>
      </c>
      <c r="O512" s="36">
        <v>3.8</v>
      </c>
      <c r="P512" s="36">
        <v>41</v>
      </c>
      <c r="Q512" s="5">
        <f t="shared" si="29"/>
        <v>5.5824508320726176</v>
      </c>
      <c r="R512" s="69">
        <v>23</v>
      </c>
      <c r="S512" s="53">
        <f t="shared" si="30"/>
        <v>3.1316187594553706</v>
      </c>
      <c r="T512" s="5">
        <f t="shared" si="28"/>
        <v>1.7826086956521738</v>
      </c>
      <c r="U512" s="36">
        <v>1.492</v>
      </c>
      <c r="V512" s="36">
        <v>3.05</v>
      </c>
      <c r="W512" s="36">
        <v>0.32600000000000001</v>
      </c>
      <c r="X512" s="36">
        <v>2</v>
      </c>
      <c r="Y512" s="5">
        <f t="shared" si="31"/>
        <v>0.27231467473524967</v>
      </c>
      <c r="Z512" s="38">
        <v>297</v>
      </c>
    </row>
    <row r="513" spans="1:26">
      <c r="A513" s="64" t="s">
        <v>428</v>
      </c>
      <c r="B513" s="40">
        <v>1978</v>
      </c>
      <c r="C513" s="40">
        <v>1983</v>
      </c>
      <c r="D513" s="40" t="s">
        <v>427</v>
      </c>
      <c r="E513" s="40">
        <v>97</v>
      </c>
      <c r="F513" s="40">
        <v>-0.1</v>
      </c>
      <c r="G513" s="40">
        <v>192.1</v>
      </c>
      <c r="H513" s="40">
        <v>46</v>
      </c>
      <c r="I513" s="40">
        <v>25</v>
      </c>
      <c r="J513" s="40">
        <v>9</v>
      </c>
      <c r="K513" s="40">
        <v>12</v>
      </c>
      <c r="L513" s="40">
        <v>0.42899999999999999</v>
      </c>
      <c r="M513" s="40">
        <v>164</v>
      </c>
      <c r="N513" s="40">
        <v>85</v>
      </c>
      <c r="O513" s="40">
        <v>3.98</v>
      </c>
      <c r="P513" s="40">
        <v>129</v>
      </c>
      <c r="Q513" s="5">
        <f t="shared" si="29"/>
        <v>6.043727225403436</v>
      </c>
      <c r="R513" s="70">
        <v>125</v>
      </c>
      <c r="S513" s="53">
        <f t="shared" si="30"/>
        <v>5.8563248308172824</v>
      </c>
      <c r="T513" s="5">
        <f t="shared" si="28"/>
        <v>1.032</v>
      </c>
      <c r="U513" s="40">
        <v>1.5029999999999999</v>
      </c>
      <c r="V513" s="40">
        <v>4.62</v>
      </c>
      <c r="W513" s="40">
        <v>0.255</v>
      </c>
      <c r="X513" s="40">
        <v>18</v>
      </c>
      <c r="Y513" s="5">
        <f t="shared" si="31"/>
        <v>0.84331077563768875</v>
      </c>
      <c r="Z513" s="42">
        <v>853</v>
      </c>
    </row>
    <row r="514" spans="1:26">
      <c r="A514" s="65" t="s">
        <v>426</v>
      </c>
      <c r="B514" s="36">
        <v>1976</v>
      </c>
      <c r="C514" s="36">
        <v>1978</v>
      </c>
      <c r="D514" s="36" t="s">
        <v>280</v>
      </c>
      <c r="E514" s="36">
        <v>95</v>
      </c>
      <c r="F514" s="36">
        <v>-0.1</v>
      </c>
      <c r="G514" s="36">
        <v>217.2</v>
      </c>
      <c r="H514" s="36">
        <v>130</v>
      </c>
      <c r="I514" s="36">
        <v>2</v>
      </c>
      <c r="J514" s="36">
        <v>8</v>
      </c>
      <c r="K514" s="36">
        <v>12</v>
      </c>
      <c r="L514" s="36">
        <v>0.4</v>
      </c>
      <c r="M514" s="36">
        <v>218</v>
      </c>
      <c r="N514" s="36">
        <v>94</v>
      </c>
      <c r="O514" s="36">
        <v>3.89</v>
      </c>
      <c r="P514" s="36">
        <v>106</v>
      </c>
      <c r="Q514" s="5">
        <f t="shared" si="29"/>
        <v>4.3922651933701662</v>
      </c>
      <c r="R514" s="69">
        <v>92</v>
      </c>
      <c r="S514" s="53">
        <f t="shared" si="30"/>
        <v>3.8121546961325969</v>
      </c>
      <c r="T514" s="5">
        <f t="shared" si="28"/>
        <v>1.1521739130434783</v>
      </c>
      <c r="U514" s="36">
        <v>1.4239999999999999</v>
      </c>
      <c r="V514" s="36">
        <v>4.07</v>
      </c>
      <c r="W514" s="36">
        <v>0.28399999999999997</v>
      </c>
      <c r="X514" s="36">
        <v>17</v>
      </c>
      <c r="Y514" s="5">
        <f t="shared" si="31"/>
        <v>0.70441988950276246</v>
      </c>
      <c r="Z514" s="38">
        <v>942</v>
      </c>
    </row>
    <row r="515" spans="1:26">
      <c r="A515" s="64" t="s">
        <v>425</v>
      </c>
      <c r="B515" s="40">
        <v>2011</v>
      </c>
      <c r="C515" s="40">
        <v>2013</v>
      </c>
      <c r="D515" s="40" t="s">
        <v>293</v>
      </c>
      <c r="E515" s="40">
        <v>96</v>
      </c>
      <c r="F515" s="40">
        <v>-0.2</v>
      </c>
      <c r="G515" s="40">
        <v>47.2</v>
      </c>
      <c r="H515" s="40">
        <v>41</v>
      </c>
      <c r="I515" s="40">
        <v>0</v>
      </c>
      <c r="J515" s="40">
        <v>3</v>
      </c>
      <c r="K515" s="40">
        <v>2</v>
      </c>
      <c r="L515" s="40">
        <v>0.6</v>
      </c>
      <c r="M515" s="40">
        <v>42</v>
      </c>
      <c r="N515" s="40">
        <v>22</v>
      </c>
      <c r="O515" s="40">
        <v>4.1500000000000004</v>
      </c>
      <c r="P515" s="40">
        <v>32</v>
      </c>
      <c r="Q515" s="5">
        <f t="shared" si="29"/>
        <v>6.101694915254237</v>
      </c>
      <c r="R515" s="70">
        <v>19</v>
      </c>
      <c r="S515" s="53">
        <f t="shared" si="30"/>
        <v>3.6228813559322033</v>
      </c>
      <c r="T515" s="5">
        <f t="shared" si="28"/>
        <v>1.6842105263157894</v>
      </c>
      <c r="U515" s="40">
        <v>1.28</v>
      </c>
      <c r="V515" s="40">
        <v>4.3499999999999996</v>
      </c>
      <c r="W515" s="40">
        <v>0.26100000000000001</v>
      </c>
      <c r="X515" s="40">
        <v>5</v>
      </c>
      <c r="Y515" s="5">
        <f t="shared" si="31"/>
        <v>0.95338983050847448</v>
      </c>
      <c r="Z515" s="42">
        <v>203</v>
      </c>
    </row>
    <row r="516" spans="1:26">
      <c r="A516" s="65" t="s">
        <v>424</v>
      </c>
      <c r="B516" s="36">
        <v>2008</v>
      </c>
      <c r="C516" s="36">
        <v>2010</v>
      </c>
      <c r="D516" s="36" t="s">
        <v>279</v>
      </c>
      <c r="E516" s="36">
        <v>95</v>
      </c>
      <c r="F516" s="36">
        <v>-0.2</v>
      </c>
      <c r="G516" s="36">
        <v>122</v>
      </c>
      <c r="H516" s="36">
        <v>131</v>
      </c>
      <c r="I516" s="36">
        <v>0</v>
      </c>
      <c r="J516" s="36">
        <v>8</v>
      </c>
      <c r="K516" s="36">
        <v>9</v>
      </c>
      <c r="L516" s="36">
        <v>0.47099999999999997</v>
      </c>
      <c r="M516" s="36">
        <v>125</v>
      </c>
      <c r="N516" s="36">
        <v>60</v>
      </c>
      <c r="O516" s="36">
        <v>4.43</v>
      </c>
      <c r="P516" s="36">
        <v>116</v>
      </c>
      <c r="Q516" s="5">
        <f t="shared" si="29"/>
        <v>8.557377049180328</v>
      </c>
      <c r="R516" s="69">
        <v>52</v>
      </c>
      <c r="S516" s="53">
        <f t="shared" si="30"/>
        <v>3.8360655737704916</v>
      </c>
      <c r="T516" s="5">
        <f t="shared" si="28"/>
        <v>2.2307692307692308</v>
      </c>
      <c r="U516" s="36">
        <v>1.4510000000000001</v>
      </c>
      <c r="V516" s="36">
        <v>2.94</v>
      </c>
      <c r="W516" s="36">
        <v>0.34799999999999998</v>
      </c>
      <c r="X516" s="36">
        <v>4</v>
      </c>
      <c r="Y516" s="5">
        <f t="shared" si="31"/>
        <v>0.29508196721311475</v>
      </c>
      <c r="Z516" s="38">
        <v>526</v>
      </c>
    </row>
    <row r="517" spans="1:26">
      <c r="A517" s="64" t="s">
        <v>423</v>
      </c>
      <c r="B517" s="40">
        <v>1992</v>
      </c>
      <c r="C517" s="40">
        <v>1994</v>
      </c>
      <c r="D517" s="40" t="s">
        <v>286</v>
      </c>
      <c r="E517" s="40">
        <v>104</v>
      </c>
      <c r="F517" s="40">
        <v>-0.2</v>
      </c>
      <c r="G517" s="40">
        <v>55.2</v>
      </c>
      <c r="H517" s="40">
        <v>14</v>
      </c>
      <c r="I517" s="40">
        <v>7</v>
      </c>
      <c r="J517" s="40">
        <v>0</v>
      </c>
      <c r="K517" s="40">
        <v>4</v>
      </c>
      <c r="L517" s="40">
        <v>0</v>
      </c>
      <c r="M517" s="40">
        <v>60</v>
      </c>
      <c r="N517" s="40">
        <v>22</v>
      </c>
      <c r="O517" s="40">
        <v>3.56</v>
      </c>
      <c r="P517" s="40">
        <v>27</v>
      </c>
      <c r="Q517" s="5">
        <f t="shared" si="29"/>
        <v>4.4021739130434776</v>
      </c>
      <c r="R517" s="70">
        <v>20</v>
      </c>
      <c r="S517" s="53">
        <f t="shared" si="30"/>
        <v>3.2608695652173911</v>
      </c>
      <c r="T517" s="5">
        <f t="shared" si="28"/>
        <v>1.35</v>
      </c>
      <c r="U517" s="40">
        <v>1.4370000000000001</v>
      </c>
      <c r="V517" s="40">
        <v>3.95</v>
      </c>
      <c r="W517" s="40">
        <v>0.29499999999999998</v>
      </c>
      <c r="X517" s="40">
        <v>4</v>
      </c>
      <c r="Y517" s="5">
        <f t="shared" si="31"/>
        <v>0.65217391304347827</v>
      </c>
      <c r="Z517" s="42">
        <v>243</v>
      </c>
    </row>
    <row r="518" spans="1:26" ht="30">
      <c r="A518" s="65" t="s">
        <v>422</v>
      </c>
      <c r="B518" s="36">
        <v>2009</v>
      </c>
      <c r="C518" s="36">
        <v>2011</v>
      </c>
      <c r="D518" s="36" t="s">
        <v>291</v>
      </c>
      <c r="E518" s="36">
        <v>95</v>
      </c>
      <c r="F518" s="36">
        <v>-0.3</v>
      </c>
      <c r="G518" s="36">
        <v>183.1</v>
      </c>
      <c r="H518" s="36">
        <v>124</v>
      </c>
      <c r="I518" s="36">
        <v>8</v>
      </c>
      <c r="J518" s="36">
        <v>10</v>
      </c>
      <c r="K518" s="36">
        <v>13</v>
      </c>
      <c r="L518" s="36">
        <v>0.435</v>
      </c>
      <c r="M518" s="36">
        <v>187</v>
      </c>
      <c r="N518" s="36">
        <v>83</v>
      </c>
      <c r="O518" s="36">
        <v>4.07</v>
      </c>
      <c r="P518" s="36">
        <v>124</v>
      </c>
      <c r="Q518" s="5">
        <f t="shared" si="29"/>
        <v>6.0950300382304752</v>
      </c>
      <c r="R518" s="69">
        <v>67</v>
      </c>
      <c r="S518" s="53">
        <f t="shared" si="30"/>
        <v>3.2932823593664664</v>
      </c>
      <c r="T518" s="5">
        <f t="shared" si="28"/>
        <v>1.8507462686567164</v>
      </c>
      <c r="U518" s="36">
        <v>1.385</v>
      </c>
      <c r="V518" s="36">
        <v>4.49</v>
      </c>
      <c r="W518" s="36">
        <v>0.29199999999999998</v>
      </c>
      <c r="X518" s="36">
        <v>23</v>
      </c>
      <c r="Y518" s="5">
        <f t="shared" si="31"/>
        <v>1.1305297651556527</v>
      </c>
      <c r="Z518" s="38">
        <v>788</v>
      </c>
    </row>
    <row r="519" spans="1:26" ht="30">
      <c r="A519" s="64" t="s">
        <v>421</v>
      </c>
      <c r="B519" s="40">
        <v>2005</v>
      </c>
      <c r="C519" s="40">
        <v>2007</v>
      </c>
      <c r="D519" s="40" t="s">
        <v>280</v>
      </c>
      <c r="E519" s="40">
        <v>103</v>
      </c>
      <c r="F519" s="40">
        <v>-0.3</v>
      </c>
      <c r="G519" s="40">
        <v>103.1</v>
      </c>
      <c r="H519" s="40">
        <v>132</v>
      </c>
      <c r="I519" s="40">
        <v>0</v>
      </c>
      <c r="J519" s="40">
        <v>6</v>
      </c>
      <c r="K519" s="40">
        <v>2</v>
      </c>
      <c r="L519" s="40">
        <v>0.75</v>
      </c>
      <c r="M519" s="40">
        <v>104</v>
      </c>
      <c r="N519" s="40">
        <v>50</v>
      </c>
      <c r="O519" s="40">
        <v>4.3499999999999996</v>
      </c>
      <c r="P519" s="40">
        <v>98</v>
      </c>
      <c r="Q519" s="5">
        <f t="shared" si="29"/>
        <v>8.5548011639185262</v>
      </c>
      <c r="R519" s="70">
        <v>64</v>
      </c>
      <c r="S519" s="53">
        <f t="shared" si="30"/>
        <v>5.5868089233753642</v>
      </c>
      <c r="T519" s="5">
        <f t="shared" si="28"/>
        <v>1.53125</v>
      </c>
      <c r="U519" s="40">
        <v>1.6259999999999999</v>
      </c>
      <c r="V519" s="40">
        <v>3.96</v>
      </c>
      <c r="W519" s="40">
        <v>0.32900000000000001</v>
      </c>
      <c r="X519" s="40">
        <v>6</v>
      </c>
      <c r="Y519" s="5">
        <f t="shared" si="31"/>
        <v>0.52376333656644036</v>
      </c>
      <c r="Z519" s="42">
        <v>473</v>
      </c>
    </row>
    <row r="520" spans="1:26" ht="30">
      <c r="A520" s="65" t="s">
        <v>420</v>
      </c>
      <c r="B520" s="36">
        <v>1988</v>
      </c>
      <c r="C520" s="36">
        <v>1995</v>
      </c>
      <c r="D520" s="36" t="s">
        <v>419</v>
      </c>
      <c r="E520" s="36">
        <v>98</v>
      </c>
      <c r="F520" s="36">
        <v>-0.4</v>
      </c>
      <c r="G520" s="36">
        <v>63</v>
      </c>
      <c r="H520" s="36">
        <v>53</v>
      </c>
      <c r="I520" s="36">
        <v>2</v>
      </c>
      <c r="J520" s="36">
        <v>4</v>
      </c>
      <c r="K520" s="36">
        <v>3</v>
      </c>
      <c r="L520" s="36">
        <v>0.57099999999999995</v>
      </c>
      <c r="M520" s="36">
        <v>55</v>
      </c>
      <c r="N520" s="36">
        <v>31</v>
      </c>
      <c r="O520" s="36">
        <v>4.43</v>
      </c>
      <c r="P520" s="36">
        <v>50</v>
      </c>
      <c r="Q520" s="5">
        <f t="shared" si="29"/>
        <v>7.1428571428571423</v>
      </c>
      <c r="R520" s="69">
        <v>56</v>
      </c>
      <c r="S520" s="53">
        <f t="shared" si="30"/>
        <v>8</v>
      </c>
      <c r="T520" s="5">
        <f t="shared" si="28"/>
        <v>0.8928571428571429</v>
      </c>
      <c r="U520" s="36">
        <v>1.762</v>
      </c>
      <c r="V520" s="36">
        <v>5.42</v>
      </c>
      <c r="W520" s="36">
        <v>0.27800000000000002</v>
      </c>
      <c r="X520" s="36">
        <v>5</v>
      </c>
      <c r="Y520" s="5">
        <f t="shared" si="31"/>
        <v>0.71428571428571419</v>
      </c>
      <c r="Z520" s="38">
        <v>298</v>
      </c>
    </row>
    <row r="521" spans="1:26">
      <c r="A521" s="64" t="s">
        <v>418</v>
      </c>
      <c r="B521" s="40">
        <v>1978</v>
      </c>
      <c r="C521" s="40">
        <v>1980</v>
      </c>
      <c r="D521" s="40" t="s">
        <v>279</v>
      </c>
      <c r="E521" s="40">
        <v>98</v>
      </c>
      <c r="F521" s="40">
        <v>-0.4</v>
      </c>
      <c r="G521" s="40">
        <v>77.099999999999994</v>
      </c>
      <c r="H521" s="40">
        <v>61</v>
      </c>
      <c r="I521" s="40">
        <v>0</v>
      </c>
      <c r="J521" s="40">
        <v>3</v>
      </c>
      <c r="K521" s="40">
        <v>11</v>
      </c>
      <c r="L521" s="40">
        <v>0.214</v>
      </c>
      <c r="M521" s="40">
        <v>81</v>
      </c>
      <c r="N521" s="40">
        <v>33</v>
      </c>
      <c r="O521" s="40">
        <v>3.84</v>
      </c>
      <c r="P521" s="40">
        <v>33</v>
      </c>
      <c r="Q521" s="5">
        <f t="shared" si="29"/>
        <v>3.8521400778210122</v>
      </c>
      <c r="R521" s="70">
        <v>25</v>
      </c>
      <c r="S521" s="53">
        <f t="shared" si="30"/>
        <v>2.918287937743191</v>
      </c>
      <c r="T521" s="5">
        <f t="shared" si="28"/>
        <v>1.32</v>
      </c>
      <c r="U521" s="40">
        <v>1.371</v>
      </c>
      <c r="V521" s="40">
        <v>4.03</v>
      </c>
      <c r="W521" s="40">
        <v>0.27900000000000003</v>
      </c>
      <c r="X521" s="40">
        <v>7</v>
      </c>
      <c r="Y521" s="5">
        <f t="shared" si="31"/>
        <v>0.81712062256809348</v>
      </c>
      <c r="Z521" s="42">
        <v>335</v>
      </c>
    </row>
    <row r="522" spans="1:26">
      <c r="A522" s="65" t="s">
        <v>417</v>
      </c>
      <c r="B522" s="36">
        <v>2015</v>
      </c>
      <c r="C522" s="36">
        <v>2017</v>
      </c>
      <c r="D522" s="36" t="s">
        <v>293</v>
      </c>
      <c r="E522" s="36">
        <v>103</v>
      </c>
      <c r="F522" s="36">
        <v>-0.5</v>
      </c>
      <c r="G522" s="36">
        <v>39</v>
      </c>
      <c r="H522" s="36">
        <v>43</v>
      </c>
      <c r="I522" s="36">
        <v>0</v>
      </c>
      <c r="J522" s="36">
        <v>0</v>
      </c>
      <c r="K522" s="36">
        <v>1</v>
      </c>
      <c r="L522" s="36">
        <v>0</v>
      </c>
      <c r="M522" s="36">
        <v>35</v>
      </c>
      <c r="N522" s="36">
        <v>19</v>
      </c>
      <c r="O522" s="36">
        <v>4.38</v>
      </c>
      <c r="P522" s="36">
        <v>42</v>
      </c>
      <c r="Q522" s="5">
        <f t="shared" si="29"/>
        <v>9.6923076923076916</v>
      </c>
      <c r="R522" s="69">
        <v>20</v>
      </c>
      <c r="S522" s="53">
        <f t="shared" si="30"/>
        <v>4.615384615384615</v>
      </c>
      <c r="T522" s="5">
        <f t="shared" si="28"/>
        <v>2.1</v>
      </c>
      <c r="U522" s="36">
        <v>1.41</v>
      </c>
      <c r="V522" s="36">
        <v>5.84</v>
      </c>
      <c r="W522" s="36">
        <v>0.27100000000000002</v>
      </c>
      <c r="X522" s="36">
        <v>9</v>
      </c>
      <c r="Y522" s="5">
        <f t="shared" si="31"/>
        <v>2.0769230769230771</v>
      </c>
      <c r="Z522" s="38">
        <v>171</v>
      </c>
    </row>
    <row r="523" spans="1:26">
      <c r="A523" s="64" t="s">
        <v>416</v>
      </c>
      <c r="B523" s="40">
        <v>2001</v>
      </c>
      <c r="C523" s="40">
        <v>2003</v>
      </c>
      <c r="D523" s="40" t="s">
        <v>291</v>
      </c>
      <c r="E523" s="40">
        <v>104</v>
      </c>
      <c r="F523" s="40">
        <v>-0.5</v>
      </c>
      <c r="G523" s="40">
        <v>24</v>
      </c>
      <c r="H523" s="40">
        <v>16</v>
      </c>
      <c r="I523" s="40">
        <v>2</v>
      </c>
      <c r="J523" s="40">
        <v>1</v>
      </c>
      <c r="K523" s="40">
        <v>3</v>
      </c>
      <c r="L523" s="40">
        <v>0.25</v>
      </c>
      <c r="M523" s="40">
        <v>31</v>
      </c>
      <c r="N523" s="40">
        <v>12</v>
      </c>
      <c r="O523" s="40">
        <v>4.5</v>
      </c>
      <c r="P523" s="40">
        <v>21</v>
      </c>
      <c r="Q523" s="5">
        <f t="shared" si="29"/>
        <v>7.875</v>
      </c>
      <c r="R523" s="70">
        <v>6</v>
      </c>
      <c r="S523" s="53">
        <f t="shared" si="30"/>
        <v>2.25</v>
      </c>
      <c r="T523" s="5">
        <f t="shared" si="28"/>
        <v>3.5</v>
      </c>
      <c r="U523" s="40">
        <v>1.542</v>
      </c>
      <c r="V523" s="40">
        <v>3.37</v>
      </c>
      <c r="W523" s="40">
        <v>0.36699999999999999</v>
      </c>
      <c r="X523" s="40">
        <v>2</v>
      </c>
      <c r="Y523" s="5">
        <f t="shared" si="31"/>
        <v>0.75</v>
      </c>
      <c r="Z523" s="42">
        <v>111</v>
      </c>
    </row>
    <row r="524" spans="1:26">
      <c r="A524" s="65" t="s">
        <v>415</v>
      </c>
      <c r="B524" s="36">
        <v>1982</v>
      </c>
      <c r="C524" s="36">
        <v>1984</v>
      </c>
      <c r="D524" s="36" t="s">
        <v>291</v>
      </c>
      <c r="E524" s="36">
        <v>98</v>
      </c>
      <c r="F524" s="36">
        <v>-0.5</v>
      </c>
      <c r="G524" s="36">
        <v>170.1</v>
      </c>
      <c r="H524" s="36">
        <v>53</v>
      </c>
      <c r="I524" s="36">
        <v>20</v>
      </c>
      <c r="J524" s="36">
        <v>7</v>
      </c>
      <c r="K524" s="36">
        <v>8</v>
      </c>
      <c r="L524" s="36">
        <v>0.46700000000000003</v>
      </c>
      <c r="M524" s="36">
        <v>196</v>
      </c>
      <c r="N524" s="36">
        <v>79</v>
      </c>
      <c r="O524" s="36">
        <v>4.17</v>
      </c>
      <c r="P524" s="36">
        <v>46</v>
      </c>
      <c r="Q524" s="5">
        <f t="shared" si="29"/>
        <v>2.4338624338624339</v>
      </c>
      <c r="R524" s="69">
        <v>54</v>
      </c>
      <c r="S524" s="53">
        <f t="shared" si="30"/>
        <v>2.8571428571428577</v>
      </c>
      <c r="T524" s="5">
        <f t="shared" si="28"/>
        <v>0.85185185185185186</v>
      </c>
      <c r="U524" s="36">
        <v>1.468</v>
      </c>
      <c r="V524" s="36">
        <v>5.16</v>
      </c>
      <c r="W524" s="36">
        <v>0.28199999999999997</v>
      </c>
      <c r="X524" s="36">
        <v>25</v>
      </c>
      <c r="Y524" s="5">
        <f t="shared" si="31"/>
        <v>1.3227513227513228</v>
      </c>
      <c r="Z524" s="38">
        <v>744</v>
      </c>
    </row>
    <row r="525" spans="1:26">
      <c r="A525" s="64" t="s">
        <v>414</v>
      </c>
      <c r="B525" s="40">
        <v>1979</v>
      </c>
      <c r="C525" s="40">
        <v>1981</v>
      </c>
      <c r="D525" s="40" t="s">
        <v>279</v>
      </c>
      <c r="E525" s="40">
        <v>97</v>
      </c>
      <c r="F525" s="40">
        <v>-0.5</v>
      </c>
      <c r="G525" s="40">
        <v>233.2</v>
      </c>
      <c r="H525" s="40">
        <v>86</v>
      </c>
      <c r="I525" s="40">
        <v>20</v>
      </c>
      <c r="J525" s="40">
        <v>14</v>
      </c>
      <c r="K525" s="40">
        <v>18</v>
      </c>
      <c r="L525" s="40">
        <v>0.438</v>
      </c>
      <c r="M525" s="40">
        <v>220</v>
      </c>
      <c r="N525" s="40">
        <v>106</v>
      </c>
      <c r="O525" s="40">
        <v>4.08</v>
      </c>
      <c r="P525" s="40">
        <v>118</v>
      </c>
      <c r="Q525" s="5">
        <f t="shared" si="29"/>
        <v>4.5540308747855924</v>
      </c>
      <c r="R525" s="70">
        <v>113</v>
      </c>
      <c r="S525" s="53">
        <f t="shared" si="30"/>
        <v>4.3610634648370494</v>
      </c>
      <c r="T525" s="5">
        <f t="shared" si="28"/>
        <v>1.0442477876106195</v>
      </c>
      <c r="U525" s="40">
        <v>1.425</v>
      </c>
      <c r="V525" s="40">
        <v>4.34</v>
      </c>
      <c r="W525" s="40">
        <v>0.26600000000000001</v>
      </c>
      <c r="X525" s="40">
        <v>21</v>
      </c>
      <c r="Y525" s="5">
        <f t="shared" si="31"/>
        <v>0.81046312178387647</v>
      </c>
      <c r="Z525" s="42">
        <v>1012</v>
      </c>
    </row>
    <row r="526" spans="1:26" ht="30">
      <c r="A526" s="27" t="s">
        <v>413</v>
      </c>
      <c r="B526" s="21">
        <v>1974</v>
      </c>
      <c r="C526" s="21">
        <v>1976</v>
      </c>
      <c r="D526" s="21" t="s">
        <v>280</v>
      </c>
      <c r="E526" s="21">
        <v>98</v>
      </c>
      <c r="F526" s="21">
        <v>-0.8</v>
      </c>
      <c r="G526" s="21">
        <v>190.1</v>
      </c>
      <c r="H526" s="21">
        <v>149</v>
      </c>
      <c r="I526" s="21">
        <v>0</v>
      </c>
      <c r="J526" s="21">
        <v>9</v>
      </c>
      <c r="K526" s="21">
        <v>9</v>
      </c>
      <c r="L526" s="21">
        <v>0.5</v>
      </c>
      <c r="M526" s="21">
        <v>213</v>
      </c>
      <c r="N526" s="21">
        <v>77</v>
      </c>
      <c r="O526" s="21">
        <v>3.64</v>
      </c>
      <c r="P526" s="21">
        <v>89</v>
      </c>
      <c r="Q526" s="5">
        <f t="shared" si="29"/>
        <v>4.2135718043135189</v>
      </c>
      <c r="R526" s="71">
        <v>55</v>
      </c>
      <c r="S526" s="53">
        <f t="shared" si="30"/>
        <v>2.6038926880589162</v>
      </c>
      <c r="T526" s="5">
        <f t="shared" si="28"/>
        <v>1.6181818181818182</v>
      </c>
      <c r="U526" s="21">
        <v>1.4079999999999999</v>
      </c>
      <c r="V526" s="21">
        <v>3.47</v>
      </c>
      <c r="W526" s="21">
        <v>0.308</v>
      </c>
      <c r="X526" s="21">
        <v>13</v>
      </c>
      <c r="Y526" s="5">
        <f t="shared" si="31"/>
        <v>0.61546554445028934</v>
      </c>
      <c r="Z526" s="29">
        <v>822</v>
      </c>
    </row>
    <row r="527" spans="1:26">
      <c r="A527" s="17" t="s">
        <v>406</v>
      </c>
      <c r="B527" s="2"/>
      <c r="C527" s="2"/>
      <c r="D527" s="2"/>
      <c r="E527" s="5">
        <f>AVERAGE(E2:E526)</f>
        <v>99.798095238095243</v>
      </c>
      <c r="F527" s="5">
        <f>AVERAGE(F2:F526)</f>
        <v>1.9253333333333322</v>
      </c>
      <c r="G527" s="5">
        <f>AVERAGE(G2:G526)</f>
        <v>227.67714285714302</v>
      </c>
      <c r="H527" s="5">
        <f>AVERAGE(H2:H526)</f>
        <v>74.708571428571432</v>
      </c>
      <c r="I527" s="5">
        <f>AVERAGE(I2:I526)</f>
        <v>27.45904761904762</v>
      </c>
      <c r="J527" s="5">
        <f>AVERAGE(J2:J526)</f>
        <v>12.344761904761905</v>
      </c>
      <c r="K527" s="5">
        <f>AVERAGE(K2:K526)</f>
        <v>12.756190476190476</v>
      </c>
      <c r="L527" s="16">
        <f>SUM(J2:J526)/(SUM(J2:J526)+SUM(K2:K526))</f>
        <v>0.49180452268933073</v>
      </c>
      <c r="M527" s="5">
        <f>AVERAGE(M2:M526)</f>
        <v>227.95047619047619</v>
      </c>
      <c r="N527" s="5">
        <f>AVERAGE(N2:N526)</f>
        <v>104.26285714285714</v>
      </c>
      <c r="O527" s="5">
        <f>(SUM(N2:N526)/SUM(G2:G526))*9</f>
        <v>4.121475272001704</v>
      </c>
      <c r="P527" s="5">
        <f>AVERAGE(P2:P526)</f>
        <v>149.95809523809524</v>
      </c>
      <c r="Q527" s="5">
        <f>(SUM(P2:P526)/SUM(G2:G526))*9</f>
        <v>5.9277924881097253</v>
      </c>
      <c r="R527" s="5">
        <f>AVERAGE(R2:R526)</f>
        <v>87.588571428571427</v>
      </c>
      <c r="S527" s="5">
        <f>(SUM(R2:R526)/SUM(G2:G526))*9</f>
        <v>3.4623464304089726</v>
      </c>
      <c r="T527" s="5">
        <f>SUM(P2:P526)/SUM(R2:R526)</f>
        <v>1.7120737647877522</v>
      </c>
      <c r="U527" s="16">
        <f>(SUM(R2:R526)+SUM(M2:M526))/SUM(G2:G526)</f>
        <v>1.3859056893428863</v>
      </c>
      <c r="V527" s="5">
        <f>AVERAGE(V2:V526)</f>
        <v>4.2579619047619053</v>
      </c>
      <c r="W527" s="16">
        <f>AVERAGE(W2:W526)</f>
        <v>0.29120952380952381</v>
      </c>
      <c r="X527" s="5">
        <f>AVERAGE(X2:X526)</f>
        <v>23.689523809523809</v>
      </c>
      <c r="Y527" s="5">
        <f>(SUM(X2:X526)/(SUM(G2:G526))*9)</f>
        <v>0.93643881687100716</v>
      </c>
      <c r="Z527" s="5">
        <f>AVERAGE(Z2:Z526)</f>
        <v>980.73333333333335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6AC38-B288-D24E-9D80-74097EC07E7B}">
  <dimension ref="A1:AA101"/>
  <sheetViews>
    <sheetView topLeftCell="K1" workbookViewId="0">
      <pane ySplit="1" topLeftCell="A2" activePane="bottomLeft" state="frozen"/>
      <selection pane="bottomLeft" activeCell="Z27" sqref="Z27"/>
    </sheetView>
  </sheetViews>
  <sheetFormatPr baseColWidth="10" defaultRowHeight="16"/>
  <cols>
    <col min="25" max="27" width="10.83203125" style="61"/>
  </cols>
  <sheetData>
    <row r="1" spans="1:27">
      <c r="A1" s="1" t="s">
        <v>0</v>
      </c>
      <c r="B1" s="1" t="s">
        <v>2</v>
      </c>
      <c r="C1" s="1" t="s">
        <v>3</v>
      </c>
      <c r="D1" s="1" t="s">
        <v>92</v>
      </c>
      <c r="E1" s="1" t="s">
        <v>5</v>
      </c>
      <c r="F1" s="1" t="s">
        <v>93</v>
      </c>
      <c r="G1" s="1" t="s">
        <v>94</v>
      </c>
      <c r="H1" s="1" t="s">
        <v>14</v>
      </c>
      <c r="I1" s="1" t="s">
        <v>13</v>
      </c>
      <c r="J1" s="1" t="s">
        <v>95</v>
      </c>
      <c r="K1" s="1" t="s">
        <v>96</v>
      </c>
      <c r="L1" s="1" t="s">
        <v>23</v>
      </c>
      <c r="M1" s="1" t="s">
        <v>97</v>
      </c>
      <c r="N1" s="1" t="s">
        <v>16</v>
      </c>
      <c r="O1" s="1" t="s">
        <v>17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273</v>
      </c>
      <c r="U1" s="1" t="s">
        <v>225</v>
      </c>
      <c r="V1" s="1" t="s">
        <v>98</v>
      </c>
      <c r="W1" s="1" t="s">
        <v>216</v>
      </c>
      <c r="X1" s="49" t="s">
        <v>408</v>
      </c>
      <c r="Y1" s="62" t="s">
        <v>410</v>
      </c>
      <c r="Z1" s="62" t="s">
        <v>411</v>
      </c>
      <c r="AA1" s="62" t="s">
        <v>412</v>
      </c>
    </row>
    <row r="2" spans="1:27">
      <c r="A2" s="2" t="s">
        <v>131</v>
      </c>
      <c r="B2" s="2">
        <v>1998</v>
      </c>
      <c r="C2" s="2">
        <v>2018</v>
      </c>
      <c r="D2" s="2">
        <v>71.400000000000006</v>
      </c>
      <c r="E2" s="2">
        <v>2921</v>
      </c>
      <c r="F2" s="2">
        <v>12086</v>
      </c>
      <c r="G2" s="2">
        <v>11027</v>
      </c>
      <c r="H2" s="2">
        <v>1518</v>
      </c>
      <c r="I2" s="2">
        <v>3155</v>
      </c>
      <c r="J2" s="2">
        <v>631</v>
      </c>
      <c r="K2" s="2">
        <v>38</v>
      </c>
      <c r="L2" s="2">
        <v>474</v>
      </c>
      <c r="M2" s="2">
        <v>1697</v>
      </c>
      <c r="N2" s="2">
        <v>846</v>
      </c>
      <c r="O2" s="2">
        <v>1725</v>
      </c>
      <c r="P2" s="2">
        <v>0.28599999999999998</v>
      </c>
      <c r="Q2" s="2">
        <v>0.33900000000000002</v>
      </c>
      <c r="R2" s="2">
        <v>0.47899999999999998</v>
      </c>
      <c r="S2" s="2">
        <v>0.81899999999999995</v>
      </c>
      <c r="T2" s="2">
        <v>116</v>
      </c>
      <c r="U2" s="2">
        <v>0.3</v>
      </c>
      <c r="V2" s="2">
        <v>121</v>
      </c>
      <c r="W2" s="2">
        <v>42</v>
      </c>
      <c r="X2" s="3">
        <f t="shared" ref="X2:X33" si="0">V2/(V2+W2)</f>
        <v>0.74233128834355833</v>
      </c>
      <c r="Y2" s="16">
        <f t="shared" ref="Y2:Y33" si="1">H2/G2</f>
        <v>0.13766210211299537</v>
      </c>
      <c r="Z2" s="16">
        <f t="shared" ref="Z2:Z33" si="2">L2/G2</f>
        <v>4.2985399474018318E-2</v>
      </c>
      <c r="AA2" s="16">
        <f t="shared" ref="AA2:AA33" si="3">M2/G2</f>
        <v>0.15389498503672802</v>
      </c>
    </row>
    <row r="3" spans="1:27">
      <c r="A3" s="2" t="s">
        <v>147</v>
      </c>
      <c r="B3" s="2">
        <v>1977</v>
      </c>
      <c r="C3" s="2">
        <v>1996</v>
      </c>
      <c r="D3" s="2">
        <v>63</v>
      </c>
      <c r="E3" s="2">
        <v>2293</v>
      </c>
      <c r="F3" s="2">
        <v>9376</v>
      </c>
      <c r="G3" s="2">
        <v>8288</v>
      </c>
      <c r="H3" s="2">
        <v>1231</v>
      </c>
      <c r="I3" s="2">
        <v>2365</v>
      </c>
      <c r="J3" s="2">
        <v>412</v>
      </c>
      <c r="K3" s="2">
        <v>55</v>
      </c>
      <c r="L3" s="2">
        <v>185</v>
      </c>
      <c r="M3" s="2">
        <v>1003</v>
      </c>
      <c r="N3" s="2">
        <v>850</v>
      </c>
      <c r="O3" s="2">
        <v>874</v>
      </c>
      <c r="P3" s="2">
        <v>0.28499999999999998</v>
      </c>
      <c r="Q3" s="2">
        <v>0.35199999999999998</v>
      </c>
      <c r="R3" s="2">
        <v>0.41499999999999998</v>
      </c>
      <c r="S3" s="2">
        <v>0.76700000000000002</v>
      </c>
      <c r="T3" s="2">
        <v>110</v>
      </c>
      <c r="U3" s="2">
        <v>0.29799999999999999</v>
      </c>
      <c r="V3" s="2">
        <v>236</v>
      </c>
      <c r="W3" s="2">
        <v>109</v>
      </c>
      <c r="X3" s="3">
        <f t="shared" si="0"/>
        <v>0.68405797101449273</v>
      </c>
      <c r="Y3" s="16">
        <f t="shared" si="1"/>
        <v>0.14852799227799227</v>
      </c>
      <c r="Z3" s="16">
        <f t="shared" si="2"/>
        <v>2.2321428571428572E-2</v>
      </c>
      <c r="AA3" s="16">
        <f t="shared" si="3"/>
        <v>0.12101833976833977</v>
      </c>
    </row>
    <row r="4" spans="1:27">
      <c r="A4" s="2" t="s">
        <v>218</v>
      </c>
      <c r="B4" s="2">
        <v>1989</v>
      </c>
      <c r="C4" s="2">
        <v>2000</v>
      </c>
      <c r="D4" s="2">
        <v>46.2</v>
      </c>
      <c r="E4" s="2">
        <v>1539</v>
      </c>
      <c r="F4" s="2">
        <v>6676</v>
      </c>
      <c r="G4" s="2">
        <v>5853</v>
      </c>
      <c r="H4" s="2">
        <v>974</v>
      </c>
      <c r="I4" s="2">
        <v>1726</v>
      </c>
      <c r="J4" s="2">
        <v>389</v>
      </c>
      <c r="K4" s="2">
        <v>21</v>
      </c>
      <c r="L4" s="2">
        <v>381</v>
      </c>
      <c r="M4" s="2">
        <v>1239</v>
      </c>
      <c r="N4" s="2">
        <v>683</v>
      </c>
      <c r="O4" s="2">
        <v>961</v>
      </c>
      <c r="P4" s="2">
        <v>0.29499999999999998</v>
      </c>
      <c r="Q4" s="2">
        <v>0.36899999999999999</v>
      </c>
      <c r="R4" s="2">
        <v>0.56399999999999995</v>
      </c>
      <c r="S4" s="2">
        <v>0.93300000000000005</v>
      </c>
      <c r="T4" s="2">
        <v>144</v>
      </c>
      <c r="U4" s="2">
        <v>0.29299999999999998</v>
      </c>
      <c r="V4" s="2">
        <v>88</v>
      </c>
      <c r="W4" s="2">
        <v>41</v>
      </c>
      <c r="X4" s="3">
        <f t="shared" si="0"/>
        <v>0.68217054263565891</v>
      </c>
      <c r="Y4" s="16">
        <f t="shared" si="1"/>
        <v>0.16641038783529813</v>
      </c>
      <c r="Z4" s="16">
        <f t="shared" si="2"/>
        <v>6.5094823167606355E-2</v>
      </c>
      <c r="AA4" s="16">
        <f t="shared" si="3"/>
        <v>0.21168631471040492</v>
      </c>
    </row>
    <row r="5" spans="1:27">
      <c r="A5" s="2" t="s">
        <v>113</v>
      </c>
      <c r="B5" s="2">
        <v>2001</v>
      </c>
      <c r="C5" s="2">
        <v>2018</v>
      </c>
      <c r="D5" s="2">
        <v>85.7</v>
      </c>
      <c r="E5" s="2">
        <v>2692</v>
      </c>
      <c r="F5" s="2">
        <v>11686</v>
      </c>
      <c r="G5" s="2">
        <v>10196</v>
      </c>
      <c r="H5" s="2">
        <v>1773</v>
      </c>
      <c r="I5" s="2">
        <v>3082</v>
      </c>
      <c r="J5" s="2">
        <v>639</v>
      </c>
      <c r="K5" s="2">
        <v>16</v>
      </c>
      <c r="L5" s="2">
        <v>633</v>
      </c>
      <c r="M5" s="2">
        <v>1982</v>
      </c>
      <c r="N5" s="2">
        <v>1279</v>
      </c>
      <c r="O5" s="2">
        <v>1211</v>
      </c>
      <c r="P5" s="2">
        <v>0.30199999999999999</v>
      </c>
      <c r="Q5" s="2">
        <v>0.38200000000000001</v>
      </c>
      <c r="R5" s="2">
        <v>0.55400000000000005</v>
      </c>
      <c r="S5" s="2">
        <v>0.93600000000000005</v>
      </c>
      <c r="T5" s="2">
        <v>149</v>
      </c>
      <c r="U5" s="2">
        <v>0.28999999999999998</v>
      </c>
      <c r="V5" s="2">
        <v>111</v>
      </c>
      <c r="W5" s="2">
        <v>41</v>
      </c>
      <c r="X5" s="3">
        <f t="shared" si="0"/>
        <v>0.73026315789473684</v>
      </c>
      <c r="Y5" s="16">
        <f t="shared" si="1"/>
        <v>0.17389172224401725</v>
      </c>
      <c r="Z5" s="16">
        <f t="shared" si="2"/>
        <v>6.2083169870537469E-2</v>
      </c>
      <c r="AA5" s="16">
        <f t="shared" si="3"/>
        <v>0.19438995684582189</v>
      </c>
    </row>
    <row r="6" spans="1:27">
      <c r="A6" s="2" t="s">
        <v>106</v>
      </c>
      <c r="B6" s="2">
        <v>1994</v>
      </c>
      <c r="C6" s="2">
        <v>2016</v>
      </c>
      <c r="D6" s="2">
        <v>115.3</v>
      </c>
      <c r="E6" s="2">
        <v>2784</v>
      </c>
      <c r="F6" s="2">
        <v>12207</v>
      </c>
      <c r="G6" s="2">
        <v>10566</v>
      </c>
      <c r="H6" s="2">
        <v>2021</v>
      </c>
      <c r="I6" s="2">
        <v>3115</v>
      </c>
      <c r="J6" s="2">
        <v>548</v>
      </c>
      <c r="K6" s="2">
        <v>31</v>
      </c>
      <c r="L6" s="2">
        <v>696</v>
      </c>
      <c r="M6" s="2">
        <v>2086</v>
      </c>
      <c r="N6" s="2">
        <v>1338</v>
      </c>
      <c r="O6" s="2">
        <v>2287</v>
      </c>
      <c r="P6" s="2">
        <v>0.29499999999999998</v>
      </c>
      <c r="Q6" s="2">
        <v>0.38</v>
      </c>
      <c r="R6" s="2">
        <v>0.55000000000000004</v>
      </c>
      <c r="S6" s="2">
        <v>0.93</v>
      </c>
      <c r="T6" s="2">
        <v>140</v>
      </c>
      <c r="U6" s="2">
        <v>0.314</v>
      </c>
      <c r="V6" s="2">
        <v>329</v>
      </c>
      <c r="W6" s="2">
        <v>76</v>
      </c>
      <c r="X6" s="3">
        <f t="shared" si="0"/>
        <v>0.81234567901234567</v>
      </c>
      <c r="Y6" s="16">
        <f t="shared" si="1"/>
        <v>0.19127389740677644</v>
      </c>
      <c r="Z6" s="16">
        <f t="shared" si="2"/>
        <v>6.5871663827370808E-2</v>
      </c>
      <c r="AA6" s="16">
        <f t="shared" si="3"/>
        <v>0.1974257050918039</v>
      </c>
    </row>
    <row r="7" spans="1:27">
      <c r="A7" s="2" t="s">
        <v>169</v>
      </c>
      <c r="B7" s="2">
        <v>1976</v>
      </c>
      <c r="C7" s="2">
        <v>1996</v>
      </c>
      <c r="D7" s="2">
        <v>55.4</v>
      </c>
      <c r="E7" s="2">
        <v>2627</v>
      </c>
      <c r="F7" s="2">
        <v>10769</v>
      </c>
      <c r="G7" s="2">
        <v>9927</v>
      </c>
      <c r="H7" s="2">
        <v>1373</v>
      </c>
      <c r="I7" s="2">
        <v>2774</v>
      </c>
      <c r="J7" s="2">
        <v>503</v>
      </c>
      <c r="K7" s="2">
        <v>98</v>
      </c>
      <c r="L7" s="2">
        <v>438</v>
      </c>
      <c r="M7" s="2">
        <v>1591</v>
      </c>
      <c r="N7" s="2">
        <v>589</v>
      </c>
      <c r="O7" s="2">
        <v>1509</v>
      </c>
      <c r="P7" s="2">
        <v>0.27900000000000003</v>
      </c>
      <c r="Q7" s="2">
        <v>0.32300000000000001</v>
      </c>
      <c r="R7" s="2">
        <v>0.48199999999999998</v>
      </c>
      <c r="S7" s="2">
        <v>0.80600000000000005</v>
      </c>
      <c r="T7" s="2">
        <v>119</v>
      </c>
      <c r="U7" s="2">
        <v>0.28799999999999998</v>
      </c>
      <c r="V7" s="2">
        <v>314</v>
      </c>
      <c r="W7" s="2">
        <v>109</v>
      </c>
      <c r="X7" s="3">
        <f t="shared" si="0"/>
        <v>0.74231678486997632</v>
      </c>
      <c r="Y7" s="16">
        <f t="shared" si="1"/>
        <v>0.13830966052180921</v>
      </c>
      <c r="Z7" s="16">
        <f t="shared" si="2"/>
        <v>4.4122091266243578E-2</v>
      </c>
      <c r="AA7" s="16">
        <f t="shared" si="3"/>
        <v>0.16026997078674324</v>
      </c>
    </row>
    <row r="8" spans="1:27" ht="30">
      <c r="A8" s="2" t="s">
        <v>195</v>
      </c>
      <c r="B8" s="2">
        <v>2009</v>
      </c>
      <c r="C8" s="2">
        <v>2018</v>
      </c>
      <c r="D8" s="2">
        <v>50</v>
      </c>
      <c r="E8" s="2">
        <v>1488</v>
      </c>
      <c r="F8" s="2">
        <v>6449</v>
      </c>
      <c r="G8" s="2">
        <v>5551</v>
      </c>
      <c r="H8" s="2">
        <v>886</v>
      </c>
      <c r="I8" s="2">
        <v>1594</v>
      </c>
      <c r="J8" s="2">
        <v>321</v>
      </c>
      <c r="K8" s="2">
        <v>46</v>
      </c>
      <c r="L8" s="2">
        <v>221</v>
      </c>
      <c r="M8" s="2">
        <v>786</v>
      </c>
      <c r="N8" s="2">
        <v>770</v>
      </c>
      <c r="O8" s="2">
        <v>1169</v>
      </c>
      <c r="P8" s="2">
        <v>0.28699999999999998</v>
      </c>
      <c r="Q8" s="2">
        <v>0.378</v>
      </c>
      <c r="R8" s="2">
        <v>0.48099999999999998</v>
      </c>
      <c r="S8" s="2">
        <v>0.85899999999999999</v>
      </c>
      <c r="T8" s="2">
        <v>134</v>
      </c>
      <c r="U8" s="2">
        <v>0.32600000000000001</v>
      </c>
      <c r="V8" s="2">
        <v>185</v>
      </c>
      <c r="W8" s="2">
        <v>74</v>
      </c>
      <c r="X8" s="3">
        <f t="shared" si="0"/>
        <v>0.7142857142857143</v>
      </c>
      <c r="Y8" s="16">
        <f t="shared" si="1"/>
        <v>0.15961088092235634</v>
      </c>
      <c r="Z8" s="16">
        <f t="shared" si="2"/>
        <v>3.9812646370023422E-2</v>
      </c>
      <c r="AA8" s="16">
        <f t="shared" si="3"/>
        <v>0.14159610880922358</v>
      </c>
    </row>
    <row r="9" spans="1:27">
      <c r="A9" s="2" t="s">
        <v>104</v>
      </c>
      <c r="B9" s="2">
        <v>1986</v>
      </c>
      <c r="C9" s="2">
        <v>2007</v>
      </c>
      <c r="D9" s="2">
        <v>143.69999999999999</v>
      </c>
      <c r="E9" s="2">
        <v>2986</v>
      </c>
      <c r="F9" s="2">
        <v>12606</v>
      </c>
      <c r="G9" s="2">
        <v>9847</v>
      </c>
      <c r="H9" s="2">
        <v>2227</v>
      </c>
      <c r="I9" s="2">
        <v>2935</v>
      </c>
      <c r="J9" s="2">
        <v>601</v>
      </c>
      <c r="K9" s="2">
        <v>77</v>
      </c>
      <c r="L9" s="2">
        <v>762</v>
      </c>
      <c r="M9" s="2">
        <v>1996</v>
      </c>
      <c r="N9" s="2">
        <v>2558</v>
      </c>
      <c r="O9" s="2">
        <v>1539</v>
      </c>
      <c r="P9" s="2">
        <v>0.29799999999999999</v>
      </c>
      <c r="Q9" s="2">
        <v>0.44400000000000001</v>
      </c>
      <c r="R9" s="2">
        <v>0.60699999999999998</v>
      </c>
      <c r="S9" s="2">
        <v>1.0509999999999999</v>
      </c>
      <c r="T9" s="2">
        <v>182</v>
      </c>
      <c r="U9" s="2">
        <v>0.28499999999999998</v>
      </c>
      <c r="V9" s="2">
        <v>514</v>
      </c>
      <c r="W9" s="2">
        <v>141</v>
      </c>
      <c r="X9" s="3">
        <f t="shared" si="0"/>
        <v>0.78473282442748094</v>
      </c>
      <c r="Y9" s="16">
        <f t="shared" si="1"/>
        <v>0.22616025185335636</v>
      </c>
      <c r="Z9" s="16">
        <f t="shared" si="2"/>
        <v>7.7383974814664358E-2</v>
      </c>
      <c r="AA9" s="16">
        <f t="shared" si="3"/>
        <v>0.20270133035442267</v>
      </c>
    </row>
    <row r="10" spans="1:27">
      <c r="A10" s="2" t="s">
        <v>134</v>
      </c>
      <c r="B10" s="2">
        <v>1986</v>
      </c>
      <c r="C10" s="2">
        <v>2004</v>
      </c>
      <c r="D10" s="2">
        <v>68.2</v>
      </c>
      <c r="E10" s="2">
        <v>2180</v>
      </c>
      <c r="F10" s="2">
        <v>9057</v>
      </c>
      <c r="G10" s="2">
        <v>7937</v>
      </c>
      <c r="H10" s="2">
        <v>1329</v>
      </c>
      <c r="I10" s="2">
        <v>2340</v>
      </c>
      <c r="J10" s="2">
        <v>441</v>
      </c>
      <c r="K10" s="2">
        <v>76</v>
      </c>
      <c r="L10" s="2">
        <v>198</v>
      </c>
      <c r="M10" s="2">
        <v>960</v>
      </c>
      <c r="N10" s="2">
        <v>939</v>
      </c>
      <c r="O10" s="2">
        <v>817</v>
      </c>
      <c r="P10" s="2">
        <v>0.29499999999999998</v>
      </c>
      <c r="Q10" s="2">
        <v>0.371</v>
      </c>
      <c r="R10" s="2">
        <v>0.44400000000000001</v>
      </c>
      <c r="S10" s="2">
        <v>0.81499999999999995</v>
      </c>
      <c r="T10" s="2">
        <v>116</v>
      </c>
      <c r="U10" s="2">
        <v>0.30599999999999999</v>
      </c>
      <c r="V10" s="2">
        <v>379</v>
      </c>
      <c r="W10" s="2">
        <v>77</v>
      </c>
      <c r="X10" s="3">
        <f t="shared" si="0"/>
        <v>0.83114035087719296</v>
      </c>
      <c r="Y10" s="16">
        <f t="shared" si="1"/>
        <v>0.16744361849565326</v>
      </c>
      <c r="Z10" s="16">
        <f t="shared" si="2"/>
        <v>2.4946453319894167E-2</v>
      </c>
      <c r="AA10" s="16">
        <f t="shared" si="3"/>
        <v>0.12095250094494141</v>
      </c>
    </row>
    <row r="11" spans="1:27" ht="30">
      <c r="A11" s="2" t="s">
        <v>146</v>
      </c>
      <c r="B11" s="2">
        <v>1991</v>
      </c>
      <c r="C11" s="2">
        <v>2006</v>
      </c>
      <c r="D11" s="2">
        <v>63.2</v>
      </c>
      <c r="E11" s="2">
        <v>2076</v>
      </c>
      <c r="F11" s="2">
        <v>9053</v>
      </c>
      <c r="G11" s="2">
        <v>7869</v>
      </c>
      <c r="H11" s="2">
        <v>1366</v>
      </c>
      <c r="I11" s="2">
        <v>2336</v>
      </c>
      <c r="J11" s="2">
        <v>449</v>
      </c>
      <c r="K11" s="2">
        <v>55</v>
      </c>
      <c r="L11" s="2">
        <v>287</v>
      </c>
      <c r="M11" s="2">
        <v>1257</v>
      </c>
      <c r="N11" s="2">
        <v>1069</v>
      </c>
      <c r="O11" s="2">
        <v>1212</v>
      </c>
      <c r="P11" s="2">
        <v>0.29699999999999999</v>
      </c>
      <c r="Q11" s="2">
        <v>0.38100000000000001</v>
      </c>
      <c r="R11" s="2">
        <v>0.47699999999999998</v>
      </c>
      <c r="S11" s="2">
        <v>0.85799999999999998</v>
      </c>
      <c r="T11" s="2">
        <v>125</v>
      </c>
      <c r="U11" s="2">
        <v>0.318</v>
      </c>
      <c r="V11" s="2">
        <v>147</v>
      </c>
      <c r="W11" s="2">
        <v>87</v>
      </c>
      <c r="X11" s="3">
        <f t="shared" si="0"/>
        <v>0.62820512820512819</v>
      </c>
      <c r="Y11" s="16">
        <f t="shared" si="1"/>
        <v>0.17359257847248696</v>
      </c>
      <c r="Z11" s="16">
        <f t="shared" si="2"/>
        <v>3.6472232812301435E-2</v>
      </c>
      <c r="AA11" s="16">
        <f t="shared" si="3"/>
        <v>0.15974075486084635</v>
      </c>
    </row>
    <row r="12" spans="1:27">
      <c r="A12" s="2" t="s">
        <v>196</v>
      </c>
      <c r="B12" s="2">
        <v>1973</v>
      </c>
      <c r="C12" s="2">
        <v>1987</v>
      </c>
      <c r="D12" s="2">
        <v>49.1</v>
      </c>
      <c r="E12" s="2">
        <v>1806</v>
      </c>
      <c r="F12" s="2">
        <v>7372</v>
      </c>
      <c r="G12" s="2">
        <v>6594</v>
      </c>
      <c r="H12" s="2">
        <v>920</v>
      </c>
      <c r="I12" s="2">
        <v>2008</v>
      </c>
      <c r="J12" s="2">
        <v>348</v>
      </c>
      <c r="K12" s="2">
        <v>34</v>
      </c>
      <c r="L12" s="2">
        <v>163</v>
      </c>
      <c r="M12" s="2">
        <v>860</v>
      </c>
      <c r="N12" s="2">
        <v>605</v>
      </c>
      <c r="O12" s="2">
        <v>510</v>
      </c>
      <c r="P12" s="2">
        <v>0.30499999999999999</v>
      </c>
      <c r="Q12" s="2">
        <v>0.36499999999999999</v>
      </c>
      <c r="R12" s="2">
        <v>0.442</v>
      </c>
      <c r="S12" s="2">
        <v>0.80700000000000005</v>
      </c>
      <c r="T12" s="2">
        <v>123</v>
      </c>
      <c r="U12" s="2">
        <v>0.308</v>
      </c>
      <c r="V12" s="2">
        <v>174</v>
      </c>
      <c r="W12" s="2">
        <v>90</v>
      </c>
      <c r="X12" s="3">
        <f t="shared" si="0"/>
        <v>0.65909090909090906</v>
      </c>
      <c r="Y12" s="16">
        <f t="shared" si="1"/>
        <v>0.13952077646345162</v>
      </c>
      <c r="Z12" s="16">
        <f t="shared" si="2"/>
        <v>2.4719441916894146E-2</v>
      </c>
      <c r="AA12" s="16">
        <f t="shared" si="3"/>
        <v>0.13042159538974826</v>
      </c>
    </row>
    <row r="13" spans="1:27">
      <c r="A13" s="2" t="s">
        <v>155</v>
      </c>
      <c r="B13" s="2">
        <v>1996</v>
      </c>
      <c r="C13" s="2">
        <v>2014</v>
      </c>
      <c r="D13" s="2">
        <v>61.6</v>
      </c>
      <c r="E13" s="2">
        <v>2425</v>
      </c>
      <c r="F13" s="2">
        <v>10081</v>
      </c>
      <c r="G13" s="2">
        <v>8480</v>
      </c>
      <c r="H13" s="2">
        <v>1453</v>
      </c>
      <c r="I13" s="2">
        <v>2470</v>
      </c>
      <c r="J13" s="2">
        <v>574</v>
      </c>
      <c r="K13" s="2">
        <v>59</v>
      </c>
      <c r="L13" s="2">
        <v>288</v>
      </c>
      <c r="M13" s="2">
        <v>1363</v>
      </c>
      <c r="N13" s="2">
        <v>1476</v>
      </c>
      <c r="O13" s="2">
        <v>1840</v>
      </c>
      <c r="P13" s="2">
        <v>0.29099999999999998</v>
      </c>
      <c r="Q13" s="2">
        <v>0.39500000000000002</v>
      </c>
      <c r="R13" s="2">
        <v>0.47499999999999998</v>
      </c>
      <c r="S13" s="2">
        <v>0.87</v>
      </c>
      <c r="T13" s="2">
        <v>128</v>
      </c>
      <c r="U13" s="2">
        <v>0.33900000000000002</v>
      </c>
      <c r="V13" s="2">
        <v>400</v>
      </c>
      <c r="W13" s="2">
        <v>128</v>
      </c>
      <c r="X13" s="3">
        <f t="shared" si="0"/>
        <v>0.75757575757575757</v>
      </c>
      <c r="Y13" s="16">
        <f t="shared" si="1"/>
        <v>0.17134433962264151</v>
      </c>
      <c r="Z13" s="16">
        <f t="shared" si="2"/>
        <v>3.3962264150943396E-2</v>
      </c>
      <c r="AA13" s="16">
        <f t="shared" si="3"/>
        <v>0.16073113207547171</v>
      </c>
    </row>
    <row r="14" spans="1:27">
      <c r="A14" s="2" t="s">
        <v>149</v>
      </c>
      <c r="B14" s="2">
        <v>1970</v>
      </c>
      <c r="C14" s="2">
        <v>1986</v>
      </c>
      <c r="D14" s="2">
        <v>62.6</v>
      </c>
      <c r="E14" s="2">
        <v>2008</v>
      </c>
      <c r="F14" s="2">
        <v>8220</v>
      </c>
      <c r="G14" s="2">
        <v>6890</v>
      </c>
      <c r="H14" s="2">
        <v>1033</v>
      </c>
      <c r="I14" s="2">
        <v>1833</v>
      </c>
      <c r="J14" s="2">
        <v>320</v>
      </c>
      <c r="K14" s="2">
        <v>47</v>
      </c>
      <c r="L14" s="2">
        <v>224</v>
      </c>
      <c r="M14" s="2">
        <v>864</v>
      </c>
      <c r="N14" s="2">
        <v>1087</v>
      </c>
      <c r="O14" s="2">
        <v>1278</v>
      </c>
      <c r="P14" s="2">
        <v>0.26600000000000001</v>
      </c>
      <c r="Q14" s="2">
        <v>0.371</v>
      </c>
      <c r="R14" s="2">
        <v>0.42399999999999999</v>
      </c>
      <c r="S14" s="2">
        <v>0.79400000000000004</v>
      </c>
      <c r="T14" s="2">
        <v>125</v>
      </c>
      <c r="U14" s="2">
        <v>0.29599999999999999</v>
      </c>
      <c r="V14" s="2">
        <v>104</v>
      </c>
      <c r="W14" s="2">
        <v>83</v>
      </c>
      <c r="X14" s="3">
        <f t="shared" si="0"/>
        <v>0.55614973262032086</v>
      </c>
      <c r="Y14" s="16">
        <f t="shared" si="1"/>
        <v>0.14992743105950654</v>
      </c>
      <c r="Z14" s="16">
        <f t="shared" si="2"/>
        <v>3.251088534107402E-2</v>
      </c>
      <c r="AA14" s="16">
        <f t="shared" si="3"/>
        <v>0.12539912917271409</v>
      </c>
    </row>
    <row r="15" spans="1:27">
      <c r="A15" s="2" t="s">
        <v>161</v>
      </c>
      <c r="B15" s="2">
        <v>1981</v>
      </c>
      <c r="C15" s="2">
        <v>1997</v>
      </c>
      <c r="D15" s="2">
        <v>57.9</v>
      </c>
      <c r="E15" s="2">
        <v>2213</v>
      </c>
      <c r="F15" s="2">
        <v>9545</v>
      </c>
      <c r="G15" s="2">
        <v>8180</v>
      </c>
      <c r="H15" s="2">
        <v>1359</v>
      </c>
      <c r="I15" s="2">
        <v>2375</v>
      </c>
      <c r="J15" s="2">
        <v>277</v>
      </c>
      <c r="K15" s="2">
        <v>131</v>
      </c>
      <c r="L15" s="2">
        <v>54</v>
      </c>
      <c r="M15" s="2">
        <v>578</v>
      </c>
      <c r="N15" s="2">
        <v>1129</v>
      </c>
      <c r="O15" s="2">
        <v>907</v>
      </c>
      <c r="P15" s="2">
        <v>0.28999999999999998</v>
      </c>
      <c r="Q15" s="2">
        <v>0.377</v>
      </c>
      <c r="R15" s="2">
        <v>0.376</v>
      </c>
      <c r="S15" s="2">
        <v>0.753</v>
      </c>
      <c r="T15" s="2">
        <v>110</v>
      </c>
      <c r="U15" s="2">
        <v>0.31900000000000001</v>
      </c>
      <c r="V15" s="2">
        <v>558</v>
      </c>
      <c r="W15" s="2">
        <v>257</v>
      </c>
      <c r="X15" s="3">
        <f t="shared" si="0"/>
        <v>0.68466257668711661</v>
      </c>
      <c r="Y15" s="16">
        <f t="shared" si="1"/>
        <v>0.16613691931540342</v>
      </c>
      <c r="Z15" s="16">
        <f t="shared" si="2"/>
        <v>6.6014669926650364E-3</v>
      </c>
      <c r="AA15" s="16">
        <f t="shared" si="3"/>
        <v>7.0660146699266499E-2</v>
      </c>
    </row>
    <row r="16" spans="1:27">
      <c r="A16" s="2" t="s">
        <v>179</v>
      </c>
      <c r="B16" s="2">
        <v>1973</v>
      </c>
      <c r="C16" s="2">
        <v>1992</v>
      </c>
      <c r="D16" s="2">
        <v>53.8</v>
      </c>
      <c r="E16" s="2">
        <v>2344</v>
      </c>
      <c r="F16" s="2">
        <v>9309</v>
      </c>
      <c r="G16" s="2">
        <v>7853</v>
      </c>
      <c r="H16" s="2">
        <v>1188</v>
      </c>
      <c r="I16" s="2">
        <v>2099</v>
      </c>
      <c r="J16" s="2">
        <v>360</v>
      </c>
      <c r="K16" s="2">
        <v>28</v>
      </c>
      <c r="L16" s="2">
        <v>275</v>
      </c>
      <c r="M16" s="2">
        <v>1073</v>
      </c>
      <c r="N16" s="2">
        <v>1197</v>
      </c>
      <c r="O16" s="2">
        <v>1127</v>
      </c>
      <c r="P16" s="2">
        <v>0.26700000000000002</v>
      </c>
      <c r="Q16" s="2">
        <v>0.37</v>
      </c>
      <c r="R16" s="2">
        <v>0.42499999999999999</v>
      </c>
      <c r="S16" s="2">
        <v>0.79600000000000004</v>
      </c>
      <c r="T16" s="2">
        <v>122</v>
      </c>
      <c r="U16" s="2">
        <v>0.28000000000000003</v>
      </c>
      <c r="V16" s="2">
        <v>50</v>
      </c>
      <c r="W16" s="2">
        <v>44</v>
      </c>
      <c r="X16" s="3">
        <f t="shared" si="0"/>
        <v>0.53191489361702127</v>
      </c>
      <c r="Y16" s="16">
        <f t="shared" si="1"/>
        <v>0.151279765694639</v>
      </c>
      <c r="Z16" s="16">
        <f t="shared" si="2"/>
        <v>3.5018464281166437E-2</v>
      </c>
      <c r="AA16" s="16">
        <f t="shared" si="3"/>
        <v>0.13663568063160575</v>
      </c>
    </row>
    <row r="17" spans="1:27">
      <c r="A17" s="2" t="s">
        <v>171</v>
      </c>
      <c r="B17" s="2">
        <v>1995</v>
      </c>
      <c r="C17" s="2">
        <v>2009</v>
      </c>
      <c r="D17" s="2">
        <v>54.6</v>
      </c>
      <c r="E17" s="2">
        <v>1847</v>
      </c>
      <c r="F17" s="2">
        <v>7836</v>
      </c>
      <c r="G17" s="2">
        <v>6527</v>
      </c>
      <c r="H17" s="2">
        <v>1121</v>
      </c>
      <c r="I17" s="2">
        <v>1897</v>
      </c>
      <c r="J17" s="2">
        <v>411</v>
      </c>
      <c r="K17" s="2">
        <v>55</v>
      </c>
      <c r="L17" s="2">
        <v>287</v>
      </c>
      <c r="M17" s="2">
        <v>1078</v>
      </c>
      <c r="N17" s="2">
        <v>1183</v>
      </c>
      <c r="O17" s="2">
        <v>835</v>
      </c>
      <c r="P17" s="2">
        <v>0.29099999999999998</v>
      </c>
      <c r="Q17" s="2">
        <v>0.4</v>
      </c>
      <c r="R17" s="2">
        <v>0.502</v>
      </c>
      <c r="S17" s="2">
        <v>0.90200000000000002</v>
      </c>
      <c r="T17" s="2">
        <v>136</v>
      </c>
      <c r="U17" s="2">
        <v>0.29399999999999998</v>
      </c>
      <c r="V17" s="2">
        <v>109</v>
      </c>
      <c r="W17" s="2">
        <v>45</v>
      </c>
      <c r="X17" s="3">
        <f t="shared" si="0"/>
        <v>0.70779220779220775</v>
      </c>
      <c r="Y17" s="16">
        <f t="shared" si="1"/>
        <v>0.17174812318063429</v>
      </c>
      <c r="Z17" s="16">
        <f t="shared" si="2"/>
        <v>4.3971196568101729E-2</v>
      </c>
      <c r="AA17" s="16">
        <f t="shared" si="3"/>
        <v>0.16516010418262603</v>
      </c>
    </row>
    <row r="18" spans="1:27">
      <c r="A18" s="2" t="s">
        <v>204</v>
      </c>
      <c r="B18" s="2">
        <v>1972</v>
      </c>
      <c r="C18" s="2">
        <v>1989</v>
      </c>
      <c r="D18" s="2">
        <v>48.1</v>
      </c>
      <c r="E18" s="2">
        <v>2405</v>
      </c>
      <c r="F18" s="2">
        <v>10009</v>
      </c>
      <c r="G18" s="2">
        <v>8995</v>
      </c>
      <c r="H18" s="2">
        <v>1151</v>
      </c>
      <c r="I18" s="2">
        <v>2514</v>
      </c>
      <c r="J18" s="2">
        <v>425</v>
      </c>
      <c r="K18" s="2">
        <v>56</v>
      </c>
      <c r="L18" s="2">
        <v>201</v>
      </c>
      <c r="M18" s="2">
        <v>1106</v>
      </c>
      <c r="N18" s="2">
        <v>836</v>
      </c>
      <c r="O18" s="2">
        <v>776</v>
      </c>
      <c r="P18" s="2">
        <v>0.27900000000000003</v>
      </c>
      <c r="Q18" s="2">
        <v>0.34100000000000003</v>
      </c>
      <c r="R18" s="2">
        <v>0.40600000000000003</v>
      </c>
      <c r="S18" s="2">
        <v>0.747</v>
      </c>
      <c r="T18" s="2">
        <v>109</v>
      </c>
      <c r="U18" s="2">
        <v>0.28599999999999998</v>
      </c>
      <c r="V18" s="2">
        <v>55</v>
      </c>
      <c r="W18" s="2">
        <v>79</v>
      </c>
      <c r="X18" s="3">
        <f t="shared" si="0"/>
        <v>0.41044776119402987</v>
      </c>
      <c r="Y18" s="16">
        <f t="shared" si="1"/>
        <v>0.12795997776542523</v>
      </c>
      <c r="Z18" s="16">
        <f t="shared" si="2"/>
        <v>2.2345747637576432E-2</v>
      </c>
      <c r="AA18" s="16">
        <f t="shared" si="3"/>
        <v>0.12295719844357976</v>
      </c>
    </row>
    <row r="19" spans="1:27">
      <c r="A19" s="2" t="s">
        <v>124</v>
      </c>
      <c r="B19" s="2">
        <v>1981</v>
      </c>
      <c r="C19" s="2">
        <v>2001</v>
      </c>
      <c r="D19" s="2">
        <v>78.099999999999994</v>
      </c>
      <c r="E19" s="2">
        <v>3001</v>
      </c>
      <c r="F19" s="2">
        <v>12883</v>
      </c>
      <c r="G19" s="2">
        <v>11551</v>
      </c>
      <c r="H19" s="2">
        <v>1647</v>
      </c>
      <c r="I19" s="2">
        <v>3184</v>
      </c>
      <c r="J19" s="2">
        <v>603</v>
      </c>
      <c r="K19" s="2">
        <v>44</v>
      </c>
      <c r="L19" s="2">
        <v>431</v>
      </c>
      <c r="M19" s="2">
        <v>1695</v>
      </c>
      <c r="N19" s="2">
        <v>1129</v>
      </c>
      <c r="O19" s="2">
        <v>1305</v>
      </c>
      <c r="P19" s="2">
        <v>0.27600000000000002</v>
      </c>
      <c r="Q19" s="2">
        <v>0.34</v>
      </c>
      <c r="R19" s="2">
        <v>0.44700000000000001</v>
      </c>
      <c r="S19" s="2">
        <v>0.78800000000000003</v>
      </c>
      <c r="T19" s="2">
        <v>112</v>
      </c>
      <c r="U19" s="2">
        <v>0.27700000000000002</v>
      </c>
      <c r="V19" s="2">
        <v>36</v>
      </c>
      <c r="W19" s="2">
        <v>39</v>
      </c>
      <c r="X19" s="3">
        <f t="shared" si="0"/>
        <v>0.48</v>
      </c>
      <c r="Y19" s="16">
        <f t="shared" si="1"/>
        <v>0.14258505757077308</v>
      </c>
      <c r="Z19" s="16">
        <f t="shared" si="2"/>
        <v>3.731278677170808E-2</v>
      </c>
      <c r="AA19" s="16">
        <f t="shared" si="3"/>
        <v>0.14674054194442041</v>
      </c>
    </row>
    <row r="20" spans="1:27">
      <c r="A20" s="2" t="s">
        <v>141</v>
      </c>
      <c r="B20" s="2">
        <v>1998</v>
      </c>
      <c r="C20" s="2">
        <v>2017</v>
      </c>
      <c r="D20" s="2">
        <v>66.7</v>
      </c>
      <c r="E20" s="2">
        <v>2586</v>
      </c>
      <c r="F20" s="2">
        <v>11031</v>
      </c>
      <c r="G20" s="2">
        <v>9768</v>
      </c>
      <c r="H20" s="2">
        <v>1582</v>
      </c>
      <c r="I20" s="2">
        <v>2725</v>
      </c>
      <c r="J20" s="2">
        <v>565</v>
      </c>
      <c r="K20" s="2">
        <v>78</v>
      </c>
      <c r="L20" s="2">
        <v>435</v>
      </c>
      <c r="M20" s="2">
        <v>1587</v>
      </c>
      <c r="N20" s="2">
        <v>1084</v>
      </c>
      <c r="O20" s="2">
        <v>1795</v>
      </c>
      <c r="P20" s="2">
        <v>0.27900000000000003</v>
      </c>
      <c r="Q20" s="2">
        <v>0.35</v>
      </c>
      <c r="R20" s="2">
        <v>0.48599999999999999</v>
      </c>
      <c r="S20" s="2">
        <v>0.83699999999999997</v>
      </c>
      <c r="T20" s="2">
        <v>119</v>
      </c>
      <c r="U20" s="2">
        <v>0.29899999999999999</v>
      </c>
      <c r="V20" s="2">
        <v>312</v>
      </c>
      <c r="W20" s="2">
        <v>49</v>
      </c>
      <c r="X20" s="3">
        <f t="shared" si="0"/>
        <v>0.8642659279778393</v>
      </c>
      <c r="Y20" s="16">
        <f t="shared" si="1"/>
        <v>0.16195741195741195</v>
      </c>
      <c r="Z20" s="16">
        <f t="shared" si="2"/>
        <v>4.4533169533169534E-2</v>
      </c>
      <c r="AA20" s="16">
        <f t="shared" si="3"/>
        <v>0.16246928746928746</v>
      </c>
    </row>
    <row r="21" spans="1:27" ht="30">
      <c r="A21" s="2" t="s">
        <v>190</v>
      </c>
      <c r="B21" s="2">
        <v>1993</v>
      </c>
      <c r="C21" s="2">
        <v>2009</v>
      </c>
      <c r="D21" s="2">
        <v>50.9</v>
      </c>
      <c r="E21" s="2">
        <v>2035</v>
      </c>
      <c r="F21" s="2">
        <v>8657</v>
      </c>
      <c r="G21" s="2">
        <v>7283</v>
      </c>
      <c r="H21" s="2">
        <v>1241</v>
      </c>
      <c r="I21" s="2">
        <v>2038</v>
      </c>
      <c r="J21" s="2">
        <v>483</v>
      </c>
      <c r="K21" s="2">
        <v>18</v>
      </c>
      <c r="L21" s="2">
        <v>473</v>
      </c>
      <c r="M21" s="2">
        <v>1512</v>
      </c>
      <c r="N21" s="2">
        <v>1109</v>
      </c>
      <c r="O21" s="2">
        <v>1745</v>
      </c>
      <c r="P21" s="2">
        <v>0.28000000000000003</v>
      </c>
      <c r="Q21" s="2">
        <v>0.38300000000000001</v>
      </c>
      <c r="R21" s="2">
        <v>0.54600000000000004</v>
      </c>
      <c r="S21" s="2">
        <v>0.92900000000000005</v>
      </c>
      <c r="T21" s="2">
        <v>138</v>
      </c>
      <c r="U21" s="2">
        <v>0.30299999999999999</v>
      </c>
      <c r="V21" s="2">
        <v>14</v>
      </c>
      <c r="W21" s="2">
        <v>8</v>
      </c>
      <c r="X21" s="3">
        <f t="shared" si="0"/>
        <v>0.63636363636363635</v>
      </c>
      <c r="Y21" s="16">
        <f t="shared" si="1"/>
        <v>0.17039681449951943</v>
      </c>
      <c r="Z21" s="16">
        <f t="shared" si="2"/>
        <v>6.4945764108197176E-2</v>
      </c>
      <c r="AA21" s="16">
        <f t="shared" si="3"/>
        <v>0.20760675545791568</v>
      </c>
    </row>
    <row r="22" spans="1:27">
      <c r="A22" s="2" t="s">
        <v>143</v>
      </c>
      <c r="B22" s="2">
        <v>1969</v>
      </c>
      <c r="C22" s="2">
        <v>1993</v>
      </c>
      <c r="D22" s="2">
        <v>66.3</v>
      </c>
      <c r="E22" s="2">
        <v>2499</v>
      </c>
      <c r="F22" s="2">
        <v>9853</v>
      </c>
      <c r="G22" s="2">
        <v>8756</v>
      </c>
      <c r="H22" s="2">
        <v>1276</v>
      </c>
      <c r="I22" s="2">
        <v>2356</v>
      </c>
      <c r="J22" s="2">
        <v>421</v>
      </c>
      <c r="K22" s="2">
        <v>47</v>
      </c>
      <c r="L22" s="2">
        <v>376</v>
      </c>
      <c r="M22" s="2">
        <v>1330</v>
      </c>
      <c r="N22" s="2">
        <v>849</v>
      </c>
      <c r="O22" s="2">
        <v>1386</v>
      </c>
      <c r="P22" s="2">
        <v>0.26900000000000002</v>
      </c>
      <c r="Q22" s="2">
        <v>0.34100000000000003</v>
      </c>
      <c r="R22" s="2">
        <v>0.45700000000000002</v>
      </c>
      <c r="S22" s="2">
        <v>0.79700000000000004</v>
      </c>
      <c r="T22" s="2">
        <v>117</v>
      </c>
      <c r="U22" s="2">
        <v>0.28000000000000003</v>
      </c>
      <c r="V22" s="2">
        <v>128</v>
      </c>
      <c r="W22" s="2">
        <v>58</v>
      </c>
      <c r="X22" s="3">
        <f t="shared" si="0"/>
        <v>0.68817204301075274</v>
      </c>
      <c r="Y22" s="16">
        <f t="shared" si="1"/>
        <v>0.14572864321608039</v>
      </c>
      <c r="Z22" s="16">
        <f t="shared" si="2"/>
        <v>4.29419826404751E-2</v>
      </c>
      <c r="AA22" s="16">
        <f t="shared" si="3"/>
        <v>0.15189584285061672</v>
      </c>
    </row>
    <row r="23" spans="1:27" ht="30">
      <c r="A23" s="2" t="s">
        <v>220</v>
      </c>
      <c r="B23" s="2">
        <v>1978</v>
      </c>
      <c r="C23" s="2">
        <v>1992</v>
      </c>
      <c r="D23" s="2">
        <v>45.9</v>
      </c>
      <c r="E23" s="2">
        <v>1862</v>
      </c>
      <c r="F23" s="2">
        <v>7905</v>
      </c>
      <c r="G23" s="2">
        <v>7158</v>
      </c>
      <c r="H23" s="2">
        <v>1007</v>
      </c>
      <c r="I23" s="2">
        <v>2074</v>
      </c>
      <c r="J23" s="2">
        <v>332</v>
      </c>
      <c r="K23" s="2">
        <v>40</v>
      </c>
      <c r="L23" s="2">
        <v>151</v>
      </c>
      <c r="M23" s="2">
        <v>874</v>
      </c>
      <c r="N23" s="2">
        <v>553</v>
      </c>
      <c r="O23" s="2">
        <v>719</v>
      </c>
      <c r="P23" s="2">
        <v>0.28999999999999998</v>
      </c>
      <c r="Q23" s="2">
        <v>0.34300000000000003</v>
      </c>
      <c r="R23" s="2">
        <v>0.41099999999999998</v>
      </c>
      <c r="S23" s="2">
        <v>0.753</v>
      </c>
      <c r="T23" s="2">
        <v>111</v>
      </c>
      <c r="U23" s="2">
        <v>0.30199999999999999</v>
      </c>
      <c r="V23" s="2">
        <v>224</v>
      </c>
      <c r="W23" s="2">
        <v>104</v>
      </c>
      <c r="X23" s="3">
        <f t="shared" si="0"/>
        <v>0.68292682926829273</v>
      </c>
      <c r="Y23" s="16">
        <f t="shared" si="1"/>
        <v>0.14068175468007824</v>
      </c>
      <c r="Z23" s="16">
        <f t="shared" si="2"/>
        <v>2.1095278010617492E-2</v>
      </c>
      <c r="AA23" s="16">
        <f t="shared" si="3"/>
        <v>0.12210114557138865</v>
      </c>
    </row>
    <row r="24" spans="1:27">
      <c r="A24" s="2" t="s">
        <v>182</v>
      </c>
      <c r="B24" s="2">
        <v>1970</v>
      </c>
      <c r="C24" s="2">
        <v>1986</v>
      </c>
      <c r="D24" s="2">
        <v>53.3</v>
      </c>
      <c r="E24" s="2">
        <v>2006</v>
      </c>
      <c r="F24" s="2">
        <v>8133</v>
      </c>
      <c r="G24" s="2">
        <v>7310</v>
      </c>
      <c r="H24" s="2">
        <v>1084</v>
      </c>
      <c r="I24" s="2">
        <v>2087</v>
      </c>
      <c r="J24" s="2">
        <v>436</v>
      </c>
      <c r="K24" s="2">
        <v>60</v>
      </c>
      <c r="L24" s="2">
        <v>199</v>
      </c>
      <c r="M24" s="2">
        <v>976</v>
      </c>
      <c r="N24" s="2">
        <v>664</v>
      </c>
      <c r="O24" s="2">
        <v>938</v>
      </c>
      <c r="P24" s="2">
        <v>0.28499999999999998</v>
      </c>
      <c r="Q24" s="2">
        <v>0.34699999999999998</v>
      </c>
      <c r="R24" s="2">
        <v>0.443</v>
      </c>
      <c r="S24" s="2">
        <v>0.79</v>
      </c>
      <c r="T24" s="2">
        <v>123</v>
      </c>
      <c r="U24" s="2">
        <v>0.30199999999999999</v>
      </c>
      <c r="V24" s="2">
        <v>550</v>
      </c>
      <c r="W24" s="2">
        <v>179</v>
      </c>
      <c r="X24" s="3">
        <f t="shared" si="0"/>
        <v>0.75445816186556924</v>
      </c>
      <c r="Y24" s="16">
        <f t="shared" si="1"/>
        <v>0.14829001367989056</v>
      </c>
      <c r="Z24" s="16">
        <f t="shared" si="2"/>
        <v>2.722298221614227E-2</v>
      </c>
      <c r="AA24" s="16">
        <f t="shared" si="3"/>
        <v>0.133515731874145</v>
      </c>
    </row>
    <row r="25" spans="1:27">
      <c r="A25" s="2" t="s">
        <v>189</v>
      </c>
      <c r="B25" s="2">
        <v>2003</v>
      </c>
      <c r="C25" s="2">
        <v>2018</v>
      </c>
      <c r="D25" s="2">
        <v>51.4</v>
      </c>
      <c r="E25" s="2">
        <v>1929</v>
      </c>
      <c r="F25" s="2">
        <v>7850</v>
      </c>
      <c r="G25" s="2">
        <v>6846</v>
      </c>
      <c r="H25" s="2">
        <v>1102</v>
      </c>
      <c r="I25" s="2">
        <v>1885</v>
      </c>
      <c r="J25" s="2">
        <v>411</v>
      </c>
      <c r="K25" s="2">
        <v>58</v>
      </c>
      <c r="L25" s="2">
        <v>259</v>
      </c>
      <c r="M25" s="2">
        <v>1025</v>
      </c>
      <c r="N25" s="2">
        <v>722</v>
      </c>
      <c r="O25" s="2">
        <v>1188</v>
      </c>
      <c r="P25" s="2">
        <v>0.27500000000000002</v>
      </c>
      <c r="Q25" s="2">
        <v>0.35799999999999998</v>
      </c>
      <c r="R25" s="2">
        <v>0.46600000000000003</v>
      </c>
      <c r="S25" s="2">
        <v>0.82399999999999995</v>
      </c>
      <c r="T25" s="2">
        <v>117</v>
      </c>
      <c r="U25" s="2">
        <v>0.29699999999999999</v>
      </c>
      <c r="V25" s="2">
        <v>154</v>
      </c>
      <c r="W25" s="2">
        <v>22</v>
      </c>
      <c r="X25" s="3">
        <f t="shared" si="0"/>
        <v>0.875</v>
      </c>
      <c r="Y25" s="16">
        <f t="shared" si="1"/>
        <v>0.1609699094361671</v>
      </c>
      <c r="Z25" s="16">
        <f t="shared" si="2"/>
        <v>3.7832310838445807E-2</v>
      </c>
      <c r="AA25" s="16">
        <f t="shared" si="3"/>
        <v>0.14972246567338593</v>
      </c>
    </row>
    <row r="26" spans="1:27">
      <c r="A26" s="2" t="s">
        <v>210</v>
      </c>
      <c r="B26" s="2">
        <v>1975</v>
      </c>
      <c r="C26" s="2">
        <v>1990</v>
      </c>
      <c r="D26" s="2">
        <v>46.5</v>
      </c>
      <c r="E26" s="2">
        <v>1988</v>
      </c>
      <c r="F26" s="2">
        <v>7874</v>
      </c>
      <c r="G26" s="2">
        <v>6868</v>
      </c>
      <c r="H26" s="2">
        <v>973</v>
      </c>
      <c r="I26" s="2">
        <v>1875</v>
      </c>
      <c r="J26" s="2">
        <v>396</v>
      </c>
      <c r="K26" s="2">
        <v>61</v>
      </c>
      <c r="L26" s="2">
        <v>215</v>
      </c>
      <c r="M26" s="2">
        <v>884</v>
      </c>
      <c r="N26" s="2">
        <v>749</v>
      </c>
      <c r="O26" s="2">
        <v>1024</v>
      </c>
      <c r="P26" s="2">
        <v>0.27300000000000002</v>
      </c>
      <c r="Q26" s="2">
        <v>0.35499999999999998</v>
      </c>
      <c r="R26" s="2">
        <v>0.442</v>
      </c>
      <c r="S26" s="2">
        <v>0.79700000000000004</v>
      </c>
      <c r="T26" s="2">
        <v>121</v>
      </c>
      <c r="U26" s="2">
        <v>0.29199999999999998</v>
      </c>
      <c r="V26" s="2">
        <v>58</v>
      </c>
      <c r="W26" s="2">
        <v>76</v>
      </c>
      <c r="X26" s="3">
        <f t="shared" si="0"/>
        <v>0.43283582089552236</v>
      </c>
      <c r="Y26" s="16">
        <f t="shared" si="1"/>
        <v>0.14167152009318579</v>
      </c>
      <c r="Z26" s="16">
        <f t="shared" si="2"/>
        <v>3.1304601048340125E-2</v>
      </c>
      <c r="AA26" s="16">
        <f t="shared" si="3"/>
        <v>0.12871287128712872</v>
      </c>
    </row>
    <row r="27" spans="1:27">
      <c r="A27" s="2" t="s">
        <v>111</v>
      </c>
      <c r="B27" s="2">
        <v>1993</v>
      </c>
      <c r="C27" s="2">
        <v>2012</v>
      </c>
      <c r="D27" s="2">
        <v>88.3</v>
      </c>
      <c r="E27" s="2">
        <v>2499</v>
      </c>
      <c r="F27" s="2">
        <v>10614</v>
      </c>
      <c r="G27" s="2">
        <v>8984</v>
      </c>
      <c r="H27" s="2">
        <v>1619</v>
      </c>
      <c r="I27" s="2">
        <v>2726</v>
      </c>
      <c r="J27" s="2">
        <v>549</v>
      </c>
      <c r="K27" s="2">
        <v>38</v>
      </c>
      <c r="L27" s="2">
        <v>468</v>
      </c>
      <c r="M27" s="2">
        <v>1623</v>
      </c>
      <c r="N27" s="2">
        <v>1512</v>
      </c>
      <c r="O27" s="2">
        <v>1409</v>
      </c>
      <c r="P27" s="2">
        <v>0.30299999999999999</v>
      </c>
      <c r="Q27" s="2">
        <v>0.40100000000000002</v>
      </c>
      <c r="R27" s="2">
        <v>0.52900000000000003</v>
      </c>
      <c r="S27" s="2">
        <v>0.93</v>
      </c>
      <c r="T27" s="2">
        <v>141</v>
      </c>
      <c r="U27" s="2">
        <v>0.313</v>
      </c>
      <c r="V27" s="2">
        <v>150</v>
      </c>
      <c r="W27" s="2">
        <v>46</v>
      </c>
      <c r="X27" s="3">
        <f t="shared" si="0"/>
        <v>0.76530612244897955</v>
      </c>
      <c r="Y27" s="16">
        <f t="shared" si="1"/>
        <v>0.18020926090828138</v>
      </c>
      <c r="Z27" s="16">
        <f t="shared" si="2"/>
        <v>5.2092609082813893E-2</v>
      </c>
      <c r="AA27" s="16">
        <f t="shared" si="3"/>
        <v>0.18065449688334817</v>
      </c>
    </row>
    <row r="28" spans="1:27">
      <c r="A28" s="2" t="s">
        <v>126</v>
      </c>
      <c r="B28" s="2">
        <v>1988</v>
      </c>
      <c r="C28" s="2">
        <v>2007</v>
      </c>
      <c r="D28" s="2">
        <v>76.2</v>
      </c>
      <c r="E28" s="2">
        <v>2850</v>
      </c>
      <c r="F28" s="2">
        <v>12504</v>
      </c>
      <c r="G28" s="2">
        <v>10876</v>
      </c>
      <c r="H28" s="2">
        <v>1844</v>
      </c>
      <c r="I28" s="2">
        <v>3060</v>
      </c>
      <c r="J28" s="2">
        <v>668</v>
      </c>
      <c r="K28" s="2">
        <v>55</v>
      </c>
      <c r="L28" s="2">
        <v>291</v>
      </c>
      <c r="M28" s="2">
        <v>1175</v>
      </c>
      <c r="N28" s="2">
        <v>1160</v>
      </c>
      <c r="O28" s="2">
        <v>1753</v>
      </c>
      <c r="P28" s="2">
        <v>0.28100000000000003</v>
      </c>
      <c r="Q28" s="2">
        <v>0.36299999999999999</v>
      </c>
      <c r="R28" s="2">
        <v>0.433</v>
      </c>
      <c r="S28" s="2">
        <v>0.79600000000000004</v>
      </c>
      <c r="T28" s="2">
        <v>112</v>
      </c>
      <c r="U28" s="2">
        <v>0.311</v>
      </c>
      <c r="V28" s="2">
        <v>414</v>
      </c>
      <c r="W28" s="2">
        <v>124</v>
      </c>
      <c r="X28" s="3">
        <f t="shared" si="0"/>
        <v>0.76951672862453535</v>
      </c>
      <c r="Y28" s="16">
        <f t="shared" si="1"/>
        <v>0.16954762780433982</v>
      </c>
      <c r="Z28" s="16">
        <f t="shared" si="2"/>
        <v>2.6756160353070983E-2</v>
      </c>
      <c r="AA28" s="16">
        <f t="shared" si="3"/>
        <v>0.10803604266274365</v>
      </c>
    </row>
    <row r="29" spans="1:27">
      <c r="A29" s="2" t="s">
        <v>197</v>
      </c>
      <c r="B29" s="2">
        <v>1976</v>
      </c>
      <c r="C29" s="2">
        <v>1993</v>
      </c>
      <c r="D29" s="2">
        <v>48.9</v>
      </c>
      <c r="E29" s="2">
        <v>2180</v>
      </c>
      <c r="F29" s="2">
        <v>9041</v>
      </c>
      <c r="G29" s="2">
        <v>7960</v>
      </c>
      <c r="H29" s="2">
        <v>1197</v>
      </c>
      <c r="I29" s="2">
        <v>2111</v>
      </c>
      <c r="J29" s="2">
        <v>350</v>
      </c>
      <c r="K29" s="2">
        <v>39</v>
      </c>
      <c r="L29" s="2">
        <v>398</v>
      </c>
      <c r="M29" s="2">
        <v>1266</v>
      </c>
      <c r="N29" s="2">
        <v>986</v>
      </c>
      <c r="O29" s="2">
        <v>1748</v>
      </c>
      <c r="P29" s="2">
        <v>0.26500000000000001</v>
      </c>
      <c r="Q29" s="2">
        <v>0.34599999999999997</v>
      </c>
      <c r="R29" s="2">
        <v>0.46899999999999997</v>
      </c>
      <c r="S29" s="2">
        <v>0.81499999999999995</v>
      </c>
      <c r="T29" s="2">
        <v>121</v>
      </c>
      <c r="U29" s="2">
        <v>0.29199999999999998</v>
      </c>
      <c r="V29" s="2">
        <v>161</v>
      </c>
      <c r="W29" s="2">
        <v>68</v>
      </c>
      <c r="X29" s="3">
        <f t="shared" si="0"/>
        <v>0.70305676855895194</v>
      </c>
      <c r="Y29" s="16">
        <f t="shared" si="1"/>
        <v>0.15037688442211056</v>
      </c>
      <c r="Z29" s="16">
        <f t="shared" si="2"/>
        <v>0.05</v>
      </c>
      <c r="AA29" s="16">
        <f t="shared" si="3"/>
        <v>0.15904522613065328</v>
      </c>
    </row>
    <row r="30" spans="1:27">
      <c r="A30" s="2" t="s">
        <v>175</v>
      </c>
      <c r="B30" s="2">
        <v>1969</v>
      </c>
      <c r="C30" s="2">
        <v>1989</v>
      </c>
      <c r="D30" s="2">
        <v>54.3</v>
      </c>
      <c r="E30" s="2">
        <v>2687</v>
      </c>
      <c r="F30" s="2">
        <v>10737</v>
      </c>
      <c r="G30" s="2">
        <v>8973</v>
      </c>
      <c r="H30" s="2">
        <v>1344</v>
      </c>
      <c r="I30" s="2">
        <v>2223</v>
      </c>
      <c r="J30" s="2">
        <v>329</v>
      </c>
      <c r="K30" s="2">
        <v>36</v>
      </c>
      <c r="L30" s="2">
        <v>414</v>
      </c>
      <c r="M30" s="2">
        <v>1354</v>
      </c>
      <c r="N30" s="2">
        <v>1605</v>
      </c>
      <c r="O30" s="2">
        <v>1410</v>
      </c>
      <c r="P30" s="2">
        <v>0.248</v>
      </c>
      <c r="Q30" s="2">
        <v>0.36099999999999999</v>
      </c>
      <c r="R30" s="2">
        <v>0.43099999999999999</v>
      </c>
      <c r="S30" s="2">
        <v>0.79200000000000004</v>
      </c>
      <c r="T30" s="2">
        <v>119</v>
      </c>
      <c r="U30" s="2">
        <v>0.25</v>
      </c>
      <c r="V30" s="2">
        <v>98</v>
      </c>
      <c r="W30" s="2">
        <v>68</v>
      </c>
      <c r="X30" s="3">
        <f t="shared" si="0"/>
        <v>0.59036144578313254</v>
      </c>
      <c r="Y30" s="16">
        <f t="shared" si="1"/>
        <v>0.14978268137746573</v>
      </c>
      <c r="Z30" s="16">
        <f t="shared" si="2"/>
        <v>4.613841524573721E-2</v>
      </c>
      <c r="AA30" s="16">
        <f t="shared" si="3"/>
        <v>0.15089713585200046</v>
      </c>
    </row>
    <row r="31" spans="1:27">
      <c r="A31" s="2" t="s">
        <v>130</v>
      </c>
      <c r="B31" s="2">
        <v>1973</v>
      </c>
      <c r="C31" s="2">
        <v>1995</v>
      </c>
      <c r="D31" s="2">
        <v>74.099999999999994</v>
      </c>
      <c r="E31" s="2">
        <v>2973</v>
      </c>
      <c r="F31" s="2">
        <v>12358</v>
      </c>
      <c r="G31" s="2">
        <v>11003</v>
      </c>
      <c r="H31" s="2">
        <v>1669</v>
      </c>
      <c r="I31" s="2">
        <v>3110</v>
      </c>
      <c r="J31" s="2">
        <v>540</v>
      </c>
      <c r="K31" s="2">
        <v>88</v>
      </c>
      <c r="L31" s="2">
        <v>465</v>
      </c>
      <c r="M31" s="2">
        <v>1833</v>
      </c>
      <c r="N31" s="2">
        <v>1216</v>
      </c>
      <c r="O31" s="2">
        <v>1686</v>
      </c>
      <c r="P31" s="2">
        <v>0.28299999999999997</v>
      </c>
      <c r="Q31" s="2">
        <v>0.35299999999999998</v>
      </c>
      <c r="R31" s="2">
        <v>0.47499999999999998</v>
      </c>
      <c r="S31" s="2">
        <v>0.82699999999999996</v>
      </c>
      <c r="T31" s="2">
        <v>130</v>
      </c>
      <c r="U31" s="2">
        <v>0.29599999999999999</v>
      </c>
      <c r="V31" s="2">
        <v>223</v>
      </c>
      <c r="W31" s="2">
        <v>96</v>
      </c>
      <c r="X31" s="3">
        <f t="shared" si="0"/>
        <v>0.69905956112852663</v>
      </c>
      <c r="Y31" s="16">
        <f t="shared" si="1"/>
        <v>0.15168590384440608</v>
      </c>
      <c r="Z31" s="16">
        <f t="shared" si="2"/>
        <v>4.2261201490502588E-2</v>
      </c>
      <c r="AA31" s="16">
        <f t="shared" si="3"/>
        <v>0.1665909297464328</v>
      </c>
    </row>
    <row r="32" spans="1:27">
      <c r="A32" s="2" t="s">
        <v>164</v>
      </c>
      <c r="B32" s="2">
        <v>1997</v>
      </c>
      <c r="C32" s="2">
        <v>2016</v>
      </c>
      <c r="D32" s="2">
        <v>56.7</v>
      </c>
      <c r="E32" s="2">
        <v>2408</v>
      </c>
      <c r="F32" s="2">
        <v>10091</v>
      </c>
      <c r="G32" s="2">
        <v>8640</v>
      </c>
      <c r="H32" s="2">
        <v>1419</v>
      </c>
      <c r="I32" s="2">
        <v>2472</v>
      </c>
      <c r="J32" s="2">
        <v>632</v>
      </c>
      <c r="K32" s="2">
        <v>19</v>
      </c>
      <c r="L32" s="2">
        <v>541</v>
      </c>
      <c r="M32" s="2">
        <v>1768</v>
      </c>
      <c r="N32" s="2">
        <v>1319</v>
      </c>
      <c r="O32" s="2">
        <v>1750</v>
      </c>
      <c r="P32" s="2">
        <v>0.28599999999999998</v>
      </c>
      <c r="Q32" s="2">
        <v>0.38</v>
      </c>
      <c r="R32" s="2">
        <v>0.55200000000000005</v>
      </c>
      <c r="S32" s="2">
        <v>0.93100000000000005</v>
      </c>
      <c r="T32" s="2">
        <v>141</v>
      </c>
      <c r="U32" s="2">
        <v>0.3</v>
      </c>
      <c r="V32" s="2">
        <v>17</v>
      </c>
      <c r="W32" s="2">
        <v>9</v>
      </c>
      <c r="X32" s="3">
        <f t="shared" si="0"/>
        <v>0.65384615384615385</v>
      </c>
      <c r="Y32" s="16">
        <f t="shared" si="1"/>
        <v>0.16423611111111111</v>
      </c>
      <c r="Z32" s="16">
        <f t="shared" si="2"/>
        <v>6.2615740740740736E-2</v>
      </c>
      <c r="AA32" s="16">
        <f t="shared" si="3"/>
        <v>0.20462962962962963</v>
      </c>
    </row>
    <row r="33" spans="1:27">
      <c r="A33" s="2" t="s">
        <v>187</v>
      </c>
      <c r="B33" s="2">
        <v>2004</v>
      </c>
      <c r="C33" s="2">
        <v>2016</v>
      </c>
      <c r="D33" s="2">
        <v>51.9</v>
      </c>
      <c r="E33" s="2">
        <v>1583</v>
      </c>
      <c r="F33" s="2">
        <v>6869</v>
      </c>
      <c r="G33" s="2">
        <v>5996</v>
      </c>
      <c r="H33" s="2">
        <v>949</v>
      </c>
      <c r="I33" s="2">
        <v>1777</v>
      </c>
      <c r="J33" s="2">
        <v>390</v>
      </c>
      <c r="K33" s="2">
        <v>26</v>
      </c>
      <c r="L33" s="2">
        <v>242</v>
      </c>
      <c r="M33" s="2">
        <v>970</v>
      </c>
      <c r="N33" s="2">
        <v>761</v>
      </c>
      <c r="O33" s="2">
        <v>1292</v>
      </c>
      <c r="P33" s="2">
        <v>0.29599999999999999</v>
      </c>
      <c r="Q33" s="2">
        <v>0.376</v>
      </c>
      <c r="R33" s="2">
        <v>0.49099999999999999</v>
      </c>
      <c r="S33" s="2">
        <v>0.86699999999999999</v>
      </c>
      <c r="T33" s="2">
        <v>133</v>
      </c>
      <c r="U33" s="2">
        <v>0.33900000000000002</v>
      </c>
      <c r="V33" s="2">
        <v>196</v>
      </c>
      <c r="W33" s="2">
        <v>65</v>
      </c>
      <c r="X33" s="3">
        <f t="shared" si="0"/>
        <v>0.75095785440613028</v>
      </c>
      <c r="Y33" s="16">
        <f t="shared" si="1"/>
        <v>0.15827218145430286</v>
      </c>
      <c r="Z33" s="16">
        <f t="shared" si="2"/>
        <v>4.0360240160106739E-2</v>
      </c>
      <c r="AA33" s="16">
        <f t="shared" si="3"/>
        <v>0.16177451634422949</v>
      </c>
    </row>
    <row r="34" spans="1:27">
      <c r="A34" s="2" t="s">
        <v>108</v>
      </c>
      <c r="B34" s="2">
        <v>1995</v>
      </c>
      <c r="C34" s="2">
        <v>2014</v>
      </c>
      <c r="D34" s="2">
        <v>96.3</v>
      </c>
      <c r="E34" s="2">
        <v>2747</v>
      </c>
      <c r="F34" s="2">
        <v>12602</v>
      </c>
      <c r="G34" s="2">
        <v>11195</v>
      </c>
      <c r="H34" s="2">
        <v>1923</v>
      </c>
      <c r="I34" s="2">
        <v>3465</v>
      </c>
      <c r="J34" s="2">
        <v>544</v>
      </c>
      <c r="K34" s="2">
        <v>66</v>
      </c>
      <c r="L34" s="2">
        <v>260</v>
      </c>
      <c r="M34" s="2">
        <v>1311</v>
      </c>
      <c r="N34" s="2">
        <v>1082</v>
      </c>
      <c r="O34" s="2">
        <v>1840</v>
      </c>
      <c r="P34" s="2">
        <v>0.31</v>
      </c>
      <c r="Q34" s="2">
        <v>0.377</v>
      </c>
      <c r="R34" s="2">
        <v>0.44</v>
      </c>
      <c r="S34" s="2">
        <v>0.81699999999999995</v>
      </c>
      <c r="T34" s="2">
        <v>115</v>
      </c>
      <c r="U34" s="2">
        <v>0.35</v>
      </c>
      <c r="V34" s="2">
        <v>358</v>
      </c>
      <c r="W34" s="2">
        <v>97</v>
      </c>
      <c r="X34" s="3">
        <f t="shared" ref="X34:X65" si="4">V34/(V34+W34)</f>
        <v>0.78681318681318679</v>
      </c>
      <c r="Y34" s="16">
        <f t="shared" ref="Y34:Y65" si="5">H34/G34</f>
        <v>0.17177311299687362</v>
      </c>
      <c r="Z34" s="16">
        <f t="shared" ref="Z34:Z65" si="6">L34/G34</f>
        <v>2.3224653863331845E-2</v>
      </c>
      <c r="AA34" s="16">
        <f t="shared" ref="AA34:AA65" si="7">M34/G34</f>
        <v>0.11710585082626172</v>
      </c>
    </row>
    <row r="35" spans="1:27">
      <c r="A35" s="2" t="s">
        <v>156</v>
      </c>
      <c r="B35" s="2">
        <v>1972</v>
      </c>
      <c r="C35" s="2">
        <v>1991</v>
      </c>
      <c r="D35" s="2">
        <v>60.5</v>
      </c>
      <c r="E35" s="2">
        <v>2606</v>
      </c>
      <c r="F35" s="2">
        <v>10569</v>
      </c>
      <c r="G35" s="2">
        <v>8996</v>
      </c>
      <c r="H35" s="2">
        <v>1470</v>
      </c>
      <c r="I35" s="2">
        <v>2446</v>
      </c>
      <c r="J35" s="2">
        <v>483</v>
      </c>
      <c r="K35" s="2">
        <v>73</v>
      </c>
      <c r="L35" s="2">
        <v>385</v>
      </c>
      <c r="M35" s="2">
        <v>1384</v>
      </c>
      <c r="N35" s="2">
        <v>1391</v>
      </c>
      <c r="O35" s="2">
        <v>1697</v>
      </c>
      <c r="P35" s="2">
        <v>0.27200000000000002</v>
      </c>
      <c r="Q35" s="2">
        <v>0.37</v>
      </c>
      <c r="R35" s="2">
        <v>0.47</v>
      </c>
      <c r="S35" s="2">
        <v>0.84</v>
      </c>
      <c r="T35" s="2">
        <v>127</v>
      </c>
      <c r="U35" s="2">
        <v>0.29499999999999998</v>
      </c>
      <c r="V35" s="2">
        <v>78</v>
      </c>
      <c r="W35" s="2">
        <v>59</v>
      </c>
      <c r="X35" s="3">
        <f t="shared" si="4"/>
        <v>0.56934306569343063</v>
      </c>
      <c r="Y35" s="16">
        <f t="shared" si="5"/>
        <v>0.16340595820364606</v>
      </c>
      <c r="Z35" s="16">
        <f t="shared" si="6"/>
        <v>4.2796798577145398E-2</v>
      </c>
      <c r="AA35" s="16">
        <f t="shared" si="7"/>
        <v>0.15384615384615385</v>
      </c>
    </row>
    <row r="36" spans="1:27">
      <c r="A36" s="2" t="s">
        <v>153</v>
      </c>
      <c r="B36" s="2">
        <v>1977</v>
      </c>
      <c r="C36" s="2">
        <v>1997</v>
      </c>
      <c r="D36" s="2">
        <v>62.2</v>
      </c>
      <c r="E36" s="2">
        <v>3026</v>
      </c>
      <c r="F36" s="2">
        <v>12817</v>
      </c>
      <c r="G36" s="2">
        <v>11336</v>
      </c>
      <c r="H36" s="2">
        <v>1627</v>
      </c>
      <c r="I36" s="2">
        <v>3255</v>
      </c>
      <c r="J36" s="2">
        <v>560</v>
      </c>
      <c r="K36" s="2">
        <v>35</v>
      </c>
      <c r="L36" s="2">
        <v>504</v>
      </c>
      <c r="M36" s="2">
        <v>1917</v>
      </c>
      <c r="N36" s="2">
        <v>1333</v>
      </c>
      <c r="O36" s="2">
        <v>1516</v>
      </c>
      <c r="P36" s="2">
        <v>0.28699999999999998</v>
      </c>
      <c r="Q36" s="2">
        <v>0.35899999999999999</v>
      </c>
      <c r="R36" s="2">
        <v>0.47599999999999998</v>
      </c>
      <c r="S36" s="2">
        <v>0.83599999999999997</v>
      </c>
      <c r="T36" s="2">
        <v>129</v>
      </c>
      <c r="U36" s="2">
        <v>0.29099999999999998</v>
      </c>
      <c r="V36" s="2">
        <v>110</v>
      </c>
      <c r="W36" s="2">
        <v>43</v>
      </c>
      <c r="X36" s="3">
        <f t="shared" si="4"/>
        <v>0.71895424836601307</v>
      </c>
      <c r="Y36" s="16">
        <f t="shared" si="5"/>
        <v>0.14352505292872264</v>
      </c>
      <c r="Z36" s="16">
        <f t="shared" si="6"/>
        <v>4.4460127028934371E-2</v>
      </c>
      <c r="AA36" s="16">
        <f t="shared" si="7"/>
        <v>0.16910726887791108</v>
      </c>
    </row>
    <row r="37" spans="1:27" ht="30">
      <c r="A37" s="2" t="s">
        <v>140</v>
      </c>
      <c r="B37" s="2">
        <v>1987</v>
      </c>
      <c r="C37" s="2">
        <v>2004</v>
      </c>
      <c r="D37" s="2">
        <v>66.900000000000006</v>
      </c>
      <c r="E37" s="2">
        <v>2055</v>
      </c>
      <c r="F37" s="2">
        <v>8674</v>
      </c>
      <c r="G37" s="2">
        <v>7213</v>
      </c>
      <c r="H37" s="2">
        <v>1219</v>
      </c>
      <c r="I37" s="2">
        <v>2247</v>
      </c>
      <c r="J37" s="2">
        <v>514</v>
      </c>
      <c r="K37" s="2">
        <v>15</v>
      </c>
      <c r="L37" s="2">
        <v>309</v>
      </c>
      <c r="M37" s="2">
        <v>1261</v>
      </c>
      <c r="N37" s="2">
        <v>1283</v>
      </c>
      <c r="O37" s="2">
        <v>1202</v>
      </c>
      <c r="P37" s="2">
        <v>0.312</v>
      </c>
      <c r="Q37" s="2">
        <v>0.41799999999999998</v>
      </c>
      <c r="R37" s="2">
        <v>0.51500000000000001</v>
      </c>
      <c r="S37" s="2">
        <v>0.93300000000000005</v>
      </c>
      <c r="T37" s="2">
        <v>147</v>
      </c>
      <c r="U37" s="2">
        <v>0.33500000000000002</v>
      </c>
      <c r="V37" s="2">
        <v>49</v>
      </c>
      <c r="W37" s="2">
        <v>30</v>
      </c>
      <c r="X37" s="3">
        <f t="shared" si="4"/>
        <v>0.620253164556962</v>
      </c>
      <c r="Y37" s="16">
        <f t="shared" si="5"/>
        <v>0.16900041591570775</v>
      </c>
      <c r="Z37" s="16">
        <f t="shared" si="6"/>
        <v>4.283931789823929E-2</v>
      </c>
      <c r="AA37" s="16">
        <f t="shared" si="7"/>
        <v>0.17482323582420631</v>
      </c>
    </row>
    <row r="38" spans="1:27">
      <c r="A38" s="2" t="s">
        <v>180</v>
      </c>
      <c r="B38" s="2">
        <v>1987</v>
      </c>
      <c r="C38" s="2">
        <v>2004</v>
      </c>
      <c r="D38" s="2">
        <v>53.8</v>
      </c>
      <c r="E38" s="2">
        <v>2000</v>
      </c>
      <c r="F38" s="2">
        <v>8177</v>
      </c>
      <c r="G38" s="2">
        <v>7232</v>
      </c>
      <c r="H38" s="2">
        <v>1253</v>
      </c>
      <c r="I38" s="2">
        <v>2107</v>
      </c>
      <c r="J38" s="2">
        <v>402</v>
      </c>
      <c r="K38" s="2">
        <v>63</v>
      </c>
      <c r="L38" s="2">
        <v>352</v>
      </c>
      <c r="M38" s="2">
        <v>1206</v>
      </c>
      <c r="N38" s="2">
        <v>793</v>
      </c>
      <c r="O38" s="2">
        <v>1340</v>
      </c>
      <c r="P38" s="2">
        <v>0.29099999999999998</v>
      </c>
      <c r="Q38" s="2">
        <v>0.36299999999999999</v>
      </c>
      <c r="R38" s="2">
        <v>0.51</v>
      </c>
      <c r="S38" s="2">
        <v>0.874</v>
      </c>
      <c r="T38" s="2">
        <v>126</v>
      </c>
      <c r="U38" s="2">
        <v>0.313</v>
      </c>
      <c r="V38" s="2">
        <v>181</v>
      </c>
      <c r="W38" s="2">
        <v>84</v>
      </c>
      <c r="X38" s="3">
        <f t="shared" si="4"/>
        <v>0.68301886792452826</v>
      </c>
      <c r="Y38" s="16">
        <f t="shared" si="5"/>
        <v>0.17325774336283187</v>
      </c>
      <c r="Z38" s="16">
        <f t="shared" si="6"/>
        <v>4.8672566371681415E-2</v>
      </c>
      <c r="AA38" s="16">
        <f t="shared" si="7"/>
        <v>0.16675884955752213</v>
      </c>
    </row>
    <row r="39" spans="1:27">
      <c r="A39" s="2" t="s">
        <v>122</v>
      </c>
      <c r="B39" s="2">
        <v>1990</v>
      </c>
      <c r="C39" s="2">
        <v>2008</v>
      </c>
      <c r="D39" s="2">
        <v>80.5</v>
      </c>
      <c r="E39" s="2">
        <v>2322</v>
      </c>
      <c r="F39" s="2">
        <v>10075</v>
      </c>
      <c r="G39" s="2">
        <v>8199</v>
      </c>
      <c r="H39" s="2">
        <v>1494</v>
      </c>
      <c r="I39" s="2">
        <v>2468</v>
      </c>
      <c r="J39" s="2">
        <v>495</v>
      </c>
      <c r="K39" s="2">
        <v>12</v>
      </c>
      <c r="L39" s="2">
        <v>521</v>
      </c>
      <c r="M39" s="2">
        <v>1704</v>
      </c>
      <c r="N39" s="2">
        <v>1667</v>
      </c>
      <c r="O39" s="2">
        <v>1397</v>
      </c>
      <c r="P39" s="2">
        <v>0.30099999999999999</v>
      </c>
      <c r="Q39" s="2">
        <v>0.41899999999999998</v>
      </c>
      <c r="R39" s="2">
        <v>0.55500000000000005</v>
      </c>
      <c r="S39" s="2">
        <v>0.97399999999999998</v>
      </c>
      <c r="T39" s="2">
        <v>156</v>
      </c>
      <c r="U39" s="2">
        <v>0.30399999999999999</v>
      </c>
      <c r="V39" s="2">
        <v>32</v>
      </c>
      <c r="W39" s="2">
        <v>23</v>
      </c>
      <c r="X39" s="3">
        <f t="shared" si="4"/>
        <v>0.58181818181818179</v>
      </c>
      <c r="Y39" s="16">
        <f t="shared" si="5"/>
        <v>0.18221734357848518</v>
      </c>
      <c r="Z39" s="16">
        <f t="shared" si="6"/>
        <v>6.3544334674960359E-2</v>
      </c>
      <c r="AA39" s="16">
        <f t="shared" si="7"/>
        <v>0.20783022319795097</v>
      </c>
    </row>
    <row r="40" spans="1:27">
      <c r="A40" s="2" t="s">
        <v>181</v>
      </c>
      <c r="B40" s="2">
        <v>1974</v>
      </c>
      <c r="C40" s="2">
        <v>1990</v>
      </c>
      <c r="D40" s="2">
        <v>53.4</v>
      </c>
      <c r="E40" s="2">
        <v>1969</v>
      </c>
      <c r="F40" s="2">
        <v>7923</v>
      </c>
      <c r="G40" s="2">
        <v>6925</v>
      </c>
      <c r="H40" s="2">
        <v>1063</v>
      </c>
      <c r="I40" s="2">
        <v>1960</v>
      </c>
      <c r="J40" s="2">
        <v>388</v>
      </c>
      <c r="K40" s="2">
        <v>43</v>
      </c>
      <c r="L40" s="2">
        <v>306</v>
      </c>
      <c r="M40" s="2">
        <v>1111</v>
      </c>
      <c r="N40" s="2">
        <v>857</v>
      </c>
      <c r="O40" s="2">
        <v>1116</v>
      </c>
      <c r="P40" s="2">
        <v>0.28299999999999997</v>
      </c>
      <c r="Q40" s="2">
        <v>0.36</v>
      </c>
      <c r="R40" s="2">
        <v>0.48399999999999999</v>
      </c>
      <c r="S40" s="2">
        <v>0.84499999999999997</v>
      </c>
      <c r="T40" s="2">
        <v>129</v>
      </c>
      <c r="U40" s="2">
        <v>0.29599999999999999</v>
      </c>
      <c r="V40" s="2">
        <v>72</v>
      </c>
      <c r="W40" s="2">
        <v>54</v>
      </c>
      <c r="X40" s="3">
        <f t="shared" si="4"/>
        <v>0.5714285714285714</v>
      </c>
      <c r="Y40" s="16">
        <f t="shared" si="5"/>
        <v>0.15350180505415162</v>
      </c>
      <c r="Z40" s="16">
        <f t="shared" si="6"/>
        <v>4.4187725631768954E-2</v>
      </c>
      <c r="AA40" s="16">
        <f t="shared" si="7"/>
        <v>0.16043321299638988</v>
      </c>
    </row>
    <row r="41" spans="1:27">
      <c r="A41" s="2" t="s">
        <v>166</v>
      </c>
      <c r="B41" s="2">
        <v>1986</v>
      </c>
      <c r="C41" s="2">
        <v>2004</v>
      </c>
      <c r="D41" s="2">
        <v>56.2</v>
      </c>
      <c r="E41" s="2">
        <v>2460</v>
      </c>
      <c r="F41" s="2">
        <v>10174</v>
      </c>
      <c r="G41" s="2">
        <v>8757</v>
      </c>
      <c r="H41" s="2">
        <v>1349</v>
      </c>
      <c r="I41" s="2">
        <v>2490</v>
      </c>
      <c r="J41" s="2">
        <v>441</v>
      </c>
      <c r="K41" s="2">
        <v>24</v>
      </c>
      <c r="L41" s="2">
        <v>493</v>
      </c>
      <c r="M41" s="2">
        <v>1550</v>
      </c>
      <c r="N41" s="2">
        <v>1305</v>
      </c>
      <c r="O41" s="2">
        <v>1882</v>
      </c>
      <c r="P41" s="2">
        <v>0.28399999999999997</v>
      </c>
      <c r="Q41" s="2">
        <v>0.377</v>
      </c>
      <c r="R41" s="2">
        <v>0.50900000000000001</v>
      </c>
      <c r="S41" s="2">
        <v>0.88600000000000001</v>
      </c>
      <c r="T41" s="2">
        <v>134</v>
      </c>
      <c r="U41" s="2">
        <v>0.309</v>
      </c>
      <c r="V41" s="2">
        <v>72</v>
      </c>
      <c r="W41" s="2">
        <v>38</v>
      </c>
      <c r="X41" s="3">
        <f t="shared" si="4"/>
        <v>0.65454545454545454</v>
      </c>
      <c r="Y41" s="16">
        <f t="shared" si="5"/>
        <v>0.15404819001941303</v>
      </c>
      <c r="Z41" s="16">
        <f t="shared" si="6"/>
        <v>5.6297818887746945E-2</v>
      </c>
      <c r="AA41" s="16">
        <f t="shared" si="7"/>
        <v>0.17700125613794679</v>
      </c>
    </row>
    <row r="42" spans="1:27">
      <c r="A42" s="2" t="s">
        <v>165</v>
      </c>
      <c r="B42" s="2">
        <v>1974</v>
      </c>
      <c r="C42" s="2">
        <v>1992</v>
      </c>
      <c r="D42" s="2">
        <v>56.3</v>
      </c>
      <c r="E42" s="2">
        <v>2296</v>
      </c>
      <c r="F42" s="2">
        <v>9019</v>
      </c>
      <c r="G42" s="2">
        <v>7971</v>
      </c>
      <c r="H42" s="2">
        <v>1025</v>
      </c>
      <c r="I42" s="2">
        <v>2092</v>
      </c>
      <c r="J42" s="2">
        <v>371</v>
      </c>
      <c r="K42" s="2">
        <v>31</v>
      </c>
      <c r="L42" s="2">
        <v>324</v>
      </c>
      <c r="M42" s="2">
        <v>1225</v>
      </c>
      <c r="N42" s="2">
        <v>848</v>
      </c>
      <c r="O42" s="2">
        <v>997</v>
      </c>
      <c r="P42" s="2">
        <v>0.26200000000000001</v>
      </c>
      <c r="Q42" s="2">
        <v>0.33500000000000002</v>
      </c>
      <c r="R42" s="2">
        <v>0.439</v>
      </c>
      <c r="S42" s="2">
        <v>0.77300000000000002</v>
      </c>
      <c r="T42" s="2">
        <v>115</v>
      </c>
      <c r="U42" s="2">
        <v>0.26200000000000001</v>
      </c>
      <c r="V42" s="2">
        <v>39</v>
      </c>
      <c r="W42" s="2">
        <v>42</v>
      </c>
      <c r="X42" s="3">
        <f t="shared" si="4"/>
        <v>0.48148148148148145</v>
      </c>
      <c r="Y42" s="16">
        <f t="shared" si="5"/>
        <v>0.12859114289298706</v>
      </c>
      <c r="Z42" s="16">
        <f t="shared" si="6"/>
        <v>4.0647346631539329E-2</v>
      </c>
      <c r="AA42" s="16">
        <f t="shared" si="7"/>
        <v>0.15368209760381382</v>
      </c>
    </row>
    <row r="43" spans="1:27">
      <c r="A43" s="2" t="s">
        <v>121</v>
      </c>
      <c r="B43" s="2">
        <v>1988</v>
      </c>
      <c r="C43" s="2">
        <v>2009</v>
      </c>
      <c r="D43" s="2">
        <v>80.8</v>
      </c>
      <c r="E43" s="2">
        <v>2576</v>
      </c>
      <c r="F43" s="2">
        <v>10947</v>
      </c>
      <c r="G43" s="2">
        <v>9217</v>
      </c>
      <c r="H43" s="2">
        <v>1636</v>
      </c>
      <c r="I43" s="2">
        <v>2689</v>
      </c>
      <c r="J43" s="2">
        <v>467</v>
      </c>
      <c r="K43" s="2">
        <v>27</v>
      </c>
      <c r="L43" s="2">
        <v>509</v>
      </c>
      <c r="M43" s="2">
        <v>1676</v>
      </c>
      <c r="N43" s="2">
        <v>1475</v>
      </c>
      <c r="O43" s="2">
        <v>1171</v>
      </c>
      <c r="P43" s="2">
        <v>0.29199999999999998</v>
      </c>
      <c r="Q43" s="2">
        <v>0.39300000000000002</v>
      </c>
      <c r="R43" s="2">
        <v>0.51400000000000001</v>
      </c>
      <c r="S43" s="2">
        <v>0.90700000000000003</v>
      </c>
      <c r="T43" s="2">
        <v>140</v>
      </c>
      <c r="U43" s="2">
        <v>0.28499999999999998</v>
      </c>
      <c r="V43" s="2">
        <v>253</v>
      </c>
      <c r="W43" s="2">
        <v>104</v>
      </c>
      <c r="X43" s="3">
        <f t="shared" si="4"/>
        <v>0.70868347338935578</v>
      </c>
      <c r="Y43" s="16">
        <f t="shared" si="5"/>
        <v>0.17749810133449062</v>
      </c>
      <c r="Z43" s="16">
        <f t="shared" si="6"/>
        <v>5.522404253010741E-2</v>
      </c>
      <c r="AA43" s="16">
        <f t="shared" si="7"/>
        <v>0.18183790821308451</v>
      </c>
    </row>
    <row r="44" spans="1:27">
      <c r="A44" s="2" t="s">
        <v>206</v>
      </c>
      <c r="B44" s="2">
        <v>1969</v>
      </c>
      <c r="C44" s="2">
        <v>1983</v>
      </c>
      <c r="D44" s="2">
        <v>47.6</v>
      </c>
      <c r="E44" s="2">
        <v>1555</v>
      </c>
      <c r="F44" s="2">
        <v>5527</v>
      </c>
      <c r="G44" s="2">
        <v>4390</v>
      </c>
      <c r="H44" s="2">
        <v>653</v>
      </c>
      <c r="I44" s="2">
        <v>1060</v>
      </c>
      <c r="J44" s="2">
        <v>179</v>
      </c>
      <c r="K44" s="2">
        <v>20</v>
      </c>
      <c r="L44" s="2">
        <v>201</v>
      </c>
      <c r="M44" s="2">
        <v>674</v>
      </c>
      <c r="N44" s="2">
        <v>984</v>
      </c>
      <c r="O44" s="2">
        <v>998</v>
      </c>
      <c r="P44" s="2">
        <v>0.24099999999999999</v>
      </c>
      <c r="Q44" s="2">
        <v>0.38800000000000001</v>
      </c>
      <c r="R44" s="2">
        <v>0.42899999999999999</v>
      </c>
      <c r="S44" s="2">
        <v>0.81699999999999995</v>
      </c>
      <c r="T44" s="2">
        <v>136</v>
      </c>
      <c r="U44" s="2">
        <v>0.26600000000000001</v>
      </c>
      <c r="V44" s="2">
        <v>36</v>
      </c>
      <c r="W44" s="2">
        <v>42</v>
      </c>
      <c r="X44" s="3">
        <f t="shared" si="4"/>
        <v>0.46153846153846156</v>
      </c>
      <c r="Y44" s="16">
        <f t="shared" si="5"/>
        <v>0.14874715261958998</v>
      </c>
      <c r="Z44" s="16">
        <f t="shared" si="6"/>
        <v>4.5785876993166288E-2</v>
      </c>
      <c r="AA44" s="16">
        <f t="shared" si="7"/>
        <v>0.15353075170842825</v>
      </c>
    </row>
    <row r="45" spans="1:27">
      <c r="A45" s="2" t="s">
        <v>114</v>
      </c>
      <c r="B45" s="2">
        <v>1973</v>
      </c>
      <c r="C45" s="2">
        <v>1993</v>
      </c>
      <c r="D45" s="2">
        <v>84.8</v>
      </c>
      <c r="E45" s="2">
        <v>2707</v>
      </c>
      <c r="F45" s="2">
        <v>11625</v>
      </c>
      <c r="G45" s="2">
        <v>10349</v>
      </c>
      <c r="H45" s="2">
        <v>1583</v>
      </c>
      <c r="I45" s="2">
        <v>3154</v>
      </c>
      <c r="J45" s="2">
        <v>665</v>
      </c>
      <c r="K45" s="2">
        <v>137</v>
      </c>
      <c r="L45" s="2">
        <v>317</v>
      </c>
      <c r="M45" s="2">
        <v>1596</v>
      </c>
      <c r="N45" s="2">
        <v>1096</v>
      </c>
      <c r="O45" s="2">
        <v>908</v>
      </c>
      <c r="P45" s="2">
        <v>0.30499999999999999</v>
      </c>
      <c r="Q45" s="2">
        <v>0.36899999999999999</v>
      </c>
      <c r="R45" s="2">
        <v>0.48699999999999999</v>
      </c>
      <c r="S45" s="2">
        <v>0.85699999999999998</v>
      </c>
      <c r="T45" s="2">
        <v>135</v>
      </c>
      <c r="U45" s="2">
        <v>0.307</v>
      </c>
      <c r="V45" s="2">
        <v>201</v>
      </c>
      <c r="W45" s="2">
        <v>97</v>
      </c>
      <c r="X45" s="3">
        <f t="shared" si="4"/>
        <v>0.67449664429530198</v>
      </c>
      <c r="Y45" s="16">
        <f t="shared" si="5"/>
        <v>0.1529616388056817</v>
      </c>
      <c r="Z45" s="16">
        <f t="shared" si="6"/>
        <v>3.0630978838535123E-2</v>
      </c>
      <c r="AA45" s="16">
        <f t="shared" si="7"/>
        <v>0.15421779882114214</v>
      </c>
    </row>
    <row r="46" spans="1:27" ht="30">
      <c r="A46" s="2" t="s">
        <v>193</v>
      </c>
      <c r="B46" s="2">
        <v>2005</v>
      </c>
      <c r="C46" s="2">
        <v>2018</v>
      </c>
      <c r="D46" s="2">
        <v>49.9</v>
      </c>
      <c r="E46" s="2">
        <v>1652</v>
      </c>
      <c r="F46" s="2">
        <v>7070</v>
      </c>
      <c r="G46" s="2">
        <v>6300</v>
      </c>
      <c r="H46" s="2">
        <v>1045</v>
      </c>
      <c r="I46" s="2">
        <v>1825</v>
      </c>
      <c r="J46" s="2">
        <v>374</v>
      </c>
      <c r="K46" s="2">
        <v>32</v>
      </c>
      <c r="L46" s="2">
        <v>269</v>
      </c>
      <c r="M46" s="2">
        <v>909</v>
      </c>
      <c r="N46" s="2">
        <v>652</v>
      </c>
      <c r="O46" s="2">
        <v>1217</v>
      </c>
      <c r="P46" s="2">
        <v>0.28999999999999998</v>
      </c>
      <c r="Q46" s="2">
        <v>0.36099999999999999</v>
      </c>
      <c r="R46" s="2">
        <v>0.48699999999999999</v>
      </c>
      <c r="S46" s="2">
        <v>0.84799999999999998</v>
      </c>
      <c r="T46" s="2">
        <v>124</v>
      </c>
      <c r="U46" s="2">
        <v>0.32100000000000001</v>
      </c>
      <c r="V46" s="2">
        <v>281</v>
      </c>
      <c r="W46" s="2">
        <v>93</v>
      </c>
      <c r="X46" s="3">
        <f t="shared" si="4"/>
        <v>0.75133689839572193</v>
      </c>
      <c r="Y46" s="16">
        <f t="shared" si="5"/>
        <v>0.16587301587301587</v>
      </c>
      <c r="Z46" s="16">
        <f t="shared" si="6"/>
        <v>4.2698412698412701E-2</v>
      </c>
      <c r="AA46" s="16">
        <f t="shared" si="7"/>
        <v>0.14428571428571429</v>
      </c>
    </row>
    <row r="47" spans="1:27">
      <c r="A47" s="2" t="s">
        <v>222</v>
      </c>
      <c r="B47" s="2">
        <v>2006</v>
      </c>
      <c r="C47" s="2">
        <v>2018</v>
      </c>
      <c r="D47" s="2">
        <v>45.2</v>
      </c>
      <c r="E47" s="2">
        <v>1791</v>
      </c>
      <c r="F47" s="2">
        <v>7974</v>
      </c>
      <c r="G47" s="2">
        <v>7126</v>
      </c>
      <c r="H47" s="2">
        <v>1210</v>
      </c>
      <c r="I47" s="2">
        <v>1938</v>
      </c>
      <c r="J47" s="2">
        <v>402</v>
      </c>
      <c r="K47" s="2">
        <v>41</v>
      </c>
      <c r="L47" s="2">
        <v>248</v>
      </c>
      <c r="M47" s="2">
        <v>885</v>
      </c>
      <c r="N47" s="2">
        <v>669</v>
      </c>
      <c r="O47" s="2">
        <v>986</v>
      </c>
      <c r="P47" s="2">
        <v>0.27200000000000002</v>
      </c>
      <c r="Q47" s="2">
        <v>0.33900000000000002</v>
      </c>
      <c r="R47" s="2">
        <v>0.44400000000000001</v>
      </c>
      <c r="S47" s="2">
        <v>0.78400000000000003</v>
      </c>
      <c r="T47" s="2">
        <v>108</v>
      </c>
      <c r="U47" s="2">
        <v>0.28399999999999997</v>
      </c>
      <c r="V47" s="2">
        <v>240</v>
      </c>
      <c r="W47" s="2">
        <v>70</v>
      </c>
      <c r="X47" s="3">
        <f t="shared" si="4"/>
        <v>0.77419354838709675</v>
      </c>
      <c r="Y47" s="16">
        <f t="shared" si="5"/>
        <v>0.16980072972214427</v>
      </c>
      <c r="Z47" s="16">
        <f t="shared" si="6"/>
        <v>3.4802133033960146E-2</v>
      </c>
      <c r="AA47" s="16">
        <f t="shared" si="7"/>
        <v>0.12419309570586584</v>
      </c>
    </row>
    <row r="48" spans="1:27">
      <c r="A48" s="2" t="s">
        <v>205</v>
      </c>
      <c r="B48" s="2">
        <v>2001</v>
      </c>
      <c r="C48" s="2">
        <v>2018</v>
      </c>
      <c r="D48" s="2">
        <v>47.8</v>
      </c>
      <c r="E48" s="2">
        <v>2651</v>
      </c>
      <c r="F48" s="2">
        <v>10728</v>
      </c>
      <c r="G48" s="2">
        <v>9929</v>
      </c>
      <c r="H48" s="2">
        <v>1420</v>
      </c>
      <c r="I48" s="2">
        <v>3089</v>
      </c>
      <c r="J48" s="2">
        <v>362</v>
      </c>
      <c r="K48" s="2">
        <v>96</v>
      </c>
      <c r="L48" s="2">
        <v>117</v>
      </c>
      <c r="M48" s="2">
        <v>780</v>
      </c>
      <c r="N48" s="2">
        <v>646</v>
      </c>
      <c r="O48" s="2">
        <v>1079</v>
      </c>
      <c r="P48" s="2">
        <v>0.311</v>
      </c>
      <c r="Q48" s="2">
        <v>0.35499999999999998</v>
      </c>
      <c r="R48" s="2">
        <v>0.40200000000000002</v>
      </c>
      <c r="S48" s="2">
        <v>0.75700000000000001</v>
      </c>
      <c r="T48" s="2">
        <v>107</v>
      </c>
      <c r="U48" s="2">
        <v>0.33800000000000002</v>
      </c>
      <c r="V48" s="2">
        <v>509</v>
      </c>
      <c r="W48" s="2">
        <v>117</v>
      </c>
      <c r="X48" s="3">
        <f t="shared" si="4"/>
        <v>0.81309904153354629</v>
      </c>
      <c r="Y48" s="16">
        <f t="shared" si="5"/>
        <v>0.1430154094067882</v>
      </c>
      <c r="Z48" s="16">
        <f t="shared" si="6"/>
        <v>1.1783664014502971E-2</v>
      </c>
      <c r="AA48" s="16">
        <f t="shared" si="7"/>
        <v>7.8557760096686469E-2</v>
      </c>
    </row>
    <row r="49" spans="1:27" ht="30">
      <c r="A49" s="2" t="s">
        <v>172</v>
      </c>
      <c r="B49" s="2">
        <v>1991</v>
      </c>
      <c r="C49" s="2">
        <v>2011</v>
      </c>
      <c r="D49" s="2">
        <v>54.5</v>
      </c>
      <c r="E49" s="2">
        <v>2543</v>
      </c>
      <c r="F49" s="2">
        <v>10270</v>
      </c>
      <c r="G49" s="2">
        <v>9592</v>
      </c>
      <c r="H49" s="2">
        <v>1354</v>
      </c>
      <c r="I49" s="2">
        <v>2844</v>
      </c>
      <c r="J49" s="2">
        <v>572</v>
      </c>
      <c r="K49" s="2">
        <v>51</v>
      </c>
      <c r="L49" s="2">
        <v>311</v>
      </c>
      <c r="M49" s="2">
        <v>1332</v>
      </c>
      <c r="N49" s="2">
        <v>513</v>
      </c>
      <c r="O49" s="2">
        <v>1474</v>
      </c>
      <c r="P49" s="2">
        <v>0.29599999999999999</v>
      </c>
      <c r="Q49" s="2">
        <v>0.33400000000000002</v>
      </c>
      <c r="R49" s="2">
        <v>0.46400000000000002</v>
      </c>
      <c r="S49" s="2">
        <v>0.79800000000000004</v>
      </c>
      <c r="T49" s="2">
        <v>106</v>
      </c>
      <c r="U49" s="2">
        <v>0.32100000000000001</v>
      </c>
      <c r="V49" s="2">
        <v>127</v>
      </c>
      <c r="W49" s="2">
        <v>64</v>
      </c>
      <c r="X49" s="3">
        <f t="shared" si="4"/>
        <v>0.66492146596858637</v>
      </c>
      <c r="Y49" s="16">
        <f t="shared" si="5"/>
        <v>0.14115929941618016</v>
      </c>
      <c r="Z49" s="16">
        <f t="shared" si="6"/>
        <v>3.2422852376980817E-2</v>
      </c>
      <c r="AA49" s="16">
        <f t="shared" si="7"/>
        <v>0.13886572143452877</v>
      </c>
    </row>
    <row r="50" spans="1:27">
      <c r="A50" s="2" t="s">
        <v>170</v>
      </c>
      <c r="B50" s="2">
        <v>1975</v>
      </c>
      <c r="C50" s="2">
        <v>1992</v>
      </c>
      <c r="D50" s="2">
        <v>54.6</v>
      </c>
      <c r="E50" s="2">
        <v>1994</v>
      </c>
      <c r="F50" s="2">
        <v>8230</v>
      </c>
      <c r="G50" s="2">
        <v>6847</v>
      </c>
      <c r="H50" s="2">
        <v>1118</v>
      </c>
      <c r="I50" s="2">
        <v>1826</v>
      </c>
      <c r="J50" s="2">
        <v>332</v>
      </c>
      <c r="K50" s="2">
        <v>39</v>
      </c>
      <c r="L50" s="2">
        <v>340</v>
      </c>
      <c r="M50" s="2">
        <v>1180</v>
      </c>
      <c r="N50" s="2">
        <v>1262</v>
      </c>
      <c r="O50" s="2">
        <v>1441</v>
      </c>
      <c r="P50" s="2">
        <v>0.26700000000000002</v>
      </c>
      <c r="Q50" s="2">
        <v>0.379</v>
      </c>
      <c r="R50" s="2">
        <v>0.47599999999999998</v>
      </c>
      <c r="S50" s="2">
        <v>0.85399999999999998</v>
      </c>
      <c r="T50" s="2">
        <v>137</v>
      </c>
      <c r="U50" s="2">
        <v>0.28899999999999998</v>
      </c>
      <c r="V50" s="2">
        <v>77</v>
      </c>
      <c r="W50" s="2">
        <v>61</v>
      </c>
      <c r="X50" s="3">
        <f t="shared" si="4"/>
        <v>0.55797101449275366</v>
      </c>
      <c r="Y50" s="16">
        <f t="shared" si="5"/>
        <v>0.16328318971812472</v>
      </c>
      <c r="Z50" s="16">
        <f t="shared" si="6"/>
        <v>4.9656783992989631E-2</v>
      </c>
      <c r="AA50" s="16">
        <f t="shared" si="7"/>
        <v>0.17233825032861108</v>
      </c>
    </row>
    <row r="51" spans="1:27">
      <c r="A51" s="2" t="s">
        <v>160</v>
      </c>
      <c r="B51" s="2">
        <v>1995</v>
      </c>
      <c r="C51" s="2">
        <v>2014</v>
      </c>
      <c r="D51" s="2">
        <v>58.4</v>
      </c>
      <c r="E51" s="2">
        <v>2260</v>
      </c>
      <c r="F51" s="2">
        <v>8908</v>
      </c>
      <c r="G51" s="2">
        <v>7267</v>
      </c>
      <c r="H51" s="2">
        <v>1227</v>
      </c>
      <c r="I51" s="2">
        <v>2010</v>
      </c>
      <c r="J51" s="2">
        <v>405</v>
      </c>
      <c r="K51" s="2">
        <v>9</v>
      </c>
      <c r="L51" s="2">
        <v>440</v>
      </c>
      <c r="M51" s="2">
        <v>1441</v>
      </c>
      <c r="N51" s="2">
        <v>1366</v>
      </c>
      <c r="O51" s="2">
        <v>1572</v>
      </c>
      <c r="P51" s="2">
        <v>0.27700000000000002</v>
      </c>
      <c r="Q51" s="2">
        <v>0.39900000000000002</v>
      </c>
      <c r="R51" s="2">
        <v>0.51600000000000001</v>
      </c>
      <c r="S51" s="2">
        <v>0.91600000000000004</v>
      </c>
      <c r="T51" s="2">
        <v>139</v>
      </c>
      <c r="U51" s="2">
        <v>0.29399999999999998</v>
      </c>
      <c r="V51" s="2">
        <v>20</v>
      </c>
      <c r="W51" s="2">
        <v>12</v>
      </c>
      <c r="X51" s="3">
        <f t="shared" si="4"/>
        <v>0.625</v>
      </c>
      <c r="Y51" s="16">
        <f t="shared" si="5"/>
        <v>0.16884546580432092</v>
      </c>
      <c r="Z51" s="16">
        <f t="shared" si="6"/>
        <v>6.0547681299022979E-2</v>
      </c>
      <c r="AA51" s="16">
        <f t="shared" si="7"/>
        <v>0.19829365625430026</v>
      </c>
    </row>
    <row r="52" spans="1:27">
      <c r="A52" s="2" t="s">
        <v>129</v>
      </c>
      <c r="B52" s="2">
        <v>1991</v>
      </c>
      <c r="C52" s="2">
        <v>2005</v>
      </c>
      <c r="D52" s="2">
        <v>74.8</v>
      </c>
      <c r="E52" s="2">
        <v>2150</v>
      </c>
      <c r="F52" s="2">
        <v>9431</v>
      </c>
      <c r="G52" s="2">
        <v>7797</v>
      </c>
      <c r="H52" s="2">
        <v>1517</v>
      </c>
      <c r="I52" s="2">
        <v>2314</v>
      </c>
      <c r="J52" s="2">
        <v>488</v>
      </c>
      <c r="K52" s="2">
        <v>32</v>
      </c>
      <c r="L52" s="2">
        <v>449</v>
      </c>
      <c r="M52" s="2">
        <v>1529</v>
      </c>
      <c r="N52" s="2">
        <v>1401</v>
      </c>
      <c r="O52" s="2">
        <v>1558</v>
      </c>
      <c r="P52" s="2">
        <v>0.29699999999999999</v>
      </c>
      <c r="Q52" s="2">
        <v>0.40799999999999997</v>
      </c>
      <c r="R52" s="2">
        <v>0.54</v>
      </c>
      <c r="S52" s="2">
        <v>0.94799999999999995</v>
      </c>
      <c r="T52" s="2">
        <v>149</v>
      </c>
      <c r="U52" s="2">
        <v>0.317</v>
      </c>
      <c r="V52" s="2">
        <v>202</v>
      </c>
      <c r="W52" s="2">
        <v>78</v>
      </c>
      <c r="X52" s="3">
        <f t="shared" si="4"/>
        <v>0.72142857142857142</v>
      </c>
      <c r="Y52" s="16">
        <f t="shared" si="5"/>
        <v>0.1945620110298833</v>
      </c>
      <c r="Z52" s="16">
        <f t="shared" si="6"/>
        <v>5.7586251122226498E-2</v>
      </c>
      <c r="AA52" s="16">
        <f t="shared" si="7"/>
        <v>0.1961010645119918</v>
      </c>
    </row>
    <row r="53" spans="1:27">
      <c r="A53" s="2" t="s">
        <v>158</v>
      </c>
      <c r="B53" s="2">
        <v>1992</v>
      </c>
      <c r="C53" s="2">
        <v>2008</v>
      </c>
      <c r="D53" s="2">
        <v>60.1</v>
      </c>
      <c r="E53" s="2">
        <v>2298</v>
      </c>
      <c r="F53" s="2">
        <v>9537</v>
      </c>
      <c r="G53" s="2">
        <v>8498</v>
      </c>
      <c r="H53" s="2">
        <v>1320</v>
      </c>
      <c r="I53" s="2">
        <v>2461</v>
      </c>
      <c r="J53" s="2">
        <v>560</v>
      </c>
      <c r="K53" s="2">
        <v>47</v>
      </c>
      <c r="L53" s="2">
        <v>377</v>
      </c>
      <c r="M53" s="2">
        <v>1518</v>
      </c>
      <c r="N53" s="2">
        <v>801</v>
      </c>
      <c r="O53" s="2">
        <v>1522</v>
      </c>
      <c r="P53" s="2">
        <v>0.28999999999999998</v>
      </c>
      <c r="Q53" s="2">
        <v>0.35599999999999998</v>
      </c>
      <c r="R53" s="2">
        <v>0.5</v>
      </c>
      <c r="S53" s="2">
        <v>0.85499999999999998</v>
      </c>
      <c r="T53" s="2">
        <v>123</v>
      </c>
      <c r="U53" s="2">
        <v>0.311</v>
      </c>
      <c r="V53" s="2">
        <v>94</v>
      </c>
      <c r="W53" s="2">
        <v>60</v>
      </c>
      <c r="X53" s="3">
        <f t="shared" si="4"/>
        <v>0.61038961038961037</v>
      </c>
      <c r="Y53" s="16">
        <f t="shared" si="5"/>
        <v>0.155330666039068</v>
      </c>
      <c r="Z53" s="16">
        <f t="shared" si="6"/>
        <v>4.4363379618733823E-2</v>
      </c>
      <c r="AA53" s="16">
        <f t="shared" si="7"/>
        <v>0.17863026594492823</v>
      </c>
    </row>
    <row r="54" spans="1:27">
      <c r="A54" s="2" t="s">
        <v>163</v>
      </c>
      <c r="B54" s="2">
        <v>1993</v>
      </c>
      <c r="C54" s="2">
        <v>2010</v>
      </c>
      <c r="D54" s="2">
        <v>57.2</v>
      </c>
      <c r="E54" s="2">
        <v>2011</v>
      </c>
      <c r="F54" s="2">
        <v>7980</v>
      </c>
      <c r="G54" s="2">
        <v>6858</v>
      </c>
      <c r="H54" s="2">
        <v>1251</v>
      </c>
      <c r="I54" s="2">
        <v>1949</v>
      </c>
      <c r="J54" s="2">
        <v>437</v>
      </c>
      <c r="K54" s="2">
        <v>25</v>
      </c>
      <c r="L54" s="2">
        <v>393</v>
      </c>
      <c r="M54" s="2">
        <v>1199</v>
      </c>
      <c r="N54" s="2">
        <v>998</v>
      </c>
      <c r="O54" s="2">
        <v>1729</v>
      </c>
      <c r="P54" s="2">
        <v>0.28399999999999997</v>
      </c>
      <c r="Q54" s="2">
        <v>0.376</v>
      </c>
      <c r="R54" s="2">
        <v>0.52700000000000002</v>
      </c>
      <c r="S54" s="2">
        <v>0.90300000000000002</v>
      </c>
      <c r="T54" s="2">
        <v>132</v>
      </c>
      <c r="U54" s="2">
        <v>0.32400000000000001</v>
      </c>
      <c r="V54" s="2">
        <v>67</v>
      </c>
      <c r="W54" s="2">
        <v>50</v>
      </c>
      <c r="X54" s="3">
        <f t="shared" si="4"/>
        <v>0.57264957264957261</v>
      </c>
      <c r="Y54" s="16">
        <f t="shared" si="5"/>
        <v>0.18241469816272965</v>
      </c>
      <c r="Z54" s="16">
        <f t="shared" si="6"/>
        <v>5.730533683289589E-2</v>
      </c>
      <c r="AA54" s="16">
        <f t="shared" si="7"/>
        <v>0.17483231262758822</v>
      </c>
    </row>
    <row r="55" spans="1:27">
      <c r="A55" s="2" t="s">
        <v>221</v>
      </c>
      <c r="B55" s="2">
        <v>1974</v>
      </c>
      <c r="C55" s="2">
        <v>1989</v>
      </c>
      <c r="D55" s="2">
        <v>45.7</v>
      </c>
      <c r="E55" s="2">
        <v>2089</v>
      </c>
      <c r="F55" s="2">
        <v>9058</v>
      </c>
      <c r="G55" s="2">
        <v>8225</v>
      </c>
      <c r="H55" s="2">
        <v>1249</v>
      </c>
      <c r="I55" s="2">
        <v>2452</v>
      </c>
      <c r="J55" s="2">
        <v>373</v>
      </c>
      <c r="K55" s="2">
        <v>79</v>
      </c>
      <c r="L55" s="2">
        <v>382</v>
      </c>
      <c r="M55" s="2">
        <v>1451</v>
      </c>
      <c r="N55" s="2">
        <v>670</v>
      </c>
      <c r="O55" s="2">
        <v>1423</v>
      </c>
      <c r="P55" s="2">
        <v>0.29799999999999999</v>
      </c>
      <c r="Q55" s="2">
        <v>0.35199999999999998</v>
      </c>
      <c r="R55" s="2">
        <v>0.502</v>
      </c>
      <c r="S55" s="2">
        <v>0.85399999999999998</v>
      </c>
      <c r="T55" s="2">
        <v>128</v>
      </c>
      <c r="U55" s="2">
        <v>0.318</v>
      </c>
      <c r="V55" s="2">
        <v>58</v>
      </c>
      <c r="W55" s="2">
        <v>34</v>
      </c>
      <c r="X55" s="3">
        <f t="shared" si="4"/>
        <v>0.63043478260869568</v>
      </c>
      <c r="Y55" s="16">
        <f t="shared" si="5"/>
        <v>0.15185410334346505</v>
      </c>
      <c r="Z55" s="16">
        <f t="shared" si="6"/>
        <v>4.644376899696049E-2</v>
      </c>
      <c r="AA55" s="16">
        <f t="shared" si="7"/>
        <v>0.17641337386018238</v>
      </c>
    </row>
    <row r="56" spans="1:27">
      <c r="A56" s="2" t="s">
        <v>125</v>
      </c>
      <c r="B56" s="2">
        <v>1991</v>
      </c>
      <c r="C56" s="2">
        <v>2012</v>
      </c>
      <c r="D56" s="2">
        <v>77.599999999999994</v>
      </c>
      <c r="E56" s="2">
        <v>2543</v>
      </c>
      <c r="F56" s="2">
        <v>10313</v>
      </c>
      <c r="G56" s="2">
        <v>8422</v>
      </c>
      <c r="H56" s="2">
        <v>1583</v>
      </c>
      <c r="I56" s="2">
        <v>2328</v>
      </c>
      <c r="J56" s="2">
        <v>451</v>
      </c>
      <c r="K56" s="2">
        <v>26</v>
      </c>
      <c r="L56" s="2">
        <v>612</v>
      </c>
      <c r="M56" s="2">
        <v>1699</v>
      </c>
      <c r="N56" s="2">
        <v>1747</v>
      </c>
      <c r="O56" s="2">
        <v>2548</v>
      </c>
      <c r="P56" s="2">
        <v>0.27600000000000002</v>
      </c>
      <c r="Q56" s="2">
        <v>0.40200000000000002</v>
      </c>
      <c r="R56" s="2">
        <v>0.55400000000000005</v>
      </c>
      <c r="S56" s="2">
        <v>0.95599999999999996</v>
      </c>
      <c r="T56" s="2">
        <v>147</v>
      </c>
      <c r="U56" s="2">
        <v>0.32200000000000001</v>
      </c>
      <c r="V56" s="2">
        <v>19</v>
      </c>
      <c r="W56" s="2">
        <v>20</v>
      </c>
      <c r="X56" s="3">
        <f t="shared" si="4"/>
        <v>0.48717948717948717</v>
      </c>
      <c r="Y56" s="16">
        <f t="shared" si="5"/>
        <v>0.18796010448824507</v>
      </c>
      <c r="Z56" s="16">
        <f t="shared" si="6"/>
        <v>7.2666824982189501E-2</v>
      </c>
      <c r="AA56" s="16">
        <f t="shared" si="7"/>
        <v>0.20173355497506532</v>
      </c>
    </row>
    <row r="57" spans="1:27">
      <c r="A57" s="2" t="s">
        <v>184</v>
      </c>
      <c r="B57" s="2">
        <v>2004</v>
      </c>
      <c r="C57" s="2">
        <v>2018</v>
      </c>
      <c r="D57" s="2">
        <v>52.9</v>
      </c>
      <c r="E57" s="2">
        <v>1845</v>
      </c>
      <c r="F57" s="2">
        <v>7900</v>
      </c>
      <c r="G57" s="2">
        <v>6877</v>
      </c>
      <c r="H57" s="2">
        <v>1006</v>
      </c>
      <c r="I57" s="2">
        <v>2105</v>
      </c>
      <c r="J57" s="2">
        <v>425</v>
      </c>
      <c r="K57" s="2">
        <v>30</v>
      </c>
      <c r="L57" s="2">
        <v>143</v>
      </c>
      <c r="M57" s="2">
        <v>919</v>
      </c>
      <c r="N57" s="2">
        <v>933</v>
      </c>
      <c r="O57" s="2">
        <v>1023</v>
      </c>
      <c r="P57" s="2">
        <v>0.30599999999999999</v>
      </c>
      <c r="Q57" s="2">
        <v>0.38800000000000001</v>
      </c>
      <c r="R57" s="2">
        <v>0.439</v>
      </c>
      <c r="S57" s="2">
        <v>0.82699999999999996</v>
      </c>
      <c r="T57" s="2">
        <v>124</v>
      </c>
      <c r="U57" s="2">
        <v>0.34</v>
      </c>
      <c r="V57" s="2">
        <v>52</v>
      </c>
      <c r="W57" s="2">
        <v>18</v>
      </c>
      <c r="X57" s="3">
        <f t="shared" si="4"/>
        <v>0.74285714285714288</v>
      </c>
      <c r="Y57" s="16">
        <f t="shared" si="5"/>
        <v>0.14628471717318597</v>
      </c>
      <c r="Z57" s="16">
        <f t="shared" si="6"/>
        <v>2.0793950850661626E-2</v>
      </c>
      <c r="AA57" s="16">
        <f t="shared" si="7"/>
        <v>0.13363385197033589</v>
      </c>
    </row>
    <row r="58" spans="1:27">
      <c r="A58" s="2" t="s">
        <v>177</v>
      </c>
      <c r="B58" s="2">
        <v>2007</v>
      </c>
      <c r="C58" s="2">
        <v>2018</v>
      </c>
      <c r="D58" s="2">
        <v>54.4</v>
      </c>
      <c r="E58" s="2">
        <v>1562</v>
      </c>
      <c r="F58" s="2">
        <v>6712</v>
      </c>
      <c r="G58" s="2">
        <v>5518</v>
      </c>
      <c r="H58" s="2">
        <v>929</v>
      </c>
      <c r="I58" s="2">
        <v>1716</v>
      </c>
      <c r="J58" s="2">
        <v>370</v>
      </c>
      <c r="K58" s="2">
        <v>19</v>
      </c>
      <c r="L58" s="2">
        <v>269</v>
      </c>
      <c r="M58" s="2">
        <v>897</v>
      </c>
      <c r="N58" s="2">
        <v>1098</v>
      </c>
      <c r="O58" s="2">
        <v>1181</v>
      </c>
      <c r="P58" s="2">
        <v>0.311</v>
      </c>
      <c r="Q58" s="2">
        <v>0.42699999999999999</v>
      </c>
      <c r="R58" s="2">
        <v>0.53100000000000003</v>
      </c>
      <c r="S58" s="2">
        <v>0.95899999999999996</v>
      </c>
      <c r="T58" s="2">
        <v>156</v>
      </c>
      <c r="U58" s="2">
        <v>0.35199999999999998</v>
      </c>
      <c r="V58" s="2">
        <v>73</v>
      </c>
      <c r="W58" s="2">
        <v>29</v>
      </c>
      <c r="X58" s="3">
        <f t="shared" si="4"/>
        <v>0.71568627450980393</v>
      </c>
      <c r="Y58" s="16">
        <f t="shared" si="5"/>
        <v>0.16835810076114535</v>
      </c>
      <c r="Z58" s="16">
        <f t="shared" si="6"/>
        <v>4.874954693729612E-2</v>
      </c>
      <c r="AA58" s="16">
        <f t="shared" si="7"/>
        <v>0.16255889815150418</v>
      </c>
    </row>
    <row r="59" spans="1:27">
      <c r="A59" s="2" t="s">
        <v>200</v>
      </c>
      <c r="B59" s="2">
        <v>1989</v>
      </c>
      <c r="C59" s="2">
        <v>2005</v>
      </c>
      <c r="D59" s="2">
        <v>48.7</v>
      </c>
      <c r="E59" s="2">
        <v>2234</v>
      </c>
      <c r="F59" s="2">
        <v>9063</v>
      </c>
      <c r="G59" s="2">
        <v>7592</v>
      </c>
      <c r="H59" s="2">
        <v>1139</v>
      </c>
      <c r="I59" s="2">
        <v>2239</v>
      </c>
      <c r="J59" s="2">
        <v>500</v>
      </c>
      <c r="K59" s="2">
        <v>13</v>
      </c>
      <c r="L59" s="2">
        <v>255</v>
      </c>
      <c r="M59" s="2">
        <v>1230</v>
      </c>
      <c r="N59" s="2">
        <v>1275</v>
      </c>
      <c r="O59" s="2">
        <v>1016</v>
      </c>
      <c r="P59" s="2">
        <v>0.29499999999999998</v>
      </c>
      <c r="Q59" s="2">
        <v>0.39800000000000002</v>
      </c>
      <c r="R59" s="2">
        <v>0.46500000000000002</v>
      </c>
      <c r="S59" s="2">
        <v>0.86299999999999999</v>
      </c>
      <c r="T59" s="2">
        <v>129</v>
      </c>
      <c r="U59" s="2">
        <v>0.309</v>
      </c>
      <c r="V59" s="2">
        <v>11</v>
      </c>
      <c r="W59" s="2">
        <v>14</v>
      </c>
      <c r="X59" s="3">
        <f t="shared" si="4"/>
        <v>0.44</v>
      </c>
      <c r="Y59" s="16">
        <f t="shared" si="5"/>
        <v>0.1500263435194942</v>
      </c>
      <c r="Z59" s="16">
        <f t="shared" si="6"/>
        <v>3.3587987355110642E-2</v>
      </c>
      <c r="AA59" s="16">
        <f t="shared" si="7"/>
        <v>0.16201264488935721</v>
      </c>
    </row>
    <row r="60" spans="1:27" ht="30">
      <c r="A60" s="2" t="s">
        <v>167</v>
      </c>
      <c r="B60" s="2">
        <v>1995</v>
      </c>
      <c r="C60" s="2">
        <v>2012</v>
      </c>
      <c r="D60" s="2">
        <v>56.1</v>
      </c>
      <c r="E60" s="2">
        <v>2490</v>
      </c>
      <c r="F60" s="2">
        <v>10917</v>
      </c>
      <c r="G60" s="2">
        <v>9736</v>
      </c>
      <c r="H60" s="2">
        <v>1668</v>
      </c>
      <c r="I60" s="2">
        <v>2769</v>
      </c>
      <c r="J60" s="2">
        <v>522</v>
      </c>
      <c r="K60" s="2">
        <v>109</v>
      </c>
      <c r="L60" s="2">
        <v>235</v>
      </c>
      <c r="M60" s="2">
        <v>1139</v>
      </c>
      <c r="N60" s="2">
        <v>1003</v>
      </c>
      <c r="O60" s="2">
        <v>1257</v>
      </c>
      <c r="P60" s="2">
        <v>0.28399999999999997</v>
      </c>
      <c r="Q60" s="2">
        <v>0.35199999999999998</v>
      </c>
      <c r="R60" s="2">
        <v>0.433</v>
      </c>
      <c r="S60" s="2">
        <v>0.78500000000000003</v>
      </c>
      <c r="T60" s="2">
        <v>104</v>
      </c>
      <c r="U60" s="2">
        <v>0.30499999999999999</v>
      </c>
      <c r="V60" s="2">
        <v>408</v>
      </c>
      <c r="W60" s="2">
        <v>103</v>
      </c>
      <c r="X60" s="3">
        <f t="shared" si="4"/>
        <v>0.79843444227005866</v>
      </c>
      <c r="Y60" s="16">
        <f t="shared" si="5"/>
        <v>0.17132292522596548</v>
      </c>
      <c r="Z60" s="16">
        <f t="shared" si="6"/>
        <v>2.4137222678718158E-2</v>
      </c>
      <c r="AA60" s="16">
        <f t="shared" si="7"/>
        <v>0.11698849630238291</v>
      </c>
    </row>
    <row r="61" spans="1:27">
      <c r="A61" s="2" t="s">
        <v>201</v>
      </c>
      <c r="B61" s="2">
        <v>1995</v>
      </c>
      <c r="C61" s="2">
        <v>2011</v>
      </c>
      <c r="D61" s="2">
        <v>48.7</v>
      </c>
      <c r="E61" s="2">
        <v>1829</v>
      </c>
      <c r="F61" s="2">
        <v>7150</v>
      </c>
      <c r="G61" s="2">
        <v>6092</v>
      </c>
      <c r="H61" s="2">
        <v>900</v>
      </c>
      <c r="I61" s="2">
        <v>1664</v>
      </c>
      <c r="J61" s="2">
        <v>379</v>
      </c>
      <c r="K61" s="2">
        <v>10</v>
      </c>
      <c r="L61" s="2">
        <v>275</v>
      </c>
      <c r="M61" s="2">
        <v>1065</v>
      </c>
      <c r="N61" s="2">
        <v>936</v>
      </c>
      <c r="O61" s="2">
        <v>1453</v>
      </c>
      <c r="P61" s="2">
        <v>0.27300000000000002</v>
      </c>
      <c r="Q61" s="2">
        <v>0.374</v>
      </c>
      <c r="R61" s="2">
        <v>0.47399999999999998</v>
      </c>
      <c r="S61" s="2">
        <v>0.84799999999999998</v>
      </c>
      <c r="T61" s="2">
        <v>121</v>
      </c>
      <c r="U61" s="2">
        <v>0.315</v>
      </c>
      <c r="V61" s="2">
        <v>20</v>
      </c>
      <c r="W61" s="2">
        <v>21</v>
      </c>
      <c r="X61" s="3">
        <f t="shared" si="4"/>
        <v>0.48780487804878048</v>
      </c>
      <c r="Y61" s="16">
        <f t="shared" si="5"/>
        <v>0.14773473407747867</v>
      </c>
      <c r="Z61" s="16">
        <f t="shared" si="6"/>
        <v>4.5141168745896257E-2</v>
      </c>
      <c r="AA61" s="16">
        <f t="shared" si="7"/>
        <v>0.17481943532501643</v>
      </c>
    </row>
    <row r="62" spans="1:27">
      <c r="A62" s="2" t="s">
        <v>219</v>
      </c>
      <c r="B62" s="2">
        <v>1985</v>
      </c>
      <c r="C62" s="2">
        <v>2001</v>
      </c>
      <c r="D62" s="2">
        <v>45.9</v>
      </c>
      <c r="E62" s="2">
        <v>1887</v>
      </c>
      <c r="F62" s="2">
        <v>8129</v>
      </c>
      <c r="G62" s="2">
        <v>7057</v>
      </c>
      <c r="H62" s="2">
        <v>1186</v>
      </c>
      <c r="I62" s="2">
        <v>1877</v>
      </c>
      <c r="J62" s="2">
        <v>340</v>
      </c>
      <c r="K62" s="2">
        <v>14</v>
      </c>
      <c r="L62" s="2">
        <v>462</v>
      </c>
      <c r="M62" s="2">
        <v>1407</v>
      </c>
      <c r="N62" s="2">
        <v>906</v>
      </c>
      <c r="O62" s="2">
        <v>1942</v>
      </c>
      <c r="P62" s="2">
        <v>0.26600000000000001</v>
      </c>
      <c r="Q62" s="2">
        <v>0.35299999999999998</v>
      </c>
      <c r="R62" s="2">
        <v>0.51500000000000001</v>
      </c>
      <c r="S62" s="2">
        <v>0.86699999999999999</v>
      </c>
      <c r="T62" s="2">
        <v>132</v>
      </c>
      <c r="U62" s="2">
        <v>0.29899999999999999</v>
      </c>
      <c r="V62" s="2">
        <v>200</v>
      </c>
      <c r="W62" s="2">
        <v>88</v>
      </c>
      <c r="X62" s="3">
        <f t="shared" si="4"/>
        <v>0.69444444444444442</v>
      </c>
      <c r="Y62" s="16">
        <f t="shared" si="5"/>
        <v>0.16806008218789853</v>
      </c>
      <c r="Z62" s="16">
        <f t="shared" si="6"/>
        <v>6.5466912285673792E-2</v>
      </c>
      <c r="AA62" s="16">
        <f t="shared" si="7"/>
        <v>0.19937650559727929</v>
      </c>
    </row>
    <row r="63" spans="1:27">
      <c r="A63" s="2" t="s">
        <v>202</v>
      </c>
      <c r="B63" s="2">
        <v>1982</v>
      </c>
      <c r="C63" s="2">
        <v>2007</v>
      </c>
      <c r="D63" s="2">
        <v>48.5</v>
      </c>
      <c r="E63" s="2">
        <v>2527</v>
      </c>
      <c r="F63" s="2">
        <v>9731</v>
      </c>
      <c r="G63" s="2">
        <v>8677</v>
      </c>
      <c r="H63" s="2">
        <v>1285</v>
      </c>
      <c r="I63" s="2">
        <v>2586</v>
      </c>
      <c r="J63" s="2">
        <v>407</v>
      </c>
      <c r="K63" s="2">
        <v>54</v>
      </c>
      <c r="L63" s="2">
        <v>173</v>
      </c>
      <c r="M63" s="2">
        <v>1194</v>
      </c>
      <c r="N63" s="2">
        <v>917</v>
      </c>
      <c r="O63" s="2">
        <v>1341</v>
      </c>
      <c r="P63" s="2">
        <v>0.29799999999999999</v>
      </c>
      <c r="Q63" s="2">
        <v>0.36499999999999999</v>
      </c>
      <c r="R63" s="2">
        <v>0.41699999999999998</v>
      </c>
      <c r="S63" s="2">
        <v>0.78200000000000003</v>
      </c>
      <c r="T63" s="2">
        <v>111</v>
      </c>
      <c r="U63" s="2">
        <v>0.33300000000000002</v>
      </c>
      <c r="V63" s="2">
        <v>281</v>
      </c>
      <c r="W63" s="2">
        <v>107</v>
      </c>
      <c r="X63" s="3">
        <f t="shared" si="4"/>
        <v>0.72422680412371132</v>
      </c>
      <c r="Y63" s="16">
        <f t="shared" si="5"/>
        <v>0.14809265875302524</v>
      </c>
      <c r="Z63" s="16">
        <f t="shared" si="6"/>
        <v>1.9937766509162153E-2</v>
      </c>
      <c r="AA63" s="16">
        <f t="shared" si="7"/>
        <v>0.13760516307479542</v>
      </c>
    </row>
    <row r="64" spans="1:27" ht="30">
      <c r="A64" s="2" t="s">
        <v>217</v>
      </c>
      <c r="B64" s="2">
        <v>1974</v>
      </c>
      <c r="C64" s="2">
        <v>1990</v>
      </c>
      <c r="D64" s="2">
        <v>46.3</v>
      </c>
      <c r="E64" s="2">
        <v>2088</v>
      </c>
      <c r="F64" s="2">
        <v>8553</v>
      </c>
      <c r="G64" s="2">
        <v>7370</v>
      </c>
      <c r="H64" s="2">
        <v>1124</v>
      </c>
      <c r="I64" s="2">
        <v>2182</v>
      </c>
      <c r="J64" s="2">
        <v>426</v>
      </c>
      <c r="K64" s="2">
        <v>60</v>
      </c>
      <c r="L64" s="2">
        <v>162</v>
      </c>
      <c r="M64" s="2">
        <v>1071</v>
      </c>
      <c r="N64" s="2">
        <v>1070</v>
      </c>
      <c r="O64" s="2">
        <v>1012</v>
      </c>
      <c r="P64" s="2">
        <v>0.29599999999999999</v>
      </c>
      <c r="Q64" s="2">
        <v>0.38400000000000001</v>
      </c>
      <c r="R64" s="2">
        <v>0.436</v>
      </c>
      <c r="S64" s="2">
        <v>0.82099999999999995</v>
      </c>
      <c r="T64" s="2">
        <v>128</v>
      </c>
      <c r="U64" s="2">
        <v>0.32200000000000001</v>
      </c>
      <c r="V64" s="2">
        <v>98</v>
      </c>
      <c r="W64" s="2">
        <v>63</v>
      </c>
      <c r="X64" s="3">
        <f t="shared" si="4"/>
        <v>0.60869565217391308</v>
      </c>
      <c r="Y64" s="16">
        <f t="shared" si="5"/>
        <v>0.15251017639077341</v>
      </c>
      <c r="Z64" s="16">
        <f t="shared" si="6"/>
        <v>2.1981004070556309E-2</v>
      </c>
      <c r="AA64" s="16">
        <f t="shared" si="7"/>
        <v>0.14531886024423338</v>
      </c>
    </row>
    <row r="65" spans="1:27">
      <c r="A65" s="2" t="s">
        <v>116</v>
      </c>
      <c r="B65" s="2">
        <v>1989</v>
      </c>
      <c r="C65" s="2">
        <v>2010</v>
      </c>
      <c r="D65" s="2">
        <v>84.6</v>
      </c>
      <c r="E65" s="2">
        <v>2671</v>
      </c>
      <c r="F65" s="2">
        <v>11304</v>
      </c>
      <c r="G65" s="2">
        <v>9801</v>
      </c>
      <c r="H65" s="2">
        <v>1662</v>
      </c>
      <c r="I65" s="2">
        <v>2781</v>
      </c>
      <c r="J65" s="2">
        <v>524</v>
      </c>
      <c r="K65" s="2">
        <v>38</v>
      </c>
      <c r="L65" s="2">
        <v>630</v>
      </c>
      <c r="M65" s="2">
        <v>1836</v>
      </c>
      <c r="N65" s="2">
        <v>1312</v>
      </c>
      <c r="O65" s="2">
        <v>1779</v>
      </c>
      <c r="P65" s="2">
        <v>0.28399999999999997</v>
      </c>
      <c r="Q65" s="2">
        <v>0.37</v>
      </c>
      <c r="R65" s="2">
        <v>0.53800000000000003</v>
      </c>
      <c r="S65" s="2">
        <v>0.90700000000000003</v>
      </c>
      <c r="T65" s="2">
        <v>136</v>
      </c>
      <c r="U65" s="2">
        <v>0.28699999999999998</v>
      </c>
      <c r="V65" s="2">
        <v>184</v>
      </c>
      <c r="W65" s="2">
        <v>69</v>
      </c>
      <c r="X65" s="3">
        <f t="shared" si="4"/>
        <v>0.72727272727272729</v>
      </c>
      <c r="Y65" s="16">
        <f t="shared" si="5"/>
        <v>0.16957453321089686</v>
      </c>
      <c r="Z65" s="16">
        <f t="shared" si="6"/>
        <v>6.4279155188246104E-2</v>
      </c>
      <c r="AA65" s="16">
        <f t="shared" si="7"/>
        <v>0.18732782369146006</v>
      </c>
    </row>
    <row r="66" spans="1:27">
      <c r="A66" s="2" t="s">
        <v>203</v>
      </c>
      <c r="B66" s="2">
        <v>1970</v>
      </c>
      <c r="C66" s="2">
        <v>1984</v>
      </c>
      <c r="D66" s="2">
        <v>48.5</v>
      </c>
      <c r="E66" s="2">
        <v>2082</v>
      </c>
      <c r="F66" s="2">
        <v>8559</v>
      </c>
      <c r="G66" s="2">
        <v>7189</v>
      </c>
      <c r="H66" s="2">
        <v>985</v>
      </c>
      <c r="I66" s="2">
        <v>2029</v>
      </c>
      <c r="J66" s="2">
        <v>317</v>
      </c>
      <c r="K66" s="2">
        <v>25</v>
      </c>
      <c r="L66" s="2">
        <v>246</v>
      </c>
      <c r="M66" s="2">
        <v>1065</v>
      </c>
      <c r="N66" s="2">
        <v>1263</v>
      </c>
      <c r="O66" s="2">
        <v>1246</v>
      </c>
      <c r="P66" s="2">
        <v>0.28199999999999997</v>
      </c>
      <c r="Q66" s="2">
        <v>0.38800000000000001</v>
      </c>
      <c r="R66" s="2">
        <v>0.436</v>
      </c>
      <c r="S66" s="2">
        <v>0.82399999999999995</v>
      </c>
      <c r="T66" s="2">
        <v>132</v>
      </c>
      <c r="U66" s="2">
        <v>0.31</v>
      </c>
      <c r="V66" s="2">
        <v>21</v>
      </c>
      <c r="W66" s="2">
        <v>36</v>
      </c>
      <c r="X66" s="3">
        <f t="shared" ref="X66:X97" si="8">V66/(V66+W66)</f>
        <v>0.36842105263157893</v>
      </c>
      <c r="Y66" s="16">
        <f t="shared" ref="Y66:Y101" si="9">H66/G66</f>
        <v>0.1370148838503269</v>
      </c>
      <c r="Z66" s="16">
        <f t="shared" ref="Z66:Z101" si="10">L66/G66</f>
        <v>3.4218945611350672E-2</v>
      </c>
      <c r="AA66" s="16">
        <f t="shared" ref="AA66:AA101" si="11">M66/G66</f>
        <v>0.14814299624426205</v>
      </c>
    </row>
    <row r="67" spans="1:27">
      <c r="A67" s="2" t="s">
        <v>162</v>
      </c>
      <c r="B67" s="2">
        <v>1991</v>
      </c>
      <c r="C67" s="2">
        <v>2007</v>
      </c>
      <c r="D67" s="2">
        <v>57.9</v>
      </c>
      <c r="E67" s="2">
        <v>2103</v>
      </c>
      <c r="F67" s="2">
        <v>9235</v>
      </c>
      <c r="G67" s="2">
        <v>8120</v>
      </c>
      <c r="H67" s="2">
        <v>1528</v>
      </c>
      <c r="I67" s="2">
        <v>2428</v>
      </c>
      <c r="J67" s="2">
        <v>383</v>
      </c>
      <c r="K67" s="2">
        <v>116</v>
      </c>
      <c r="L67" s="2">
        <v>130</v>
      </c>
      <c r="M67" s="2">
        <v>781</v>
      </c>
      <c r="N67" s="2">
        <v>945</v>
      </c>
      <c r="O67" s="2">
        <v>1016</v>
      </c>
      <c r="P67" s="2">
        <v>0.29899999999999999</v>
      </c>
      <c r="Q67" s="2">
        <v>0.372</v>
      </c>
      <c r="R67" s="2">
        <v>0.42299999999999999</v>
      </c>
      <c r="S67" s="2">
        <v>0.79400000000000004</v>
      </c>
      <c r="T67" s="2">
        <v>107</v>
      </c>
      <c r="U67" s="2">
        <v>0.32600000000000001</v>
      </c>
      <c r="V67" s="2">
        <v>622</v>
      </c>
      <c r="W67" s="2">
        <v>160</v>
      </c>
      <c r="X67" s="3">
        <f t="shared" si="8"/>
        <v>0.79539641943734019</v>
      </c>
      <c r="Y67" s="16">
        <f t="shared" si="9"/>
        <v>0.18817733990147784</v>
      </c>
      <c r="Z67" s="16">
        <f t="shared" si="10"/>
        <v>1.600985221674877E-2</v>
      </c>
      <c r="AA67" s="16">
        <f t="shared" si="11"/>
        <v>9.6182266009852219E-2</v>
      </c>
    </row>
    <row r="68" spans="1:27">
      <c r="A68" s="2" t="s">
        <v>183</v>
      </c>
      <c r="B68" s="2">
        <v>1984</v>
      </c>
      <c r="C68" s="2">
        <v>1995</v>
      </c>
      <c r="D68" s="2">
        <v>53</v>
      </c>
      <c r="E68" s="2">
        <v>1783</v>
      </c>
      <c r="F68" s="2">
        <v>7831</v>
      </c>
      <c r="G68" s="2">
        <v>7244</v>
      </c>
      <c r="H68" s="2">
        <v>1071</v>
      </c>
      <c r="I68" s="2">
        <v>2304</v>
      </c>
      <c r="J68" s="2">
        <v>414</v>
      </c>
      <c r="K68" s="2">
        <v>57</v>
      </c>
      <c r="L68" s="2">
        <v>207</v>
      </c>
      <c r="M68" s="2">
        <v>1085</v>
      </c>
      <c r="N68" s="2">
        <v>450</v>
      </c>
      <c r="O68" s="2">
        <v>965</v>
      </c>
      <c r="P68" s="2">
        <v>0.318</v>
      </c>
      <c r="Q68" s="2">
        <v>0.36</v>
      </c>
      <c r="R68" s="2">
        <v>0.47699999999999998</v>
      </c>
      <c r="S68" s="2">
        <v>0.83699999999999997</v>
      </c>
      <c r="T68" s="2">
        <v>124</v>
      </c>
      <c r="U68" s="2">
        <v>0.34200000000000003</v>
      </c>
      <c r="V68" s="2">
        <v>134</v>
      </c>
      <c r="W68" s="2">
        <v>76</v>
      </c>
      <c r="X68" s="3">
        <f t="shared" si="8"/>
        <v>0.63809523809523805</v>
      </c>
      <c r="Y68" s="16">
        <f t="shared" si="9"/>
        <v>0.14784649364991717</v>
      </c>
      <c r="Z68" s="16">
        <f t="shared" si="10"/>
        <v>2.8575372722252898E-2</v>
      </c>
      <c r="AA68" s="16">
        <f t="shared" si="11"/>
        <v>0.14977912755383765</v>
      </c>
    </row>
    <row r="69" spans="1:27" ht="30">
      <c r="A69" s="2" t="s">
        <v>178</v>
      </c>
      <c r="B69" s="2">
        <v>1999</v>
      </c>
      <c r="C69" s="2">
        <v>2013</v>
      </c>
      <c r="D69" s="2">
        <v>54.1</v>
      </c>
      <c r="E69" s="2">
        <v>1879</v>
      </c>
      <c r="F69" s="2">
        <v>7814</v>
      </c>
      <c r="G69" s="2">
        <v>6491</v>
      </c>
      <c r="H69" s="2">
        <v>1146</v>
      </c>
      <c r="I69" s="2">
        <v>1905</v>
      </c>
      <c r="J69" s="2">
        <v>422</v>
      </c>
      <c r="K69" s="2">
        <v>30</v>
      </c>
      <c r="L69" s="2">
        <v>366</v>
      </c>
      <c r="M69" s="2">
        <v>1234</v>
      </c>
      <c r="N69" s="2">
        <v>1201</v>
      </c>
      <c r="O69" s="2">
        <v>1300</v>
      </c>
      <c r="P69" s="2">
        <v>0.29299999999999998</v>
      </c>
      <c r="Q69" s="2">
        <v>0.40600000000000003</v>
      </c>
      <c r="R69" s="2">
        <v>0.53700000000000003</v>
      </c>
      <c r="S69" s="2">
        <v>0.94299999999999995</v>
      </c>
      <c r="T69" s="2">
        <v>144</v>
      </c>
      <c r="U69" s="2">
        <v>0.315</v>
      </c>
      <c r="V69" s="2">
        <v>86</v>
      </c>
      <c r="W69" s="2">
        <v>48</v>
      </c>
      <c r="X69" s="3">
        <f t="shared" si="8"/>
        <v>0.64179104477611937</v>
      </c>
      <c r="Y69" s="16">
        <f t="shared" si="9"/>
        <v>0.17655214912956402</v>
      </c>
      <c r="Z69" s="16">
        <f t="shared" si="10"/>
        <v>5.6385764905253426E-2</v>
      </c>
      <c r="AA69" s="16">
        <f t="shared" si="11"/>
        <v>0.1901093822215375</v>
      </c>
    </row>
    <row r="70" spans="1:27">
      <c r="A70" s="2" t="s">
        <v>148</v>
      </c>
      <c r="B70" s="2">
        <v>1989</v>
      </c>
      <c r="C70" s="2">
        <v>2005</v>
      </c>
      <c r="D70" s="2">
        <v>62.8</v>
      </c>
      <c r="E70" s="2">
        <v>1988</v>
      </c>
      <c r="F70" s="2">
        <v>8030</v>
      </c>
      <c r="G70" s="2">
        <v>6907</v>
      </c>
      <c r="H70" s="2">
        <v>1355</v>
      </c>
      <c r="I70" s="2">
        <v>2160</v>
      </c>
      <c r="J70" s="2">
        <v>471</v>
      </c>
      <c r="K70" s="2">
        <v>62</v>
      </c>
      <c r="L70" s="2">
        <v>383</v>
      </c>
      <c r="M70" s="2">
        <v>1311</v>
      </c>
      <c r="N70" s="2">
        <v>913</v>
      </c>
      <c r="O70" s="2">
        <v>1231</v>
      </c>
      <c r="P70" s="2">
        <v>0.313</v>
      </c>
      <c r="Q70" s="2">
        <v>0.4</v>
      </c>
      <c r="R70" s="2">
        <v>0.56499999999999995</v>
      </c>
      <c r="S70" s="2">
        <v>0.96499999999999997</v>
      </c>
      <c r="T70" s="2">
        <v>141</v>
      </c>
      <c r="U70" s="2">
        <v>0.33200000000000002</v>
      </c>
      <c r="V70" s="2">
        <v>230</v>
      </c>
      <c r="W70" s="2">
        <v>76</v>
      </c>
      <c r="X70" s="3">
        <f t="shared" si="8"/>
        <v>0.75163398692810457</v>
      </c>
      <c r="Y70" s="16">
        <f t="shared" si="9"/>
        <v>0.19617779064716953</v>
      </c>
      <c r="Z70" s="16">
        <f t="shared" si="10"/>
        <v>5.5450991747502537E-2</v>
      </c>
      <c r="AA70" s="16">
        <f t="shared" si="11"/>
        <v>0.18980744172578543</v>
      </c>
    </row>
    <row r="71" spans="1:27">
      <c r="A71" s="2" t="s">
        <v>136</v>
      </c>
      <c r="B71" s="2">
        <v>1977</v>
      </c>
      <c r="C71" s="2">
        <v>1995</v>
      </c>
      <c r="D71" s="2">
        <v>67.7</v>
      </c>
      <c r="E71" s="2">
        <v>2390</v>
      </c>
      <c r="F71" s="2">
        <v>9967</v>
      </c>
      <c r="G71" s="2">
        <v>8570</v>
      </c>
      <c r="H71" s="2">
        <v>1386</v>
      </c>
      <c r="I71" s="2">
        <v>2369</v>
      </c>
      <c r="J71" s="2">
        <v>420</v>
      </c>
      <c r="K71" s="2">
        <v>65</v>
      </c>
      <c r="L71" s="2">
        <v>244</v>
      </c>
      <c r="M71" s="2">
        <v>1084</v>
      </c>
      <c r="N71" s="2">
        <v>1197</v>
      </c>
      <c r="O71" s="2">
        <v>1099</v>
      </c>
      <c r="P71" s="2">
        <v>0.27600000000000002</v>
      </c>
      <c r="Q71" s="2">
        <v>0.36299999999999999</v>
      </c>
      <c r="R71" s="2">
        <v>0.42599999999999999</v>
      </c>
      <c r="S71" s="2">
        <v>0.78900000000000003</v>
      </c>
      <c r="T71" s="2">
        <v>117</v>
      </c>
      <c r="U71" s="2">
        <v>0.28999999999999998</v>
      </c>
      <c r="V71" s="2">
        <v>143</v>
      </c>
      <c r="W71" s="2">
        <v>75</v>
      </c>
      <c r="X71" s="3">
        <f t="shared" si="8"/>
        <v>0.65596330275229353</v>
      </c>
      <c r="Y71" s="16">
        <f t="shared" si="9"/>
        <v>0.16172695449241539</v>
      </c>
      <c r="Z71" s="16">
        <f t="shared" si="10"/>
        <v>2.8471411901983663E-2</v>
      </c>
      <c r="AA71" s="16">
        <f t="shared" si="11"/>
        <v>0.126487747957993</v>
      </c>
    </row>
    <row r="72" spans="1:27" ht="30">
      <c r="A72" s="2" t="s">
        <v>119</v>
      </c>
      <c r="B72" s="2">
        <v>1993</v>
      </c>
      <c r="C72" s="2">
        <v>2011</v>
      </c>
      <c r="D72" s="2">
        <v>81.8</v>
      </c>
      <c r="E72" s="2">
        <v>2302</v>
      </c>
      <c r="F72" s="2">
        <v>9774</v>
      </c>
      <c r="G72" s="2">
        <v>8244</v>
      </c>
      <c r="H72" s="2">
        <v>1544</v>
      </c>
      <c r="I72" s="2">
        <v>2574</v>
      </c>
      <c r="J72" s="2">
        <v>547</v>
      </c>
      <c r="K72" s="2">
        <v>20</v>
      </c>
      <c r="L72" s="2">
        <v>555</v>
      </c>
      <c r="M72" s="2">
        <v>1831</v>
      </c>
      <c r="N72" s="2">
        <v>1329</v>
      </c>
      <c r="O72" s="2">
        <v>1813</v>
      </c>
      <c r="P72" s="2">
        <v>0.312</v>
      </c>
      <c r="Q72" s="2">
        <v>0.41099999999999998</v>
      </c>
      <c r="R72" s="2">
        <v>0.58499999999999996</v>
      </c>
      <c r="S72" s="2">
        <v>0.996</v>
      </c>
      <c r="T72" s="2">
        <v>154</v>
      </c>
      <c r="U72" s="2">
        <v>0.33800000000000002</v>
      </c>
      <c r="V72" s="2">
        <v>38</v>
      </c>
      <c r="W72" s="2">
        <v>33</v>
      </c>
      <c r="X72" s="3">
        <f t="shared" si="8"/>
        <v>0.53521126760563376</v>
      </c>
      <c r="Y72" s="16">
        <f t="shared" si="9"/>
        <v>0.18728772440562833</v>
      </c>
      <c r="Z72" s="16">
        <f t="shared" si="10"/>
        <v>6.7321688500727797E-2</v>
      </c>
      <c r="AA72" s="16">
        <f t="shared" si="11"/>
        <v>0.22210092188258126</v>
      </c>
    </row>
    <row r="73" spans="1:27" ht="30">
      <c r="A73" s="2" t="s">
        <v>144</v>
      </c>
      <c r="B73" s="2">
        <v>1986</v>
      </c>
      <c r="C73" s="2">
        <v>2001</v>
      </c>
      <c r="D73" s="2">
        <v>65.400000000000006</v>
      </c>
      <c r="E73" s="2">
        <v>1874</v>
      </c>
      <c r="F73" s="2">
        <v>7660</v>
      </c>
      <c r="G73" s="2">
        <v>6187</v>
      </c>
      <c r="H73" s="2">
        <v>1167</v>
      </c>
      <c r="I73" s="2">
        <v>1626</v>
      </c>
      <c r="J73" s="2">
        <v>252</v>
      </c>
      <c r="K73" s="2">
        <v>6</v>
      </c>
      <c r="L73" s="2">
        <v>583</v>
      </c>
      <c r="M73" s="2">
        <v>1414</v>
      </c>
      <c r="N73" s="2">
        <v>1317</v>
      </c>
      <c r="O73" s="2">
        <v>1596</v>
      </c>
      <c r="P73" s="2">
        <v>0.26300000000000001</v>
      </c>
      <c r="Q73" s="2">
        <v>0.39400000000000002</v>
      </c>
      <c r="R73" s="2">
        <v>0.58799999999999997</v>
      </c>
      <c r="S73" s="2">
        <v>0.98199999999999998</v>
      </c>
      <c r="T73" s="2">
        <v>163</v>
      </c>
      <c r="U73" s="2">
        <v>0.255</v>
      </c>
      <c r="V73" s="2">
        <v>12</v>
      </c>
      <c r="W73" s="2">
        <v>8</v>
      </c>
      <c r="X73" s="3">
        <f t="shared" si="8"/>
        <v>0.6</v>
      </c>
      <c r="Y73" s="16">
        <f t="shared" si="9"/>
        <v>0.18862130273153385</v>
      </c>
      <c r="Z73" s="16">
        <f t="shared" si="10"/>
        <v>9.4229836754485208E-2</v>
      </c>
      <c r="AA73" s="16">
        <f t="shared" si="11"/>
        <v>0.22854372070470341</v>
      </c>
    </row>
    <row r="74" spans="1:27">
      <c r="A74" s="2" t="s">
        <v>194</v>
      </c>
      <c r="B74" s="2">
        <v>2004</v>
      </c>
      <c r="C74" s="2">
        <v>2018</v>
      </c>
      <c r="D74" s="2">
        <v>49.6</v>
      </c>
      <c r="E74" s="2">
        <v>1894</v>
      </c>
      <c r="F74" s="2">
        <v>7960</v>
      </c>
      <c r="G74" s="2">
        <v>6992</v>
      </c>
      <c r="H74" s="2">
        <v>1157</v>
      </c>
      <c r="I74" s="2">
        <v>2094</v>
      </c>
      <c r="J74" s="2">
        <v>468</v>
      </c>
      <c r="K74" s="2">
        <v>32</v>
      </c>
      <c r="L74" s="2">
        <v>316</v>
      </c>
      <c r="M74" s="2">
        <v>1220</v>
      </c>
      <c r="N74" s="2">
        <v>798</v>
      </c>
      <c r="O74" s="2">
        <v>1355</v>
      </c>
      <c r="P74" s="2">
        <v>0.29899999999999999</v>
      </c>
      <c r="Q74" s="2">
        <v>0.379</v>
      </c>
      <c r="R74" s="2">
        <v>0.51100000000000001</v>
      </c>
      <c r="S74" s="2">
        <v>0.89</v>
      </c>
      <c r="T74" s="2">
        <v>132</v>
      </c>
      <c r="U74" s="2">
        <v>0.33100000000000002</v>
      </c>
      <c r="V74" s="2">
        <v>108</v>
      </c>
      <c r="W74" s="2">
        <v>37</v>
      </c>
      <c r="X74" s="3">
        <f t="shared" si="8"/>
        <v>0.7448275862068966</v>
      </c>
      <c r="Y74" s="16">
        <f t="shared" si="9"/>
        <v>0.16547482837528604</v>
      </c>
      <c r="Z74" s="16">
        <f t="shared" si="10"/>
        <v>4.5194508009153318E-2</v>
      </c>
      <c r="AA74" s="16">
        <f t="shared" si="11"/>
        <v>0.17448512585812356</v>
      </c>
    </row>
    <row r="75" spans="1:27" ht="30">
      <c r="A75" s="2" t="s">
        <v>123</v>
      </c>
      <c r="B75" s="2">
        <v>2003</v>
      </c>
      <c r="C75" s="2">
        <v>2018</v>
      </c>
      <c r="D75" s="2">
        <v>79</v>
      </c>
      <c r="E75" s="2">
        <v>2264</v>
      </c>
      <c r="F75" s="2">
        <v>9687</v>
      </c>
      <c r="G75" s="2">
        <v>8456</v>
      </c>
      <c r="H75" s="2">
        <v>1388</v>
      </c>
      <c r="I75" s="2">
        <v>2676</v>
      </c>
      <c r="J75" s="2">
        <v>556</v>
      </c>
      <c r="K75" s="2">
        <v>17</v>
      </c>
      <c r="L75" s="2">
        <v>465</v>
      </c>
      <c r="M75" s="2">
        <v>1635</v>
      </c>
      <c r="N75" s="2">
        <v>1087</v>
      </c>
      <c r="O75" s="2">
        <v>1653</v>
      </c>
      <c r="P75" s="2">
        <v>0.316</v>
      </c>
      <c r="Q75" s="2">
        <v>0.39500000000000002</v>
      </c>
      <c r="R75" s="2">
        <v>0.55100000000000005</v>
      </c>
      <c r="S75" s="2">
        <v>0.94599999999999995</v>
      </c>
      <c r="T75" s="2">
        <v>151</v>
      </c>
      <c r="U75" s="2">
        <v>0.34499999999999997</v>
      </c>
      <c r="V75" s="2">
        <v>38</v>
      </c>
      <c r="W75" s="2">
        <v>21</v>
      </c>
      <c r="X75" s="3">
        <f t="shared" si="8"/>
        <v>0.64406779661016944</v>
      </c>
      <c r="Y75" s="16">
        <f t="shared" si="9"/>
        <v>0.1641438032166509</v>
      </c>
      <c r="Z75" s="16">
        <f t="shared" si="10"/>
        <v>5.4990539262062439E-2</v>
      </c>
      <c r="AA75" s="16">
        <f t="shared" si="11"/>
        <v>0.19335383159886471</v>
      </c>
    </row>
    <row r="76" spans="1:27">
      <c r="A76" s="2" t="s">
        <v>186</v>
      </c>
      <c r="B76" s="2">
        <v>1997</v>
      </c>
      <c r="C76" s="2">
        <v>2013</v>
      </c>
      <c r="D76" s="2">
        <v>51.9</v>
      </c>
      <c r="E76" s="2">
        <v>2171</v>
      </c>
      <c r="F76" s="2">
        <v>9205</v>
      </c>
      <c r="G76" s="2">
        <v>8434</v>
      </c>
      <c r="H76" s="2">
        <v>1230</v>
      </c>
      <c r="I76" s="2">
        <v>2407</v>
      </c>
      <c r="J76" s="2">
        <v>468</v>
      </c>
      <c r="K76" s="2">
        <v>23</v>
      </c>
      <c r="L76" s="2">
        <v>307</v>
      </c>
      <c r="M76" s="2">
        <v>1302</v>
      </c>
      <c r="N76" s="2">
        <v>553</v>
      </c>
      <c r="O76" s="2">
        <v>1079</v>
      </c>
      <c r="P76" s="2">
        <v>0.28499999999999998</v>
      </c>
      <c r="Q76" s="2">
        <v>0.33600000000000002</v>
      </c>
      <c r="R76" s="2">
        <v>0.45600000000000002</v>
      </c>
      <c r="S76" s="2">
        <v>0.79100000000000004</v>
      </c>
      <c r="T76" s="2">
        <v>108</v>
      </c>
      <c r="U76" s="2">
        <v>0.29499999999999998</v>
      </c>
      <c r="V76" s="2">
        <v>85</v>
      </c>
      <c r="W76" s="2">
        <v>38</v>
      </c>
      <c r="X76" s="3">
        <f t="shared" si="8"/>
        <v>0.69105691056910568</v>
      </c>
      <c r="Y76" s="16">
        <f t="shared" si="9"/>
        <v>0.14583827365425658</v>
      </c>
      <c r="Z76" s="16">
        <f t="shared" si="10"/>
        <v>3.6400284562485181E-2</v>
      </c>
      <c r="AA76" s="16">
        <f t="shared" si="11"/>
        <v>0.15437514820962769</v>
      </c>
    </row>
    <row r="77" spans="1:27">
      <c r="A77" s="2" t="s">
        <v>142</v>
      </c>
      <c r="B77" s="2">
        <v>1992</v>
      </c>
      <c r="C77" s="2">
        <v>2007</v>
      </c>
      <c r="D77" s="2">
        <v>66.400000000000006</v>
      </c>
      <c r="E77" s="2">
        <v>1912</v>
      </c>
      <c r="F77" s="2">
        <v>7745</v>
      </c>
      <c r="G77" s="2">
        <v>6911</v>
      </c>
      <c r="H77" s="2">
        <v>1048</v>
      </c>
      <c r="I77" s="2">
        <v>2127</v>
      </c>
      <c r="J77" s="2">
        <v>344</v>
      </c>
      <c r="K77" s="2">
        <v>8</v>
      </c>
      <c r="L77" s="2">
        <v>427</v>
      </c>
      <c r="M77" s="2">
        <v>1335</v>
      </c>
      <c r="N77" s="2">
        <v>759</v>
      </c>
      <c r="O77" s="2">
        <v>1113</v>
      </c>
      <c r="P77" s="2">
        <v>0.308</v>
      </c>
      <c r="Q77" s="2">
        <v>0.377</v>
      </c>
      <c r="R77" s="2">
        <v>0.54500000000000004</v>
      </c>
      <c r="S77" s="2">
        <v>0.92200000000000004</v>
      </c>
      <c r="T77" s="2">
        <v>142</v>
      </c>
      <c r="U77" s="2">
        <v>0.314</v>
      </c>
      <c r="V77" s="2">
        <v>17</v>
      </c>
      <c r="W77" s="2">
        <v>20</v>
      </c>
      <c r="X77" s="3">
        <f t="shared" si="8"/>
        <v>0.45945945945945948</v>
      </c>
      <c r="Y77" s="16">
        <f t="shared" si="9"/>
        <v>0.15164230936188686</v>
      </c>
      <c r="Z77" s="16">
        <f t="shared" si="10"/>
        <v>6.1785559253364201E-2</v>
      </c>
      <c r="AA77" s="16">
        <f t="shared" si="11"/>
        <v>0.19317030820431197</v>
      </c>
    </row>
    <row r="78" spans="1:27">
      <c r="A78" s="2" t="s">
        <v>109</v>
      </c>
      <c r="B78" s="2">
        <v>1972</v>
      </c>
      <c r="C78" s="2">
        <v>1989</v>
      </c>
      <c r="D78" s="2">
        <v>91.8</v>
      </c>
      <c r="E78" s="2">
        <v>2404</v>
      </c>
      <c r="F78" s="2">
        <v>10062</v>
      </c>
      <c r="G78" s="2">
        <v>8352</v>
      </c>
      <c r="H78" s="2">
        <v>1506</v>
      </c>
      <c r="I78" s="2">
        <v>2234</v>
      </c>
      <c r="J78" s="2">
        <v>408</v>
      </c>
      <c r="K78" s="2">
        <v>59</v>
      </c>
      <c r="L78" s="2">
        <v>548</v>
      </c>
      <c r="M78" s="2">
        <v>1595</v>
      </c>
      <c r="N78" s="2">
        <v>1507</v>
      </c>
      <c r="O78" s="2">
        <v>1883</v>
      </c>
      <c r="P78" s="2">
        <v>0.26700000000000002</v>
      </c>
      <c r="Q78" s="2">
        <v>0.38</v>
      </c>
      <c r="R78" s="2">
        <v>0.52700000000000002</v>
      </c>
      <c r="S78" s="2">
        <v>0.90800000000000003</v>
      </c>
      <c r="T78" s="2">
        <v>147</v>
      </c>
      <c r="U78" s="2">
        <v>0.28000000000000003</v>
      </c>
      <c r="V78" s="2">
        <v>174</v>
      </c>
      <c r="W78" s="2">
        <v>92</v>
      </c>
      <c r="X78" s="3">
        <f t="shared" si="8"/>
        <v>0.65413533834586468</v>
      </c>
      <c r="Y78" s="16">
        <f t="shared" si="9"/>
        <v>0.18031609195402298</v>
      </c>
      <c r="Z78" s="16">
        <f t="shared" si="10"/>
        <v>6.561302681992337E-2</v>
      </c>
      <c r="AA78" s="16">
        <f t="shared" si="11"/>
        <v>0.19097222222222221</v>
      </c>
    </row>
    <row r="79" spans="1:27">
      <c r="A79" s="2" t="s">
        <v>151</v>
      </c>
      <c r="B79" s="2">
        <v>2011</v>
      </c>
      <c r="C79" s="2">
        <v>2018</v>
      </c>
      <c r="D79" s="2">
        <v>62.5</v>
      </c>
      <c r="E79" s="2">
        <v>1053</v>
      </c>
      <c r="F79" s="2">
        <v>4628</v>
      </c>
      <c r="G79" s="2">
        <v>3833</v>
      </c>
      <c r="H79" s="2">
        <v>785</v>
      </c>
      <c r="I79" s="2">
        <v>1177</v>
      </c>
      <c r="J79" s="2">
        <v>223</v>
      </c>
      <c r="K79" s="2">
        <v>44</v>
      </c>
      <c r="L79" s="2">
        <v>234</v>
      </c>
      <c r="M79" s="2">
        <v>637</v>
      </c>
      <c r="N79" s="2">
        <v>685</v>
      </c>
      <c r="O79" s="2">
        <v>990</v>
      </c>
      <c r="P79" s="2">
        <v>0.307</v>
      </c>
      <c r="Q79" s="2">
        <v>0.41599999999999998</v>
      </c>
      <c r="R79" s="2">
        <v>0.57099999999999995</v>
      </c>
      <c r="S79" s="2">
        <v>0.98799999999999999</v>
      </c>
      <c r="T79" s="2">
        <v>175</v>
      </c>
      <c r="U79" s="2">
        <v>0.35499999999999998</v>
      </c>
      <c r="V79" s="2">
        <v>188</v>
      </c>
      <c r="W79" s="2">
        <v>34</v>
      </c>
      <c r="X79" s="3">
        <f t="shared" si="8"/>
        <v>0.84684684684684686</v>
      </c>
      <c r="Y79" s="16">
        <f t="shared" si="9"/>
        <v>0.20480041742760241</v>
      </c>
      <c r="Z79" s="16">
        <f t="shared" si="10"/>
        <v>6.1048786851030525E-2</v>
      </c>
      <c r="AA79" s="16">
        <f t="shared" si="11"/>
        <v>0.16618836420558308</v>
      </c>
    </row>
    <row r="80" spans="1:27">
      <c r="A80" s="2" t="s">
        <v>198</v>
      </c>
      <c r="B80" s="2">
        <v>1978</v>
      </c>
      <c r="C80" s="2">
        <v>1996</v>
      </c>
      <c r="D80" s="2">
        <v>48.8</v>
      </c>
      <c r="E80" s="2">
        <v>2573</v>
      </c>
      <c r="F80" s="2">
        <v>10778</v>
      </c>
      <c r="G80" s="2">
        <v>9396</v>
      </c>
      <c r="H80" s="2">
        <v>1257</v>
      </c>
      <c r="I80" s="2">
        <v>2460</v>
      </c>
      <c r="J80" s="2">
        <v>402</v>
      </c>
      <c r="K80" s="2">
        <v>69</v>
      </c>
      <c r="L80" s="2">
        <v>28</v>
      </c>
      <c r="M80" s="2">
        <v>793</v>
      </c>
      <c r="N80" s="2">
        <v>1072</v>
      </c>
      <c r="O80" s="2">
        <v>589</v>
      </c>
      <c r="P80" s="2">
        <v>0.26200000000000001</v>
      </c>
      <c r="Q80" s="2">
        <v>0.33700000000000002</v>
      </c>
      <c r="R80" s="2">
        <v>0.32800000000000001</v>
      </c>
      <c r="S80" s="2">
        <v>0.66600000000000004</v>
      </c>
      <c r="T80" s="2">
        <v>87</v>
      </c>
      <c r="U80" s="2">
        <v>0.27500000000000002</v>
      </c>
      <c r="V80" s="2">
        <v>580</v>
      </c>
      <c r="W80" s="2">
        <v>148</v>
      </c>
      <c r="X80" s="3">
        <f t="shared" si="8"/>
        <v>0.79670329670329665</v>
      </c>
      <c r="Y80" s="16">
        <f t="shared" si="9"/>
        <v>0.13378033205619413</v>
      </c>
      <c r="Z80" s="16">
        <f t="shared" si="10"/>
        <v>2.9799914857386121E-3</v>
      </c>
      <c r="AA80" s="16">
        <f t="shared" si="11"/>
        <v>8.4397616006811407E-2</v>
      </c>
    </row>
    <row r="81" spans="1:27">
      <c r="A81" s="2" t="s">
        <v>128</v>
      </c>
      <c r="B81" s="2">
        <v>1978</v>
      </c>
      <c r="C81" s="2">
        <v>1998</v>
      </c>
      <c r="D81" s="2">
        <v>75.599999999999994</v>
      </c>
      <c r="E81" s="2">
        <v>2683</v>
      </c>
      <c r="F81" s="2">
        <v>12167</v>
      </c>
      <c r="G81" s="2">
        <v>10835</v>
      </c>
      <c r="H81" s="2">
        <v>1782</v>
      </c>
      <c r="I81" s="2">
        <v>3319</v>
      </c>
      <c r="J81" s="2">
        <v>605</v>
      </c>
      <c r="K81" s="2">
        <v>114</v>
      </c>
      <c r="L81" s="2">
        <v>234</v>
      </c>
      <c r="M81" s="2">
        <v>1307</v>
      </c>
      <c r="N81" s="2">
        <v>1094</v>
      </c>
      <c r="O81" s="2">
        <v>1244</v>
      </c>
      <c r="P81" s="2">
        <v>0.30599999999999999</v>
      </c>
      <c r="Q81" s="2">
        <v>0.36899999999999999</v>
      </c>
      <c r="R81" s="2">
        <v>0.44800000000000001</v>
      </c>
      <c r="S81" s="2">
        <v>0.81699999999999995</v>
      </c>
      <c r="T81" s="2">
        <v>122</v>
      </c>
      <c r="U81" s="2">
        <v>0.32600000000000001</v>
      </c>
      <c r="V81" s="2">
        <v>504</v>
      </c>
      <c r="W81" s="2">
        <v>131</v>
      </c>
      <c r="X81" s="3">
        <f t="shared" si="8"/>
        <v>0.79370078740157479</v>
      </c>
      <c r="Y81" s="16">
        <f t="shared" si="9"/>
        <v>0.16446700507614212</v>
      </c>
      <c r="Z81" s="16">
        <f t="shared" si="10"/>
        <v>2.1596677434240884E-2</v>
      </c>
      <c r="AA81" s="16">
        <f t="shared" si="11"/>
        <v>0.12062759575449931</v>
      </c>
    </row>
    <row r="82" spans="1:27" ht="30">
      <c r="A82" s="2" t="s">
        <v>137</v>
      </c>
      <c r="B82" s="2">
        <v>1986</v>
      </c>
      <c r="C82" s="2">
        <v>2005</v>
      </c>
      <c r="D82" s="2">
        <v>67.5</v>
      </c>
      <c r="E82" s="2">
        <v>2831</v>
      </c>
      <c r="F82" s="2">
        <v>12046</v>
      </c>
      <c r="G82" s="2">
        <v>10472</v>
      </c>
      <c r="H82" s="2">
        <v>1663</v>
      </c>
      <c r="I82" s="2">
        <v>3020</v>
      </c>
      <c r="J82" s="2">
        <v>585</v>
      </c>
      <c r="K82" s="2">
        <v>38</v>
      </c>
      <c r="L82" s="2">
        <v>569</v>
      </c>
      <c r="M82" s="2">
        <v>1835</v>
      </c>
      <c r="N82" s="2">
        <v>1353</v>
      </c>
      <c r="O82" s="2">
        <v>1348</v>
      </c>
      <c r="P82" s="2">
        <v>0.28799999999999998</v>
      </c>
      <c r="Q82" s="2">
        <v>0.371</v>
      </c>
      <c r="R82" s="2">
        <v>0.51500000000000001</v>
      </c>
      <c r="S82" s="2">
        <v>0.88500000000000001</v>
      </c>
      <c r="T82" s="2">
        <v>132</v>
      </c>
      <c r="U82" s="2">
        <v>0.28299999999999997</v>
      </c>
      <c r="V82" s="2">
        <v>97</v>
      </c>
      <c r="W82" s="2">
        <v>40</v>
      </c>
      <c r="X82" s="3">
        <f t="shared" si="8"/>
        <v>0.70802919708029199</v>
      </c>
      <c r="Y82" s="16">
        <f t="shared" si="9"/>
        <v>0.15880443086325438</v>
      </c>
      <c r="Z82" s="16">
        <f t="shared" si="10"/>
        <v>5.4335370511841098E-2</v>
      </c>
      <c r="AA82" s="16">
        <f t="shared" si="11"/>
        <v>0.17522918258212375</v>
      </c>
    </row>
    <row r="83" spans="1:27" ht="30">
      <c r="A83" s="2" t="s">
        <v>107</v>
      </c>
      <c r="B83" s="2">
        <v>1979</v>
      </c>
      <c r="C83" s="2">
        <v>2003</v>
      </c>
      <c r="D83" s="2">
        <v>105.2</v>
      </c>
      <c r="E83" s="2">
        <v>3081</v>
      </c>
      <c r="F83" s="2">
        <v>13346</v>
      </c>
      <c r="G83" s="2">
        <v>10961</v>
      </c>
      <c r="H83" s="2">
        <v>2295</v>
      </c>
      <c r="I83" s="2">
        <v>3055</v>
      </c>
      <c r="J83" s="2">
        <v>510</v>
      </c>
      <c r="K83" s="2">
        <v>66</v>
      </c>
      <c r="L83" s="2">
        <v>297</v>
      </c>
      <c r="M83" s="2">
        <v>1115</v>
      </c>
      <c r="N83" s="2">
        <v>2190</v>
      </c>
      <c r="O83" s="2">
        <v>1694</v>
      </c>
      <c r="P83" s="2">
        <v>0.27900000000000003</v>
      </c>
      <c r="Q83" s="2">
        <v>0.40100000000000002</v>
      </c>
      <c r="R83" s="2">
        <v>0.41899999999999998</v>
      </c>
      <c r="S83" s="2">
        <v>0.82</v>
      </c>
      <c r="T83" s="2">
        <v>127</v>
      </c>
      <c r="U83" s="2">
        <v>0.30499999999999999</v>
      </c>
      <c r="V83" s="2">
        <v>1406</v>
      </c>
      <c r="W83" s="2">
        <v>335</v>
      </c>
      <c r="X83" s="3">
        <f t="shared" si="8"/>
        <v>0.80758184951177481</v>
      </c>
      <c r="Y83" s="16">
        <f t="shared" si="9"/>
        <v>0.20937870632241584</v>
      </c>
      <c r="Z83" s="16">
        <f t="shared" si="10"/>
        <v>2.7096067877018522E-2</v>
      </c>
      <c r="AA83" s="16">
        <f t="shared" si="11"/>
        <v>0.10172429522853754</v>
      </c>
    </row>
    <row r="84" spans="1:27" ht="30">
      <c r="A84" s="2" t="s">
        <v>132</v>
      </c>
      <c r="B84" s="2">
        <v>1988</v>
      </c>
      <c r="C84" s="2">
        <v>2004</v>
      </c>
      <c r="D84" s="2">
        <v>70.8</v>
      </c>
      <c r="E84" s="2">
        <v>2379</v>
      </c>
      <c r="F84" s="2">
        <v>10400</v>
      </c>
      <c r="G84" s="2">
        <v>9073</v>
      </c>
      <c r="H84" s="2">
        <v>1508</v>
      </c>
      <c r="I84" s="2">
        <v>2724</v>
      </c>
      <c r="J84" s="2">
        <v>504</v>
      </c>
      <c r="K84" s="2">
        <v>80</v>
      </c>
      <c r="L84" s="2">
        <v>210</v>
      </c>
      <c r="M84" s="2">
        <v>1134</v>
      </c>
      <c r="N84" s="2">
        <v>1032</v>
      </c>
      <c r="O84" s="2">
        <v>1140</v>
      </c>
      <c r="P84" s="2">
        <v>0.3</v>
      </c>
      <c r="Q84" s="2">
        <v>0.371</v>
      </c>
      <c r="R84" s="2">
        <v>0.443</v>
      </c>
      <c r="S84" s="2">
        <v>0.81399999999999995</v>
      </c>
      <c r="T84" s="2">
        <v>116</v>
      </c>
      <c r="U84" s="2">
        <v>0.32100000000000001</v>
      </c>
      <c r="V84" s="2">
        <v>474</v>
      </c>
      <c r="W84" s="2">
        <v>114</v>
      </c>
      <c r="X84" s="3">
        <f t="shared" si="8"/>
        <v>0.80612244897959184</v>
      </c>
      <c r="Y84" s="16">
        <f t="shared" si="9"/>
        <v>0.16620742863440979</v>
      </c>
      <c r="Z84" s="16">
        <f t="shared" si="10"/>
        <v>2.3145596825746722E-2</v>
      </c>
      <c r="AA84" s="16">
        <f t="shared" si="11"/>
        <v>0.1249862228590323</v>
      </c>
    </row>
    <row r="85" spans="1:27">
      <c r="A85" s="2" t="s">
        <v>117</v>
      </c>
      <c r="B85" s="2">
        <v>1974</v>
      </c>
      <c r="C85" s="2">
        <v>1993</v>
      </c>
      <c r="D85" s="2">
        <v>83.1</v>
      </c>
      <c r="E85" s="2">
        <v>2856</v>
      </c>
      <c r="F85" s="2">
        <v>12249</v>
      </c>
      <c r="G85" s="2">
        <v>11008</v>
      </c>
      <c r="H85" s="2">
        <v>1632</v>
      </c>
      <c r="I85" s="2">
        <v>3142</v>
      </c>
      <c r="J85" s="2">
        <v>583</v>
      </c>
      <c r="K85" s="2">
        <v>126</v>
      </c>
      <c r="L85" s="2">
        <v>251</v>
      </c>
      <c r="M85" s="2">
        <v>1406</v>
      </c>
      <c r="N85" s="2">
        <v>966</v>
      </c>
      <c r="O85" s="2">
        <v>1350</v>
      </c>
      <c r="P85" s="2">
        <v>0.28499999999999998</v>
      </c>
      <c r="Q85" s="2">
        <v>0.34200000000000003</v>
      </c>
      <c r="R85" s="2">
        <v>0.43</v>
      </c>
      <c r="S85" s="2">
        <v>0.77200000000000002</v>
      </c>
      <c r="T85" s="2">
        <v>115</v>
      </c>
      <c r="U85" s="2">
        <v>0.30299999999999999</v>
      </c>
      <c r="V85" s="2">
        <v>271</v>
      </c>
      <c r="W85" s="2">
        <v>105</v>
      </c>
      <c r="X85" s="3">
        <f t="shared" si="8"/>
        <v>0.7207446808510638</v>
      </c>
      <c r="Y85" s="16">
        <f t="shared" si="9"/>
        <v>0.14825581395348839</v>
      </c>
      <c r="Z85" s="16">
        <f t="shared" si="10"/>
        <v>2.2801598837209301E-2</v>
      </c>
      <c r="AA85" s="16">
        <f t="shared" si="11"/>
        <v>0.12772529069767441</v>
      </c>
    </row>
    <row r="86" spans="1:27">
      <c r="A86" s="2" t="s">
        <v>145</v>
      </c>
      <c r="B86" s="2">
        <v>2005</v>
      </c>
      <c r="C86" s="2">
        <v>2018</v>
      </c>
      <c r="D86" s="2">
        <v>65.3</v>
      </c>
      <c r="E86" s="2">
        <v>2064</v>
      </c>
      <c r="F86" s="2">
        <v>8782</v>
      </c>
      <c r="G86" s="2">
        <v>8057</v>
      </c>
      <c r="H86" s="2">
        <v>1182</v>
      </c>
      <c r="I86" s="2">
        <v>2448</v>
      </c>
      <c r="J86" s="2">
        <v>527</v>
      </c>
      <c r="K86" s="2">
        <v>33</v>
      </c>
      <c r="L86" s="2">
        <v>309</v>
      </c>
      <c r="M86" s="2">
        <v>1219</v>
      </c>
      <c r="N86" s="2">
        <v>578</v>
      </c>
      <c r="O86" s="2">
        <v>1090</v>
      </c>
      <c r="P86" s="2">
        <v>0.30399999999999999</v>
      </c>
      <c r="Q86" s="2">
        <v>0.35399999999999998</v>
      </c>
      <c r="R86" s="2">
        <v>0.49199999999999999</v>
      </c>
      <c r="S86" s="2">
        <v>0.84599999999999997</v>
      </c>
      <c r="T86" s="2">
        <v>126</v>
      </c>
      <c r="U86" s="2">
        <v>0.318</v>
      </c>
      <c r="V86" s="2">
        <v>51</v>
      </c>
      <c r="W86" s="2">
        <v>38</v>
      </c>
      <c r="X86" s="3">
        <f t="shared" si="8"/>
        <v>0.5730337078651685</v>
      </c>
      <c r="Y86" s="16">
        <f t="shared" si="9"/>
        <v>0.14670472880724836</v>
      </c>
      <c r="Z86" s="16">
        <f t="shared" si="10"/>
        <v>3.835174382524513E-2</v>
      </c>
      <c r="AA86" s="16">
        <f t="shared" si="11"/>
        <v>0.15129700881221297</v>
      </c>
    </row>
    <row r="87" spans="1:27">
      <c r="A87" s="2" t="s">
        <v>191</v>
      </c>
      <c r="B87" s="2">
        <v>1971</v>
      </c>
      <c r="C87" s="2">
        <v>1987</v>
      </c>
      <c r="D87" s="2">
        <v>50.6</v>
      </c>
      <c r="E87" s="2">
        <v>2073</v>
      </c>
      <c r="F87" s="2">
        <v>8344</v>
      </c>
      <c r="G87" s="2">
        <v>7162</v>
      </c>
      <c r="H87" s="2">
        <v>977</v>
      </c>
      <c r="I87" s="2">
        <v>1868</v>
      </c>
      <c r="J87" s="2">
        <v>328</v>
      </c>
      <c r="K87" s="2">
        <v>21</v>
      </c>
      <c r="L87" s="2">
        <v>316</v>
      </c>
      <c r="M87" s="2">
        <v>1139</v>
      </c>
      <c r="N87" s="2">
        <v>1012</v>
      </c>
      <c r="O87" s="2">
        <v>1235</v>
      </c>
      <c r="P87" s="2">
        <v>0.26100000000000001</v>
      </c>
      <c r="Q87" s="2">
        <v>0.35399999999999998</v>
      </c>
      <c r="R87" s="2">
        <v>0.44500000000000001</v>
      </c>
      <c r="S87" s="2">
        <v>0.79900000000000004</v>
      </c>
      <c r="T87" s="2">
        <v>121</v>
      </c>
      <c r="U87" s="2">
        <v>0.27300000000000002</v>
      </c>
      <c r="V87" s="2">
        <v>24</v>
      </c>
      <c r="W87" s="2">
        <v>29</v>
      </c>
      <c r="X87" s="3">
        <f t="shared" si="8"/>
        <v>0.45283018867924529</v>
      </c>
      <c r="Y87" s="16">
        <f t="shared" si="9"/>
        <v>0.13641440938285396</v>
      </c>
      <c r="Z87" s="16">
        <f t="shared" si="10"/>
        <v>4.4121753700083775E-2</v>
      </c>
      <c r="AA87" s="16">
        <f t="shared" si="11"/>
        <v>0.15903378944428931</v>
      </c>
    </row>
    <row r="88" spans="1:27">
      <c r="A88" s="2" t="s">
        <v>209</v>
      </c>
      <c r="B88" s="2">
        <v>2007</v>
      </c>
      <c r="C88" s="2">
        <v>2018</v>
      </c>
      <c r="D88" s="2">
        <v>47.1</v>
      </c>
      <c r="E88" s="2">
        <v>1570</v>
      </c>
      <c r="F88" s="2">
        <v>6649</v>
      </c>
      <c r="G88" s="2">
        <v>5996</v>
      </c>
      <c r="H88" s="2">
        <v>987</v>
      </c>
      <c r="I88" s="2">
        <v>1790</v>
      </c>
      <c r="J88" s="2">
        <v>368</v>
      </c>
      <c r="K88" s="2">
        <v>46</v>
      </c>
      <c r="L88" s="2">
        <v>317</v>
      </c>
      <c r="M88" s="2">
        <v>1041</v>
      </c>
      <c r="N88" s="2">
        <v>541</v>
      </c>
      <c r="O88" s="2">
        <v>1220</v>
      </c>
      <c r="P88" s="2">
        <v>0.29899999999999999</v>
      </c>
      <c r="Q88" s="2">
        <v>0.36099999999999999</v>
      </c>
      <c r="R88" s="2">
        <v>0.53400000000000003</v>
      </c>
      <c r="S88" s="2">
        <v>0.89500000000000002</v>
      </c>
      <c r="T88" s="2">
        <v>136</v>
      </c>
      <c r="U88" s="2">
        <v>0.32700000000000001</v>
      </c>
      <c r="V88" s="2">
        <v>204</v>
      </c>
      <c r="W88" s="2">
        <v>58</v>
      </c>
      <c r="X88" s="3">
        <f t="shared" si="8"/>
        <v>0.77862595419847325</v>
      </c>
      <c r="Y88" s="16">
        <f t="shared" si="9"/>
        <v>0.16460973982655103</v>
      </c>
      <c r="Z88" s="16">
        <f t="shared" si="10"/>
        <v>5.28685790527018E-2</v>
      </c>
      <c r="AA88" s="16">
        <f t="shared" si="11"/>
        <v>0.17361574382921949</v>
      </c>
    </row>
    <row r="89" spans="1:27" ht="30">
      <c r="A89" s="2" t="s">
        <v>157</v>
      </c>
      <c r="B89" s="2">
        <v>1981</v>
      </c>
      <c r="C89" s="2">
        <v>1997</v>
      </c>
      <c r="D89" s="2">
        <v>60.4</v>
      </c>
      <c r="E89" s="2">
        <v>2164</v>
      </c>
      <c r="F89" s="2">
        <v>9282</v>
      </c>
      <c r="G89" s="2">
        <v>8385</v>
      </c>
      <c r="H89" s="2">
        <v>1318</v>
      </c>
      <c r="I89" s="2">
        <v>2386</v>
      </c>
      <c r="J89" s="2">
        <v>403</v>
      </c>
      <c r="K89" s="2">
        <v>76</v>
      </c>
      <c r="L89" s="2">
        <v>282</v>
      </c>
      <c r="M89" s="2">
        <v>1061</v>
      </c>
      <c r="N89" s="2">
        <v>761</v>
      </c>
      <c r="O89" s="2">
        <v>1260</v>
      </c>
      <c r="P89" s="2">
        <v>0.28499999999999998</v>
      </c>
      <c r="Q89" s="2">
        <v>0.34399999999999997</v>
      </c>
      <c r="R89" s="2">
        <v>0.45200000000000001</v>
      </c>
      <c r="S89" s="2">
        <v>0.79500000000000004</v>
      </c>
      <c r="T89" s="2">
        <v>114</v>
      </c>
      <c r="U89" s="2">
        <v>0.30399999999999999</v>
      </c>
      <c r="V89" s="2">
        <v>344</v>
      </c>
      <c r="W89" s="2">
        <v>107</v>
      </c>
      <c r="X89" s="3">
        <f t="shared" si="8"/>
        <v>0.7627494456762749</v>
      </c>
      <c r="Y89" s="16">
        <f t="shared" si="9"/>
        <v>0.15718545020870603</v>
      </c>
      <c r="Z89" s="16">
        <f t="shared" si="10"/>
        <v>3.3631484794275489E-2</v>
      </c>
      <c r="AA89" s="16">
        <f t="shared" si="11"/>
        <v>0.12653548002385212</v>
      </c>
    </row>
    <row r="90" spans="1:27">
      <c r="A90" s="2" t="s">
        <v>192</v>
      </c>
      <c r="B90" s="2">
        <v>1989</v>
      </c>
      <c r="C90" s="2">
        <v>2007</v>
      </c>
      <c r="D90" s="2">
        <v>50.3</v>
      </c>
      <c r="E90" s="2">
        <v>2354</v>
      </c>
      <c r="F90" s="2">
        <v>9896</v>
      </c>
      <c r="G90" s="2">
        <v>8813</v>
      </c>
      <c r="H90" s="2">
        <v>1475</v>
      </c>
      <c r="I90" s="2">
        <v>2408</v>
      </c>
      <c r="J90" s="2">
        <v>379</v>
      </c>
      <c r="K90" s="2">
        <v>45</v>
      </c>
      <c r="L90" s="2">
        <v>609</v>
      </c>
      <c r="M90" s="2">
        <v>1667</v>
      </c>
      <c r="N90" s="2">
        <v>929</v>
      </c>
      <c r="O90" s="2">
        <v>2306</v>
      </c>
      <c r="P90" s="2">
        <v>0.27300000000000002</v>
      </c>
      <c r="Q90" s="2">
        <v>0.34399999999999997</v>
      </c>
      <c r="R90" s="2">
        <v>0.53400000000000003</v>
      </c>
      <c r="S90" s="2">
        <v>0.878</v>
      </c>
      <c r="T90" s="2">
        <v>128</v>
      </c>
      <c r="U90" s="2">
        <v>0.30099999999999999</v>
      </c>
      <c r="V90" s="2">
        <v>234</v>
      </c>
      <c r="W90" s="2">
        <v>107</v>
      </c>
      <c r="X90" s="3">
        <f t="shared" si="8"/>
        <v>0.6862170087976539</v>
      </c>
      <c r="Y90" s="16">
        <f t="shared" si="9"/>
        <v>0.16736639055940089</v>
      </c>
      <c r="Z90" s="16">
        <f t="shared" si="10"/>
        <v>6.9102462271644169E-2</v>
      </c>
      <c r="AA90" s="16">
        <f t="shared" si="11"/>
        <v>0.18915238851696359</v>
      </c>
    </row>
    <row r="91" spans="1:27">
      <c r="A91" s="2" t="s">
        <v>185</v>
      </c>
      <c r="B91" s="2">
        <v>1996</v>
      </c>
      <c r="C91" s="2">
        <v>2012</v>
      </c>
      <c r="D91" s="2">
        <v>52.8</v>
      </c>
      <c r="E91" s="2">
        <v>2038</v>
      </c>
      <c r="F91" s="2">
        <v>8518</v>
      </c>
      <c r="G91" s="2">
        <v>7398</v>
      </c>
      <c r="H91" s="2">
        <v>1211</v>
      </c>
      <c r="I91" s="2">
        <v>2077</v>
      </c>
      <c r="J91" s="2">
        <v>517</v>
      </c>
      <c r="K91" s="2">
        <v>43</v>
      </c>
      <c r="L91" s="2">
        <v>316</v>
      </c>
      <c r="M91" s="2">
        <v>1287</v>
      </c>
      <c r="N91" s="2">
        <v>899</v>
      </c>
      <c r="O91" s="2">
        <v>1410</v>
      </c>
      <c r="P91" s="2">
        <v>0.28100000000000003</v>
      </c>
      <c r="Q91" s="2">
        <v>0.36399999999999999</v>
      </c>
      <c r="R91" s="2">
        <v>0.49</v>
      </c>
      <c r="S91" s="2">
        <v>0.85499999999999998</v>
      </c>
      <c r="T91" s="2">
        <v>122</v>
      </c>
      <c r="U91" s="2">
        <v>0.30499999999999999</v>
      </c>
      <c r="V91" s="2">
        <v>118</v>
      </c>
      <c r="W91" s="2">
        <v>49</v>
      </c>
      <c r="X91" s="3">
        <f t="shared" si="8"/>
        <v>0.70658682634730541</v>
      </c>
      <c r="Y91" s="16">
        <f t="shared" si="9"/>
        <v>0.16369288997026224</v>
      </c>
      <c r="Z91" s="16">
        <f t="shared" si="10"/>
        <v>4.2714247093809138E-2</v>
      </c>
      <c r="AA91" s="16">
        <f t="shared" si="11"/>
        <v>0.17396593673965938</v>
      </c>
    </row>
    <row r="92" spans="1:27">
      <c r="A92" s="2" t="s">
        <v>133</v>
      </c>
      <c r="B92" s="2">
        <v>1979</v>
      </c>
      <c r="C92" s="2">
        <v>2002</v>
      </c>
      <c r="D92" s="2">
        <v>69.3</v>
      </c>
      <c r="E92" s="2">
        <v>2502</v>
      </c>
      <c r="F92" s="2">
        <v>10359</v>
      </c>
      <c r="G92" s="2">
        <v>8872</v>
      </c>
      <c r="H92" s="2">
        <v>1571</v>
      </c>
      <c r="I92" s="2">
        <v>2605</v>
      </c>
      <c r="J92" s="2">
        <v>430</v>
      </c>
      <c r="K92" s="2">
        <v>113</v>
      </c>
      <c r="L92" s="2">
        <v>170</v>
      </c>
      <c r="M92" s="2">
        <v>980</v>
      </c>
      <c r="N92" s="2">
        <v>1330</v>
      </c>
      <c r="O92" s="2">
        <v>966</v>
      </c>
      <c r="P92" s="2">
        <v>0.29399999999999998</v>
      </c>
      <c r="Q92" s="2">
        <v>0.38500000000000001</v>
      </c>
      <c r="R92" s="2">
        <v>0.42499999999999999</v>
      </c>
      <c r="S92" s="2">
        <v>0.81</v>
      </c>
      <c r="T92" s="2">
        <v>123</v>
      </c>
      <c r="U92" s="2">
        <v>0.312</v>
      </c>
      <c r="V92" s="2">
        <v>808</v>
      </c>
      <c r="W92" s="2">
        <v>146</v>
      </c>
      <c r="X92" s="3">
        <f t="shared" si="8"/>
        <v>0.84696016771488469</v>
      </c>
      <c r="Y92" s="16">
        <f t="shared" si="9"/>
        <v>0.17707394048692515</v>
      </c>
      <c r="Z92" s="16">
        <f t="shared" si="10"/>
        <v>1.9161406672678089E-2</v>
      </c>
      <c r="AA92" s="16">
        <f t="shared" si="11"/>
        <v>0.11045987376014428</v>
      </c>
    </row>
    <row r="93" spans="1:27">
      <c r="A93" s="2" t="s">
        <v>150</v>
      </c>
      <c r="B93" s="2">
        <v>1969</v>
      </c>
      <c r="C93" s="2">
        <v>1986</v>
      </c>
      <c r="D93" s="2">
        <v>62.4</v>
      </c>
      <c r="E93" s="2">
        <v>2155</v>
      </c>
      <c r="F93" s="2">
        <v>8767</v>
      </c>
      <c r="G93" s="2">
        <v>7402</v>
      </c>
      <c r="H93" s="2">
        <v>1115</v>
      </c>
      <c r="I93" s="2">
        <v>1954</v>
      </c>
      <c r="J93" s="2">
        <v>307</v>
      </c>
      <c r="K93" s="2">
        <v>40</v>
      </c>
      <c r="L93" s="2">
        <v>195</v>
      </c>
      <c r="M93" s="2">
        <v>918</v>
      </c>
      <c r="N93" s="2">
        <v>1153</v>
      </c>
      <c r="O93" s="2">
        <v>868</v>
      </c>
      <c r="P93" s="2">
        <v>0.26400000000000001</v>
      </c>
      <c r="Q93" s="2">
        <v>0.36499999999999999</v>
      </c>
      <c r="R93" s="2">
        <v>0.39500000000000002</v>
      </c>
      <c r="S93" s="2">
        <v>0.76</v>
      </c>
      <c r="T93" s="2">
        <v>114</v>
      </c>
      <c r="U93" s="2">
        <v>0.27400000000000002</v>
      </c>
      <c r="V93" s="2">
        <v>238</v>
      </c>
      <c r="W93" s="2">
        <v>94</v>
      </c>
      <c r="X93" s="3">
        <f t="shared" si="8"/>
        <v>0.7168674698795181</v>
      </c>
      <c r="Y93" s="16">
        <f t="shared" si="9"/>
        <v>0.15063496352337205</v>
      </c>
      <c r="Z93" s="16">
        <f t="shared" si="10"/>
        <v>2.6344231288840853E-2</v>
      </c>
      <c r="AA93" s="16">
        <f t="shared" si="11"/>
        <v>0.12402053499054309</v>
      </c>
    </row>
    <row r="94" spans="1:27">
      <c r="A94" s="2" t="s">
        <v>173</v>
      </c>
      <c r="B94" s="2">
        <v>1997</v>
      </c>
      <c r="C94" s="2">
        <v>2013</v>
      </c>
      <c r="D94" s="2">
        <v>54.5</v>
      </c>
      <c r="E94" s="2">
        <v>2247</v>
      </c>
      <c r="F94" s="2">
        <v>9453</v>
      </c>
      <c r="G94" s="2">
        <v>7962</v>
      </c>
      <c r="H94" s="2">
        <v>1401</v>
      </c>
      <c r="I94" s="2">
        <v>2519</v>
      </c>
      <c r="J94" s="2">
        <v>592</v>
      </c>
      <c r="K94" s="2">
        <v>37</v>
      </c>
      <c r="L94" s="2">
        <v>369</v>
      </c>
      <c r="M94" s="2">
        <v>1406</v>
      </c>
      <c r="N94" s="2">
        <v>1335</v>
      </c>
      <c r="O94" s="2">
        <v>1175</v>
      </c>
      <c r="P94" s="2">
        <v>0.316</v>
      </c>
      <c r="Q94" s="2">
        <v>0.41399999999999998</v>
      </c>
      <c r="R94" s="2">
        <v>0.53900000000000003</v>
      </c>
      <c r="S94" s="2">
        <v>0.95299999999999996</v>
      </c>
      <c r="T94" s="2">
        <v>133</v>
      </c>
      <c r="U94" s="2">
        <v>0.33</v>
      </c>
      <c r="V94" s="2">
        <v>37</v>
      </c>
      <c r="W94" s="2">
        <v>29</v>
      </c>
      <c r="X94" s="3">
        <f t="shared" si="8"/>
        <v>0.56060606060606055</v>
      </c>
      <c r="Y94" s="16">
        <f t="shared" si="9"/>
        <v>0.17596081386586285</v>
      </c>
      <c r="Z94" s="16">
        <f t="shared" si="10"/>
        <v>4.634513941220799E-2</v>
      </c>
      <c r="AA94" s="16">
        <f t="shared" si="11"/>
        <v>0.17658879678472744</v>
      </c>
    </row>
    <row r="95" spans="1:27">
      <c r="A95" s="2" t="s">
        <v>138</v>
      </c>
      <c r="B95" s="2">
        <v>1982</v>
      </c>
      <c r="C95" s="2">
        <v>2001</v>
      </c>
      <c r="D95" s="2">
        <v>67.2</v>
      </c>
      <c r="E95" s="2">
        <v>2440</v>
      </c>
      <c r="F95" s="2">
        <v>10232</v>
      </c>
      <c r="G95" s="2">
        <v>9288</v>
      </c>
      <c r="H95" s="2">
        <v>1383</v>
      </c>
      <c r="I95" s="2">
        <v>3141</v>
      </c>
      <c r="J95" s="2">
        <v>543</v>
      </c>
      <c r="K95" s="2">
        <v>85</v>
      </c>
      <c r="L95" s="2">
        <v>135</v>
      </c>
      <c r="M95" s="2">
        <v>1138</v>
      </c>
      <c r="N95" s="2">
        <v>790</v>
      </c>
      <c r="O95" s="2">
        <v>434</v>
      </c>
      <c r="P95" s="2">
        <v>0.33800000000000002</v>
      </c>
      <c r="Q95" s="2">
        <v>0.38800000000000001</v>
      </c>
      <c r="R95" s="2">
        <v>0.45900000000000002</v>
      </c>
      <c r="S95" s="2">
        <v>0.84699999999999998</v>
      </c>
      <c r="T95" s="2">
        <v>132</v>
      </c>
      <c r="U95" s="2">
        <v>0.34100000000000003</v>
      </c>
      <c r="V95" s="2">
        <v>319</v>
      </c>
      <c r="W95" s="2">
        <v>125</v>
      </c>
      <c r="X95" s="3">
        <f t="shared" si="8"/>
        <v>0.71846846846846846</v>
      </c>
      <c r="Y95" s="16">
        <f t="shared" si="9"/>
        <v>0.14890180878552972</v>
      </c>
      <c r="Z95" s="16">
        <f t="shared" si="10"/>
        <v>1.4534883720930232E-2</v>
      </c>
      <c r="AA95" s="16">
        <f t="shared" si="11"/>
        <v>0.12252368647717485</v>
      </c>
    </row>
    <row r="96" spans="1:27">
      <c r="A96" s="2" t="s">
        <v>208</v>
      </c>
      <c r="B96" s="2">
        <v>1982</v>
      </c>
      <c r="C96" s="2">
        <v>1999</v>
      </c>
      <c r="D96" s="2">
        <v>47.4</v>
      </c>
      <c r="E96" s="2">
        <v>2161</v>
      </c>
      <c r="F96" s="2">
        <v>9110</v>
      </c>
      <c r="G96" s="2">
        <v>7617</v>
      </c>
      <c r="H96" s="2">
        <v>1300</v>
      </c>
      <c r="I96" s="2">
        <v>2023</v>
      </c>
      <c r="J96" s="2">
        <v>360</v>
      </c>
      <c r="K96" s="2">
        <v>50</v>
      </c>
      <c r="L96" s="2">
        <v>160</v>
      </c>
      <c r="M96" s="2">
        <v>819</v>
      </c>
      <c r="N96" s="2">
        <v>1319</v>
      </c>
      <c r="O96" s="2">
        <v>1499</v>
      </c>
      <c r="P96" s="2">
        <v>0.26600000000000001</v>
      </c>
      <c r="Q96" s="2">
        <v>0.374</v>
      </c>
      <c r="R96" s="2">
        <v>0.38900000000000001</v>
      </c>
      <c r="S96" s="2">
        <v>0.76300000000000001</v>
      </c>
      <c r="T96" s="2">
        <v>109</v>
      </c>
      <c r="U96" s="2">
        <v>0.309</v>
      </c>
      <c r="V96" s="2">
        <v>177</v>
      </c>
      <c r="W96" s="2">
        <v>114</v>
      </c>
      <c r="X96" s="3">
        <f t="shared" si="8"/>
        <v>0.60824742268041232</v>
      </c>
      <c r="Y96" s="16">
        <f t="shared" si="9"/>
        <v>0.1706708677957201</v>
      </c>
      <c r="Z96" s="16">
        <f t="shared" si="10"/>
        <v>2.100564526716555E-2</v>
      </c>
      <c r="AA96" s="16">
        <f t="shared" si="11"/>
        <v>0.10752264671130367</v>
      </c>
    </row>
    <row r="97" spans="1:27">
      <c r="A97" s="2" t="s">
        <v>207</v>
      </c>
      <c r="B97" s="2">
        <v>1997</v>
      </c>
      <c r="C97" s="2">
        <v>2015</v>
      </c>
      <c r="D97" s="2">
        <v>47.4</v>
      </c>
      <c r="E97" s="2">
        <v>2372</v>
      </c>
      <c r="F97" s="2">
        <v>9692</v>
      </c>
      <c r="G97" s="2">
        <v>8857</v>
      </c>
      <c r="H97" s="2">
        <v>1296</v>
      </c>
      <c r="I97" s="2">
        <v>2452</v>
      </c>
      <c r="J97" s="2">
        <v>498</v>
      </c>
      <c r="K97" s="2">
        <v>39</v>
      </c>
      <c r="L97" s="2">
        <v>353</v>
      </c>
      <c r="M97" s="2">
        <v>1391</v>
      </c>
      <c r="N97" s="2">
        <v>661</v>
      </c>
      <c r="O97" s="2">
        <v>1741</v>
      </c>
      <c r="P97" s="2">
        <v>0.27700000000000002</v>
      </c>
      <c r="Q97" s="2">
        <v>0.33100000000000002</v>
      </c>
      <c r="R97" s="2">
        <v>0.46100000000000002</v>
      </c>
      <c r="S97" s="2">
        <v>0.79300000000000004</v>
      </c>
      <c r="T97" s="2">
        <v>110</v>
      </c>
      <c r="U97" s="2">
        <v>0.307</v>
      </c>
      <c r="V97" s="2">
        <v>195</v>
      </c>
      <c r="W97" s="2">
        <v>99</v>
      </c>
      <c r="X97" s="3">
        <f t="shared" si="8"/>
        <v>0.66326530612244894</v>
      </c>
      <c r="Y97" s="16">
        <f t="shared" si="9"/>
        <v>0.14632494072485039</v>
      </c>
      <c r="Z97" s="16">
        <f t="shared" si="10"/>
        <v>3.9855481540024842E-2</v>
      </c>
      <c r="AA97" s="16">
        <f t="shared" si="11"/>
        <v>0.15705092017613187</v>
      </c>
    </row>
    <row r="98" spans="1:27" ht="30">
      <c r="A98" s="2" t="s">
        <v>159</v>
      </c>
      <c r="B98" s="2">
        <v>1996</v>
      </c>
      <c r="C98" s="2">
        <v>2011</v>
      </c>
      <c r="D98" s="2">
        <v>59.1</v>
      </c>
      <c r="E98" s="2">
        <v>2147</v>
      </c>
      <c r="F98" s="2">
        <v>9059</v>
      </c>
      <c r="G98" s="2">
        <v>8155</v>
      </c>
      <c r="H98" s="2">
        <v>1328</v>
      </c>
      <c r="I98" s="2">
        <v>2590</v>
      </c>
      <c r="J98" s="2">
        <v>477</v>
      </c>
      <c r="K98" s="2">
        <v>46</v>
      </c>
      <c r="L98" s="2">
        <v>449</v>
      </c>
      <c r="M98" s="2">
        <v>1496</v>
      </c>
      <c r="N98" s="2">
        <v>737</v>
      </c>
      <c r="O98" s="2">
        <v>985</v>
      </c>
      <c r="P98" s="2">
        <v>0.318</v>
      </c>
      <c r="Q98" s="2">
        <v>0.379</v>
      </c>
      <c r="R98" s="2">
        <v>0.55300000000000005</v>
      </c>
      <c r="S98" s="2">
        <v>0.93100000000000005</v>
      </c>
      <c r="T98" s="2">
        <v>140</v>
      </c>
      <c r="U98" s="2">
        <v>0.316</v>
      </c>
      <c r="V98" s="2">
        <v>181</v>
      </c>
      <c r="W98" s="2">
        <v>94</v>
      </c>
      <c r="X98" s="3">
        <f>V98/(V98+W98)</f>
        <v>0.6581818181818182</v>
      </c>
      <c r="Y98" s="16">
        <f t="shared" si="9"/>
        <v>0.16284488044144696</v>
      </c>
      <c r="Z98" s="16">
        <f t="shared" si="10"/>
        <v>5.505824647455549E-2</v>
      </c>
      <c r="AA98" s="16">
        <f t="shared" si="11"/>
        <v>0.18344573881054568</v>
      </c>
    </row>
    <row r="99" spans="1:27">
      <c r="A99" s="2" t="s">
        <v>120</v>
      </c>
      <c r="B99" s="2">
        <v>1982</v>
      </c>
      <c r="C99" s="2">
        <v>1999</v>
      </c>
      <c r="D99" s="2">
        <v>81.400000000000006</v>
      </c>
      <c r="E99" s="2">
        <v>2439</v>
      </c>
      <c r="F99" s="2">
        <v>10740</v>
      </c>
      <c r="G99" s="2">
        <v>9180</v>
      </c>
      <c r="H99" s="2">
        <v>1513</v>
      </c>
      <c r="I99" s="2">
        <v>3010</v>
      </c>
      <c r="J99" s="2">
        <v>578</v>
      </c>
      <c r="K99" s="2">
        <v>61</v>
      </c>
      <c r="L99" s="2">
        <v>118</v>
      </c>
      <c r="M99" s="2">
        <v>1014</v>
      </c>
      <c r="N99" s="2">
        <v>1412</v>
      </c>
      <c r="O99" s="2">
        <v>745</v>
      </c>
      <c r="P99" s="2">
        <v>0.32800000000000001</v>
      </c>
      <c r="Q99" s="2">
        <v>0.41499999999999998</v>
      </c>
      <c r="R99" s="2">
        <v>0.443</v>
      </c>
      <c r="S99" s="2">
        <v>0.85799999999999998</v>
      </c>
      <c r="T99" s="2">
        <v>131</v>
      </c>
      <c r="U99" s="2">
        <v>0.34399999999999997</v>
      </c>
      <c r="V99" s="2">
        <v>24</v>
      </c>
      <c r="W99" s="2">
        <v>35</v>
      </c>
      <c r="X99" s="3">
        <f>V99/(V99+W99)</f>
        <v>0.40677966101694918</v>
      </c>
      <c r="Y99" s="16">
        <f t="shared" si="9"/>
        <v>0.1648148148148148</v>
      </c>
      <c r="Z99" s="16">
        <f t="shared" si="10"/>
        <v>1.2854030501089325E-2</v>
      </c>
      <c r="AA99" s="16">
        <f t="shared" si="11"/>
        <v>0.11045751633986928</v>
      </c>
    </row>
    <row r="100" spans="1:27">
      <c r="A100" s="2" t="s">
        <v>168</v>
      </c>
      <c r="B100" s="2">
        <v>1986</v>
      </c>
      <c r="C100" s="2">
        <v>2000</v>
      </c>
      <c r="D100" s="2">
        <v>55.6</v>
      </c>
      <c r="E100" s="2">
        <v>1976</v>
      </c>
      <c r="F100" s="2">
        <v>8283</v>
      </c>
      <c r="G100" s="2">
        <v>7173</v>
      </c>
      <c r="H100" s="2">
        <v>1186</v>
      </c>
      <c r="I100" s="2">
        <v>2176</v>
      </c>
      <c r="J100" s="2">
        <v>440</v>
      </c>
      <c r="K100" s="2">
        <v>47</v>
      </c>
      <c r="L100" s="2">
        <v>284</v>
      </c>
      <c r="M100" s="2">
        <v>1205</v>
      </c>
      <c r="N100" s="2">
        <v>937</v>
      </c>
      <c r="O100" s="2">
        <v>1190</v>
      </c>
      <c r="P100" s="2">
        <v>0.30299999999999999</v>
      </c>
      <c r="Q100" s="2">
        <v>0.38400000000000001</v>
      </c>
      <c r="R100" s="2">
        <v>0.497</v>
      </c>
      <c r="S100" s="2">
        <v>0.88</v>
      </c>
      <c r="T100" s="2">
        <v>137</v>
      </c>
      <c r="U100" s="2">
        <v>0.32600000000000001</v>
      </c>
      <c r="V100" s="2">
        <v>67</v>
      </c>
      <c r="W100" s="2">
        <v>48</v>
      </c>
      <c r="X100" s="3">
        <f>V100/(V100+W100)</f>
        <v>0.58260869565217388</v>
      </c>
      <c r="Y100" s="16">
        <f t="shared" si="9"/>
        <v>0.16534225568102606</v>
      </c>
      <c r="Z100" s="16">
        <f t="shared" si="10"/>
        <v>3.9592917886518891E-2</v>
      </c>
      <c r="AA100" s="16">
        <f t="shared" si="11"/>
        <v>0.16799107765230725</v>
      </c>
    </row>
    <row r="101" spans="1:27" ht="30">
      <c r="A101" s="2" t="s">
        <v>176</v>
      </c>
      <c r="B101" s="2">
        <v>1975</v>
      </c>
      <c r="C101" s="2">
        <v>1992</v>
      </c>
      <c r="D101" s="2">
        <v>54.3</v>
      </c>
      <c r="E101" s="2">
        <v>2202</v>
      </c>
      <c r="F101" s="2">
        <v>9461</v>
      </c>
      <c r="G101" s="2">
        <v>8018</v>
      </c>
      <c r="H101" s="2">
        <v>1239</v>
      </c>
      <c r="I101" s="2">
        <v>2210</v>
      </c>
      <c r="J101" s="2">
        <v>316</v>
      </c>
      <c r="K101" s="2">
        <v>65</v>
      </c>
      <c r="L101" s="2">
        <v>54</v>
      </c>
      <c r="M101" s="2">
        <v>687</v>
      </c>
      <c r="N101" s="2">
        <v>1243</v>
      </c>
      <c r="O101" s="2">
        <v>675</v>
      </c>
      <c r="P101" s="2">
        <v>0.27600000000000002</v>
      </c>
      <c r="Q101" s="2">
        <v>0.373</v>
      </c>
      <c r="R101" s="2">
        <v>0.35099999999999998</v>
      </c>
      <c r="S101" s="2">
        <v>0.72399999999999998</v>
      </c>
      <c r="T101" s="2">
        <v>104</v>
      </c>
      <c r="U101" s="2">
        <v>0.29299999999999998</v>
      </c>
      <c r="V101" s="2">
        <v>271</v>
      </c>
      <c r="W101" s="2">
        <v>94</v>
      </c>
      <c r="X101" s="3">
        <f>V101/(V101+W101)</f>
        <v>0.74246575342465748</v>
      </c>
      <c r="Y101" s="16">
        <f t="shared" si="9"/>
        <v>0.15452731354452481</v>
      </c>
      <c r="Z101" s="16">
        <f t="shared" si="10"/>
        <v>6.7348465951608876E-3</v>
      </c>
      <c r="AA101" s="16">
        <f t="shared" si="11"/>
        <v>8.5682215016213523E-2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8EE46-85EC-C843-8C5F-613C31FED507}">
  <dimension ref="A1:AG102"/>
  <sheetViews>
    <sheetView topLeftCell="N1" workbookViewId="0">
      <pane ySplit="1" topLeftCell="A84" activePane="bottomLeft" state="frozen"/>
      <selection activeCell="N1" sqref="N1"/>
      <selection pane="bottomLeft" activeCell="AB89" sqref="AB89"/>
    </sheetView>
  </sheetViews>
  <sheetFormatPr baseColWidth="10" defaultRowHeight="16"/>
  <cols>
    <col min="29" max="31" width="10.83203125" style="61"/>
  </cols>
  <sheetData>
    <row r="1" spans="1:32">
      <c r="A1" s="45" t="s">
        <v>309</v>
      </c>
      <c r="B1" s="46" t="s">
        <v>0</v>
      </c>
      <c r="C1" s="46" t="s">
        <v>2</v>
      </c>
      <c r="D1" s="46" t="s">
        <v>3</v>
      </c>
      <c r="E1" s="46" t="s">
        <v>4</v>
      </c>
      <c r="F1" s="46" t="s">
        <v>92</v>
      </c>
      <c r="G1" s="46" t="s">
        <v>5</v>
      </c>
      <c r="H1" s="46" t="s">
        <v>93</v>
      </c>
      <c r="I1" s="46" t="s">
        <v>94</v>
      </c>
      <c r="J1" s="46" t="s">
        <v>14</v>
      </c>
      <c r="K1" s="46" t="s">
        <v>13</v>
      </c>
      <c r="L1" s="46" t="s">
        <v>95</v>
      </c>
      <c r="M1" s="46" t="s">
        <v>96</v>
      </c>
      <c r="N1" s="46" t="s">
        <v>23</v>
      </c>
      <c r="O1" s="46" t="s">
        <v>97</v>
      </c>
      <c r="P1" s="46" t="s">
        <v>16</v>
      </c>
      <c r="Q1" s="46" t="s">
        <v>17</v>
      </c>
      <c r="R1" s="46" t="s">
        <v>99</v>
      </c>
      <c r="S1" s="46" t="s">
        <v>100</v>
      </c>
      <c r="T1" s="46" t="s">
        <v>101</v>
      </c>
      <c r="U1" s="46" t="s">
        <v>102</v>
      </c>
      <c r="V1" s="46" t="s">
        <v>273</v>
      </c>
      <c r="W1" s="46" t="s">
        <v>405</v>
      </c>
      <c r="X1" s="46" t="s">
        <v>25</v>
      </c>
      <c r="Y1" s="46" t="s">
        <v>214</v>
      </c>
      <c r="Z1" s="46" t="s">
        <v>98</v>
      </c>
      <c r="AA1" s="46" t="s">
        <v>216</v>
      </c>
      <c r="AB1" s="50" t="s">
        <v>408</v>
      </c>
      <c r="AC1" s="56" t="s">
        <v>410</v>
      </c>
      <c r="AD1" s="56" t="s">
        <v>411</v>
      </c>
      <c r="AE1" s="56" t="s">
        <v>412</v>
      </c>
      <c r="AF1" s="47" t="s">
        <v>308</v>
      </c>
    </row>
    <row r="2" spans="1:32">
      <c r="A2" s="35">
        <v>1</v>
      </c>
      <c r="B2" s="36" t="s">
        <v>113</v>
      </c>
      <c r="C2" s="36">
        <v>2001</v>
      </c>
      <c r="D2" s="36">
        <v>2003</v>
      </c>
      <c r="E2" s="36" t="s">
        <v>277</v>
      </c>
      <c r="F2" s="36">
        <v>20.7</v>
      </c>
      <c r="G2" s="36">
        <v>475</v>
      </c>
      <c r="H2" s="36">
        <v>2036</v>
      </c>
      <c r="I2" s="36">
        <v>1771</v>
      </c>
      <c r="J2" s="36">
        <v>367</v>
      </c>
      <c r="K2" s="36">
        <v>591</v>
      </c>
      <c r="L2" s="36">
        <v>138</v>
      </c>
      <c r="M2" s="36">
        <v>7</v>
      </c>
      <c r="N2" s="36">
        <v>114</v>
      </c>
      <c r="O2" s="36">
        <v>381</v>
      </c>
      <c r="P2" s="36">
        <v>220</v>
      </c>
      <c r="Q2" s="36">
        <v>227</v>
      </c>
      <c r="R2" s="36">
        <v>0.33400000000000002</v>
      </c>
      <c r="S2" s="36">
        <v>0.41199999999999998</v>
      </c>
      <c r="T2" s="36">
        <v>0.61299999999999999</v>
      </c>
      <c r="U2" s="36">
        <v>1.0249999999999999</v>
      </c>
      <c r="V2" s="36">
        <v>165</v>
      </c>
      <c r="W2" s="36">
        <v>0.33</v>
      </c>
      <c r="X2" s="36">
        <v>28</v>
      </c>
      <c r="Y2" s="36">
        <v>16</v>
      </c>
      <c r="Z2" s="36">
        <v>8</v>
      </c>
      <c r="AA2" s="36">
        <v>8</v>
      </c>
      <c r="AB2" s="37">
        <f>Z2/(Z2+AA2)</f>
        <v>0.5</v>
      </c>
      <c r="AC2" s="57">
        <f t="shared" ref="AC2:AC33" si="0">J2/I2</f>
        <v>0.20722755505364202</v>
      </c>
      <c r="AD2" s="57">
        <f t="shared" ref="AD2:AD33" si="1">N2/I2</f>
        <v>6.4370412196499152E-2</v>
      </c>
      <c r="AE2" s="57">
        <f t="shared" ref="AE2:AE33" si="2">O2/I2</f>
        <v>0.21513269339356295</v>
      </c>
      <c r="AF2" s="38" t="str">
        <f>VLOOKUP(B2, 'Top 100 Hitters (1969)'!A:AM, 1, FALSE())</f>
        <v>Albert Pujols</v>
      </c>
    </row>
    <row r="3" spans="1:32">
      <c r="A3" s="39">
        <v>2</v>
      </c>
      <c r="B3" s="40" t="s">
        <v>151</v>
      </c>
      <c r="C3" s="40">
        <v>2011</v>
      </c>
      <c r="D3" s="40">
        <v>2013</v>
      </c>
      <c r="E3" s="40" t="s">
        <v>278</v>
      </c>
      <c r="F3" s="40">
        <v>19.3</v>
      </c>
      <c r="G3" s="40">
        <v>336</v>
      </c>
      <c r="H3" s="40">
        <v>1490</v>
      </c>
      <c r="I3" s="40">
        <v>1271</v>
      </c>
      <c r="J3" s="40">
        <v>258</v>
      </c>
      <c r="K3" s="40">
        <v>399</v>
      </c>
      <c r="L3" s="40">
        <v>72</v>
      </c>
      <c r="M3" s="40">
        <v>17</v>
      </c>
      <c r="N3" s="40">
        <v>62</v>
      </c>
      <c r="O3" s="40">
        <v>196</v>
      </c>
      <c r="P3" s="40">
        <v>186</v>
      </c>
      <c r="Q3" s="40">
        <v>305</v>
      </c>
      <c r="R3" s="40">
        <v>0.314</v>
      </c>
      <c r="S3" s="40">
        <v>0.40400000000000003</v>
      </c>
      <c r="T3" s="40">
        <v>0.54400000000000004</v>
      </c>
      <c r="U3" s="40">
        <v>0.94799999999999995</v>
      </c>
      <c r="V3" s="40">
        <v>166</v>
      </c>
      <c r="W3" s="40">
        <v>0.36599999999999999</v>
      </c>
      <c r="X3" s="40">
        <v>17</v>
      </c>
      <c r="Y3" s="40">
        <v>16</v>
      </c>
      <c r="Z3" s="40">
        <v>86</v>
      </c>
      <c r="AA3" s="40">
        <v>12</v>
      </c>
      <c r="AB3" s="41">
        <f>Z3/(Z3+AA3)</f>
        <v>0.87755102040816324</v>
      </c>
      <c r="AC3" s="58">
        <f t="shared" si="0"/>
        <v>0.20298977183320221</v>
      </c>
      <c r="AD3" s="58">
        <f t="shared" si="1"/>
        <v>4.878048780487805E-2</v>
      </c>
      <c r="AE3" s="58">
        <f t="shared" si="2"/>
        <v>0.15420928402832415</v>
      </c>
      <c r="AF3" s="42" t="str">
        <f>VLOOKUP(B3, 'Top 100 Hitters (1969)'!A:AM, 1, FALSE())</f>
        <v>Mike Trout</v>
      </c>
    </row>
    <row r="4" spans="1:32">
      <c r="A4" s="35">
        <v>4</v>
      </c>
      <c r="B4" s="36" t="s">
        <v>122</v>
      </c>
      <c r="C4" s="36">
        <v>1990</v>
      </c>
      <c r="D4" s="36">
        <v>1992</v>
      </c>
      <c r="E4" s="36" t="s">
        <v>280</v>
      </c>
      <c r="F4" s="36">
        <v>17.899999999999999</v>
      </c>
      <c r="G4" s="36">
        <v>378</v>
      </c>
      <c r="H4" s="36">
        <v>1652</v>
      </c>
      <c r="I4" s="36">
        <v>1323</v>
      </c>
      <c r="J4" s="36">
        <v>251</v>
      </c>
      <c r="K4" s="36">
        <v>426</v>
      </c>
      <c r="L4" s="36">
        <v>88</v>
      </c>
      <c r="M4" s="36">
        <v>7</v>
      </c>
      <c r="N4" s="36">
        <v>63</v>
      </c>
      <c r="O4" s="36">
        <v>255</v>
      </c>
      <c r="P4" s="36">
        <v>304</v>
      </c>
      <c r="Q4" s="36">
        <v>254</v>
      </c>
      <c r="R4" s="36">
        <v>0.32200000000000001</v>
      </c>
      <c r="S4" s="36">
        <v>0.44700000000000001</v>
      </c>
      <c r="T4" s="36">
        <v>0.54200000000000004</v>
      </c>
      <c r="U4" s="36">
        <v>0.98899999999999999</v>
      </c>
      <c r="V4" s="36">
        <v>177</v>
      </c>
      <c r="W4" s="36">
        <v>0.35499999999999998</v>
      </c>
      <c r="X4" s="36">
        <v>8</v>
      </c>
      <c r="Y4" s="36">
        <v>16</v>
      </c>
      <c r="Z4" s="36">
        <v>7</v>
      </c>
      <c r="AA4" s="36">
        <v>6</v>
      </c>
      <c r="AB4" s="37">
        <f>Z4/(Z4+AA4)</f>
        <v>0.53846153846153844</v>
      </c>
      <c r="AC4" s="57">
        <f t="shared" si="0"/>
        <v>0.18972033257747545</v>
      </c>
      <c r="AD4" s="57">
        <f t="shared" si="1"/>
        <v>4.7619047619047616E-2</v>
      </c>
      <c r="AE4" s="57">
        <f t="shared" si="2"/>
        <v>0.1927437641723356</v>
      </c>
      <c r="AF4" s="38" t="str">
        <f>VLOOKUP(B4, 'Top 100 Hitters (1969)'!A:AM, 1, FALSE())</f>
        <v>Frank Thomas</v>
      </c>
    </row>
    <row r="5" spans="1:32">
      <c r="A5" s="39">
        <v>6</v>
      </c>
      <c r="B5" s="40" t="s">
        <v>209</v>
      </c>
      <c r="C5" s="40">
        <v>2007</v>
      </c>
      <c r="D5" s="40">
        <v>2009</v>
      </c>
      <c r="E5" s="40" t="s">
        <v>279</v>
      </c>
      <c r="F5" s="40">
        <v>15.7</v>
      </c>
      <c r="G5" s="40">
        <v>422</v>
      </c>
      <c r="H5" s="40">
        <v>1863</v>
      </c>
      <c r="I5" s="40">
        <v>1697</v>
      </c>
      <c r="J5" s="40">
        <v>296</v>
      </c>
      <c r="K5" s="40">
        <v>523</v>
      </c>
      <c r="L5" s="40">
        <v>104</v>
      </c>
      <c r="M5" s="40">
        <v>19</v>
      </c>
      <c r="N5" s="40">
        <v>103</v>
      </c>
      <c r="O5" s="40">
        <v>317</v>
      </c>
      <c r="P5" s="40">
        <v>128</v>
      </c>
      <c r="Q5" s="40">
        <v>362</v>
      </c>
      <c r="R5" s="40">
        <v>0.308</v>
      </c>
      <c r="S5" s="40">
        <v>0.36299999999999999</v>
      </c>
      <c r="T5" s="40">
        <v>0.57399999999999995</v>
      </c>
      <c r="U5" s="40">
        <v>0.93700000000000006</v>
      </c>
      <c r="V5" s="40">
        <v>143</v>
      </c>
      <c r="W5" s="40">
        <v>0.33800000000000002</v>
      </c>
      <c r="X5" s="40">
        <v>26</v>
      </c>
      <c r="Y5" s="40">
        <v>12</v>
      </c>
      <c r="Z5" s="40">
        <v>49</v>
      </c>
      <c r="AA5" s="40">
        <v>15</v>
      </c>
      <c r="AB5" s="41">
        <f>Z5/(Z5+AA5)</f>
        <v>0.765625</v>
      </c>
      <c r="AC5" s="58">
        <f t="shared" si="0"/>
        <v>0.17442545668827342</v>
      </c>
      <c r="AD5" s="58">
        <f t="shared" si="1"/>
        <v>6.0695344725987033E-2</v>
      </c>
      <c r="AE5" s="58">
        <f t="shared" si="2"/>
        <v>0.18680023571007662</v>
      </c>
      <c r="AF5" s="42" t="str">
        <f>VLOOKUP(B5, 'Top 100 Hitters (1969)'!A:AM, 1, FALSE())</f>
        <v>Ryan Braun</v>
      </c>
    </row>
    <row r="6" spans="1:32">
      <c r="A6" s="35">
        <v>8</v>
      </c>
      <c r="B6" s="36" t="s">
        <v>120</v>
      </c>
      <c r="C6" s="36">
        <v>1982</v>
      </c>
      <c r="D6" s="36">
        <v>1984</v>
      </c>
      <c r="E6" s="36" t="s">
        <v>284</v>
      </c>
      <c r="F6" s="36">
        <v>14.8</v>
      </c>
      <c r="G6" s="36">
        <v>415</v>
      </c>
      <c r="H6" s="36">
        <v>1792</v>
      </c>
      <c r="I6" s="36">
        <v>1545</v>
      </c>
      <c r="J6" s="36">
        <v>260</v>
      </c>
      <c r="K6" s="36">
        <v>531</v>
      </c>
      <c r="L6" s="36">
        <v>89</v>
      </c>
      <c r="M6" s="36">
        <v>12</v>
      </c>
      <c r="N6" s="36">
        <v>16</v>
      </c>
      <c r="O6" s="36">
        <v>173</v>
      </c>
      <c r="P6" s="36">
        <v>216</v>
      </c>
      <c r="Q6" s="36">
        <v>101</v>
      </c>
      <c r="R6" s="36">
        <v>0.34399999999999997</v>
      </c>
      <c r="S6" s="36">
        <v>0.42099999999999999</v>
      </c>
      <c r="T6" s="36">
        <v>0.44800000000000001</v>
      </c>
      <c r="U6" s="36">
        <v>0.86899999999999999</v>
      </c>
      <c r="V6" s="36">
        <v>135</v>
      </c>
      <c r="W6" s="36">
        <v>0.35699999999999998</v>
      </c>
      <c r="X6" s="36">
        <v>1</v>
      </c>
      <c r="Y6" s="36">
        <v>15</v>
      </c>
      <c r="Z6" s="36">
        <v>7</v>
      </c>
      <c r="AA6" s="36">
        <v>5</v>
      </c>
      <c r="AB6" s="37">
        <f>Z6/(Z6+AA6)</f>
        <v>0.58333333333333337</v>
      </c>
      <c r="AC6" s="57">
        <f t="shared" si="0"/>
        <v>0.16828478964401294</v>
      </c>
      <c r="AD6" s="57">
        <f t="shared" si="1"/>
        <v>1.0355987055016181E-2</v>
      </c>
      <c r="AE6" s="57">
        <f t="shared" si="2"/>
        <v>0.11197411003236246</v>
      </c>
      <c r="AF6" s="38" t="str">
        <f>VLOOKUP(B6, 'Top 100 Hitters (1969)'!A:AM, 1, FALSE())</f>
        <v>Wade Boggs</v>
      </c>
    </row>
    <row r="7" spans="1:32">
      <c r="A7" s="39">
        <v>9</v>
      </c>
      <c r="B7" s="40" t="s">
        <v>116</v>
      </c>
      <c r="C7" s="40">
        <v>1989</v>
      </c>
      <c r="D7" s="40">
        <v>1991</v>
      </c>
      <c r="E7" s="40" t="s">
        <v>278</v>
      </c>
      <c r="F7" s="40">
        <v>14.5</v>
      </c>
      <c r="G7" s="40">
        <v>436</v>
      </c>
      <c r="H7" s="40">
        <v>1805</v>
      </c>
      <c r="I7" s="40">
        <v>1600</v>
      </c>
      <c r="J7" s="40">
        <v>228</v>
      </c>
      <c r="K7" s="40">
        <v>478</v>
      </c>
      <c r="L7" s="40">
        <v>93</v>
      </c>
      <c r="M7" s="40">
        <v>8</v>
      </c>
      <c r="N7" s="40">
        <v>60</v>
      </c>
      <c r="O7" s="40">
        <v>241</v>
      </c>
      <c r="P7" s="40">
        <v>178</v>
      </c>
      <c r="Q7" s="40">
        <v>246</v>
      </c>
      <c r="R7" s="40">
        <v>0.29899999999999999</v>
      </c>
      <c r="S7" s="40">
        <v>0.36699999999999999</v>
      </c>
      <c r="T7" s="40">
        <v>0.47899999999999998</v>
      </c>
      <c r="U7" s="40">
        <v>0.84699999999999998</v>
      </c>
      <c r="V7" s="40">
        <v>135</v>
      </c>
      <c r="W7" s="40">
        <v>0.31900000000000001</v>
      </c>
      <c r="X7" s="40">
        <v>5</v>
      </c>
      <c r="Y7" s="40">
        <v>17</v>
      </c>
      <c r="Z7" s="40">
        <v>50</v>
      </c>
      <c r="AA7" s="40">
        <v>24</v>
      </c>
      <c r="AB7" s="41">
        <f>Z7/(Z7+AA7)</f>
        <v>0.67567567567567566</v>
      </c>
      <c r="AC7" s="58">
        <f t="shared" si="0"/>
        <v>0.14249999999999999</v>
      </c>
      <c r="AD7" s="58">
        <f t="shared" si="1"/>
        <v>3.7499999999999999E-2</v>
      </c>
      <c r="AE7" s="58">
        <f t="shared" si="2"/>
        <v>0.15062500000000001</v>
      </c>
      <c r="AF7" s="42" t="str">
        <f>VLOOKUP(B7, 'Top 100 Hitters (1969)'!A:AM, 1, FALSE())</f>
        <v>Ken Griffey Jr.</v>
      </c>
    </row>
    <row r="8" spans="1:32">
      <c r="A8" s="35">
        <v>10</v>
      </c>
      <c r="B8" s="36" t="s">
        <v>205</v>
      </c>
      <c r="C8" s="36">
        <v>2001</v>
      </c>
      <c r="D8" s="36">
        <v>2003</v>
      </c>
      <c r="E8" s="36" t="s">
        <v>286</v>
      </c>
      <c r="F8" s="36">
        <v>14.1</v>
      </c>
      <c r="G8" s="36">
        <v>473</v>
      </c>
      <c r="H8" s="36">
        <v>2191</v>
      </c>
      <c r="I8" s="36">
        <v>2018</v>
      </c>
      <c r="J8" s="36">
        <v>349</v>
      </c>
      <c r="K8" s="36">
        <v>662</v>
      </c>
      <c r="L8" s="36">
        <v>90</v>
      </c>
      <c r="M8" s="36">
        <v>24</v>
      </c>
      <c r="N8" s="36">
        <v>29</v>
      </c>
      <c r="O8" s="36">
        <v>182</v>
      </c>
      <c r="P8" s="36">
        <v>134</v>
      </c>
      <c r="Q8" s="36">
        <v>184</v>
      </c>
      <c r="R8" s="36">
        <v>0.32800000000000001</v>
      </c>
      <c r="S8" s="36">
        <v>0.374</v>
      </c>
      <c r="T8" s="36">
        <v>0.44</v>
      </c>
      <c r="U8" s="36">
        <v>0.81299999999999994</v>
      </c>
      <c r="V8" s="36">
        <v>119</v>
      </c>
      <c r="W8" s="36">
        <v>0.34899999999999998</v>
      </c>
      <c r="X8" s="36">
        <v>19</v>
      </c>
      <c r="Y8" s="36">
        <v>10</v>
      </c>
      <c r="Z8" s="36">
        <v>121</v>
      </c>
      <c r="AA8" s="36">
        <v>37</v>
      </c>
      <c r="AB8" s="37">
        <f>Z8/(Z8+AA8)</f>
        <v>0.76582278481012656</v>
      </c>
      <c r="AC8" s="57">
        <f t="shared" si="0"/>
        <v>0.17294350842418235</v>
      </c>
      <c r="AD8" s="57">
        <f t="shared" si="1"/>
        <v>1.4370664023785926E-2</v>
      </c>
      <c r="AE8" s="57">
        <f t="shared" si="2"/>
        <v>9.0188305252725476E-2</v>
      </c>
      <c r="AF8" s="38" t="str">
        <f>VLOOKUP(B8, 'Top 100 Hitters (1969)'!A:AM, 1, FALSE())</f>
        <v>Ichiro Suzuki</v>
      </c>
    </row>
    <row r="9" spans="1:32" ht="30">
      <c r="A9" s="39">
        <v>13</v>
      </c>
      <c r="B9" s="40" t="s">
        <v>195</v>
      </c>
      <c r="C9" s="40">
        <v>2009</v>
      </c>
      <c r="D9" s="40">
        <v>2011</v>
      </c>
      <c r="E9" s="40" t="s">
        <v>280</v>
      </c>
      <c r="F9" s="40">
        <v>13.2</v>
      </c>
      <c r="G9" s="40">
        <v>420</v>
      </c>
      <c r="H9" s="40">
        <v>1824</v>
      </c>
      <c r="I9" s="40">
        <v>1575</v>
      </c>
      <c r="J9" s="40">
        <v>255</v>
      </c>
      <c r="K9" s="40">
        <v>435</v>
      </c>
      <c r="L9" s="40">
        <v>95</v>
      </c>
      <c r="M9" s="40">
        <v>19</v>
      </c>
      <c r="N9" s="40">
        <v>51</v>
      </c>
      <c r="O9" s="40">
        <v>199</v>
      </c>
      <c r="P9" s="40">
        <v>213</v>
      </c>
      <c r="Q9" s="40">
        <v>298</v>
      </c>
      <c r="R9" s="40">
        <v>0.27600000000000002</v>
      </c>
      <c r="S9" s="40">
        <v>0.36499999999999999</v>
      </c>
      <c r="T9" s="40">
        <v>0.45800000000000002</v>
      </c>
      <c r="U9" s="40">
        <v>0.82199999999999995</v>
      </c>
      <c r="V9" s="40">
        <v>124</v>
      </c>
      <c r="W9" s="40">
        <v>0.309</v>
      </c>
      <c r="X9" s="40">
        <v>16</v>
      </c>
      <c r="Y9" s="40">
        <v>17</v>
      </c>
      <c r="Z9" s="40">
        <v>78</v>
      </c>
      <c r="AA9" s="40">
        <v>25</v>
      </c>
      <c r="AB9" s="41">
        <f>Z9/(Z9+AA9)</f>
        <v>0.75728155339805825</v>
      </c>
      <c r="AC9" s="58">
        <f t="shared" si="0"/>
        <v>0.16190476190476191</v>
      </c>
      <c r="AD9" s="58">
        <f t="shared" si="1"/>
        <v>3.2380952380952378E-2</v>
      </c>
      <c r="AE9" s="58">
        <f t="shared" si="2"/>
        <v>0.12634920634920635</v>
      </c>
      <c r="AF9" s="42" t="str">
        <f>VLOOKUP(B9, 'Top 100 Hitters (1969)'!A:AM, 1, FALSE())</f>
        <v>Andrew McCutchen</v>
      </c>
    </row>
    <row r="10" spans="1:32">
      <c r="A10" s="35">
        <v>15</v>
      </c>
      <c r="B10" s="36" t="s">
        <v>129</v>
      </c>
      <c r="C10" s="36">
        <v>1991</v>
      </c>
      <c r="D10" s="36">
        <v>1993</v>
      </c>
      <c r="E10" s="36" t="s">
        <v>279</v>
      </c>
      <c r="F10" s="36">
        <v>13.1</v>
      </c>
      <c r="G10" s="36">
        <v>460</v>
      </c>
      <c r="H10" s="36">
        <v>1956</v>
      </c>
      <c r="I10" s="36">
        <v>1675</v>
      </c>
      <c r="J10" s="36">
        <v>242</v>
      </c>
      <c r="K10" s="36">
        <v>494</v>
      </c>
      <c r="L10" s="36">
        <v>97</v>
      </c>
      <c r="M10" s="36">
        <v>14</v>
      </c>
      <c r="N10" s="36">
        <v>53</v>
      </c>
      <c r="O10" s="36">
        <v>266</v>
      </c>
      <c r="P10" s="36">
        <v>221</v>
      </c>
      <c r="Q10" s="36">
        <v>286</v>
      </c>
      <c r="R10" s="36">
        <v>0.29499999999999998</v>
      </c>
      <c r="S10" s="36">
        <v>0.38</v>
      </c>
      <c r="T10" s="36">
        <v>0.46400000000000002</v>
      </c>
      <c r="U10" s="36">
        <v>0.84499999999999997</v>
      </c>
      <c r="V10" s="36">
        <v>140</v>
      </c>
      <c r="W10" s="36">
        <v>0.32300000000000001</v>
      </c>
      <c r="X10" s="36">
        <v>28</v>
      </c>
      <c r="Y10" s="36">
        <v>29</v>
      </c>
      <c r="Z10" s="36">
        <v>30</v>
      </c>
      <c r="AA10" s="36">
        <v>14</v>
      </c>
      <c r="AB10" s="37">
        <f>Z10/(Z10+AA10)</f>
        <v>0.68181818181818177</v>
      </c>
      <c r="AC10" s="57">
        <f t="shared" si="0"/>
        <v>0.14447761194029851</v>
      </c>
      <c r="AD10" s="57">
        <f t="shared" si="1"/>
        <v>3.1641791044776123E-2</v>
      </c>
      <c r="AE10" s="57">
        <f t="shared" si="2"/>
        <v>0.15880597014925374</v>
      </c>
      <c r="AF10" s="38" t="str">
        <f>VLOOKUP(B10, 'Top 100 Hitters (1969)'!A:AM, 1, FALSE())</f>
        <v>Jeff Bagwell</v>
      </c>
    </row>
    <row r="11" spans="1:32">
      <c r="A11" s="39">
        <v>18</v>
      </c>
      <c r="B11" s="40" t="s">
        <v>168</v>
      </c>
      <c r="C11" s="40">
        <v>1986</v>
      </c>
      <c r="D11" s="40">
        <v>1988</v>
      </c>
      <c r="E11" s="40" t="s">
        <v>280</v>
      </c>
      <c r="F11" s="40">
        <v>12.8</v>
      </c>
      <c r="G11" s="40">
        <v>423</v>
      </c>
      <c r="H11" s="40">
        <v>1735</v>
      </c>
      <c r="I11" s="40">
        <v>1512</v>
      </c>
      <c r="J11" s="40">
        <v>257</v>
      </c>
      <c r="K11" s="40">
        <v>442</v>
      </c>
      <c r="L11" s="40">
        <v>87</v>
      </c>
      <c r="M11" s="40">
        <v>13</v>
      </c>
      <c r="N11" s="40">
        <v>75</v>
      </c>
      <c r="O11" s="40">
        <v>241</v>
      </c>
      <c r="P11" s="40">
        <v>183</v>
      </c>
      <c r="Q11" s="40">
        <v>303</v>
      </c>
      <c r="R11" s="40">
        <v>0.29199999999999998</v>
      </c>
      <c r="S11" s="40">
        <v>0.37</v>
      </c>
      <c r="T11" s="40">
        <v>0.51600000000000001</v>
      </c>
      <c r="U11" s="40">
        <v>0.88600000000000001</v>
      </c>
      <c r="V11" s="40">
        <v>147</v>
      </c>
      <c r="W11" s="40">
        <v>0.31900000000000001</v>
      </c>
      <c r="X11" s="40">
        <v>12</v>
      </c>
      <c r="Y11" s="40">
        <v>16</v>
      </c>
      <c r="Z11" s="40">
        <v>18</v>
      </c>
      <c r="AA11" s="40">
        <v>25</v>
      </c>
      <c r="AB11" s="41">
        <f>Z11/(Z11+AA11)</f>
        <v>0.41860465116279072</v>
      </c>
      <c r="AC11" s="58">
        <f t="shared" si="0"/>
        <v>0.16997354497354497</v>
      </c>
      <c r="AD11" s="58">
        <f t="shared" si="1"/>
        <v>4.96031746031746E-2</v>
      </c>
      <c r="AE11" s="58">
        <f t="shared" si="2"/>
        <v>0.15939153439153439</v>
      </c>
      <c r="AF11" s="42" t="str">
        <f>VLOOKUP(B11, 'Top 100 Hitters (1969)'!A:AM, 1, FALSE())</f>
        <v>Will Clark</v>
      </c>
    </row>
    <row r="12" spans="1:32">
      <c r="A12" s="35">
        <v>20</v>
      </c>
      <c r="B12" s="36" t="s">
        <v>187</v>
      </c>
      <c r="C12" s="36">
        <v>2004</v>
      </c>
      <c r="D12" s="36">
        <v>2006</v>
      </c>
      <c r="E12" s="36" t="s">
        <v>277</v>
      </c>
      <c r="F12" s="36">
        <v>12.6</v>
      </c>
      <c r="G12" s="36">
        <v>383</v>
      </c>
      <c r="H12" s="36">
        <v>1601</v>
      </c>
      <c r="I12" s="36">
        <v>1420</v>
      </c>
      <c r="J12" s="36">
        <v>236</v>
      </c>
      <c r="K12" s="36">
        <v>434</v>
      </c>
      <c r="L12" s="36">
        <v>99</v>
      </c>
      <c r="M12" s="36">
        <v>7</v>
      </c>
      <c r="N12" s="36">
        <v>67</v>
      </c>
      <c r="O12" s="36">
        <v>258</v>
      </c>
      <c r="P12" s="36">
        <v>152</v>
      </c>
      <c r="Q12" s="36">
        <v>266</v>
      </c>
      <c r="R12" s="36">
        <v>0.30599999999999999</v>
      </c>
      <c r="S12" s="36">
        <v>0.375</v>
      </c>
      <c r="T12" s="36">
        <v>0.52700000000000002</v>
      </c>
      <c r="U12" s="36">
        <v>0.90200000000000002</v>
      </c>
      <c r="V12" s="36">
        <v>133</v>
      </c>
      <c r="W12" s="36">
        <v>0.33300000000000002</v>
      </c>
      <c r="X12" s="36">
        <v>15</v>
      </c>
      <c r="Y12" s="36">
        <v>14</v>
      </c>
      <c r="Z12" s="36">
        <v>43</v>
      </c>
      <c r="AA12" s="36">
        <v>12</v>
      </c>
      <c r="AB12" s="37">
        <f>Z12/(Z12+AA12)</f>
        <v>0.78181818181818186</v>
      </c>
      <c r="AC12" s="57">
        <f t="shared" si="0"/>
        <v>0.16619718309859155</v>
      </c>
      <c r="AD12" s="57">
        <f t="shared" si="1"/>
        <v>4.7183098591549295E-2</v>
      </c>
      <c r="AE12" s="57">
        <f t="shared" si="2"/>
        <v>0.18169014084507043</v>
      </c>
      <c r="AF12" s="38" t="str">
        <f>VLOOKUP(B12, 'Top 100 Hitters (1969)'!A:AM, 1, FALSE())</f>
        <v>David Wright</v>
      </c>
    </row>
    <row r="13" spans="1:32" ht="30">
      <c r="A13" s="39">
        <v>22</v>
      </c>
      <c r="B13" s="40" t="s">
        <v>193</v>
      </c>
      <c r="C13" s="40">
        <v>2005</v>
      </c>
      <c r="D13" s="40">
        <v>2007</v>
      </c>
      <c r="E13" s="40" t="s">
        <v>277</v>
      </c>
      <c r="F13" s="40">
        <v>12.3</v>
      </c>
      <c r="G13" s="40">
        <v>314</v>
      </c>
      <c r="H13" s="40">
        <v>1408</v>
      </c>
      <c r="I13" s="40">
        <v>1274</v>
      </c>
      <c r="J13" s="40">
        <v>244</v>
      </c>
      <c r="K13" s="40">
        <v>397</v>
      </c>
      <c r="L13" s="40">
        <v>94</v>
      </c>
      <c r="M13" s="40">
        <v>17</v>
      </c>
      <c r="N13" s="40">
        <v>46</v>
      </c>
      <c r="O13" s="40">
        <v>140</v>
      </c>
      <c r="P13" s="40">
        <v>108</v>
      </c>
      <c r="Q13" s="40">
        <v>225</v>
      </c>
      <c r="R13" s="40">
        <v>0.312</v>
      </c>
      <c r="S13" s="40">
        <v>0.36899999999999999</v>
      </c>
      <c r="T13" s="40">
        <v>0.52</v>
      </c>
      <c r="U13" s="40">
        <v>0.88900000000000001</v>
      </c>
      <c r="V13" s="40">
        <v>130</v>
      </c>
      <c r="W13" s="40">
        <v>0.34799999999999998</v>
      </c>
      <c r="X13" s="40">
        <v>11</v>
      </c>
      <c r="Y13" s="40">
        <v>6</v>
      </c>
      <c r="Z13" s="40">
        <v>102</v>
      </c>
      <c r="AA13" s="40">
        <v>29</v>
      </c>
      <c r="AB13" s="41">
        <f>Z13/(Z13+AA13)</f>
        <v>0.77862595419847325</v>
      </c>
      <c r="AC13" s="58">
        <f t="shared" si="0"/>
        <v>0.19152276295133439</v>
      </c>
      <c r="AD13" s="58">
        <f t="shared" si="1"/>
        <v>3.6106750392464679E-2</v>
      </c>
      <c r="AE13" s="58">
        <f t="shared" si="2"/>
        <v>0.10989010989010989</v>
      </c>
      <c r="AF13" s="42" t="str">
        <f>VLOOKUP(B13, 'Top 100 Hitters (1969)'!A:AM, 1, FALSE())</f>
        <v>Hanley Ramirez</v>
      </c>
    </row>
    <row r="14" spans="1:32">
      <c r="A14" s="35">
        <v>24</v>
      </c>
      <c r="B14" s="36" t="s">
        <v>182</v>
      </c>
      <c r="C14" s="36">
        <v>1970</v>
      </c>
      <c r="D14" s="36">
        <v>1972</v>
      </c>
      <c r="E14" s="36" t="s">
        <v>278</v>
      </c>
      <c r="F14" s="36">
        <v>12.2</v>
      </c>
      <c r="G14" s="36">
        <v>390</v>
      </c>
      <c r="H14" s="36">
        <v>1651</v>
      </c>
      <c r="I14" s="36">
        <v>1525</v>
      </c>
      <c r="J14" s="36">
        <v>234</v>
      </c>
      <c r="K14" s="36">
        <v>450</v>
      </c>
      <c r="L14" s="36">
        <v>100</v>
      </c>
      <c r="M14" s="36">
        <v>18</v>
      </c>
      <c r="N14" s="36">
        <v>39</v>
      </c>
      <c r="O14" s="36">
        <v>205</v>
      </c>
      <c r="P14" s="36">
        <v>96</v>
      </c>
      <c r="Q14" s="36">
        <v>221</v>
      </c>
      <c r="R14" s="36">
        <v>0.29499999999999998</v>
      </c>
      <c r="S14" s="36">
        <v>0.33800000000000002</v>
      </c>
      <c r="T14" s="36">
        <v>0.46100000000000002</v>
      </c>
      <c r="U14" s="36">
        <v>0.79900000000000004</v>
      </c>
      <c r="V14" s="36">
        <v>125</v>
      </c>
      <c r="W14" s="36">
        <v>0.32200000000000001</v>
      </c>
      <c r="X14" s="36">
        <v>10</v>
      </c>
      <c r="Y14" s="36">
        <v>13</v>
      </c>
      <c r="Z14" s="36">
        <v>92</v>
      </c>
      <c r="AA14" s="36">
        <v>34</v>
      </c>
      <c r="AB14" s="37">
        <f>Z14/(Z14+AA14)</f>
        <v>0.73015873015873012</v>
      </c>
      <c r="AC14" s="57">
        <f t="shared" si="0"/>
        <v>0.15344262295081967</v>
      </c>
      <c r="AD14" s="57">
        <f t="shared" si="1"/>
        <v>2.5573770491803278E-2</v>
      </c>
      <c r="AE14" s="57">
        <f t="shared" si="2"/>
        <v>0.13442622950819672</v>
      </c>
      <c r="AF14" s="38" t="str">
        <f>VLOOKUP(B14, 'Top 100 Hitters (1969)'!A:AM, 1, FALSE())</f>
        <v>Cesar Cedeno</v>
      </c>
    </row>
    <row r="15" spans="1:32">
      <c r="A15" s="39">
        <v>27</v>
      </c>
      <c r="B15" s="40" t="s">
        <v>181</v>
      </c>
      <c r="C15" s="40">
        <v>1974</v>
      </c>
      <c r="D15" s="40">
        <v>1976</v>
      </c>
      <c r="E15" s="40" t="s">
        <v>280</v>
      </c>
      <c r="F15" s="40">
        <v>12</v>
      </c>
      <c r="G15" s="40">
        <v>292</v>
      </c>
      <c r="H15" s="40">
        <v>1222</v>
      </c>
      <c r="I15" s="40">
        <v>1078</v>
      </c>
      <c r="J15" s="40">
        <v>184</v>
      </c>
      <c r="K15" s="40">
        <v>352</v>
      </c>
      <c r="L15" s="40">
        <v>81</v>
      </c>
      <c r="M15" s="40">
        <v>17</v>
      </c>
      <c r="N15" s="40">
        <v>33</v>
      </c>
      <c r="O15" s="40">
        <v>180</v>
      </c>
      <c r="P15" s="40">
        <v>116</v>
      </c>
      <c r="Q15" s="40">
        <v>163</v>
      </c>
      <c r="R15" s="40">
        <v>0.32700000000000001</v>
      </c>
      <c r="S15" s="40">
        <v>0.38900000000000001</v>
      </c>
      <c r="T15" s="40">
        <v>0.52500000000000002</v>
      </c>
      <c r="U15" s="40">
        <v>0.91400000000000003</v>
      </c>
      <c r="V15" s="40">
        <v>151</v>
      </c>
      <c r="W15" s="40">
        <v>0.35499999999999998</v>
      </c>
      <c r="X15" s="40">
        <v>5</v>
      </c>
      <c r="Y15" s="40">
        <v>17</v>
      </c>
      <c r="Z15" s="40">
        <v>24</v>
      </c>
      <c r="AA15" s="40">
        <v>14</v>
      </c>
      <c r="AB15" s="41">
        <f>Z15/(Z15+AA15)</f>
        <v>0.63157894736842102</v>
      </c>
      <c r="AC15" s="58">
        <f t="shared" si="0"/>
        <v>0.17068645640074212</v>
      </c>
      <c r="AD15" s="58">
        <f t="shared" si="1"/>
        <v>3.0612244897959183E-2</v>
      </c>
      <c r="AE15" s="58">
        <f t="shared" si="2"/>
        <v>0.16697588126159554</v>
      </c>
      <c r="AF15" s="42" t="str">
        <f>VLOOKUP(B15, 'Top 100 Hitters (1969)'!A:AM, 1, FALSE())</f>
        <v>Fred Lynn</v>
      </c>
    </row>
    <row r="16" spans="1:32" ht="30">
      <c r="A16" s="35">
        <v>28</v>
      </c>
      <c r="B16" s="36" t="s">
        <v>107</v>
      </c>
      <c r="C16" s="36">
        <v>1979</v>
      </c>
      <c r="D16" s="36">
        <v>1981</v>
      </c>
      <c r="E16" s="36" t="s">
        <v>281</v>
      </c>
      <c r="F16" s="36">
        <v>11.8</v>
      </c>
      <c r="G16" s="36">
        <v>355</v>
      </c>
      <c r="H16" s="36">
        <v>1613</v>
      </c>
      <c r="I16" s="36">
        <v>1365</v>
      </c>
      <c r="J16" s="36">
        <v>249</v>
      </c>
      <c r="K16" s="36">
        <v>410</v>
      </c>
      <c r="L16" s="36">
        <v>53</v>
      </c>
      <c r="M16" s="36">
        <v>14</v>
      </c>
      <c r="N16" s="36">
        <v>16</v>
      </c>
      <c r="O16" s="36">
        <v>114</v>
      </c>
      <c r="P16" s="36">
        <v>215</v>
      </c>
      <c r="Q16" s="36">
        <v>161</v>
      </c>
      <c r="R16" s="36">
        <v>0.3</v>
      </c>
      <c r="S16" s="36">
        <v>0.39600000000000002</v>
      </c>
      <c r="T16" s="36">
        <v>0.39500000000000002</v>
      </c>
      <c r="U16" s="36">
        <v>0.79100000000000004</v>
      </c>
      <c r="V16" s="36">
        <v>128</v>
      </c>
      <c r="W16" s="36">
        <v>0.32900000000000001</v>
      </c>
      <c r="X16" s="36">
        <v>9</v>
      </c>
      <c r="Y16" s="36">
        <v>10</v>
      </c>
      <c r="Z16" s="36">
        <v>189</v>
      </c>
      <c r="AA16" s="36">
        <v>59</v>
      </c>
      <c r="AB16" s="37">
        <f>Z16/(Z16+AA16)</f>
        <v>0.76209677419354838</v>
      </c>
      <c r="AC16" s="57">
        <f t="shared" si="0"/>
        <v>0.18241758241758241</v>
      </c>
      <c r="AD16" s="57">
        <f t="shared" si="1"/>
        <v>1.1721611721611722E-2</v>
      </c>
      <c r="AE16" s="57">
        <f t="shared" si="2"/>
        <v>8.3516483516483511E-2</v>
      </c>
      <c r="AF16" s="38" t="str">
        <f>VLOOKUP(B16, 'Top 100 Hitters (1969)'!A:AM, 1, FALSE())</f>
        <v>Rickey Henderson</v>
      </c>
    </row>
    <row r="17" spans="1:32">
      <c r="A17" s="39">
        <v>29</v>
      </c>
      <c r="B17" s="40" t="s">
        <v>128</v>
      </c>
      <c r="C17" s="40">
        <v>1978</v>
      </c>
      <c r="D17" s="40">
        <v>1980</v>
      </c>
      <c r="E17" s="40" t="s">
        <v>277</v>
      </c>
      <c r="F17" s="40">
        <v>11.7</v>
      </c>
      <c r="G17" s="40">
        <v>376</v>
      </c>
      <c r="H17" s="40">
        <v>1713</v>
      </c>
      <c r="I17" s="40">
        <v>1555</v>
      </c>
      <c r="J17" s="40">
        <v>242</v>
      </c>
      <c r="K17" s="40">
        <v>467</v>
      </c>
      <c r="L17" s="40">
        <v>82</v>
      </c>
      <c r="M17" s="40">
        <v>22</v>
      </c>
      <c r="N17" s="40">
        <v>24</v>
      </c>
      <c r="O17" s="40">
        <v>144</v>
      </c>
      <c r="P17" s="40">
        <v>115</v>
      </c>
      <c r="Q17" s="40">
        <v>150</v>
      </c>
      <c r="R17" s="40">
        <v>0.3</v>
      </c>
      <c r="S17" s="40">
        <v>0.34899999999999998</v>
      </c>
      <c r="T17" s="40">
        <v>0.42799999999999999</v>
      </c>
      <c r="U17" s="40">
        <v>0.77700000000000002</v>
      </c>
      <c r="V17" s="40">
        <v>114</v>
      </c>
      <c r="W17" s="40">
        <v>0.317</v>
      </c>
      <c r="X17" s="40">
        <v>9</v>
      </c>
      <c r="Y17" s="40">
        <v>15</v>
      </c>
      <c r="Z17" s="40">
        <v>97</v>
      </c>
      <c r="AA17" s="40">
        <v>32</v>
      </c>
      <c r="AB17" s="41">
        <f>Z17/(Z17+AA17)</f>
        <v>0.75193798449612403</v>
      </c>
      <c r="AC17" s="58">
        <f t="shared" si="0"/>
        <v>0.15562700964630224</v>
      </c>
      <c r="AD17" s="58">
        <f t="shared" si="1"/>
        <v>1.5434083601286173E-2</v>
      </c>
      <c r="AE17" s="58">
        <f t="shared" si="2"/>
        <v>9.2604501607717035E-2</v>
      </c>
      <c r="AF17" s="42" t="str">
        <f>VLOOKUP(B17, 'Top 100 Hitters (1969)'!A:AM, 1, FALSE())</f>
        <v>Paul Molitor</v>
      </c>
    </row>
    <row r="18" spans="1:32">
      <c r="A18" s="35">
        <v>30</v>
      </c>
      <c r="B18" s="36" t="s">
        <v>222</v>
      </c>
      <c r="C18" s="36">
        <v>2006</v>
      </c>
      <c r="D18" s="36">
        <v>2008</v>
      </c>
      <c r="E18" s="36" t="s">
        <v>284</v>
      </c>
      <c r="F18" s="36">
        <v>11.4</v>
      </c>
      <c r="G18" s="36">
        <v>371</v>
      </c>
      <c r="H18" s="36">
        <v>1623</v>
      </c>
      <c r="I18" s="36">
        <v>1424</v>
      </c>
      <c r="J18" s="36">
        <v>263</v>
      </c>
      <c r="K18" s="36">
        <v>413</v>
      </c>
      <c r="L18" s="36">
        <v>90</v>
      </c>
      <c r="M18" s="36">
        <v>7</v>
      </c>
      <c r="N18" s="36">
        <v>52</v>
      </c>
      <c r="O18" s="36">
        <v>187</v>
      </c>
      <c r="P18" s="36">
        <v>147</v>
      </c>
      <c r="Q18" s="36">
        <v>214</v>
      </c>
      <c r="R18" s="36">
        <v>0.28999999999999998</v>
      </c>
      <c r="S18" s="36">
        <v>0.36</v>
      </c>
      <c r="T18" s="36">
        <v>0.47299999999999998</v>
      </c>
      <c r="U18" s="36">
        <v>0.83199999999999996</v>
      </c>
      <c r="V18" s="36">
        <v>116</v>
      </c>
      <c r="W18" s="36">
        <v>0.307</v>
      </c>
      <c r="X18" s="36">
        <v>18</v>
      </c>
      <c r="Y18" s="36">
        <v>18</v>
      </c>
      <c r="Z18" s="36">
        <v>60</v>
      </c>
      <c r="AA18" s="36">
        <v>8</v>
      </c>
      <c r="AB18" s="37">
        <f>Z18/(Z18+AA18)</f>
        <v>0.88235294117647056</v>
      </c>
      <c r="AC18" s="57">
        <f t="shared" si="0"/>
        <v>0.18469101123595505</v>
      </c>
      <c r="AD18" s="57">
        <f t="shared" si="1"/>
        <v>3.6516853932584269E-2</v>
      </c>
      <c r="AE18" s="57">
        <f t="shared" si="2"/>
        <v>0.13132022471910113</v>
      </c>
      <c r="AF18" s="38" t="str">
        <f>VLOOKUP(B18, 'Top 100 Hitters (1969)'!A:AM, 1, FALSE())</f>
        <v>Ian Kinsler</v>
      </c>
    </row>
    <row r="19" spans="1:32">
      <c r="A19" s="39">
        <v>31</v>
      </c>
      <c r="B19" s="40" t="s">
        <v>180</v>
      </c>
      <c r="C19" s="40">
        <v>1987</v>
      </c>
      <c r="D19" s="40">
        <v>1989</v>
      </c>
      <c r="E19" s="40" t="s">
        <v>280</v>
      </c>
      <c r="F19" s="40">
        <v>11.4</v>
      </c>
      <c r="G19" s="40">
        <v>374</v>
      </c>
      <c r="H19" s="40">
        <v>1667</v>
      </c>
      <c r="I19" s="40">
        <v>1497</v>
      </c>
      <c r="J19" s="40">
        <v>260</v>
      </c>
      <c r="K19" s="40">
        <v>432</v>
      </c>
      <c r="L19" s="40">
        <v>86</v>
      </c>
      <c r="M19" s="40">
        <v>13</v>
      </c>
      <c r="N19" s="40">
        <v>50</v>
      </c>
      <c r="O19" s="40">
        <v>212</v>
      </c>
      <c r="P19" s="40">
        <v>139</v>
      </c>
      <c r="Q19" s="40">
        <v>239</v>
      </c>
      <c r="R19" s="40">
        <v>0.28899999999999998</v>
      </c>
      <c r="S19" s="40">
        <v>0.35099999999999998</v>
      </c>
      <c r="T19" s="40">
        <v>0.46400000000000002</v>
      </c>
      <c r="U19" s="40">
        <v>0.81399999999999995</v>
      </c>
      <c r="V19" s="40">
        <v>119</v>
      </c>
      <c r="W19" s="40">
        <v>0.313</v>
      </c>
      <c r="X19" s="40">
        <v>10</v>
      </c>
      <c r="Y19" s="40">
        <v>11</v>
      </c>
      <c r="Z19" s="40">
        <v>73</v>
      </c>
      <c r="AA19" s="40">
        <v>20</v>
      </c>
      <c r="AB19" s="41">
        <f>Z19/(Z19+AA19)</f>
        <v>0.78494623655913975</v>
      </c>
      <c r="AC19" s="58">
        <f t="shared" si="0"/>
        <v>0.17368069472277889</v>
      </c>
      <c r="AD19" s="58">
        <f t="shared" si="1"/>
        <v>3.3400133600534405E-2</v>
      </c>
      <c r="AE19" s="58">
        <f t="shared" si="2"/>
        <v>0.14161656646626586</v>
      </c>
      <c r="AF19" s="42" t="str">
        <f>VLOOKUP(B19, 'Top 100 Hitters (1969)'!A:AM, 1, FALSE())</f>
        <v>Ellis Burks</v>
      </c>
    </row>
    <row r="20" spans="1:32">
      <c r="A20" s="35">
        <v>32</v>
      </c>
      <c r="B20" s="36" t="s">
        <v>153</v>
      </c>
      <c r="C20" s="36">
        <v>1977</v>
      </c>
      <c r="D20" s="36">
        <v>1979</v>
      </c>
      <c r="E20" s="36" t="s">
        <v>277</v>
      </c>
      <c r="F20" s="36">
        <v>11.4</v>
      </c>
      <c r="G20" s="36">
        <v>480</v>
      </c>
      <c r="H20" s="36">
        <v>2043</v>
      </c>
      <c r="I20" s="36">
        <v>1827</v>
      </c>
      <c r="J20" s="36">
        <v>256</v>
      </c>
      <c r="K20" s="36">
        <v>526</v>
      </c>
      <c r="L20" s="36">
        <v>91</v>
      </c>
      <c r="M20" s="36">
        <v>7</v>
      </c>
      <c r="N20" s="36">
        <v>79</v>
      </c>
      <c r="O20" s="36">
        <v>282</v>
      </c>
      <c r="P20" s="36">
        <v>190</v>
      </c>
      <c r="Q20" s="36">
        <v>279</v>
      </c>
      <c r="R20" s="36">
        <v>0.28799999999999998</v>
      </c>
      <c r="S20" s="36">
        <v>0.35299999999999998</v>
      </c>
      <c r="T20" s="36">
        <v>0.47499999999999998</v>
      </c>
      <c r="U20" s="36">
        <v>0.82799999999999996</v>
      </c>
      <c r="V20" s="36">
        <v>131</v>
      </c>
      <c r="W20" s="36">
        <v>0.3</v>
      </c>
      <c r="X20" s="36">
        <v>4</v>
      </c>
      <c r="Y20" s="36">
        <v>20</v>
      </c>
      <c r="Z20" s="36">
        <v>16</v>
      </c>
      <c r="AA20" s="36">
        <v>8</v>
      </c>
      <c r="AB20" s="37">
        <f>Z20/(Z20+AA20)</f>
        <v>0.66666666666666663</v>
      </c>
      <c r="AC20" s="57">
        <f t="shared" si="0"/>
        <v>0.14012041598248495</v>
      </c>
      <c r="AD20" s="57">
        <f t="shared" si="1"/>
        <v>4.3240284619594963E-2</v>
      </c>
      <c r="AE20" s="57">
        <f t="shared" si="2"/>
        <v>0.15435139573070608</v>
      </c>
      <c r="AF20" s="38" t="str">
        <f>VLOOKUP(B20, 'Top 100 Hitters (1969)'!A:AM, 1, FALSE())</f>
        <v>Eddie Murray</v>
      </c>
    </row>
    <row r="21" spans="1:32">
      <c r="A21" s="39">
        <v>35</v>
      </c>
      <c r="B21" s="40" t="s">
        <v>145</v>
      </c>
      <c r="C21" s="40">
        <v>2005</v>
      </c>
      <c r="D21" s="40">
        <v>2007</v>
      </c>
      <c r="E21" s="40" t="s">
        <v>280</v>
      </c>
      <c r="F21" s="40">
        <v>11.1</v>
      </c>
      <c r="G21" s="40">
        <v>414</v>
      </c>
      <c r="H21" s="40">
        <v>1728</v>
      </c>
      <c r="I21" s="40">
        <v>1621</v>
      </c>
      <c r="J21" s="40">
        <v>233</v>
      </c>
      <c r="K21" s="40">
        <v>509</v>
      </c>
      <c r="L21" s="40">
        <v>116</v>
      </c>
      <c r="M21" s="40">
        <v>12</v>
      </c>
      <c r="N21" s="40">
        <v>48</v>
      </c>
      <c r="O21" s="40">
        <v>237</v>
      </c>
      <c r="P21" s="40">
        <v>73</v>
      </c>
      <c r="Q21" s="40">
        <v>207</v>
      </c>
      <c r="R21" s="40">
        <v>0.314</v>
      </c>
      <c r="S21" s="40">
        <v>0.34599999999999997</v>
      </c>
      <c r="T21" s="40">
        <v>0.48899999999999999</v>
      </c>
      <c r="U21" s="40">
        <v>0.83499999999999996</v>
      </c>
      <c r="V21" s="40">
        <v>117</v>
      </c>
      <c r="W21" s="40">
        <v>0.33500000000000002</v>
      </c>
      <c r="X21" s="40">
        <v>13</v>
      </c>
      <c r="Y21" s="40">
        <v>12</v>
      </c>
      <c r="Z21" s="40">
        <v>10</v>
      </c>
      <c r="AA21" s="40">
        <v>10</v>
      </c>
      <c r="AB21" s="41">
        <f>Z21/(Z21+AA21)</f>
        <v>0.5</v>
      </c>
      <c r="AC21" s="58">
        <f t="shared" si="0"/>
        <v>0.14373843306600864</v>
      </c>
      <c r="AD21" s="58">
        <f t="shared" si="1"/>
        <v>2.961135101789019E-2</v>
      </c>
      <c r="AE21" s="58">
        <f t="shared" si="2"/>
        <v>0.14620604565083281</v>
      </c>
      <c r="AF21" s="42" t="str">
        <f>VLOOKUP(B21, 'Top 100 Hitters (1969)'!A:AM, 1, FALSE())</f>
        <v>Robinson Cano</v>
      </c>
    </row>
    <row r="22" spans="1:32">
      <c r="A22" s="35">
        <v>36</v>
      </c>
      <c r="B22" s="36" t="s">
        <v>104</v>
      </c>
      <c r="C22" s="36">
        <v>1986</v>
      </c>
      <c r="D22" s="36">
        <v>1988</v>
      </c>
      <c r="E22" s="36" t="s">
        <v>277</v>
      </c>
      <c r="F22" s="36">
        <v>11.1</v>
      </c>
      <c r="G22" s="36">
        <v>407</v>
      </c>
      <c r="H22" s="36">
        <v>1709</v>
      </c>
      <c r="I22" s="36">
        <v>1502</v>
      </c>
      <c r="J22" s="36">
        <v>268</v>
      </c>
      <c r="K22" s="36">
        <v>388</v>
      </c>
      <c r="L22" s="36">
        <v>90</v>
      </c>
      <c r="M22" s="36">
        <v>17</v>
      </c>
      <c r="N22" s="36">
        <v>65</v>
      </c>
      <c r="O22" s="36">
        <v>165</v>
      </c>
      <c r="P22" s="36">
        <v>191</v>
      </c>
      <c r="Q22" s="36">
        <v>272</v>
      </c>
      <c r="R22" s="36">
        <v>0.25800000000000001</v>
      </c>
      <c r="S22" s="36">
        <v>0.34300000000000003</v>
      </c>
      <c r="T22" s="36">
        <v>0.47099999999999997</v>
      </c>
      <c r="U22" s="36">
        <v>0.81399999999999995</v>
      </c>
      <c r="V22" s="36">
        <v>123</v>
      </c>
      <c r="W22" s="36">
        <v>0.27600000000000002</v>
      </c>
      <c r="X22" s="36">
        <v>7</v>
      </c>
      <c r="Y22" s="36">
        <v>7</v>
      </c>
      <c r="Z22" s="36">
        <v>85</v>
      </c>
      <c r="AA22" s="36">
        <v>28</v>
      </c>
      <c r="AB22" s="37">
        <f>Z22/(Z22+AA22)</f>
        <v>0.75221238938053092</v>
      </c>
      <c r="AC22" s="57">
        <f t="shared" si="0"/>
        <v>0.17842876165113183</v>
      </c>
      <c r="AD22" s="57">
        <f t="shared" si="1"/>
        <v>4.3275632490013316E-2</v>
      </c>
      <c r="AE22" s="57">
        <f t="shared" si="2"/>
        <v>0.10985352862849534</v>
      </c>
      <c r="AF22" s="38" t="str">
        <f>VLOOKUP(B22, 'Top 100 Hitters (1969)'!A:AM, 1, FALSE())</f>
        <v>Barry Bonds</v>
      </c>
    </row>
    <row r="23" spans="1:32" ht="30">
      <c r="A23" s="39">
        <v>40</v>
      </c>
      <c r="B23" s="75" t="s">
        <v>132</v>
      </c>
      <c r="C23" s="40">
        <v>1988</v>
      </c>
      <c r="D23" s="40">
        <v>1990</v>
      </c>
      <c r="E23" s="40" t="s">
        <v>281</v>
      </c>
      <c r="F23" s="40">
        <v>10.9</v>
      </c>
      <c r="G23" s="40">
        <v>448</v>
      </c>
      <c r="H23" s="40">
        <v>1959</v>
      </c>
      <c r="I23" s="40">
        <v>1754</v>
      </c>
      <c r="J23" s="40">
        <v>246</v>
      </c>
      <c r="K23" s="40">
        <v>497</v>
      </c>
      <c r="L23" s="40">
        <v>78</v>
      </c>
      <c r="M23" s="40">
        <v>12</v>
      </c>
      <c r="N23" s="40">
        <v>22</v>
      </c>
      <c r="O23" s="40">
        <v>157</v>
      </c>
      <c r="P23" s="40">
        <v>148</v>
      </c>
      <c r="Q23" s="40">
        <v>231</v>
      </c>
      <c r="R23" s="40">
        <v>0.28299999999999997</v>
      </c>
      <c r="S23" s="40">
        <v>0.33900000000000002</v>
      </c>
      <c r="T23" s="40">
        <v>0.379</v>
      </c>
      <c r="U23" s="40">
        <v>0.71799999999999997</v>
      </c>
      <c r="V23" s="40">
        <v>103</v>
      </c>
      <c r="W23" s="40">
        <v>0.314</v>
      </c>
      <c r="X23" s="40">
        <v>6</v>
      </c>
      <c r="Y23" s="40">
        <v>13</v>
      </c>
      <c r="Z23" s="40">
        <v>90</v>
      </c>
      <c r="AA23" s="40">
        <v>30</v>
      </c>
      <c r="AB23" s="41">
        <f>Z23/(Z23+AA23)</f>
        <v>0.75</v>
      </c>
      <c r="AC23" s="58">
        <f t="shared" si="0"/>
        <v>0.1402508551881414</v>
      </c>
      <c r="AD23" s="58">
        <f t="shared" si="1"/>
        <v>1.2542759407069556E-2</v>
      </c>
      <c r="AE23" s="58">
        <f t="shared" si="2"/>
        <v>8.95096921322691E-2</v>
      </c>
      <c r="AF23" s="42" t="str">
        <f>VLOOKUP(B23, 'Top 100 Hitters (1969)'!A:AM, 1, FALSE())</f>
        <v>Roberto Alomar</v>
      </c>
    </row>
    <row r="24" spans="1:32">
      <c r="A24" s="35">
        <v>45</v>
      </c>
      <c r="B24" s="36" t="s">
        <v>184</v>
      </c>
      <c r="C24" s="36">
        <v>2004</v>
      </c>
      <c r="D24" s="36">
        <v>2006</v>
      </c>
      <c r="E24" s="36" t="s">
        <v>277</v>
      </c>
      <c r="F24" s="36">
        <v>10.7</v>
      </c>
      <c r="G24" s="36">
        <v>306</v>
      </c>
      <c r="H24" s="36">
        <v>1284</v>
      </c>
      <c r="I24" s="36">
        <v>1117</v>
      </c>
      <c r="J24" s="36">
        <v>165</v>
      </c>
      <c r="K24" s="36">
        <v>358</v>
      </c>
      <c r="L24" s="36">
        <v>70</v>
      </c>
      <c r="M24" s="36">
        <v>7</v>
      </c>
      <c r="N24" s="36">
        <v>28</v>
      </c>
      <c r="O24" s="36">
        <v>156</v>
      </c>
      <c r="P24" s="36">
        <v>151</v>
      </c>
      <c r="Q24" s="36">
        <v>132</v>
      </c>
      <c r="R24" s="36">
        <v>0.32100000000000001</v>
      </c>
      <c r="S24" s="36">
        <v>0.39900000000000002</v>
      </c>
      <c r="T24" s="36">
        <v>0.47099999999999997</v>
      </c>
      <c r="U24" s="36">
        <v>0.87</v>
      </c>
      <c r="V24" s="36">
        <v>128</v>
      </c>
      <c r="W24" s="36">
        <v>0.34</v>
      </c>
      <c r="X24" s="36">
        <v>3</v>
      </c>
      <c r="Y24" s="36">
        <v>13</v>
      </c>
      <c r="Z24" s="36">
        <v>22</v>
      </c>
      <c r="AA24" s="36">
        <v>4</v>
      </c>
      <c r="AB24" s="37">
        <f>Z24/(Z24+AA24)</f>
        <v>0.84615384615384615</v>
      </c>
      <c r="AC24" s="57">
        <f t="shared" si="0"/>
        <v>0.14771709937332139</v>
      </c>
      <c r="AD24" s="57">
        <f t="shared" si="1"/>
        <v>2.5067144136078783E-2</v>
      </c>
      <c r="AE24" s="57">
        <f t="shared" si="2"/>
        <v>0.13965980304386749</v>
      </c>
      <c r="AF24" s="38" t="str">
        <f>VLOOKUP(B24, 'Top 100 Hitters (1969)'!A:AM, 1, FALSE())</f>
        <v>Joe Mauer</v>
      </c>
    </row>
    <row r="25" spans="1:32">
      <c r="A25" s="39">
        <v>46</v>
      </c>
      <c r="B25" s="40" t="s">
        <v>124</v>
      </c>
      <c r="C25" s="40">
        <v>1981</v>
      </c>
      <c r="D25" s="40">
        <v>1983</v>
      </c>
      <c r="E25" s="40" t="s">
        <v>281</v>
      </c>
      <c r="F25" s="40">
        <v>10.7</v>
      </c>
      <c r="G25" s="40">
        <v>345</v>
      </c>
      <c r="H25" s="40">
        <v>1421</v>
      </c>
      <c r="I25" s="40">
        <v>1300</v>
      </c>
      <c r="J25" s="40">
        <v>212</v>
      </c>
      <c r="K25" s="40">
        <v>374</v>
      </c>
      <c r="L25" s="40">
        <v>79</v>
      </c>
      <c r="M25" s="40">
        <v>7</v>
      </c>
      <c r="N25" s="40">
        <v>55</v>
      </c>
      <c r="O25" s="40">
        <v>195</v>
      </c>
      <c r="P25" s="40">
        <v>105</v>
      </c>
      <c r="Q25" s="40">
        <v>200</v>
      </c>
      <c r="R25" s="40">
        <v>0.28799999999999998</v>
      </c>
      <c r="S25" s="40">
        <v>0.34</v>
      </c>
      <c r="T25" s="40">
        <v>0.48599999999999999</v>
      </c>
      <c r="U25" s="40">
        <v>0.82599999999999996</v>
      </c>
      <c r="V25" s="40">
        <v>126</v>
      </c>
      <c r="W25" s="40">
        <v>0.30199999999999999</v>
      </c>
      <c r="X25" s="40">
        <v>3</v>
      </c>
      <c r="Y25" s="40">
        <v>11</v>
      </c>
      <c r="Z25" s="40">
        <v>3</v>
      </c>
      <c r="AA25" s="40">
        <v>7</v>
      </c>
      <c r="AB25" s="41">
        <f>Z25/(Z25+AA25)</f>
        <v>0.3</v>
      </c>
      <c r="AC25" s="58">
        <f t="shared" si="0"/>
        <v>0.16307692307692306</v>
      </c>
      <c r="AD25" s="58">
        <f t="shared" si="1"/>
        <v>4.230769230769231E-2</v>
      </c>
      <c r="AE25" s="58">
        <f t="shared" si="2"/>
        <v>0.15</v>
      </c>
      <c r="AF25" s="42" t="str">
        <f>VLOOKUP(B25, 'Top 100 Hitters (1969)'!A:AM, 1, FALSE())</f>
        <v>Cal Ripken Jr.</v>
      </c>
    </row>
    <row r="26" spans="1:32">
      <c r="A26" s="35">
        <v>48</v>
      </c>
      <c r="B26" s="36" t="s">
        <v>196</v>
      </c>
      <c r="C26" s="36">
        <v>1973</v>
      </c>
      <c r="D26" s="36">
        <v>1975</v>
      </c>
      <c r="E26" s="36" t="s">
        <v>280</v>
      </c>
      <c r="F26" s="36">
        <v>10.6</v>
      </c>
      <c r="G26" s="36">
        <v>279</v>
      </c>
      <c r="H26" s="36">
        <v>1159</v>
      </c>
      <c r="I26" s="36">
        <v>1044</v>
      </c>
      <c r="J26" s="36">
        <v>158</v>
      </c>
      <c r="K26" s="36">
        <v>351</v>
      </c>
      <c r="L26" s="36">
        <v>55</v>
      </c>
      <c r="M26" s="36">
        <v>15</v>
      </c>
      <c r="N26" s="36">
        <v>17</v>
      </c>
      <c r="O26" s="36">
        <v>123</v>
      </c>
      <c r="P26" s="36">
        <v>91</v>
      </c>
      <c r="Q26" s="36">
        <v>82</v>
      </c>
      <c r="R26" s="36">
        <v>0.33600000000000002</v>
      </c>
      <c r="S26" s="36">
        <v>0.39</v>
      </c>
      <c r="T26" s="36">
        <v>0.46600000000000003</v>
      </c>
      <c r="U26" s="36">
        <v>0.85699999999999998</v>
      </c>
      <c r="V26" s="36">
        <v>136</v>
      </c>
      <c r="W26" s="36">
        <v>0.34899999999999998</v>
      </c>
      <c r="X26" s="36">
        <v>9</v>
      </c>
      <c r="Y26" s="36">
        <v>11</v>
      </c>
      <c r="Z26" s="36">
        <v>23</v>
      </c>
      <c r="AA26" s="36">
        <v>16</v>
      </c>
      <c r="AB26" s="37">
        <f>Z26/(Z26+AA26)</f>
        <v>0.58974358974358976</v>
      </c>
      <c r="AC26" s="57">
        <f t="shared" si="0"/>
        <v>0.15134099616858238</v>
      </c>
      <c r="AD26" s="57">
        <f t="shared" si="1"/>
        <v>1.6283524904214558E-2</v>
      </c>
      <c r="AE26" s="57">
        <f t="shared" si="2"/>
        <v>0.11781609195402298</v>
      </c>
      <c r="AF26" s="38" t="str">
        <f>VLOOKUP(B26, 'Top 100 Hitters (1969)'!A:AM, 1, FALSE())</f>
        <v>Bill Madlock</v>
      </c>
    </row>
    <row r="27" spans="1:32">
      <c r="A27" s="39">
        <v>54</v>
      </c>
      <c r="B27" s="40" t="s">
        <v>162</v>
      </c>
      <c r="C27" s="40">
        <v>1991</v>
      </c>
      <c r="D27" s="40">
        <v>1993</v>
      </c>
      <c r="E27" s="40" t="s">
        <v>284</v>
      </c>
      <c r="F27" s="40">
        <v>10.4</v>
      </c>
      <c r="G27" s="40">
        <v>316</v>
      </c>
      <c r="H27" s="40">
        <v>1387</v>
      </c>
      <c r="I27" s="40">
        <v>1219</v>
      </c>
      <c r="J27" s="40">
        <v>221</v>
      </c>
      <c r="K27" s="40">
        <v>364</v>
      </c>
      <c r="L27" s="40">
        <v>44</v>
      </c>
      <c r="M27" s="40">
        <v>16</v>
      </c>
      <c r="N27" s="40">
        <v>6</v>
      </c>
      <c r="O27" s="40">
        <v>84</v>
      </c>
      <c r="P27" s="40">
        <v>154</v>
      </c>
      <c r="Q27" s="40">
        <v>156</v>
      </c>
      <c r="R27" s="40">
        <v>0.29899999999999999</v>
      </c>
      <c r="S27" s="40">
        <v>0.377</v>
      </c>
      <c r="T27" s="40">
        <v>0.376</v>
      </c>
      <c r="U27" s="40">
        <v>0.753</v>
      </c>
      <c r="V27" s="40">
        <v>110</v>
      </c>
      <c r="W27" s="40">
        <v>0.33700000000000002</v>
      </c>
      <c r="X27" s="40">
        <v>3</v>
      </c>
      <c r="Y27" s="40">
        <v>5</v>
      </c>
      <c r="Z27" s="40">
        <v>138</v>
      </c>
      <c r="AA27" s="40">
        <v>27</v>
      </c>
      <c r="AB27" s="41">
        <f>Z27/(Z27+AA27)</f>
        <v>0.83636363636363631</v>
      </c>
      <c r="AC27" s="58">
        <f t="shared" si="0"/>
        <v>0.18129614438063987</v>
      </c>
      <c r="AD27" s="58">
        <f t="shared" si="1"/>
        <v>4.9220672682526662E-3</v>
      </c>
      <c r="AE27" s="58">
        <f t="shared" si="2"/>
        <v>6.8908941755537328E-2</v>
      </c>
      <c r="AF27" s="42" t="str">
        <f>VLOOKUP(B27, 'Top 100 Hitters (1969)'!A:AM, 1, FALSE())</f>
        <v>Kenny Lofton</v>
      </c>
    </row>
    <row r="28" spans="1:32" ht="30">
      <c r="A28" s="35">
        <v>55</v>
      </c>
      <c r="B28" s="36" t="s">
        <v>123</v>
      </c>
      <c r="C28" s="36">
        <v>2003</v>
      </c>
      <c r="D28" s="36">
        <v>2005</v>
      </c>
      <c r="E28" s="36" t="s">
        <v>281</v>
      </c>
      <c r="F28" s="36">
        <v>10.3</v>
      </c>
      <c r="G28" s="36">
        <v>405</v>
      </c>
      <c r="H28" s="36">
        <v>1716</v>
      </c>
      <c r="I28" s="36">
        <v>1530</v>
      </c>
      <c r="J28" s="36">
        <v>246</v>
      </c>
      <c r="K28" s="36">
        <v>459</v>
      </c>
      <c r="L28" s="36">
        <v>95</v>
      </c>
      <c r="M28" s="36">
        <v>6</v>
      </c>
      <c r="N28" s="36">
        <v>78</v>
      </c>
      <c r="O28" s="36">
        <v>290</v>
      </c>
      <c r="P28" s="36">
        <v>157</v>
      </c>
      <c r="Q28" s="36">
        <v>357</v>
      </c>
      <c r="R28" s="36">
        <v>0.3</v>
      </c>
      <c r="S28" s="36">
        <v>0.36599999999999999</v>
      </c>
      <c r="T28" s="36">
        <v>0.52300000000000002</v>
      </c>
      <c r="U28" s="36">
        <v>0.88900000000000001</v>
      </c>
      <c r="V28" s="36">
        <v>133</v>
      </c>
      <c r="W28" s="36">
        <v>0.34300000000000003</v>
      </c>
      <c r="X28" s="36">
        <v>10</v>
      </c>
      <c r="Y28" s="36">
        <v>15</v>
      </c>
      <c r="Z28" s="36">
        <v>6</v>
      </c>
      <c r="AA28" s="36">
        <v>4</v>
      </c>
      <c r="AB28" s="37">
        <f>Z28/(Z28+AA28)</f>
        <v>0.6</v>
      </c>
      <c r="AC28" s="57">
        <f t="shared" si="0"/>
        <v>0.16078431372549021</v>
      </c>
      <c r="AD28" s="57">
        <f t="shared" si="1"/>
        <v>5.0980392156862744E-2</v>
      </c>
      <c r="AE28" s="57">
        <f t="shared" si="2"/>
        <v>0.18954248366013071</v>
      </c>
      <c r="AF28" s="38" t="str">
        <f>VLOOKUP(B28, 'Top 100 Hitters (1969)'!A:AM, 1, FALSE())</f>
        <v>Miguel Cabrera</v>
      </c>
    </row>
    <row r="29" spans="1:32">
      <c r="A29" s="39">
        <v>59</v>
      </c>
      <c r="B29" s="40" t="s">
        <v>142</v>
      </c>
      <c r="C29" s="40">
        <v>1992</v>
      </c>
      <c r="D29" s="40">
        <v>1994</v>
      </c>
      <c r="E29" s="40" t="s">
        <v>279</v>
      </c>
      <c r="F29" s="40">
        <v>10.1</v>
      </c>
      <c r="G29" s="40">
        <v>277</v>
      </c>
      <c r="H29" s="40">
        <v>1117</v>
      </c>
      <c r="I29" s="40">
        <v>1021</v>
      </c>
      <c r="J29" s="40">
        <v>150</v>
      </c>
      <c r="K29" s="40">
        <v>319</v>
      </c>
      <c r="L29" s="40">
        <v>45</v>
      </c>
      <c r="M29" s="40">
        <v>2</v>
      </c>
      <c r="N29" s="40">
        <v>60</v>
      </c>
      <c r="O29" s="40">
        <v>211</v>
      </c>
      <c r="P29" s="40">
        <v>83</v>
      </c>
      <c r="Q29" s="40">
        <v>163</v>
      </c>
      <c r="R29" s="40">
        <v>0.312</v>
      </c>
      <c r="S29" s="40">
        <v>0.36399999999999999</v>
      </c>
      <c r="T29" s="40">
        <v>0.53700000000000003</v>
      </c>
      <c r="U29" s="40">
        <v>0.90100000000000002</v>
      </c>
      <c r="V29" s="40">
        <v>142</v>
      </c>
      <c r="W29" s="40">
        <v>0.32100000000000001</v>
      </c>
      <c r="X29" s="40">
        <v>5</v>
      </c>
      <c r="Y29" s="40">
        <v>8</v>
      </c>
      <c r="Z29" s="40">
        <v>4</v>
      </c>
      <c r="AA29" s="40">
        <v>7</v>
      </c>
      <c r="AB29" s="41">
        <f>Z29/(Z29+AA29)</f>
        <v>0.36363636363636365</v>
      </c>
      <c r="AC29" s="58">
        <f t="shared" si="0"/>
        <v>0.14691478942213515</v>
      </c>
      <c r="AD29" s="58">
        <f t="shared" si="1"/>
        <v>5.8765915768854066E-2</v>
      </c>
      <c r="AE29" s="58">
        <f t="shared" si="2"/>
        <v>0.20666013712047013</v>
      </c>
      <c r="AF29" s="42" t="str">
        <f>VLOOKUP(B29, 'Top 100 Hitters (1969)'!A:AM, 1, FALSE())</f>
        <v>Mike Piazza</v>
      </c>
    </row>
    <row r="30" spans="1:32">
      <c r="A30" s="35">
        <v>60</v>
      </c>
      <c r="B30" s="36" t="s">
        <v>185</v>
      </c>
      <c r="C30" s="36">
        <v>1996</v>
      </c>
      <c r="D30" s="36">
        <v>1998</v>
      </c>
      <c r="E30" s="36" t="s">
        <v>277</v>
      </c>
      <c r="F30" s="36">
        <v>10</v>
      </c>
      <c r="G30" s="36">
        <v>353</v>
      </c>
      <c r="H30" s="36">
        <v>1514</v>
      </c>
      <c r="I30" s="36">
        <v>1292</v>
      </c>
      <c r="J30" s="36">
        <v>223</v>
      </c>
      <c r="K30" s="36">
        <v>366</v>
      </c>
      <c r="L30" s="36">
        <v>87</v>
      </c>
      <c r="M30" s="36">
        <v>7</v>
      </c>
      <c r="N30" s="36">
        <v>56</v>
      </c>
      <c r="O30" s="36">
        <v>220</v>
      </c>
      <c r="P30" s="36">
        <v>182</v>
      </c>
      <c r="Q30" s="36">
        <v>306</v>
      </c>
      <c r="R30" s="36">
        <v>0.28299999999999997</v>
      </c>
      <c r="S30" s="36">
        <v>0.378</v>
      </c>
      <c r="T30" s="36">
        <v>0.49099999999999999</v>
      </c>
      <c r="U30" s="36">
        <v>0.87</v>
      </c>
      <c r="V30" s="36">
        <v>126</v>
      </c>
      <c r="W30" s="36">
        <v>0.32800000000000001</v>
      </c>
      <c r="X30" s="36">
        <v>25</v>
      </c>
      <c r="Y30" s="36">
        <v>15</v>
      </c>
      <c r="Z30" s="36">
        <v>30</v>
      </c>
      <c r="AA30" s="36">
        <v>15</v>
      </c>
      <c r="AB30" s="37">
        <f>Z30/(Z30+AA30)</f>
        <v>0.66666666666666663</v>
      </c>
      <c r="AC30" s="57">
        <f t="shared" si="0"/>
        <v>0.17260061919504643</v>
      </c>
      <c r="AD30" s="57">
        <f t="shared" si="1"/>
        <v>4.3343653250773995E-2</v>
      </c>
      <c r="AE30" s="57">
        <f t="shared" si="2"/>
        <v>0.17027863777089783</v>
      </c>
      <c r="AF30" s="38" t="str">
        <f>VLOOKUP(B30, 'Top 100 Hitters (1969)'!A:AM, 1, FALSE())</f>
        <v>Scott Rolen</v>
      </c>
    </row>
    <row r="31" spans="1:32" ht="30">
      <c r="A31" s="39">
        <v>64</v>
      </c>
      <c r="B31" s="75" t="s">
        <v>220</v>
      </c>
      <c r="C31" s="40">
        <v>1978</v>
      </c>
      <c r="D31" s="40">
        <v>1980</v>
      </c>
      <c r="E31" s="40" t="s">
        <v>277</v>
      </c>
      <c r="F31" s="40">
        <v>9.8000000000000007</v>
      </c>
      <c r="G31" s="40">
        <v>429</v>
      </c>
      <c r="H31" s="40">
        <v>1882</v>
      </c>
      <c r="I31" s="40">
        <v>1709</v>
      </c>
      <c r="J31" s="40">
        <v>264</v>
      </c>
      <c r="K31" s="40">
        <v>478</v>
      </c>
      <c r="L31" s="40">
        <v>80</v>
      </c>
      <c r="M31" s="40">
        <v>10</v>
      </c>
      <c r="N31" s="40">
        <v>42</v>
      </c>
      <c r="O31" s="40">
        <v>211</v>
      </c>
      <c r="P31" s="40">
        <v>120</v>
      </c>
      <c r="Q31" s="40">
        <v>275</v>
      </c>
      <c r="R31" s="40">
        <v>0.28000000000000003</v>
      </c>
      <c r="S31" s="40">
        <v>0.32600000000000001</v>
      </c>
      <c r="T31" s="40">
        <v>0.41199999999999998</v>
      </c>
      <c r="U31" s="40">
        <v>0.73799999999999999</v>
      </c>
      <c r="V31" s="40">
        <v>105</v>
      </c>
      <c r="W31" s="40">
        <v>0.308</v>
      </c>
      <c r="X31" s="40">
        <v>7</v>
      </c>
      <c r="Y31" s="40">
        <v>22</v>
      </c>
      <c r="Z31" s="40">
        <v>54</v>
      </c>
      <c r="AA31" s="40">
        <v>22</v>
      </c>
      <c r="AB31" s="41">
        <f>Z31/(Z31+AA31)</f>
        <v>0.71052631578947367</v>
      </c>
      <c r="AC31" s="58">
        <f t="shared" si="0"/>
        <v>0.15447630193095377</v>
      </c>
      <c r="AD31" s="58">
        <f t="shared" si="1"/>
        <v>2.4575775307197192E-2</v>
      </c>
      <c r="AE31" s="58">
        <f t="shared" si="2"/>
        <v>0.12346401404330018</v>
      </c>
      <c r="AF31" s="42" t="str">
        <f>VLOOKUP(B31, 'Top 100 Hitters (1969)'!A:AM, 1, FALSE())</f>
        <v>Carney Lansford</v>
      </c>
    </row>
    <row r="32" spans="1:32">
      <c r="A32" s="35">
        <v>67</v>
      </c>
      <c r="B32" s="74" t="s">
        <v>108</v>
      </c>
      <c r="C32" s="36">
        <v>1995</v>
      </c>
      <c r="D32" s="36">
        <v>1997</v>
      </c>
      <c r="E32" s="36" t="s">
        <v>277</v>
      </c>
      <c r="F32" s="36">
        <v>9.6999999999999993</v>
      </c>
      <c r="G32" s="36">
        <v>331</v>
      </c>
      <c r="H32" s="36">
        <v>1453</v>
      </c>
      <c r="I32" s="36">
        <v>1284</v>
      </c>
      <c r="J32" s="36">
        <v>225</v>
      </c>
      <c r="K32" s="36">
        <v>385</v>
      </c>
      <c r="L32" s="36">
        <v>60</v>
      </c>
      <c r="M32" s="36">
        <v>14</v>
      </c>
      <c r="N32" s="36">
        <v>20</v>
      </c>
      <c r="O32" s="36">
        <v>155</v>
      </c>
      <c r="P32" s="36">
        <v>125</v>
      </c>
      <c r="Q32" s="36">
        <v>238</v>
      </c>
      <c r="R32" s="36">
        <v>0.3</v>
      </c>
      <c r="S32" s="36">
        <v>0.36799999999999999</v>
      </c>
      <c r="T32" s="36">
        <v>0.41499999999999998</v>
      </c>
      <c r="U32" s="36">
        <v>0.78300000000000003</v>
      </c>
      <c r="V32" s="36">
        <v>101</v>
      </c>
      <c r="W32" s="36">
        <v>0.35199999999999998</v>
      </c>
      <c r="X32" s="36">
        <v>19</v>
      </c>
      <c r="Y32" s="36">
        <v>11</v>
      </c>
      <c r="Z32" s="36">
        <v>37</v>
      </c>
      <c r="AA32" s="36">
        <v>19</v>
      </c>
      <c r="AB32" s="37">
        <f>Z32/(Z32+AA32)</f>
        <v>0.6607142857142857</v>
      </c>
      <c r="AC32" s="57">
        <f t="shared" si="0"/>
        <v>0.17523364485981308</v>
      </c>
      <c r="AD32" s="57">
        <f t="shared" si="1"/>
        <v>1.5576323987538941E-2</v>
      </c>
      <c r="AE32" s="57">
        <f t="shared" si="2"/>
        <v>0.12071651090342679</v>
      </c>
      <c r="AF32" s="38" t="str">
        <f>VLOOKUP(B32, 'Top 100 Hitters (1969)'!A:AM, 1, FALSE())</f>
        <v>Derek Jeter</v>
      </c>
    </row>
    <row r="33" spans="1:32" ht="30">
      <c r="A33" s="39">
        <v>73</v>
      </c>
      <c r="B33" s="40" t="s">
        <v>144</v>
      </c>
      <c r="C33" s="40">
        <v>1986</v>
      </c>
      <c r="D33" s="40">
        <v>1988</v>
      </c>
      <c r="E33" s="40" t="s">
        <v>280</v>
      </c>
      <c r="F33" s="40">
        <v>9.3000000000000007</v>
      </c>
      <c r="G33" s="40">
        <v>324</v>
      </c>
      <c r="H33" s="40">
        <v>1334</v>
      </c>
      <c r="I33" s="40">
        <v>1160</v>
      </c>
      <c r="J33" s="40">
        <v>194</v>
      </c>
      <c r="K33" s="40">
        <v>314</v>
      </c>
      <c r="L33" s="40">
        <v>51</v>
      </c>
      <c r="M33" s="40">
        <v>5</v>
      </c>
      <c r="N33" s="40">
        <v>84</v>
      </c>
      <c r="O33" s="40">
        <v>226</v>
      </c>
      <c r="P33" s="40">
        <v>151</v>
      </c>
      <c r="Q33" s="40">
        <v>266</v>
      </c>
      <c r="R33" s="40">
        <v>0.27100000000000002</v>
      </c>
      <c r="S33" s="40">
        <v>0.35599999999999998</v>
      </c>
      <c r="T33" s="40">
        <v>0.54100000000000004</v>
      </c>
      <c r="U33" s="40">
        <v>0.89700000000000002</v>
      </c>
      <c r="V33" s="40">
        <v>146</v>
      </c>
      <c r="W33" s="40">
        <v>0.28000000000000003</v>
      </c>
      <c r="X33" s="40">
        <v>10</v>
      </c>
      <c r="Y33" s="40">
        <v>12</v>
      </c>
      <c r="Z33" s="40">
        <v>1</v>
      </c>
      <c r="AA33" s="40">
        <v>2</v>
      </c>
      <c r="AB33" s="41">
        <f>Z33/(Z33+AA33)</f>
        <v>0.33333333333333331</v>
      </c>
      <c r="AC33" s="58">
        <f t="shared" si="0"/>
        <v>0.16724137931034483</v>
      </c>
      <c r="AD33" s="58">
        <f t="shared" si="1"/>
        <v>7.2413793103448282E-2</v>
      </c>
      <c r="AE33" s="58">
        <f t="shared" si="2"/>
        <v>0.19482758620689655</v>
      </c>
      <c r="AF33" s="42" t="str">
        <f>VLOOKUP(B33, 'Top 100 Hitters (1969)'!A:AM, 1, FALSE())</f>
        <v>Mark McGwire</v>
      </c>
    </row>
    <row r="34" spans="1:32" ht="30">
      <c r="A34" s="35">
        <v>77</v>
      </c>
      <c r="B34" s="36" t="s">
        <v>178</v>
      </c>
      <c r="C34" s="36">
        <v>1999</v>
      </c>
      <c r="D34" s="36">
        <v>2001</v>
      </c>
      <c r="E34" s="36" t="s">
        <v>279</v>
      </c>
      <c r="F34" s="36">
        <v>9.1999999999999993</v>
      </c>
      <c r="G34" s="36">
        <v>304</v>
      </c>
      <c r="H34" s="36">
        <v>1211</v>
      </c>
      <c r="I34" s="36">
        <v>1023</v>
      </c>
      <c r="J34" s="36">
        <v>196</v>
      </c>
      <c r="K34" s="36">
        <v>318</v>
      </c>
      <c r="L34" s="36">
        <v>85</v>
      </c>
      <c r="M34" s="36">
        <v>6</v>
      </c>
      <c r="N34" s="36">
        <v>59</v>
      </c>
      <c r="O34" s="36">
        <v>208</v>
      </c>
      <c r="P34" s="36">
        <v>160</v>
      </c>
      <c r="Q34" s="36">
        <v>215</v>
      </c>
      <c r="R34" s="36">
        <v>0.311</v>
      </c>
      <c r="S34" s="36">
        <v>0.40600000000000003</v>
      </c>
      <c r="T34" s="36">
        <v>0.57899999999999996</v>
      </c>
      <c r="U34" s="36">
        <v>0.98499999999999999</v>
      </c>
      <c r="V34" s="36">
        <v>143</v>
      </c>
      <c r="W34" s="36">
        <v>0.33900000000000002</v>
      </c>
      <c r="X34" s="36">
        <v>14</v>
      </c>
      <c r="Y34" s="36">
        <v>14</v>
      </c>
      <c r="Z34" s="36">
        <v>18</v>
      </c>
      <c r="AA34" s="36">
        <v>12</v>
      </c>
      <c r="AB34" s="37">
        <f t="shared" ref="AB34:AB65" si="3">Z34/(Z34+AA34)</f>
        <v>0.6</v>
      </c>
      <c r="AC34" s="57">
        <f t="shared" ref="AC34:AC65" si="4">J34/I34</f>
        <v>0.19159335288367546</v>
      </c>
      <c r="AD34" s="57">
        <f t="shared" ref="AD34:AD65" si="5">N34/I34</f>
        <v>5.767350928641251E-2</v>
      </c>
      <c r="AE34" s="57">
        <f t="shared" ref="AE34:AE65" si="6">O34/I34</f>
        <v>0.20332355816226785</v>
      </c>
      <c r="AF34" s="38" t="str">
        <f>VLOOKUP(B34, 'Top 100 Hitters (1969)'!A:AM, 1, FALSE())</f>
        <v>Lance Berkman</v>
      </c>
    </row>
    <row r="35" spans="1:32">
      <c r="A35" s="39">
        <v>82</v>
      </c>
      <c r="B35" s="40" t="s">
        <v>109</v>
      </c>
      <c r="C35" s="40">
        <v>1972</v>
      </c>
      <c r="D35" s="40">
        <v>1974</v>
      </c>
      <c r="E35" s="40" t="s">
        <v>280</v>
      </c>
      <c r="F35" s="40">
        <v>9.1</v>
      </c>
      <c r="G35" s="40">
        <v>307</v>
      </c>
      <c r="H35" s="40">
        <v>1169</v>
      </c>
      <c r="I35" s="40">
        <v>969</v>
      </c>
      <c r="J35" s="40">
        <v>153</v>
      </c>
      <c r="K35" s="40">
        <v>239</v>
      </c>
      <c r="L35" s="40">
        <v>39</v>
      </c>
      <c r="M35" s="40">
        <v>7</v>
      </c>
      <c r="N35" s="40">
        <v>55</v>
      </c>
      <c r="O35" s="40">
        <v>171</v>
      </c>
      <c r="P35" s="40">
        <v>173</v>
      </c>
      <c r="Q35" s="40">
        <v>289</v>
      </c>
      <c r="R35" s="40">
        <v>0.247</v>
      </c>
      <c r="S35" s="40">
        <v>0.36599999999999999</v>
      </c>
      <c r="T35" s="40">
        <v>0.47199999999999998</v>
      </c>
      <c r="U35" s="40">
        <v>0.83699999999999997</v>
      </c>
      <c r="V35" s="40">
        <v>130</v>
      </c>
      <c r="W35" s="40">
        <v>0.28999999999999998</v>
      </c>
      <c r="X35" s="40">
        <v>14</v>
      </c>
      <c r="Y35" s="40">
        <v>9</v>
      </c>
      <c r="Z35" s="40">
        <v>31</v>
      </c>
      <c r="AA35" s="40">
        <v>14</v>
      </c>
      <c r="AB35" s="41">
        <f t="shared" si="3"/>
        <v>0.68888888888888888</v>
      </c>
      <c r="AC35" s="58">
        <f t="shared" si="4"/>
        <v>0.15789473684210525</v>
      </c>
      <c r="AD35" s="58">
        <f t="shared" si="5"/>
        <v>5.6759545923632609E-2</v>
      </c>
      <c r="AE35" s="58">
        <f t="shared" si="6"/>
        <v>0.17647058823529413</v>
      </c>
      <c r="AF35" s="42" t="str">
        <f>VLOOKUP(B35, 'Top 100 Hitters (1969)'!A:AM, 1, FALSE())</f>
        <v>Mike Schmidt</v>
      </c>
    </row>
    <row r="36" spans="1:32">
      <c r="A36" s="35">
        <v>86</v>
      </c>
      <c r="B36" s="36" t="s">
        <v>111</v>
      </c>
      <c r="C36" s="36">
        <v>1993</v>
      </c>
      <c r="D36" s="36">
        <v>1996</v>
      </c>
      <c r="E36" s="36" t="s">
        <v>294</v>
      </c>
      <c r="F36" s="36">
        <v>8.9</v>
      </c>
      <c r="G36" s="36">
        <v>305</v>
      </c>
      <c r="H36" s="36">
        <v>1299</v>
      </c>
      <c r="I36" s="36">
        <v>1125</v>
      </c>
      <c r="J36" s="36">
        <v>203</v>
      </c>
      <c r="K36" s="36">
        <v>326</v>
      </c>
      <c r="L36" s="36">
        <v>55</v>
      </c>
      <c r="M36" s="36">
        <v>8</v>
      </c>
      <c r="N36" s="36">
        <v>53</v>
      </c>
      <c r="O36" s="36">
        <v>196</v>
      </c>
      <c r="P36" s="36">
        <v>161</v>
      </c>
      <c r="Q36" s="36">
        <v>188</v>
      </c>
      <c r="R36" s="36">
        <v>0.28999999999999998</v>
      </c>
      <c r="S36" s="36">
        <v>0.375</v>
      </c>
      <c r="T36" s="36">
        <v>0.49399999999999999</v>
      </c>
      <c r="U36" s="36">
        <v>0.87</v>
      </c>
      <c r="V36" s="36">
        <v>124</v>
      </c>
      <c r="W36" s="36">
        <v>0.30499999999999999</v>
      </c>
      <c r="X36" s="36">
        <v>0</v>
      </c>
      <c r="Y36" s="36">
        <v>11</v>
      </c>
      <c r="Z36" s="36">
        <v>22</v>
      </c>
      <c r="AA36" s="36">
        <v>5</v>
      </c>
      <c r="AB36" s="37">
        <f t="shared" si="3"/>
        <v>0.81481481481481477</v>
      </c>
      <c r="AC36" s="57">
        <f t="shared" si="4"/>
        <v>0.18044444444444444</v>
      </c>
      <c r="AD36" s="57">
        <f t="shared" si="5"/>
        <v>4.7111111111111111E-2</v>
      </c>
      <c r="AE36" s="57">
        <f t="shared" si="6"/>
        <v>0.17422222222222222</v>
      </c>
      <c r="AF36" s="38" t="str">
        <f>VLOOKUP(B36, 'Top 100 Hitters (1969)'!A:AM, 1, FALSE())</f>
        <v>Chipper Jones</v>
      </c>
    </row>
    <row r="37" spans="1:32">
      <c r="A37" s="39">
        <v>95</v>
      </c>
      <c r="B37" s="40" t="s">
        <v>183</v>
      </c>
      <c r="C37" s="40">
        <v>1984</v>
      </c>
      <c r="D37" s="40">
        <v>1986</v>
      </c>
      <c r="E37" s="40" t="s">
        <v>284</v>
      </c>
      <c r="F37" s="40">
        <v>8.6999999999999993</v>
      </c>
      <c r="G37" s="40">
        <v>450</v>
      </c>
      <c r="H37" s="40">
        <v>2050</v>
      </c>
      <c r="I37" s="40">
        <v>1928</v>
      </c>
      <c r="J37" s="40">
        <v>262</v>
      </c>
      <c r="K37" s="40">
        <v>587</v>
      </c>
      <c r="L37" s="40">
        <v>78</v>
      </c>
      <c r="M37" s="40">
        <v>24</v>
      </c>
      <c r="N37" s="40">
        <v>35</v>
      </c>
      <c r="O37" s="40">
        <v>201</v>
      </c>
      <c r="P37" s="40">
        <v>91</v>
      </c>
      <c r="Q37" s="40">
        <v>255</v>
      </c>
      <c r="R37" s="40">
        <v>0.30399999999999999</v>
      </c>
      <c r="S37" s="40">
        <v>0.34</v>
      </c>
      <c r="T37" s="40">
        <v>0.42399999999999999</v>
      </c>
      <c r="U37" s="40">
        <v>0.76400000000000001</v>
      </c>
      <c r="V37" s="40">
        <v>106</v>
      </c>
      <c r="W37" s="40">
        <v>0.33600000000000002</v>
      </c>
      <c r="X37" s="40">
        <v>15</v>
      </c>
      <c r="Y37" s="40">
        <v>5</v>
      </c>
      <c r="Z37" s="40">
        <v>55</v>
      </c>
      <c r="AA37" s="40">
        <v>31</v>
      </c>
      <c r="AB37" s="41">
        <f t="shared" si="3"/>
        <v>0.63953488372093026</v>
      </c>
      <c r="AC37" s="58">
        <f t="shared" si="4"/>
        <v>0.1358921161825726</v>
      </c>
      <c r="AD37" s="58">
        <f t="shared" si="5"/>
        <v>1.8153526970954358E-2</v>
      </c>
      <c r="AE37" s="58">
        <f t="shared" si="6"/>
        <v>0.10425311203319503</v>
      </c>
      <c r="AF37" s="42" t="str">
        <f>VLOOKUP(B37, 'Top 100 Hitters (1969)'!A:AM, 1, FALSE())</f>
        <v>Kirby Puckett</v>
      </c>
    </row>
    <row r="38" spans="1:32">
      <c r="A38" s="35">
        <v>98</v>
      </c>
      <c r="B38" s="36" t="s">
        <v>194</v>
      </c>
      <c r="C38" s="36">
        <v>2004</v>
      </c>
      <c r="D38" s="36">
        <v>2006</v>
      </c>
      <c r="E38" s="36" t="s">
        <v>284</v>
      </c>
      <c r="F38" s="36">
        <v>8.5</v>
      </c>
      <c r="G38" s="36">
        <v>401</v>
      </c>
      <c r="H38" s="36">
        <v>1632</v>
      </c>
      <c r="I38" s="36">
        <v>1481</v>
      </c>
      <c r="J38" s="36">
        <v>252</v>
      </c>
      <c r="K38" s="36">
        <v>459</v>
      </c>
      <c r="L38" s="36">
        <v>100</v>
      </c>
      <c r="M38" s="36">
        <v>15</v>
      </c>
      <c r="N38" s="36">
        <v>67</v>
      </c>
      <c r="O38" s="36">
        <v>258</v>
      </c>
      <c r="P38" s="36">
        <v>114</v>
      </c>
      <c r="Q38" s="36">
        <v>275</v>
      </c>
      <c r="R38" s="36">
        <v>0.31</v>
      </c>
      <c r="S38" s="36">
        <v>0.36799999999999999</v>
      </c>
      <c r="T38" s="36">
        <v>0.53300000000000003</v>
      </c>
      <c r="U38" s="36">
        <v>0.90200000000000002</v>
      </c>
      <c r="V38" s="36">
        <v>120</v>
      </c>
      <c r="W38" s="36">
        <v>0.34200000000000003</v>
      </c>
      <c r="X38" s="36">
        <v>28</v>
      </c>
      <c r="Y38" s="36">
        <v>8</v>
      </c>
      <c r="Z38" s="36">
        <v>27</v>
      </c>
      <c r="AA38" s="36">
        <v>11</v>
      </c>
      <c r="AB38" s="37">
        <f t="shared" si="3"/>
        <v>0.71052631578947367</v>
      </c>
      <c r="AC38" s="57">
        <f t="shared" si="4"/>
        <v>0.17015530047265362</v>
      </c>
      <c r="AD38" s="57">
        <f t="shared" si="5"/>
        <v>4.5239702903443618E-2</v>
      </c>
      <c r="AE38" s="57">
        <f t="shared" si="6"/>
        <v>0.17420661715057395</v>
      </c>
      <c r="AF38" s="38" t="str">
        <f>VLOOKUP(B38, 'Top 100 Hitters (1969)'!A:AM, 1, FALSE())</f>
        <v>Matt Holliday</v>
      </c>
    </row>
    <row r="39" spans="1:32">
      <c r="A39" s="39">
        <v>105</v>
      </c>
      <c r="B39" s="40" t="s">
        <v>106</v>
      </c>
      <c r="C39" s="40">
        <v>1994</v>
      </c>
      <c r="D39" s="40">
        <v>1996</v>
      </c>
      <c r="E39" s="40" t="s">
        <v>296</v>
      </c>
      <c r="F39" s="40">
        <v>8.3000000000000007</v>
      </c>
      <c r="G39" s="40">
        <v>211</v>
      </c>
      <c r="H39" s="40">
        <v>885</v>
      </c>
      <c r="I39" s="40">
        <v>797</v>
      </c>
      <c r="J39" s="40">
        <v>160</v>
      </c>
      <c r="K39" s="40">
        <v>259</v>
      </c>
      <c r="L39" s="40">
        <v>60</v>
      </c>
      <c r="M39" s="40">
        <v>3</v>
      </c>
      <c r="N39" s="40">
        <v>41</v>
      </c>
      <c r="O39" s="40">
        <v>144</v>
      </c>
      <c r="P39" s="40">
        <v>68</v>
      </c>
      <c r="Q39" s="40">
        <v>166</v>
      </c>
      <c r="R39" s="40">
        <v>0.32500000000000001</v>
      </c>
      <c r="S39" s="40">
        <v>0.377</v>
      </c>
      <c r="T39" s="40">
        <v>0.56200000000000006</v>
      </c>
      <c r="U39" s="40">
        <v>0.94</v>
      </c>
      <c r="V39" s="40">
        <v>136</v>
      </c>
      <c r="W39" s="40">
        <v>0.36499999999999999</v>
      </c>
      <c r="X39" s="40">
        <v>4</v>
      </c>
      <c r="Y39" s="40">
        <v>8</v>
      </c>
      <c r="Z39" s="40">
        <v>22</v>
      </c>
      <c r="AA39" s="40">
        <v>6</v>
      </c>
      <c r="AB39" s="41">
        <f t="shared" si="3"/>
        <v>0.7857142857142857</v>
      </c>
      <c r="AC39" s="58">
        <f t="shared" si="4"/>
        <v>0.20075282308657466</v>
      </c>
      <c r="AD39" s="58">
        <f t="shared" si="5"/>
        <v>5.1442910915934753E-2</v>
      </c>
      <c r="AE39" s="58">
        <f t="shared" si="6"/>
        <v>0.1806775407779172</v>
      </c>
      <c r="AF39" s="42" t="str">
        <f>VLOOKUP(B39, 'Top 100 Hitters (1969)'!A:AM, 1, FALSE())</f>
        <v>Alex Rodriguez</v>
      </c>
    </row>
    <row r="40" spans="1:32">
      <c r="A40" s="35">
        <v>113</v>
      </c>
      <c r="B40" s="36" t="s">
        <v>177</v>
      </c>
      <c r="C40" s="36">
        <v>2007</v>
      </c>
      <c r="D40" s="36">
        <v>2009</v>
      </c>
      <c r="E40" s="36" t="s">
        <v>279</v>
      </c>
      <c r="F40" s="36">
        <v>8.1</v>
      </c>
      <c r="G40" s="36">
        <v>306</v>
      </c>
      <c r="H40" s="36">
        <v>1222</v>
      </c>
      <c r="I40" s="36">
        <v>1079</v>
      </c>
      <c r="J40" s="36">
        <v>162</v>
      </c>
      <c r="K40" s="36">
        <v>334</v>
      </c>
      <c r="L40" s="36">
        <v>77</v>
      </c>
      <c r="M40" s="36">
        <v>4</v>
      </c>
      <c r="N40" s="36">
        <v>53</v>
      </c>
      <c r="O40" s="36">
        <v>185</v>
      </c>
      <c r="P40" s="36">
        <v>134</v>
      </c>
      <c r="Q40" s="36">
        <v>223</v>
      </c>
      <c r="R40" s="36">
        <v>0.31</v>
      </c>
      <c r="S40" s="36">
        <v>0.38800000000000001</v>
      </c>
      <c r="T40" s="36">
        <v>0.53600000000000003</v>
      </c>
      <c r="U40" s="36">
        <v>0.92400000000000004</v>
      </c>
      <c r="V40" s="36">
        <v>139</v>
      </c>
      <c r="W40" s="36">
        <v>0.34899999999999998</v>
      </c>
      <c r="X40" s="36">
        <v>6</v>
      </c>
      <c r="Y40" s="36">
        <v>3</v>
      </c>
      <c r="Z40" s="36">
        <v>12</v>
      </c>
      <c r="AA40" s="36">
        <v>6</v>
      </c>
      <c r="AB40" s="37">
        <f t="shared" si="3"/>
        <v>0.66666666666666663</v>
      </c>
      <c r="AC40" s="57">
        <f t="shared" si="4"/>
        <v>0.15013901760889714</v>
      </c>
      <c r="AD40" s="57">
        <f t="shared" si="5"/>
        <v>4.911955514365153E-2</v>
      </c>
      <c r="AE40" s="57">
        <f t="shared" si="6"/>
        <v>0.17145505097312327</v>
      </c>
      <c r="AF40" s="38" t="str">
        <f>VLOOKUP(B40, 'Top 100 Hitters (1969)'!A:AM, 1, FALSE())</f>
        <v>Joey Votto</v>
      </c>
    </row>
    <row r="41" spans="1:32">
      <c r="A41" s="39">
        <v>118</v>
      </c>
      <c r="B41" s="75" t="s">
        <v>134</v>
      </c>
      <c r="C41" s="40">
        <v>1986</v>
      </c>
      <c r="D41" s="40">
        <v>1988</v>
      </c>
      <c r="E41" s="40" t="s">
        <v>280</v>
      </c>
      <c r="F41" s="40">
        <v>8</v>
      </c>
      <c r="G41" s="40">
        <v>317</v>
      </c>
      <c r="H41" s="40">
        <v>1309</v>
      </c>
      <c r="I41" s="40">
        <v>1186</v>
      </c>
      <c r="J41" s="40">
        <v>182</v>
      </c>
      <c r="K41" s="40">
        <v>326</v>
      </c>
      <c r="L41" s="40">
        <v>52</v>
      </c>
      <c r="M41" s="40">
        <v>10</v>
      </c>
      <c r="N41" s="40">
        <v>27</v>
      </c>
      <c r="O41" s="40">
        <v>118</v>
      </c>
      <c r="P41" s="40">
        <v>86</v>
      </c>
      <c r="Q41" s="40">
        <v>97</v>
      </c>
      <c r="R41" s="40">
        <v>0.27500000000000002</v>
      </c>
      <c r="S41" s="40">
        <v>0.32800000000000001</v>
      </c>
      <c r="T41" s="40">
        <v>0.40400000000000003</v>
      </c>
      <c r="U41" s="40">
        <v>0.73199999999999998</v>
      </c>
      <c r="V41" s="40">
        <v>99</v>
      </c>
      <c r="W41" s="40">
        <v>0.27900000000000003</v>
      </c>
      <c r="X41" s="40">
        <v>13</v>
      </c>
      <c r="Y41" s="40">
        <v>9</v>
      </c>
      <c r="Z41" s="40">
        <v>69</v>
      </c>
      <c r="AA41" s="40">
        <v>13</v>
      </c>
      <c r="AB41" s="41">
        <f t="shared" si="3"/>
        <v>0.84146341463414631</v>
      </c>
      <c r="AC41" s="58">
        <f t="shared" si="4"/>
        <v>0.15345699831365936</v>
      </c>
      <c r="AD41" s="58">
        <f t="shared" si="5"/>
        <v>2.2765598650927487E-2</v>
      </c>
      <c r="AE41" s="58">
        <f t="shared" si="6"/>
        <v>9.949409780775717E-2</v>
      </c>
      <c r="AF41" s="42" t="str">
        <f>VLOOKUP(B41, 'Top 100 Hitters (1969)'!A:AM, 1, FALSE())</f>
        <v>Barry Larkin</v>
      </c>
    </row>
    <row r="42" spans="1:32">
      <c r="A42" s="35">
        <v>135</v>
      </c>
      <c r="B42" s="36" t="s">
        <v>143</v>
      </c>
      <c r="C42" s="36">
        <v>1969</v>
      </c>
      <c r="D42" s="36">
        <v>1972</v>
      </c>
      <c r="E42" s="36" t="s">
        <v>294</v>
      </c>
      <c r="F42" s="36">
        <v>7.6</v>
      </c>
      <c r="G42" s="36">
        <v>147</v>
      </c>
      <c r="H42" s="36">
        <v>568</v>
      </c>
      <c r="I42" s="36">
        <v>510</v>
      </c>
      <c r="J42" s="36">
        <v>81</v>
      </c>
      <c r="K42" s="36">
        <v>149</v>
      </c>
      <c r="L42" s="36">
        <v>30</v>
      </c>
      <c r="M42" s="36">
        <v>10</v>
      </c>
      <c r="N42" s="36">
        <v>24</v>
      </c>
      <c r="O42" s="36">
        <v>67</v>
      </c>
      <c r="P42" s="36">
        <v>53</v>
      </c>
      <c r="Q42" s="36">
        <v>95</v>
      </c>
      <c r="R42" s="36">
        <v>0.29199999999999998</v>
      </c>
      <c r="S42" s="36">
        <v>0.36299999999999999</v>
      </c>
      <c r="T42" s="36">
        <v>0.53100000000000003</v>
      </c>
      <c r="U42" s="36">
        <v>0.89500000000000002</v>
      </c>
      <c r="V42" s="36">
        <v>156</v>
      </c>
      <c r="W42" s="36">
        <v>0.32</v>
      </c>
      <c r="X42" s="36">
        <v>4</v>
      </c>
      <c r="Y42" s="36">
        <v>0</v>
      </c>
      <c r="Z42" s="36">
        <v>5</v>
      </c>
      <c r="AA42" s="36">
        <v>2</v>
      </c>
      <c r="AB42" s="37">
        <f t="shared" si="3"/>
        <v>0.7142857142857143</v>
      </c>
      <c r="AC42" s="57">
        <f t="shared" si="4"/>
        <v>0.1588235294117647</v>
      </c>
      <c r="AD42" s="57">
        <f t="shared" si="5"/>
        <v>4.7058823529411764E-2</v>
      </c>
      <c r="AE42" s="57">
        <f t="shared" si="6"/>
        <v>0.13137254901960785</v>
      </c>
      <c r="AF42" s="38" t="str">
        <f>VLOOKUP(B42, 'Top 100 Hitters (1969)'!A:AM, 1, FALSE())</f>
        <v>Carlton Fisk</v>
      </c>
    </row>
    <row r="43" spans="1:32">
      <c r="A43" s="39">
        <v>140</v>
      </c>
      <c r="B43" s="75" t="s">
        <v>126</v>
      </c>
      <c r="C43" s="40">
        <v>1988</v>
      </c>
      <c r="D43" s="40">
        <v>1990</v>
      </c>
      <c r="E43" s="40" t="s">
        <v>280</v>
      </c>
      <c r="F43" s="40">
        <v>7.3</v>
      </c>
      <c r="G43" s="40">
        <v>334</v>
      </c>
      <c r="H43" s="40">
        <v>1261</v>
      </c>
      <c r="I43" s="40">
        <v>1121</v>
      </c>
      <c r="J43" s="40">
        <v>131</v>
      </c>
      <c r="K43" s="40">
        <v>293</v>
      </c>
      <c r="L43" s="40">
        <v>51</v>
      </c>
      <c r="M43" s="40">
        <v>5</v>
      </c>
      <c r="N43" s="40">
        <v>20</v>
      </c>
      <c r="O43" s="40">
        <v>107</v>
      </c>
      <c r="P43" s="40">
        <v>109</v>
      </c>
      <c r="Q43" s="40">
        <v>172</v>
      </c>
      <c r="R43" s="40">
        <v>0.26100000000000001</v>
      </c>
      <c r="S43" s="40">
        <v>0.33</v>
      </c>
      <c r="T43" s="40">
        <v>0.36899999999999999</v>
      </c>
      <c r="U43" s="40">
        <v>0.69899999999999995</v>
      </c>
      <c r="V43" s="40">
        <v>99</v>
      </c>
      <c r="W43" s="40">
        <v>0.29199999999999998</v>
      </c>
      <c r="X43" s="40">
        <v>9</v>
      </c>
      <c r="Y43" s="40">
        <v>6</v>
      </c>
      <c r="Z43" s="40">
        <v>52</v>
      </c>
      <c r="AA43" s="40">
        <v>15</v>
      </c>
      <c r="AB43" s="41">
        <f t="shared" si="3"/>
        <v>0.77611940298507465</v>
      </c>
      <c r="AC43" s="58">
        <f t="shared" si="4"/>
        <v>0.11685994647636039</v>
      </c>
      <c r="AD43" s="58">
        <f t="shared" si="5"/>
        <v>1.784121320249777E-2</v>
      </c>
      <c r="AE43" s="58">
        <f t="shared" si="6"/>
        <v>9.5450490633363069E-2</v>
      </c>
      <c r="AF43" s="42" t="str">
        <f>VLOOKUP(B43, 'Top 100 Hitters (1969)'!A:AM, 1, FALSE())</f>
        <v>Craig Biggio</v>
      </c>
    </row>
    <row r="44" spans="1:32" ht="30">
      <c r="A44" s="35">
        <v>148</v>
      </c>
      <c r="B44" s="36" t="s">
        <v>159</v>
      </c>
      <c r="C44" s="36">
        <v>1996</v>
      </c>
      <c r="D44" s="36">
        <v>1998</v>
      </c>
      <c r="E44" s="36" t="s">
        <v>277</v>
      </c>
      <c r="F44" s="36">
        <v>7.2</v>
      </c>
      <c r="G44" s="36">
        <v>258</v>
      </c>
      <c r="H44" s="36">
        <v>1058</v>
      </c>
      <c r="I44" s="36">
        <v>975</v>
      </c>
      <c r="J44" s="36">
        <v>154</v>
      </c>
      <c r="K44" s="36">
        <v>305</v>
      </c>
      <c r="L44" s="36">
        <v>59</v>
      </c>
      <c r="M44" s="36">
        <v>9</v>
      </c>
      <c r="N44" s="36">
        <v>50</v>
      </c>
      <c r="O44" s="36">
        <v>150</v>
      </c>
      <c r="P44" s="36">
        <v>61</v>
      </c>
      <c r="Q44" s="36">
        <v>137</v>
      </c>
      <c r="R44" s="36">
        <v>0.313</v>
      </c>
      <c r="S44" s="36">
        <v>0.35899999999999999</v>
      </c>
      <c r="T44" s="36">
        <v>0.54600000000000004</v>
      </c>
      <c r="U44" s="36">
        <v>0.90500000000000003</v>
      </c>
      <c r="V44" s="36">
        <v>136</v>
      </c>
      <c r="W44" s="36">
        <v>0.32</v>
      </c>
      <c r="X44" s="36">
        <v>14</v>
      </c>
      <c r="Y44" s="36">
        <v>8</v>
      </c>
      <c r="Z44" s="36">
        <v>14</v>
      </c>
      <c r="AA44" s="36">
        <v>13</v>
      </c>
      <c r="AB44" s="37">
        <f t="shared" si="3"/>
        <v>0.51851851851851849</v>
      </c>
      <c r="AC44" s="57">
        <f t="shared" si="4"/>
        <v>0.15794871794871795</v>
      </c>
      <c r="AD44" s="57">
        <f t="shared" si="5"/>
        <v>5.128205128205128E-2</v>
      </c>
      <c r="AE44" s="57">
        <f t="shared" si="6"/>
        <v>0.15384615384615385</v>
      </c>
      <c r="AF44" s="38" t="str">
        <f>VLOOKUP(B44, 'Top 100 Hitters (1969)'!A:AM, 1, FALSE())</f>
        <v>Vladimir Guerrero</v>
      </c>
    </row>
    <row r="45" spans="1:32">
      <c r="A45" s="39">
        <v>163</v>
      </c>
      <c r="B45" s="40" t="s">
        <v>138</v>
      </c>
      <c r="C45" s="40">
        <v>1982</v>
      </c>
      <c r="D45" s="40">
        <v>1984</v>
      </c>
      <c r="E45" s="40" t="s">
        <v>280</v>
      </c>
      <c r="F45" s="40">
        <v>7</v>
      </c>
      <c r="G45" s="40">
        <v>298</v>
      </c>
      <c r="H45" s="40">
        <v>1218</v>
      </c>
      <c r="I45" s="40">
        <v>1100</v>
      </c>
      <c r="J45" s="40">
        <v>155</v>
      </c>
      <c r="K45" s="40">
        <v>362</v>
      </c>
      <c r="L45" s="40">
        <v>45</v>
      </c>
      <c r="M45" s="40">
        <v>14</v>
      </c>
      <c r="N45" s="40">
        <v>7</v>
      </c>
      <c r="O45" s="40">
        <v>125</v>
      </c>
      <c r="P45" s="40">
        <v>96</v>
      </c>
      <c r="Q45" s="40">
        <v>60</v>
      </c>
      <c r="R45" s="40">
        <v>0.32900000000000001</v>
      </c>
      <c r="S45" s="40">
        <v>0.38200000000000001</v>
      </c>
      <c r="T45" s="40">
        <v>0.41499999999999998</v>
      </c>
      <c r="U45" s="40">
        <v>0.79700000000000004</v>
      </c>
      <c r="V45" s="40">
        <v>125</v>
      </c>
      <c r="W45" s="40">
        <v>0.34200000000000003</v>
      </c>
      <c r="X45" s="40">
        <v>2</v>
      </c>
      <c r="Y45" s="40">
        <v>6</v>
      </c>
      <c r="Z45" s="40">
        <v>48</v>
      </c>
      <c r="AA45" s="40">
        <v>25</v>
      </c>
      <c r="AB45" s="41">
        <f t="shared" si="3"/>
        <v>0.65753424657534243</v>
      </c>
      <c r="AC45" s="58">
        <f t="shared" si="4"/>
        <v>0.1409090909090909</v>
      </c>
      <c r="AD45" s="58">
        <f t="shared" si="5"/>
        <v>6.3636363636363638E-3</v>
      </c>
      <c r="AE45" s="58">
        <f t="shared" si="6"/>
        <v>0.11363636363636363</v>
      </c>
      <c r="AF45" s="42" t="str">
        <f>VLOOKUP(B45, 'Top 100 Hitters (1969)'!A:AM, 1, FALSE())</f>
        <v>Tony Gwynn</v>
      </c>
    </row>
    <row r="46" spans="1:32">
      <c r="A46" s="35">
        <v>175</v>
      </c>
      <c r="B46" s="36" t="s">
        <v>114</v>
      </c>
      <c r="C46" s="36">
        <v>1973</v>
      </c>
      <c r="D46" s="36">
        <v>1975</v>
      </c>
      <c r="E46" s="36" t="s">
        <v>281</v>
      </c>
      <c r="F46" s="36">
        <v>6.8</v>
      </c>
      <c r="G46" s="36">
        <v>305</v>
      </c>
      <c r="H46" s="36">
        <v>1224</v>
      </c>
      <c r="I46" s="36">
        <v>1131</v>
      </c>
      <c r="J46" s="36">
        <v>135</v>
      </c>
      <c r="K46" s="36">
        <v>329</v>
      </c>
      <c r="L46" s="36">
        <v>58</v>
      </c>
      <c r="M46" s="36">
        <v>18</v>
      </c>
      <c r="N46" s="36">
        <v>13</v>
      </c>
      <c r="O46" s="36">
        <v>137</v>
      </c>
      <c r="P46" s="36">
        <v>67</v>
      </c>
      <c r="Q46" s="36">
        <v>92</v>
      </c>
      <c r="R46" s="36">
        <v>0.29099999999999998</v>
      </c>
      <c r="S46" s="36">
        <v>0.32900000000000001</v>
      </c>
      <c r="T46" s="36">
        <v>0.40799999999999997</v>
      </c>
      <c r="U46" s="36">
        <v>0.73799999999999999</v>
      </c>
      <c r="V46" s="36">
        <v>106</v>
      </c>
      <c r="W46" s="36">
        <v>0.30599999999999999</v>
      </c>
      <c r="X46" s="36">
        <v>2</v>
      </c>
      <c r="Y46" s="36">
        <v>8</v>
      </c>
      <c r="Z46" s="36">
        <v>21</v>
      </c>
      <c r="AA46" s="36">
        <v>15</v>
      </c>
      <c r="AB46" s="37">
        <f t="shared" si="3"/>
        <v>0.58333333333333337</v>
      </c>
      <c r="AC46" s="57">
        <f t="shared" si="4"/>
        <v>0.11936339522546419</v>
      </c>
      <c r="AD46" s="57">
        <f t="shared" si="5"/>
        <v>1.1494252873563218E-2</v>
      </c>
      <c r="AE46" s="57">
        <f t="shared" si="6"/>
        <v>0.12113174182139699</v>
      </c>
      <c r="AF46" s="38" t="str">
        <f>VLOOKUP(B46, 'Top 100 Hitters (1969)'!A:AM, 1, FALSE())</f>
        <v>George Brett</v>
      </c>
    </row>
    <row r="47" spans="1:32">
      <c r="A47" s="39">
        <v>190</v>
      </c>
      <c r="B47" s="40" t="s">
        <v>166</v>
      </c>
      <c r="C47" s="40">
        <v>1986</v>
      </c>
      <c r="D47" s="40">
        <v>1988</v>
      </c>
      <c r="E47" s="40" t="s">
        <v>280</v>
      </c>
      <c r="F47" s="40">
        <v>6.6</v>
      </c>
      <c r="G47" s="40">
        <v>264</v>
      </c>
      <c r="H47" s="40">
        <v>984</v>
      </c>
      <c r="I47" s="40">
        <v>836</v>
      </c>
      <c r="J47" s="40">
        <v>159</v>
      </c>
      <c r="K47" s="40">
        <v>225</v>
      </c>
      <c r="L47" s="40">
        <v>51</v>
      </c>
      <c r="M47" s="40">
        <v>4</v>
      </c>
      <c r="N47" s="40">
        <v>54</v>
      </c>
      <c r="O47" s="40">
        <v>125</v>
      </c>
      <c r="P47" s="40">
        <v>139</v>
      </c>
      <c r="Q47" s="40">
        <v>255</v>
      </c>
      <c r="R47" s="40">
        <v>0.26900000000000002</v>
      </c>
      <c r="S47" s="40">
        <v>0.375</v>
      </c>
      <c r="T47" s="40">
        <v>0.53300000000000003</v>
      </c>
      <c r="U47" s="40">
        <v>0.90800000000000003</v>
      </c>
      <c r="V47" s="40">
        <v>146</v>
      </c>
      <c r="W47" s="40">
        <v>0.32200000000000001</v>
      </c>
      <c r="X47" s="40">
        <v>5</v>
      </c>
      <c r="Y47" s="40">
        <v>4</v>
      </c>
      <c r="Z47" s="40">
        <v>9</v>
      </c>
      <c r="AA47" s="40">
        <v>3</v>
      </c>
      <c r="AB47" s="41">
        <f t="shared" si="3"/>
        <v>0.75</v>
      </c>
      <c r="AC47" s="58">
        <f t="shared" si="4"/>
        <v>0.19019138755980861</v>
      </c>
      <c r="AD47" s="58">
        <f t="shared" si="5"/>
        <v>6.4593301435406703E-2</v>
      </c>
      <c r="AE47" s="58">
        <f t="shared" si="6"/>
        <v>0.14952153110047847</v>
      </c>
      <c r="AF47" s="42" t="str">
        <f>VLOOKUP(B47, 'Top 100 Hitters (1969)'!A:AM, 1, FALSE())</f>
        <v>Fred McGriff</v>
      </c>
    </row>
    <row r="48" spans="1:32">
      <c r="A48" s="35">
        <v>202</v>
      </c>
      <c r="B48" s="74" t="s">
        <v>136</v>
      </c>
      <c r="C48" s="36">
        <v>1977</v>
      </c>
      <c r="D48" s="36">
        <v>1979</v>
      </c>
      <c r="E48" s="36" t="s">
        <v>281</v>
      </c>
      <c r="F48" s="36">
        <v>6.5</v>
      </c>
      <c r="G48" s="36">
        <v>277</v>
      </c>
      <c r="H48" s="36">
        <v>1124</v>
      </c>
      <c r="I48" s="36">
        <v>939</v>
      </c>
      <c r="J48" s="36">
        <v>151</v>
      </c>
      <c r="K48" s="36">
        <v>267</v>
      </c>
      <c r="L48" s="36">
        <v>27</v>
      </c>
      <c r="M48" s="36">
        <v>15</v>
      </c>
      <c r="N48" s="36">
        <v>6</v>
      </c>
      <c r="O48" s="36">
        <v>102</v>
      </c>
      <c r="P48" s="36">
        <v>143</v>
      </c>
      <c r="Q48" s="36">
        <v>137</v>
      </c>
      <c r="R48" s="36">
        <v>0.28399999999999997</v>
      </c>
      <c r="S48" s="36">
        <v>0.376</v>
      </c>
      <c r="T48" s="36">
        <v>0.36399999999999999</v>
      </c>
      <c r="U48" s="36">
        <v>0.74</v>
      </c>
      <c r="V48" s="36">
        <v>103</v>
      </c>
      <c r="W48" s="36">
        <v>0.32300000000000001</v>
      </c>
      <c r="X48" s="36">
        <v>2</v>
      </c>
      <c r="Y48" s="36">
        <v>12</v>
      </c>
      <c r="Z48" s="36">
        <v>29</v>
      </c>
      <c r="AA48" s="36">
        <v>19</v>
      </c>
      <c r="AB48" s="37">
        <f t="shared" si="3"/>
        <v>0.60416666666666663</v>
      </c>
      <c r="AC48" s="57">
        <f t="shared" si="4"/>
        <v>0.16080937167199147</v>
      </c>
      <c r="AD48" s="57">
        <f t="shared" si="5"/>
        <v>6.3897763578274758E-3</v>
      </c>
      <c r="AE48" s="57">
        <f t="shared" si="6"/>
        <v>0.10862619808306709</v>
      </c>
      <c r="AF48" s="43" t="str">
        <f>VLOOKUP(B48, 'Top 100 Hitters (1969)'!A:AM, 1, FALSE())</f>
        <v>Lou Whitaker</v>
      </c>
    </row>
    <row r="49" spans="1:32">
      <c r="A49" s="39">
        <v>207</v>
      </c>
      <c r="B49" s="40" t="s">
        <v>189</v>
      </c>
      <c r="C49" s="40">
        <v>2003</v>
      </c>
      <c r="D49" s="40">
        <v>2005</v>
      </c>
      <c r="E49" s="40" t="s">
        <v>284</v>
      </c>
      <c r="F49" s="40">
        <v>6.4</v>
      </c>
      <c r="G49" s="40">
        <v>284</v>
      </c>
      <c r="H49" s="40">
        <v>1067</v>
      </c>
      <c r="I49" s="40">
        <v>944</v>
      </c>
      <c r="J49" s="40">
        <v>142</v>
      </c>
      <c r="K49" s="40">
        <v>261</v>
      </c>
      <c r="L49" s="40">
        <v>60</v>
      </c>
      <c r="M49" s="40">
        <v>9</v>
      </c>
      <c r="N49" s="40">
        <v>43</v>
      </c>
      <c r="O49" s="40">
        <v>183</v>
      </c>
      <c r="P49" s="40">
        <v>95</v>
      </c>
      <c r="Q49" s="40">
        <v>171</v>
      </c>
      <c r="R49" s="40">
        <v>0.27600000000000002</v>
      </c>
      <c r="S49" s="40">
        <v>0.35</v>
      </c>
      <c r="T49" s="40">
        <v>0.496</v>
      </c>
      <c r="U49" s="40">
        <v>0.84599999999999997</v>
      </c>
      <c r="V49" s="40">
        <v>115</v>
      </c>
      <c r="W49" s="40">
        <v>0.29499999999999998</v>
      </c>
      <c r="X49" s="40">
        <v>17</v>
      </c>
      <c r="Y49" s="40">
        <v>10</v>
      </c>
      <c r="Z49" s="40">
        <v>22</v>
      </c>
      <c r="AA49" s="40">
        <v>4</v>
      </c>
      <c r="AB49" s="41">
        <f t="shared" si="3"/>
        <v>0.84615384615384615</v>
      </c>
      <c r="AC49" s="58">
        <f t="shared" si="4"/>
        <v>0.15042372881355931</v>
      </c>
      <c r="AD49" s="58">
        <f t="shared" si="5"/>
        <v>4.5550847457627115E-2</v>
      </c>
      <c r="AE49" s="58">
        <f t="shared" si="6"/>
        <v>0.19385593220338984</v>
      </c>
      <c r="AF49" s="44" t="str">
        <f>VLOOKUP(B49, 'Top 100 Hitters (1969)'!A:AM, 1, FALSE())</f>
        <v>Chase Utley</v>
      </c>
    </row>
    <row r="50" spans="1:32">
      <c r="A50" s="35">
        <v>224</v>
      </c>
      <c r="B50" s="36" t="s">
        <v>169</v>
      </c>
      <c r="C50" s="36">
        <v>1976</v>
      </c>
      <c r="D50" s="36">
        <v>1978</v>
      </c>
      <c r="E50" s="36" t="s">
        <v>277</v>
      </c>
      <c r="F50" s="36">
        <v>6.2</v>
      </c>
      <c r="G50" s="36">
        <v>320</v>
      </c>
      <c r="H50" s="36">
        <v>1318</v>
      </c>
      <c r="I50" s="36">
        <v>1219</v>
      </c>
      <c r="J50" s="36">
        <v>157</v>
      </c>
      <c r="K50" s="36">
        <v>322</v>
      </c>
      <c r="L50" s="36">
        <v>54</v>
      </c>
      <c r="M50" s="36">
        <v>18</v>
      </c>
      <c r="N50" s="36">
        <v>44</v>
      </c>
      <c r="O50" s="36">
        <v>144</v>
      </c>
      <c r="P50" s="36">
        <v>69</v>
      </c>
      <c r="Q50" s="36">
        <v>234</v>
      </c>
      <c r="R50" s="36">
        <v>0.26400000000000001</v>
      </c>
      <c r="S50" s="36">
        <v>0.309</v>
      </c>
      <c r="T50" s="36">
        <v>0.44600000000000001</v>
      </c>
      <c r="U50" s="36">
        <v>0.755</v>
      </c>
      <c r="V50" s="36">
        <v>108</v>
      </c>
      <c r="W50" s="36">
        <v>0.29299999999999998</v>
      </c>
      <c r="X50" s="36">
        <v>14</v>
      </c>
      <c r="Y50" s="36">
        <v>9</v>
      </c>
      <c r="Z50" s="36">
        <v>50</v>
      </c>
      <c r="AA50" s="36">
        <v>20</v>
      </c>
      <c r="AB50" s="37">
        <f t="shared" si="3"/>
        <v>0.7142857142857143</v>
      </c>
      <c r="AC50" s="57">
        <f t="shared" si="4"/>
        <v>0.12879409351927809</v>
      </c>
      <c r="AD50" s="57">
        <f t="shared" si="5"/>
        <v>3.6095159967186222E-2</v>
      </c>
      <c r="AE50" s="57">
        <f t="shared" si="6"/>
        <v>0.11812961443806398</v>
      </c>
      <c r="AF50" s="43" t="str">
        <f>VLOOKUP(B50, 'Top 100 Hitters (1969)'!A:AM, 1, FALSE())</f>
        <v>Andre Dawson</v>
      </c>
    </row>
    <row r="51" spans="1:32">
      <c r="A51" s="39">
        <v>230</v>
      </c>
      <c r="B51" s="40" t="s">
        <v>158</v>
      </c>
      <c r="C51" s="40">
        <v>1992</v>
      </c>
      <c r="D51" s="40">
        <v>1994</v>
      </c>
      <c r="E51" s="40" t="s">
        <v>284</v>
      </c>
      <c r="F51" s="40">
        <v>6.1</v>
      </c>
      <c r="G51" s="40">
        <v>349</v>
      </c>
      <c r="H51" s="40">
        <v>1339</v>
      </c>
      <c r="I51" s="40">
        <v>1216</v>
      </c>
      <c r="J51" s="40">
        <v>170</v>
      </c>
      <c r="K51" s="40">
        <v>328</v>
      </c>
      <c r="L51" s="40">
        <v>69</v>
      </c>
      <c r="M51" s="40">
        <v>7</v>
      </c>
      <c r="N51" s="40">
        <v>46</v>
      </c>
      <c r="O51" s="40">
        <v>198</v>
      </c>
      <c r="P51" s="40">
        <v>80</v>
      </c>
      <c r="Q51" s="40">
        <v>248</v>
      </c>
      <c r="R51" s="40">
        <v>0.27</v>
      </c>
      <c r="S51" s="40">
        <v>0.32500000000000001</v>
      </c>
      <c r="T51" s="40">
        <v>0.45100000000000001</v>
      </c>
      <c r="U51" s="40">
        <v>0.77700000000000002</v>
      </c>
      <c r="V51" s="40">
        <v>107</v>
      </c>
      <c r="W51" s="40">
        <v>0.30199999999999999</v>
      </c>
      <c r="X51" s="40">
        <v>25</v>
      </c>
      <c r="Y51" s="40">
        <v>11</v>
      </c>
      <c r="Z51" s="40">
        <v>7</v>
      </c>
      <c r="AA51" s="40">
        <v>11</v>
      </c>
      <c r="AB51" s="41">
        <f t="shared" si="3"/>
        <v>0.3888888888888889</v>
      </c>
      <c r="AC51" s="58">
        <f t="shared" si="4"/>
        <v>0.13980263157894737</v>
      </c>
      <c r="AD51" s="58">
        <f t="shared" si="5"/>
        <v>3.7828947368421052E-2</v>
      </c>
      <c r="AE51" s="58">
        <f t="shared" si="6"/>
        <v>0.16282894736842105</v>
      </c>
      <c r="AF51" s="44" t="str">
        <f>VLOOKUP(B51, 'Top 100 Hitters (1969)'!A:AM, 1, FALSE())</f>
        <v>Jeff Kent</v>
      </c>
    </row>
    <row r="52" spans="1:32">
      <c r="A52" s="35">
        <v>244</v>
      </c>
      <c r="B52" s="36" t="s">
        <v>160</v>
      </c>
      <c r="C52" s="36">
        <v>1995</v>
      </c>
      <c r="D52" s="36">
        <v>1997</v>
      </c>
      <c r="E52" s="36" t="s">
        <v>284</v>
      </c>
      <c r="F52" s="36">
        <v>5.9</v>
      </c>
      <c r="G52" s="36">
        <v>336</v>
      </c>
      <c r="H52" s="36">
        <v>1396</v>
      </c>
      <c r="I52" s="36">
        <v>1231</v>
      </c>
      <c r="J52" s="36">
        <v>177</v>
      </c>
      <c r="K52" s="36">
        <v>353</v>
      </c>
      <c r="L52" s="36">
        <v>88</v>
      </c>
      <c r="M52" s="36">
        <v>3</v>
      </c>
      <c r="N52" s="36">
        <v>46</v>
      </c>
      <c r="O52" s="36">
        <v>185</v>
      </c>
      <c r="P52" s="36">
        <v>134</v>
      </c>
      <c r="Q52" s="36">
        <v>215</v>
      </c>
      <c r="R52" s="36">
        <v>0.28699999999999998</v>
      </c>
      <c r="S52" s="36">
        <v>0.35899999999999999</v>
      </c>
      <c r="T52" s="36">
        <v>0.47499999999999998</v>
      </c>
      <c r="U52" s="36">
        <v>0.83499999999999996</v>
      </c>
      <c r="V52" s="36">
        <v>115</v>
      </c>
      <c r="W52" s="36">
        <v>0.312</v>
      </c>
      <c r="X52" s="36">
        <v>14</v>
      </c>
      <c r="Y52" s="36">
        <v>15</v>
      </c>
      <c r="Z52" s="36">
        <v>2</v>
      </c>
      <c r="AA52" s="36">
        <v>3</v>
      </c>
      <c r="AB52" s="37">
        <f t="shared" si="3"/>
        <v>0.4</v>
      </c>
      <c r="AC52" s="57">
        <f t="shared" si="4"/>
        <v>0.1437855402112104</v>
      </c>
      <c r="AD52" s="57">
        <f t="shared" si="5"/>
        <v>3.736799350121852E-2</v>
      </c>
      <c r="AE52" s="57">
        <f t="shared" si="6"/>
        <v>0.1502843216896832</v>
      </c>
      <c r="AF52" s="43" t="str">
        <f>VLOOKUP(B52, 'Top 100 Hitters (1969)'!A:AM, 1, FALSE())</f>
        <v>Jason Giambi</v>
      </c>
    </row>
    <row r="53" spans="1:32">
      <c r="A53" s="39">
        <v>248</v>
      </c>
      <c r="B53" s="75" t="s">
        <v>204</v>
      </c>
      <c r="C53" s="40">
        <v>1972</v>
      </c>
      <c r="D53" s="40">
        <v>1974</v>
      </c>
      <c r="E53" s="40" t="s">
        <v>281</v>
      </c>
      <c r="F53" s="40">
        <v>5.9</v>
      </c>
      <c r="G53" s="40">
        <v>404</v>
      </c>
      <c r="H53" s="40">
        <v>1665</v>
      </c>
      <c r="I53" s="40">
        <v>1520</v>
      </c>
      <c r="J53" s="40">
        <v>186</v>
      </c>
      <c r="K53" s="40">
        <v>399</v>
      </c>
      <c r="L53" s="40">
        <v>59</v>
      </c>
      <c r="M53" s="40">
        <v>9</v>
      </c>
      <c r="N53" s="40">
        <v>30</v>
      </c>
      <c r="O53" s="40">
        <v>141</v>
      </c>
      <c r="P53" s="40">
        <v>118</v>
      </c>
      <c r="Q53" s="40">
        <v>105</v>
      </c>
      <c r="R53" s="40">
        <v>0.26300000000000001</v>
      </c>
      <c r="S53" s="40">
        <v>0.31900000000000001</v>
      </c>
      <c r="T53" s="40">
        <v>0.372</v>
      </c>
      <c r="U53" s="40">
        <v>0.69199999999999995</v>
      </c>
      <c r="V53" s="40">
        <v>98</v>
      </c>
      <c r="W53" s="40">
        <v>0.26500000000000001</v>
      </c>
      <c r="X53" s="40">
        <v>12</v>
      </c>
      <c r="Y53" s="40">
        <v>6</v>
      </c>
      <c r="Z53" s="40">
        <v>13</v>
      </c>
      <c r="AA53" s="40">
        <v>24</v>
      </c>
      <c r="AB53" s="41">
        <f t="shared" si="3"/>
        <v>0.35135135135135137</v>
      </c>
      <c r="AC53" s="58">
        <f t="shared" si="4"/>
        <v>0.12236842105263158</v>
      </c>
      <c r="AD53" s="58">
        <f t="shared" si="5"/>
        <v>1.9736842105263157E-2</v>
      </c>
      <c r="AE53" s="58">
        <f t="shared" si="6"/>
        <v>9.2763157894736839E-2</v>
      </c>
      <c r="AF53" s="44" t="str">
        <f>VLOOKUP(B53, 'Top 100 Hitters (1969)'!A:AM, 1, FALSE())</f>
        <v>Buddy Bell</v>
      </c>
    </row>
    <row r="54" spans="1:32" ht="30">
      <c r="A54" s="35">
        <v>252</v>
      </c>
      <c r="B54" s="74" t="s">
        <v>176</v>
      </c>
      <c r="C54" s="36">
        <v>1975</v>
      </c>
      <c r="D54" s="36">
        <v>1977</v>
      </c>
      <c r="E54" s="36" t="s">
        <v>281</v>
      </c>
      <c r="F54" s="36">
        <v>5.8</v>
      </c>
      <c r="G54" s="36">
        <v>302</v>
      </c>
      <c r="H54" s="36">
        <v>1193</v>
      </c>
      <c r="I54" s="36">
        <v>1042</v>
      </c>
      <c r="J54" s="36">
        <v>159</v>
      </c>
      <c r="K54" s="36">
        <v>276</v>
      </c>
      <c r="L54" s="36">
        <v>44</v>
      </c>
      <c r="M54" s="36">
        <v>15</v>
      </c>
      <c r="N54" s="36">
        <v>5</v>
      </c>
      <c r="O54" s="36">
        <v>83</v>
      </c>
      <c r="P54" s="36">
        <v>129</v>
      </c>
      <c r="Q54" s="36">
        <v>98</v>
      </c>
      <c r="R54" s="36">
        <v>0.26500000000000001</v>
      </c>
      <c r="S54" s="36">
        <v>0.34499999999999997</v>
      </c>
      <c r="T54" s="36">
        <v>0.35</v>
      </c>
      <c r="U54" s="36">
        <v>0.69499999999999995</v>
      </c>
      <c r="V54" s="36">
        <v>97</v>
      </c>
      <c r="W54" s="36">
        <v>0.28599999999999998</v>
      </c>
      <c r="X54" s="36">
        <v>4</v>
      </c>
      <c r="Y54" s="36">
        <v>10</v>
      </c>
      <c r="Z54" s="36">
        <v>51</v>
      </c>
      <c r="AA54" s="36">
        <v>18</v>
      </c>
      <c r="AB54" s="37">
        <f t="shared" si="3"/>
        <v>0.73913043478260865</v>
      </c>
      <c r="AC54" s="57">
        <f t="shared" si="4"/>
        <v>0.15259117082533588</v>
      </c>
      <c r="AD54" s="57">
        <f t="shared" si="5"/>
        <v>4.7984644913627635E-3</v>
      </c>
      <c r="AE54" s="57">
        <f t="shared" si="6"/>
        <v>7.9654510556621885E-2</v>
      </c>
      <c r="AF54" s="43" t="str">
        <f>VLOOKUP(B54, 'Top 100 Hitters (1969)'!A:AM, 1, FALSE())</f>
        <v>Willie Randolph</v>
      </c>
    </row>
    <row r="55" spans="1:32">
      <c r="A55" s="39">
        <v>253</v>
      </c>
      <c r="B55" s="40" t="s">
        <v>117</v>
      </c>
      <c r="C55" s="40">
        <v>1974</v>
      </c>
      <c r="D55" s="40">
        <v>1976</v>
      </c>
      <c r="E55" s="40" t="s">
        <v>296</v>
      </c>
      <c r="F55" s="40">
        <v>5.8</v>
      </c>
      <c r="G55" s="40">
        <v>415</v>
      </c>
      <c r="H55" s="40">
        <v>1661</v>
      </c>
      <c r="I55" s="40">
        <v>1540</v>
      </c>
      <c r="J55" s="40">
        <v>174</v>
      </c>
      <c r="K55" s="40">
        <v>396</v>
      </c>
      <c r="L55" s="40">
        <v>61</v>
      </c>
      <c r="M55" s="40">
        <v>10</v>
      </c>
      <c r="N55" s="40">
        <v>13</v>
      </c>
      <c r="O55" s="40">
        <v>132</v>
      </c>
      <c r="P55" s="40">
        <v>83</v>
      </c>
      <c r="Q55" s="40">
        <v>184</v>
      </c>
      <c r="R55" s="40">
        <v>0.25700000000000001</v>
      </c>
      <c r="S55" s="40">
        <v>0.29399999999999998</v>
      </c>
      <c r="T55" s="40">
        <v>0.33500000000000002</v>
      </c>
      <c r="U55" s="40">
        <v>0.629</v>
      </c>
      <c r="V55" s="40">
        <v>82</v>
      </c>
      <c r="W55" s="40">
        <v>0.28199999999999997</v>
      </c>
      <c r="X55" s="40">
        <v>2</v>
      </c>
      <c r="Y55" s="40">
        <v>13</v>
      </c>
      <c r="Z55" s="40">
        <v>35</v>
      </c>
      <c r="AA55" s="40">
        <v>22</v>
      </c>
      <c r="AB55" s="41">
        <f t="shared" si="3"/>
        <v>0.61403508771929827</v>
      </c>
      <c r="AC55" s="58">
        <f t="shared" si="4"/>
        <v>0.11298701298701298</v>
      </c>
      <c r="AD55" s="58">
        <f t="shared" si="5"/>
        <v>8.4415584415584409E-3</v>
      </c>
      <c r="AE55" s="58">
        <f t="shared" si="6"/>
        <v>8.5714285714285715E-2</v>
      </c>
      <c r="AF55" s="44" t="str">
        <f>VLOOKUP(B55, 'Top 100 Hitters (1969)'!A:AM, 1, FALSE())</f>
        <v>Robin Yount</v>
      </c>
    </row>
    <row r="56" spans="1:32">
      <c r="A56" s="35">
        <v>266</v>
      </c>
      <c r="B56" s="74" t="s">
        <v>131</v>
      </c>
      <c r="C56" s="36">
        <v>1998</v>
      </c>
      <c r="D56" s="36">
        <v>2000</v>
      </c>
      <c r="E56" s="36" t="s">
        <v>278</v>
      </c>
      <c r="F56" s="36">
        <v>5.6</v>
      </c>
      <c r="G56" s="36">
        <v>367</v>
      </c>
      <c r="H56" s="36">
        <v>1403</v>
      </c>
      <c r="I56" s="36">
        <v>1243</v>
      </c>
      <c r="J56" s="36">
        <v>173</v>
      </c>
      <c r="K56" s="36">
        <v>338</v>
      </c>
      <c r="L56" s="36">
        <v>66</v>
      </c>
      <c r="M56" s="36">
        <v>7</v>
      </c>
      <c r="N56" s="36">
        <v>42</v>
      </c>
      <c r="O56" s="36">
        <v>174</v>
      </c>
      <c r="P56" s="36">
        <v>131</v>
      </c>
      <c r="Q56" s="36">
        <v>222</v>
      </c>
      <c r="R56" s="36">
        <v>0.27200000000000002</v>
      </c>
      <c r="S56" s="36">
        <v>0.34399999999999997</v>
      </c>
      <c r="T56" s="36">
        <v>0.438</v>
      </c>
      <c r="U56" s="36">
        <v>0.78200000000000003</v>
      </c>
      <c r="V56" s="36">
        <v>103</v>
      </c>
      <c r="W56" s="36">
        <v>0.3</v>
      </c>
      <c r="X56" s="36">
        <v>11</v>
      </c>
      <c r="Y56" s="36">
        <v>9</v>
      </c>
      <c r="Z56" s="36">
        <v>33</v>
      </c>
      <c r="AA56" s="36">
        <v>13</v>
      </c>
      <c r="AB56" s="37">
        <f t="shared" si="3"/>
        <v>0.71739130434782605</v>
      </c>
      <c r="AC56" s="57">
        <f t="shared" si="4"/>
        <v>0.13917940466613032</v>
      </c>
      <c r="AD56" s="57">
        <f t="shared" si="5"/>
        <v>3.3789219629927592E-2</v>
      </c>
      <c r="AE56" s="57">
        <f t="shared" si="6"/>
        <v>0.13998390989541432</v>
      </c>
      <c r="AF56" s="43" t="str">
        <f>VLOOKUP(B56, 'Top 100 Hitters (1969)'!A:AM, 1, FALSE())</f>
        <v>Adrian Beltre</v>
      </c>
    </row>
    <row r="57" spans="1:32">
      <c r="A57" s="39">
        <v>269</v>
      </c>
      <c r="B57" s="40" t="s">
        <v>221</v>
      </c>
      <c r="C57" s="40">
        <v>1974</v>
      </c>
      <c r="D57" s="40">
        <v>1976</v>
      </c>
      <c r="E57" s="40" t="s">
        <v>277</v>
      </c>
      <c r="F57" s="40">
        <v>5.6</v>
      </c>
      <c r="G57" s="40">
        <v>321</v>
      </c>
      <c r="H57" s="40">
        <v>1312</v>
      </c>
      <c r="I57" s="40">
        <v>1212</v>
      </c>
      <c r="J57" s="40">
        <v>173</v>
      </c>
      <c r="K57" s="40">
        <v>356</v>
      </c>
      <c r="L57" s="40">
        <v>56</v>
      </c>
      <c r="M57" s="40">
        <v>13</v>
      </c>
      <c r="N57" s="40">
        <v>48</v>
      </c>
      <c r="O57" s="40">
        <v>200</v>
      </c>
      <c r="P57" s="40">
        <v>68</v>
      </c>
      <c r="Q57" s="40">
        <v>257</v>
      </c>
      <c r="R57" s="40">
        <v>0.29399999999999998</v>
      </c>
      <c r="S57" s="40">
        <v>0.33100000000000002</v>
      </c>
      <c r="T57" s="40">
        <v>0.48</v>
      </c>
      <c r="U57" s="40">
        <v>0.81100000000000005</v>
      </c>
      <c r="V57" s="40">
        <v>122</v>
      </c>
      <c r="W57" s="40">
        <v>0.33200000000000002</v>
      </c>
      <c r="X57" s="40">
        <v>9</v>
      </c>
      <c r="Y57" s="40">
        <v>20</v>
      </c>
      <c r="Z57" s="40">
        <v>18</v>
      </c>
      <c r="AA57" s="40">
        <v>10</v>
      </c>
      <c r="AB57" s="41">
        <f t="shared" si="3"/>
        <v>0.6428571428571429</v>
      </c>
      <c r="AC57" s="58">
        <f t="shared" si="4"/>
        <v>0.14273927392739275</v>
      </c>
      <c r="AD57" s="58">
        <f t="shared" si="5"/>
        <v>3.9603960396039604E-2</v>
      </c>
      <c r="AE57" s="58">
        <f t="shared" si="6"/>
        <v>0.16501650165016502</v>
      </c>
      <c r="AF57" s="44" t="str">
        <f>VLOOKUP(B57, 'Top 100 Hitters (1969)'!A:AM, 1, FALSE())</f>
        <v>Jim Rice</v>
      </c>
    </row>
    <row r="58" spans="1:32">
      <c r="A58" s="35">
        <v>284</v>
      </c>
      <c r="B58" s="36" t="s">
        <v>173</v>
      </c>
      <c r="C58" s="36">
        <v>1997</v>
      </c>
      <c r="D58" s="36">
        <v>1999</v>
      </c>
      <c r="E58" s="36" t="s">
        <v>279</v>
      </c>
      <c r="F58" s="36">
        <v>5.4</v>
      </c>
      <c r="G58" s="36">
        <v>346</v>
      </c>
      <c r="H58" s="36">
        <v>1353</v>
      </c>
      <c r="I58" s="36">
        <v>1201</v>
      </c>
      <c r="J58" s="36">
        <v>205</v>
      </c>
      <c r="K58" s="36">
        <v>378</v>
      </c>
      <c r="L58" s="36">
        <v>78</v>
      </c>
      <c r="M58" s="36">
        <v>7</v>
      </c>
      <c r="N58" s="36">
        <v>65</v>
      </c>
      <c r="O58" s="36">
        <v>221</v>
      </c>
      <c r="P58" s="36">
        <v>129</v>
      </c>
      <c r="Q58" s="36">
        <v>142</v>
      </c>
      <c r="R58" s="36">
        <v>0.315</v>
      </c>
      <c r="S58" s="36">
        <v>0.38400000000000001</v>
      </c>
      <c r="T58" s="36">
        <v>0.55400000000000005</v>
      </c>
      <c r="U58" s="36">
        <v>0.93799999999999994</v>
      </c>
      <c r="V58" s="36">
        <v>119</v>
      </c>
      <c r="W58" s="36">
        <v>0.312</v>
      </c>
      <c r="X58" s="36">
        <v>12</v>
      </c>
      <c r="Y58" s="36">
        <v>9</v>
      </c>
      <c r="Z58" s="36">
        <v>10</v>
      </c>
      <c r="AA58" s="36">
        <v>10</v>
      </c>
      <c r="AB58" s="37">
        <f t="shared" si="3"/>
        <v>0.5</v>
      </c>
      <c r="AC58" s="57">
        <f t="shared" si="4"/>
        <v>0.17069109075770192</v>
      </c>
      <c r="AD58" s="57">
        <f t="shared" si="5"/>
        <v>5.4121565362198171E-2</v>
      </c>
      <c r="AE58" s="57">
        <f t="shared" si="6"/>
        <v>0.18401332223147376</v>
      </c>
      <c r="AF58" s="43" t="str">
        <f>VLOOKUP(B58, 'Top 100 Hitters (1969)'!A:AM, 1, FALSE())</f>
        <v>Todd Helton</v>
      </c>
    </row>
    <row r="59" spans="1:32">
      <c r="A59" s="39">
        <v>287</v>
      </c>
      <c r="B59" s="40" t="s">
        <v>219</v>
      </c>
      <c r="C59" s="40">
        <v>1985</v>
      </c>
      <c r="D59" s="40">
        <v>1987</v>
      </c>
      <c r="E59" s="40" t="s">
        <v>281</v>
      </c>
      <c r="F59" s="40">
        <v>5.4</v>
      </c>
      <c r="G59" s="40">
        <v>345</v>
      </c>
      <c r="H59" s="40">
        <v>1473</v>
      </c>
      <c r="I59" s="40">
        <v>1326</v>
      </c>
      <c r="J59" s="40">
        <v>182</v>
      </c>
      <c r="K59" s="40">
        <v>335</v>
      </c>
      <c r="L59" s="40">
        <v>67</v>
      </c>
      <c r="M59" s="40">
        <v>4</v>
      </c>
      <c r="N59" s="40">
        <v>69</v>
      </c>
      <c r="O59" s="40">
        <v>243</v>
      </c>
      <c r="P59" s="40">
        <v>119</v>
      </c>
      <c r="Q59" s="40">
        <v>363</v>
      </c>
      <c r="R59" s="40">
        <v>0.253</v>
      </c>
      <c r="S59" s="40">
        <v>0.315</v>
      </c>
      <c r="T59" s="40">
        <v>0.46500000000000002</v>
      </c>
      <c r="U59" s="40">
        <v>0.78</v>
      </c>
      <c r="V59" s="40">
        <v>114</v>
      </c>
      <c r="W59" s="40">
        <v>0.29199999999999998</v>
      </c>
      <c r="X59" s="40">
        <v>10</v>
      </c>
      <c r="Y59" s="40">
        <v>18</v>
      </c>
      <c r="Z59" s="40">
        <v>31</v>
      </c>
      <c r="AA59" s="40">
        <v>11</v>
      </c>
      <c r="AB59" s="41">
        <f t="shared" si="3"/>
        <v>0.73809523809523814</v>
      </c>
      <c r="AC59" s="58">
        <f t="shared" si="4"/>
        <v>0.13725490196078433</v>
      </c>
      <c r="AD59" s="58">
        <f t="shared" si="5"/>
        <v>5.2036199095022627E-2</v>
      </c>
      <c r="AE59" s="58">
        <f t="shared" si="6"/>
        <v>0.18325791855203619</v>
      </c>
      <c r="AF59" s="44" t="str">
        <f>VLOOKUP(B59, 'Top 100 Hitters (1969)'!A:AM, 1, FALSE())</f>
        <v>Jose Canseco</v>
      </c>
    </row>
    <row r="60" spans="1:32">
      <c r="A60" s="35">
        <v>291</v>
      </c>
      <c r="B60" s="36" t="s">
        <v>198</v>
      </c>
      <c r="C60" s="36">
        <v>1978</v>
      </c>
      <c r="D60" s="36">
        <v>1980</v>
      </c>
      <c r="E60" s="36" t="s">
        <v>279</v>
      </c>
      <c r="F60" s="36">
        <v>5.4</v>
      </c>
      <c r="G60" s="36">
        <v>473</v>
      </c>
      <c r="H60" s="36">
        <v>2029</v>
      </c>
      <c r="I60" s="36">
        <v>1786</v>
      </c>
      <c r="J60" s="36">
        <v>213</v>
      </c>
      <c r="K60" s="36">
        <v>416</v>
      </c>
      <c r="L60" s="36">
        <v>53</v>
      </c>
      <c r="M60" s="36">
        <v>17</v>
      </c>
      <c r="N60" s="36">
        <v>1</v>
      </c>
      <c r="O60" s="36">
        <v>108</v>
      </c>
      <c r="P60" s="36">
        <v>155</v>
      </c>
      <c r="Q60" s="36">
        <v>129</v>
      </c>
      <c r="R60" s="36">
        <v>0.23300000000000001</v>
      </c>
      <c r="S60" s="36">
        <v>0.29599999999999999</v>
      </c>
      <c r="T60" s="36">
        <v>0.28299999999999997</v>
      </c>
      <c r="U60" s="36">
        <v>0.57899999999999996</v>
      </c>
      <c r="V60" s="36">
        <v>67</v>
      </c>
      <c r="W60" s="36">
        <v>0.249</v>
      </c>
      <c r="X60" s="36">
        <v>7</v>
      </c>
      <c r="Y60" s="36">
        <v>8</v>
      </c>
      <c r="Z60" s="36">
        <v>125</v>
      </c>
      <c r="AA60" s="36">
        <v>34</v>
      </c>
      <c r="AB60" s="37">
        <f t="shared" si="3"/>
        <v>0.78616352201257866</v>
      </c>
      <c r="AC60" s="57">
        <f t="shared" si="4"/>
        <v>0.11926091825307951</v>
      </c>
      <c r="AD60" s="57">
        <f t="shared" si="5"/>
        <v>5.5991041433370661E-4</v>
      </c>
      <c r="AE60" s="57">
        <f t="shared" si="6"/>
        <v>6.0470324748040316E-2</v>
      </c>
      <c r="AF60" s="43" t="str">
        <f>VLOOKUP(B60, 'Top 100 Hitters (1969)'!A:AM, 1, FALSE())</f>
        <v>Ozzie Smith</v>
      </c>
    </row>
    <row r="61" spans="1:32" ht="30">
      <c r="A61" s="39">
        <v>318</v>
      </c>
      <c r="B61" s="40" t="s">
        <v>119</v>
      </c>
      <c r="C61" s="40">
        <v>1993</v>
      </c>
      <c r="D61" s="40">
        <v>1995</v>
      </c>
      <c r="E61" s="40" t="s">
        <v>277</v>
      </c>
      <c r="F61" s="40">
        <v>5.0999999999999996</v>
      </c>
      <c r="G61" s="40">
        <v>250</v>
      </c>
      <c r="H61" s="40">
        <v>962</v>
      </c>
      <c r="I61" s="40">
        <v>827</v>
      </c>
      <c r="J61" s="40">
        <v>141</v>
      </c>
      <c r="K61" s="40">
        <v>236</v>
      </c>
      <c r="L61" s="40">
        <v>49</v>
      </c>
      <c r="M61" s="40">
        <v>1</v>
      </c>
      <c r="N61" s="40">
        <v>50</v>
      </c>
      <c r="O61" s="40">
        <v>172</v>
      </c>
      <c r="P61" s="40">
        <v>119</v>
      </c>
      <c r="Q61" s="40">
        <v>192</v>
      </c>
      <c r="R61" s="40">
        <v>0.28499999999999998</v>
      </c>
      <c r="S61" s="40">
        <v>0.375</v>
      </c>
      <c r="T61" s="40">
        <v>0.52800000000000002</v>
      </c>
      <c r="U61" s="40">
        <v>0.90300000000000002</v>
      </c>
      <c r="V61" s="40">
        <v>133</v>
      </c>
      <c r="W61" s="40">
        <v>0.313</v>
      </c>
      <c r="X61" s="40">
        <v>5</v>
      </c>
      <c r="Y61" s="40">
        <v>9</v>
      </c>
      <c r="Z61" s="40">
        <v>10</v>
      </c>
      <c r="AA61" s="40">
        <v>8</v>
      </c>
      <c r="AB61" s="41">
        <f t="shared" si="3"/>
        <v>0.55555555555555558</v>
      </c>
      <c r="AC61" s="58">
        <f t="shared" si="4"/>
        <v>0.17049576783555018</v>
      </c>
      <c r="AD61" s="58">
        <f t="shared" si="5"/>
        <v>6.0459492140266025E-2</v>
      </c>
      <c r="AE61" s="58">
        <f t="shared" si="6"/>
        <v>0.20798065296251511</v>
      </c>
      <c r="AF61" s="44" t="str">
        <f>VLOOKUP(B61, 'Top 100 Hitters (1969)'!A:AM, 1, FALSE())</f>
        <v>Manny Ramirez</v>
      </c>
    </row>
    <row r="62" spans="1:32">
      <c r="A62" s="35">
        <v>320</v>
      </c>
      <c r="B62" s="74" t="s">
        <v>210</v>
      </c>
      <c r="C62" s="36">
        <v>1975</v>
      </c>
      <c r="D62" s="36">
        <v>1977</v>
      </c>
      <c r="E62" s="36" t="s">
        <v>281</v>
      </c>
      <c r="F62" s="36">
        <v>5.0999999999999996</v>
      </c>
      <c r="G62" s="36">
        <v>291</v>
      </c>
      <c r="H62" s="36">
        <v>1163</v>
      </c>
      <c r="I62" s="36">
        <v>1039</v>
      </c>
      <c r="J62" s="36">
        <v>147</v>
      </c>
      <c r="K62" s="36">
        <v>271</v>
      </c>
      <c r="L62" s="36">
        <v>55</v>
      </c>
      <c r="M62" s="36">
        <v>9</v>
      </c>
      <c r="N62" s="36">
        <v>23</v>
      </c>
      <c r="O62" s="36">
        <v>106</v>
      </c>
      <c r="P62" s="36">
        <v>82</v>
      </c>
      <c r="Q62" s="36">
        <v>159</v>
      </c>
      <c r="R62" s="36">
        <v>0.26100000000000001</v>
      </c>
      <c r="S62" s="36">
        <v>0.32300000000000001</v>
      </c>
      <c r="T62" s="36">
        <v>0.39700000000000002</v>
      </c>
      <c r="U62" s="36">
        <v>0.72</v>
      </c>
      <c r="V62" s="36">
        <v>102</v>
      </c>
      <c r="W62" s="36">
        <v>0.28599999999999998</v>
      </c>
      <c r="X62" s="36">
        <v>18</v>
      </c>
      <c r="Y62" s="36">
        <v>11</v>
      </c>
      <c r="Z62" s="36">
        <v>22</v>
      </c>
      <c r="AA62" s="36">
        <v>14</v>
      </c>
      <c r="AB62" s="37">
        <f t="shared" si="3"/>
        <v>0.61111111111111116</v>
      </c>
      <c r="AC62" s="57">
        <f t="shared" si="4"/>
        <v>0.14148219441770934</v>
      </c>
      <c r="AD62" s="57">
        <f t="shared" si="5"/>
        <v>2.2136669874879691E-2</v>
      </c>
      <c r="AE62" s="57">
        <f t="shared" si="6"/>
        <v>0.10202117420596728</v>
      </c>
      <c r="AF62" s="43" t="str">
        <f>VLOOKUP(B62, 'Top 100 Hitters (1969)'!A:AM, 1, FALSE())</f>
        <v>Chet Lemon</v>
      </c>
    </row>
    <row r="63" spans="1:32">
      <c r="A63" s="39">
        <v>321</v>
      </c>
      <c r="B63" s="40" t="s">
        <v>130</v>
      </c>
      <c r="C63" s="40">
        <v>1973</v>
      </c>
      <c r="D63" s="40">
        <v>1975</v>
      </c>
      <c r="E63" s="40" t="s">
        <v>277</v>
      </c>
      <c r="F63" s="40">
        <v>5.0999999999999996</v>
      </c>
      <c r="G63" s="40">
        <v>344</v>
      </c>
      <c r="H63" s="40">
        <v>1289</v>
      </c>
      <c r="I63" s="40">
        <v>1148</v>
      </c>
      <c r="J63" s="40">
        <v>140</v>
      </c>
      <c r="K63" s="40">
        <v>307</v>
      </c>
      <c r="L63" s="40">
        <v>42</v>
      </c>
      <c r="M63" s="40">
        <v>7</v>
      </c>
      <c r="N63" s="40">
        <v>38</v>
      </c>
      <c r="O63" s="40">
        <v>163</v>
      </c>
      <c r="P63" s="40">
        <v>121</v>
      </c>
      <c r="Q63" s="40">
        <v>197</v>
      </c>
      <c r="R63" s="40">
        <v>0.26700000000000002</v>
      </c>
      <c r="S63" s="40">
        <v>0.33600000000000002</v>
      </c>
      <c r="T63" s="40">
        <v>0.41599999999999998</v>
      </c>
      <c r="U63" s="40">
        <v>0.751</v>
      </c>
      <c r="V63" s="40">
        <v>114</v>
      </c>
      <c r="W63" s="40">
        <v>0.28999999999999998</v>
      </c>
      <c r="X63" s="40">
        <v>4</v>
      </c>
      <c r="Y63" s="40">
        <v>13</v>
      </c>
      <c r="Z63" s="40">
        <v>32</v>
      </c>
      <c r="AA63" s="40">
        <v>11</v>
      </c>
      <c r="AB63" s="41">
        <f t="shared" si="3"/>
        <v>0.7441860465116279</v>
      </c>
      <c r="AC63" s="58">
        <f t="shared" si="4"/>
        <v>0.12195121951219512</v>
      </c>
      <c r="AD63" s="58">
        <f t="shared" si="5"/>
        <v>3.3101045296167246E-2</v>
      </c>
      <c r="AE63" s="58">
        <f t="shared" si="6"/>
        <v>0.14198606271777003</v>
      </c>
      <c r="AF63" s="44" t="str">
        <f>VLOOKUP(B63, 'Top 100 Hitters (1969)'!A:AM, 1, FALSE())</f>
        <v>Dave Winfield</v>
      </c>
    </row>
    <row r="64" spans="1:32">
      <c r="A64" s="35">
        <v>322</v>
      </c>
      <c r="B64" s="36" t="s">
        <v>149</v>
      </c>
      <c r="C64" s="36">
        <v>1970</v>
      </c>
      <c r="D64" s="36">
        <v>1972</v>
      </c>
      <c r="E64" s="36" t="s">
        <v>277</v>
      </c>
      <c r="F64" s="36">
        <v>5.0999999999999996</v>
      </c>
      <c r="G64" s="36">
        <v>170</v>
      </c>
      <c r="H64" s="36">
        <v>667</v>
      </c>
      <c r="I64" s="36">
        <v>585</v>
      </c>
      <c r="J64" s="36">
        <v>84</v>
      </c>
      <c r="K64" s="36">
        <v>157</v>
      </c>
      <c r="L64" s="36">
        <v>22</v>
      </c>
      <c r="M64" s="36">
        <v>6</v>
      </c>
      <c r="N64" s="36">
        <v>13</v>
      </c>
      <c r="O64" s="36">
        <v>64</v>
      </c>
      <c r="P64" s="36">
        <v>67</v>
      </c>
      <c r="Q64" s="36">
        <v>125</v>
      </c>
      <c r="R64" s="36">
        <v>0.26800000000000002</v>
      </c>
      <c r="S64" s="36">
        <v>0.34799999999999998</v>
      </c>
      <c r="T64" s="36">
        <v>0.39300000000000002</v>
      </c>
      <c r="U64" s="36">
        <v>0.74099999999999999</v>
      </c>
      <c r="V64" s="36">
        <v>115</v>
      </c>
      <c r="W64" s="36">
        <v>0.31900000000000001</v>
      </c>
      <c r="X64" s="36">
        <v>7</v>
      </c>
      <c r="Y64" s="36">
        <v>5</v>
      </c>
      <c r="Z64" s="36">
        <v>15</v>
      </c>
      <c r="AA64" s="36">
        <v>7</v>
      </c>
      <c r="AB64" s="37">
        <f t="shared" si="3"/>
        <v>0.68181818181818177</v>
      </c>
      <c r="AC64" s="57">
        <f t="shared" si="4"/>
        <v>0.14358974358974358</v>
      </c>
      <c r="AD64" s="57">
        <f t="shared" si="5"/>
        <v>2.2222222222222223E-2</v>
      </c>
      <c r="AE64" s="57">
        <f t="shared" si="6"/>
        <v>0.1094017094017094</v>
      </c>
      <c r="AF64" s="43" t="str">
        <f>VLOOKUP(B64, 'Top 100 Hitters (1969)'!A:AM, 1, FALSE())</f>
        <v>Bobby Grich</v>
      </c>
    </row>
    <row r="65" spans="1:32" ht="30">
      <c r="A65" s="39">
        <v>331</v>
      </c>
      <c r="B65" s="75" t="s">
        <v>146</v>
      </c>
      <c r="C65" s="40">
        <v>1991</v>
      </c>
      <c r="D65" s="40">
        <v>1993</v>
      </c>
      <c r="E65" s="40" t="s">
        <v>280</v>
      </c>
      <c r="F65" s="40">
        <v>5</v>
      </c>
      <c r="G65" s="40">
        <v>286</v>
      </c>
      <c r="H65" s="40">
        <v>1295</v>
      </c>
      <c r="I65" s="40">
        <v>1148</v>
      </c>
      <c r="J65" s="40">
        <v>149</v>
      </c>
      <c r="K65" s="40">
        <v>301</v>
      </c>
      <c r="L65" s="40">
        <v>64</v>
      </c>
      <c r="M65" s="40">
        <v>10</v>
      </c>
      <c r="N65" s="40">
        <v>20</v>
      </c>
      <c r="O65" s="40">
        <v>128</v>
      </c>
      <c r="P65" s="40">
        <v>130</v>
      </c>
      <c r="Q65" s="40">
        <v>199</v>
      </c>
      <c r="R65" s="40">
        <v>0.26200000000000001</v>
      </c>
      <c r="S65" s="40">
        <v>0.33900000000000002</v>
      </c>
      <c r="T65" s="40">
        <v>0.38800000000000001</v>
      </c>
      <c r="U65" s="40">
        <v>0.72599999999999998</v>
      </c>
      <c r="V65" s="40">
        <v>100</v>
      </c>
      <c r="W65" s="40">
        <v>0.30099999999999999</v>
      </c>
      <c r="X65" s="40">
        <v>6</v>
      </c>
      <c r="Y65" s="40">
        <v>6</v>
      </c>
      <c r="Z65" s="40">
        <v>26</v>
      </c>
      <c r="AA65" s="40">
        <v>20</v>
      </c>
      <c r="AB65" s="41">
        <f t="shared" si="3"/>
        <v>0.56521739130434778</v>
      </c>
      <c r="AC65" s="58">
        <f t="shared" si="4"/>
        <v>0.12979094076655051</v>
      </c>
      <c r="AD65" s="58">
        <f t="shared" si="5"/>
        <v>1.7421602787456445E-2</v>
      </c>
      <c r="AE65" s="58">
        <f t="shared" si="6"/>
        <v>0.11149825783972125</v>
      </c>
      <c r="AF65" s="44" t="str">
        <f>VLOOKUP(B65, 'Top 100 Hitters (1969)'!A:AM, 1, FALSE())</f>
        <v>Bernie Williams</v>
      </c>
    </row>
    <row r="66" spans="1:32">
      <c r="A66" s="35">
        <v>341</v>
      </c>
      <c r="B66" s="74" t="s">
        <v>121</v>
      </c>
      <c r="C66" s="36">
        <v>1988</v>
      </c>
      <c r="D66" s="36">
        <v>1990</v>
      </c>
      <c r="E66" s="36" t="s">
        <v>278</v>
      </c>
      <c r="F66" s="36">
        <v>4.9000000000000004</v>
      </c>
      <c r="G66" s="36">
        <v>244</v>
      </c>
      <c r="H66" s="36">
        <v>1041</v>
      </c>
      <c r="I66" s="36">
        <v>935</v>
      </c>
      <c r="J66" s="36">
        <v>113</v>
      </c>
      <c r="K66" s="36">
        <v>253</v>
      </c>
      <c r="L66" s="36">
        <v>49</v>
      </c>
      <c r="M66" s="36">
        <v>1</v>
      </c>
      <c r="N66" s="36">
        <v>19</v>
      </c>
      <c r="O66" s="36">
        <v>111</v>
      </c>
      <c r="P66" s="36">
        <v>78</v>
      </c>
      <c r="Q66" s="36">
        <v>81</v>
      </c>
      <c r="R66" s="36">
        <v>0.27100000000000002</v>
      </c>
      <c r="S66" s="36">
        <v>0.32700000000000001</v>
      </c>
      <c r="T66" s="36">
        <v>0.38600000000000001</v>
      </c>
      <c r="U66" s="36">
        <v>0.71299999999999997</v>
      </c>
      <c r="V66" s="36">
        <v>101</v>
      </c>
      <c r="W66" s="36">
        <v>0.27600000000000002</v>
      </c>
      <c r="X66" s="36">
        <v>7</v>
      </c>
      <c r="Y66" s="36">
        <v>13</v>
      </c>
      <c r="Z66" s="36">
        <v>38</v>
      </c>
      <c r="AA66" s="36">
        <v>17</v>
      </c>
      <c r="AB66" s="37">
        <f t="shared" ref="AB66:AB97" si="7">Z66/(Z66+AA66)</f>
        <v>0.69090909090909092</v>
      </c>
      <c r="AC66" s="57">
        <f t="shared" ref="AC66:AC102" si="8">J66/I66</f>
        <v>0.12085561497326203</v>
      </c>
      <c r="AD66" s="57">
        <f t="shared" ref="AD66:AD102" si="9">N66/I66</f>
        <v>2.0320855614973262E-2</v>
      </c>
      <c r="AE66" s="57">
        <f t="shared" ref="AE66:AE102" si="10">O66/I66</f>
        <v>0.11871657754010695</v>
      </c>
      <c r="AF66" s="43" t="str">
        <f>VLOOKUP(B66, 'Top 100 Hitters (1969)'!A:AM, 1, FALSE())</f>
        <v>Gary Sheffield</v>
      </c>
    </row>
    <row r="67" spans="1:32">
      <c r="A67" s="39">
        <v>357</v>
      </c>
      <c r="B67" s="40" t="s">
        <v>202</v>
      </c>
      <c r="C67" s="40">
        <v>1982</v>
      </c>
      <c r="D67" s="40">
        <v>1984</v>
      </c>
      <c r="E67" s="40" t="s">
        <v>279</v>
      </c>
      <c r="F67" s="40">
        <v>4.8</v>
      </c>
      <c r="G67" s="40">
        <v>325</v>
      </c>
      <c r="H67" s="40">
        <v>1348</v>
      </c>
      <c r="I67" s="40">
        <v>1247</v>
      </c>
      <c r="J67" s="40">
        <v>153</v>
      </c>
      <c r="K67" s="40">
        <v>349</v>
      </c>
      <c r="L67" s="40">
        <v>47</v>
      </c>
      <c r="M67" s="40">
        <v>13</v>
      </c>
      <c r="N67" s="40">
        <v>11</v>
      </c>
      <c r="O67" s="40">
        <v>162</v>
      </c>
      <c r="P67" s="40">
        <v>72</v>
      </c>
      <c r="Q67" s="40">
        <v>122</v>
      </c>
      <c r="R67" s="40">
        <v>0.28000000000000003</v>
      </c>
      <c r="S67" s="40">
        <v>0.31900000000000001</v>
      </c>
      <c r="T67" s="40">
        <v>0.36499999999999999</v>
      </c>
      <c r="U67" s="40">
        <v>0.68400000000000005</v>
      </c>
      <c r="V67" s="40">
        <v>87</v>
      </c>
      <c r="W67" s="40">
        <v>0.29899999999999999</v>
      </c>
      <c r="X67" s="40">
        <v>8</v>
      </c>
      <c r="Y67" s="40">
        <v>16</v>
      </c>
      <c r="Z67" s="40">
        <v>51</v>
      </c>
      <c r="AA67" s="40">
        <v>24</v>
      </c>
      <c r="AB67" s="41">
        <f t="shared" si="7"/>
        <v>0.68</v>
      </c>
      <c r="AC67" s="58">
        <f t="shared" si="8"/>
        <v>0.12269446672012831</v>
      </c>
      <c r="AD67" s="58">
        <f t="shared" si="9"/>
        <v>8.8211708099438652E-3</v>
      </c>
      <c r="AE67" s="58">
        <f t="shared" si="10"/>
        <v>0.12991178829190056</v>
      </c>
      <c r="AF67" s="44" t="str">
        <f>VLOOKUP(B67, 'Top 100 Hitters (1969)'!A:AM, 1, FALSE())</f>
        <v>Julio Franco</v>
      </c>
    </row>
    <row r="68" spans="1:32">
      <c r="A68" s="35">
        <v>358</v>
      </c>
      <c r="B68" s="36" t="s">
        <v>208</v>
      </c>
      <c r="C68" s="36">
        <v>1982</v>
      </c>
      <c r="D68" s="36">
        <v>1984</v>
      </c>
      <c r="E68" s="36" t="s">
        <v>279</v>
      </c>
      <c r="F68" s="36">
        <v>4.8</v>
      </c>
      <c r="G68" s="36">
        <v>342</v>
      </c>
      <c r="H68" s="36">
        <v>1081</v>
      </c>
      <c r="I68" s="36">
        <v>944</v>
      </c>
      <c r="J68" s="36">
        <v>127</v>
      </c>
      <c r="K68" s="36">
        <v>239</v>
      </c>
      <c r="L68" s="36">
        <v>38</v>
      </c>
      <c r="M68" s="36">
        <v>8</v>
      </c>
      <c r="N68" s="36">
        <v>8</v>
      </c>
      <c r="O68" s="36">
        <v>80</v>
      </c>
      <c r="P68" s="36">
        <v>102</v>
      </c>
      <c r="Q68" s="36">
        <v>182</v>
      </c>
      <c r="R68" s="36">
        <v>0.253</v>
      </c>
      <c r="S68" s="36">
        <v>0.32600000000000001</v>
      </c>
      <c r="T68" s="36">
        <v>0.33600000000000002</v>
      </c>
      <c r="U68" s="36">
        <v>0.66200000000000003</v>
      </c>
      <c r="V68" s="36">
        <v>90</v>
      </c>
      <c r="W68" s="36">
        <v>0.30299999999999999</v>
      </c>
      <c r="X68" s="36">
        <v>4</v>
      </c>
      <c r="Y68" s="36">
        <v>8</v>
      </c>
      <c r="Z68" s="36">
        <v>28</v>
      </c>
      <c r="AA68" s="36">
        <v>14</v>
      </c>
      <c r="AB68" s="37">
        <f t="shared" si="7"/>
        <v>0.66666666666666663</v>
      </c>
      <c r="AC68" s="57">
        <f t="shared" si="8"/>
        <v>0.13453389830508475</v>
      </c>
      <c r="AD68" s="57">
        <f t="shared" si="9"/>
        <v>8.4745762711864406E-3</v>
      </c>
      <c r="AE68" s="57">
        <f t="shared" si="10"/>
        <v>8.4745762711864403E-2</v>
      </c>
      <c r="AF68" s="43" t="str">
        <f>VLOOKUP(B68, 'Top 100 Hitters (1969)'!A:AM, 1, FALSE())</f>
        <v>Tony Phillips</v>
      </c>
    </row>
    <row r="69" spans="1:32" ht="30">
      <c r="A69" s="39">
        <v>393</v>
      </c>
      <c r="B69" s="40" t="s">
        <v>157</v>
      </c>
      <c r="C69" s="40">
        <v>1981</v>
      </c>
      <c r="D69" s="40">
        <v>1983</v>
      </c>
      <c r="E69" s="40" t="s">
        <v>277</v>
      </c>
      <c r="F69" s="40">
        <v>4.5</v>
      </c>
      <c r="G69" s="40">
        <v>327</v>
      </c>
      <c r="H69" s="40">
        <v>1392</v>
      </c>
      <c r="I69" s="40">
        <v>1274</v>
      </c>
      <c r="J69" s="40">
        <v>199</v>
      </c>
      <c r="K69" s="40">
        <v>338</v>
      </c>
      <c r="L69" s="40">
        <v>58</v>
      </c>
      <c r="M69" s="40">
        <v>9</v>
      </c>
      <c r="N69" s="40">
        <v>15</v>
      </c>
      <c r="O69" s="40">
        <v>102</v>
      </c>
      <c r="P69" s="40">
        <v>87</v>
      </c>
      <c r="Q69" s="40">
        <v>170</v>
      </c>
      <c r="R69" s="40">
        <v>0.26500000000000001</v>
      </c>
      <c r="S69" s="40">
        <v>0.313</v>
      </c>
      <c r="T69" s="40">
        <v>0.36</v>
      </c>
      <c r="U69" s="40">
        <v>0.67400000000000004</v>
      </c>
      <c r="V69" s="40">
        <v>85</v>
      </c>
      <c r="W69" s="40">
        <v>0.29399999999999998</v>
      </c>
      <c r="X69" s="40">
        <v>7</v>
      </c>
      <c r="Y69" s="40">
        <v>10</v>
      </c>
      <c r="Z69" s="40">
        <v>69</v>
      </c>
      <c r="AA69" s="40">
        <v>23</v>
      </c>
      <c r="AB69" s="41">
        <f t="shared" si="7"/>
        <v>0.75</v>
      </c>
      <c r="AC69" s="58">
        <f t="shared" si="8"/>
        <v>0.15620094191522763</v>
      </c>
      <c r="AD69" s="58">
        <f t="shared" si="9"/>
        <v>1.1773940345368918E-2</v>
      </c>
      <c r="AE69" s="58">
        <f t="shared" si="10"/>
        <v>8.0062794348508631E-2</v>
      </c>
      <c r="AF69" s="44" t="str">
        <f>VLOOKUP(B69, 'Top 100 Hitters (1969)'!A:AM, 1, FALSE())</f>
        <v>Ryne Sandberg</v>
      </c>
    </row>
    <row r="70" spans="1:32">
      <c r="A70" s="35">
        <v>399</v>
      </c>
      <c r="B70" s="36" t="s">
        <v>163</v>
      </c>
      <c r="C70" s="36">
        <v>1993</v>
      </c>
      <c r="D70" s="36">
        <v>1995</v>
      </c>
      <c r="E70" s="36" t="s">
        <v>279</v>
      </c>
      <c r="F70" s="36">
        <v>4.4000000000000004</v>
      </c>
      <c r="G70" s="36">
        <v>253</v>
      </c>
      <c r="H70" s="36">
        <v>1005</v>
      </c>
      <c r="I70" s="36">
        <v>908</v>
      </c>
      <c r="J70" s="36">
        <v>160</v>
      </c>
      <c r="K70" s="36">
        <v>256</v>
      </c>
      <c r="L70" s="36">
        <v>47</v>
      </c>
      <c r="M70" s="36">
        <v>6</v>
      </c>
      <c r="N70" s="36">
        <v>38</v>
      </c>
      <c r="O70" s="36">
        <v>148</v>
      </c>
      <c r="P70" s="36">
        <v>83</v>
      </c>
      <c r="Q70" s="36">
        <v>218</v>
      </c>
      <c r="R70" s="36">
        <v>0.28199999999999997</v>
      </c>
      <c r="S70" s="36">
        <v>0.34399999999999997</v>
      </c>
      <c r="T70" s="36">
        <v>0.47199999999999998</v>
      </c>
      <c r="U70" s="36">
        <v>0.81599999999999995</v>
      </c>
      <c r="V70" s="36">
        <v>111</v>
      </c>
      <c r="W70" s="36">
        <v>0.33100000000000002</v>
      </c>
      <c r="X70" s="36">
        <v>6</v>
      </c>
      <c r="Y70" s="36">
        <v>6</v>
      </c>
      <c r="Z70" s="36">
        <v>5</v>
      </c>
      <c r="AA70" s="36">
        <v>8</v>
      </c>
      <c r="AB70" s="37">
        <f t="shared" si="7"/>
        <v>0.38461538461538464</v>
      </c>
      <c r="AC70" s="57">
        <f t="shared" si="8"/>
        <v>0.1762114537444934</v>
      </c>
      <c r="AD70" s="57">
        <f t="shared" si="9"/>
        <v>4.185022026431718E-2</v>
      </c>
      <c r="AE70" s="57">
        <f t="shared" si="10"/>
        <v>0.16299559471365638</v>
      </c>
      <c r="AF70" s="43" t="str">
        <f>VLOOKUP(B70, 'Top 100 Hitters (1969)'!A:AM, 1, FALSE())</f>
        <v>Jim Edmonds</v>
      </c>
    </row>
    <row r="71" spans="1:32">
      <c r="A71" s="39">
        <v>418</v>
      </c>
      <c r="B71" s="40" t="s">
        <v>206</v>
      </c>
      <c r="C71" s="40">
        <v>1969</v>
      </c>
      <c r="D71" s="40">
        <v>1971</v>
      </c>
      <c r="E71" s="40" t="s">
        <v>280</v>
      </c>
      <c r="F71" s="40">
        <v>4.3</v>
      </c>
      <c r="G71" s="40">
        <v>119</v>
      </c>
      <c r="H71" s="40">
        <v>379</v>
      </c>
      <c r="I71" s="40">
        <v>322</v>
      </c>
      <c r="J71" s="40">
        <v>46</v>
      </c>
      <c r="K71" s="40">
        <v>87</v>
      </c>
      <c r="L71" s="40">
        <v>13</v>
      </c>
      <c r="M71" s="40">
        <v>0</v>
      </c>
      <c r="N71" s="40">
        <v>15</v>
      </c>
      <c r="O71" s="40">
        <v>47</v>
      </c>
      <c r="P71" s="40">
        <v>53</v>
      </c>
      <c r="Q71" s="40">
        <v>79</v>
      </c>
      <c r="R71" s="40">
        <v>0.27</v>
      </c>
      <c r="S71" s="40">
        <v>0.378</v>
      </c>
      <c r="T71" s="40">
        <v>0.45</v>
      </c>
      <c r="U71" s="40">
        <v>0.82899999999999996</v>
      </c>
      <c r="V71" s="40">
        <v>135</v>
      </c>
      <c r="W71" s="40">
        <v>0.316</v>
      </c>
      <c r="X71" s="40">
        <v>3</v>
      </c>
      <c r="Y71" s="40">
        <v>0</v>
      </c>
      <c r="Z71" s="40">
        <v>2</v>
      </c>
      <c r="AA71" s="40">
        <v>3</v>
      </c>
      <c r="AB71" s="41">
        <f t="shared" si="7"/>
        <v>0.4</v>
      </c>
      <c r="AC71" s="58">
        <f t="shared" si="8"/>
        <v>0.14285714285714285</v>
      </c>
      <c r="AD71" s="58">
        <f t="shared" si="9"/>
        <v>4.6583850931677016E-2</v>
      </c>
      <c r="AE71" s="58">
        <f t="shared" si="10"/>
        <v>0.14596273291925466</v>
      </c>
      <c r="AF71" s="44" t="str">
        <f>VLOOKUP(B71, 'Top 100 Hitters (1969)'!A:AM, 1, FALSE())</f>
        <v>Gene Tenace</v>
      </c>
    </row>
    <row r="72" spans="1:32">
      <c r="A72" s="35">
        <v>429</v>
      </c>
      <c r="B72" s="36" t="s">
        <v>148</v>
      </c>
      <c r="C72" s="36">
        <v>1989</v>
      </c>
      <c r="D72" s="36">
        <v>1991</v>
      </c>
      <c r="E72" s="36" t="s">
        <v>280</v>
      </c>
      <c r="F72" s="36">
        <v>4.2</v>
      </c>
      <c r="G72" s="36">
        <v>290</v>
      </c>
      <c r="H72" s="36">
        <v>1073</v>
      </c>
      <c r="I72" s="36">
        <v>953</v>
      </c>
      <c r="J72" s="36">
        <v>122</v>
      </c>
      <c r="K72" s="36">
        <v>250</v>
      </c>
      <c r="L72" s="36">
        <v>48</v>
      </c>
      <c r="M72" s="36">
        <v>5</v>
      </c>
      <c r="N72" s="36">
        <v>35</v>
      </c>
      <c r="O72" s="36">
        <v>119</v>
      </c>
      <c r="P72" s="36">
        <v>96</v>
      </c>
      <c r="Q72" s="36">
        <v>227</v>
      </c>
      <c r="R72" s="36">
        <v>0.26200000000000001</v>
      </c>
      <c r="S72" s="36">
        <v>0.33500000000000002</v>
      </c>
      <c r="T72" s="36">
        <v>0.433</v>
      </c>
      <c r="U72" s="36">
        <v>0.76800000000000002</v>
      </c>
      <c r="V72" s="36">
        <v>115</v>
      </c>
      <c r="W72" s="36">
        <v>0.308</v>
      </c>
      <c r="X72" s="36">
        <v>11</v>
      </c>
      <c r="Y72" s="36">
        <v>6</v>
      </c>
      <c r="Z72" s="36">
        <v>36</v>
      </c>
      <c r="AA72" s="36">
        <v>17</v>
      </c>
      <c r="AB72" s="37">
        <f t="shared" si="7"/>
        <v>0.67924528301886788</v>
      </c>
      <c r="AC72" s="57">
        <f t="shared" si="8"/>
        <v>0.12801678908709338</v>
      </c>
      <c r="AD72" s="57">
        <f t="shared" si="9"/>
        <v>3.6726128016789088E-2</v>
      </c>
      <c r="AE72" s="57">
        <f t="shared" si="10"/>
        <v>0.12486883525708289</v>
      </c>
      <c r="AF72" s="43" t="str">
        <f>VLOOKUP(B72, 'Top 100 Hitters (1969)'!A:AM, 1, FALSE())</f>
        <v>Larry Walker</v>
      </c>
    </row>
    <row r="73" spans="1:32" ht="30">
      <c r="A73" s="39">
        <v>431</v>
      </c>
      <c r="B73" s="40" t="s">
        <v>137</v>
      </c>
      <c r="C73" s="40">
        <v>1986</v>
      </c>
      <c r="D73" s="40">
        <v>1988</v>
      </c>
      <c r="E73" s="40" t="s">
        <v>277</v>
      </c>
      <c r="F73" s="40">
        <v>4.2</v>
      </c>
      <c r="G73" s="40">
        <v>258</v>
      </c>
      <c r="H73" s="40">
        <v>951</v>
      </c>
      <c r="I73" s="40">
        <v>874</v>
      </c>
      <c r="J73" s="40">
        <v>116</v>
      </c>
      <c r="K73" s="40">
        <v>257</v>
      </c>
      <c r="L73" s="40">
        <v>60</v>
      </c>
      <c r="M73" s="40">
        <v>6</v>
      </c>
      <c r="N73" s="40">
        <v>25</v>
      </c>
      <c r="O73" s="40">
        <v>95</v>
      </c>
      <c r="P73" s="40">
        <v>62</v>
      </c>
      <c r="Q73" s="40">
        <v>66</v>
      </c>
      <c r="R73" s="40">
        <v>0.29399999999999998</v>
      </c>
      <c r="S73" s="40">
        <v>0.34100000000000003</v>
      </c>
      <c r="T73" s="40">
        <v>0.46200000000000002</v>
      </c>
      <c r="U73" s="40">
        <v>0.80400000000000005</v>
      </c>
      <c r="V73" s="40">
        <v>120</v>
      </c>
      <c r="W73" s="40">
        <v>0.29299999999999998</v>
      </c>
      <c r="X73" s="40">
        <v>5</v>
      </c>
      <c r="Y73" s="40">
        <v>8</v>
      </c>
      <c r="Z73" s="40">
        <v>15</v>
      </c>
      <c r="AA73" s="40">
        <v>5</v>
      </c>
      <c r="AB73" s="41">
        <f t="shared" si="7"/>
        <v>0.75</v>
      </c>
      <c r="AC73" s="58">
        <f t="shared" si="8"/>
        <v>0.13272311212814644</v>
      </c>
      <c r="AD73" s="58">
        <f t="shared" si="9"/>
        <v>2.8604118993135013E-2</v>
      </c>
      <c r="AE73" s="58">
        <f t="shared" si="10"/>
        <v>0.10869565217391304</v>
      </c>
      <c r="AF73" s="44" t="str">
        <f>VLOOKUP(B73, 'Top 100 Hitters (1969)'!A:AM, 1, FALSE())</f>
        <v>Rafael Palmeiro</v>
      </c>
    </row>
    <row r="74" spans="1:32">
      <c r="A74" s="35">
        <v>435</v>
      </c>
      <c r="B74" s="36" t="s">
        <v>179</v>
      </c>
      <c r="C74" s="36">
        <v>1973</v>
      </c>
      <c r="D74" s="36">
        <v>1975</v>
      </c>
      <c r="E74" s="36" t="s">
        <v>280</v>
      </c>
      <c r="F74" s="36">
        <v>4.2</v>
      </c>
      <c r="G74" s="36">
        <v>280</v>
      </c>
      <c r="H74" s="36">
        <v>951</v>
      </c>
      <c r="I74" s="36">
        <v>786</v>
      </c>
      <c r="J74" s="36">
        <v>104</v>
      </c>
      <c r="K74" s="36">
        <v>180</v>
      </c>
      <c r="L74" s="36">
        <v>25</v>
      </c>
      <c r="M74" s="36">
        <v>2</v>
      </c>
      <c r="N74" s="36">
        <v>19</v>
      </c>
      <c r="O74" s="36">
        <v>84</v>
      </c>
      <c r="P74" s="36">
        <v>137</v>
      </c>
      <c r="Q74" s="36">
        <v>164</v>
      </c>
      <c r="R74" s="36">
        <v>0.22900000000000001</v>
      </c>
      <c r="S74" s="36">
        <v>0.34499999999999997</v>
      </c>
      <c r="T74" s="36">
        <v>0.33800000000000002</v>
      </c>
      <c r="U74" s="36">
        <v>0.68300000000000005</v>
      </c>
      <c r="V74" s="36">
        <v>94</v>
      </c>
      <c r="W74" s="36">
        <v>0.26400000000000001</v>
      </c>
      <c r="X74" s="36">
        <v>5</v>
      </c>
      <c r="Y74" s="36">
        <v>6</v>
      </c>
      <c r="Z74" s="36">
        <v>13</v>
      </c>
      <c r="AA74" s="36">
        <v>5</v>
      </c>
      <c r="AB74" s="37">
        <f t="shared" si="7"/>
        <v>0.72222222222222221</v>
      </c>
      <c r="AC74" s="57">
        <f t="shared" si="8"/>
        <v>0.13231552162849872</v>
      </c>
      <c r="AD74" s="57">
        <f t="shared" si="9"/>
        <v>2.4173027989821884E-2</v>
      </c>
      <c r="AE74" s="57">
        <f t="shared" si="10"/>
        <v>0.10687022900763359</v>
      </c>
      <c r="AF74" s="43" t="str">
        <f>VLOOKUP(B74, 'Top 100 Hitters (1969)'!A:AM, 1, FALSE())</f>
        <v>Brian Downing</v>
      </c>
    </row>
    <row r="75" spans="1:32">
      <c r="A75" s="39">
        <v>438</v>
      </c>
      <c r="B75" s="40" t="s">
        <v>150</v>
      </c>
      <c r="C75" s="40">
        <v>1969</v>
      </c>
      <c r="D75" s="40">
        <v>1972</v>
      </c>
      <c r="E75" s="40" t="s">
        <v>307</v>
      </c>
      <c r="F75" s="40">
        <v>4.2</v>
      </c>
      <c r="G75" s="40">
        <v>251</v>
      </c>
      <c r="H75" s="40">
        <v>848</v>
      </c>
      <c r="I75" s="40">
        <v>758</v>
      </c>
      <c r="J75" s="40">
        <v>96</v>
      </c>
      <c r="K75" s="40">
        <v>185</v>
      </c>
      <c r="L75" s="40">
        <v>25</v>
      </c>
      <c r="M75" s="40">
        <v>6</v>
      </c>
      <c r="N75" s="40">
        <v>3</v>
      </c>
      <c r="O75" s="40">
        <v>53</v>
      </c>
      <c r="P75" s="40">
        <v>74</v>
      </c>
      <c r="Q75" s="40">
        <v>79</v>
      </c>
      <c r="R75" s="40">
        <v>0.24399999999999999</v>
      </c>
      <c r="S75" s="40">
        <v>0.308</v>
      </c>
      <c r="T75" s="40">
        <v>0.30499999999999999</v>
      </c>
      <c r="U75" s="40">
        <v>0.61299999999999999</v>
      </c>
      <c r="V75" s="40">
        <v>83</v>
      </c>
      <c r="W75" s="40">
        <v>0.26600000000000001</v>
      </c>
      <c r="X75" s="40">
        <v>0</v>
      </c>
      <c r="Y75" s="40">
        <v>9</v>
      </c>
      <c r="Z75" s="40">
        <v>26</v>
      </c>
      <c r="AA75" s="40">
        <v>16</v>
      </c>
      <c r="AB75" s="41">
        <f t="shared" si="7"/>
        <v>0.61904761904761907</v>
      </c>
      <c r="AC75" s="58">
        <f t="shared" si="8"/>
        <v>0.12664907651715041</v>
      </c>
      <c r="AD75" s="58">
        <f t="shared" si="9"/>
        <v>3.9577836411609502E-3</v>
      </c>
      <c r="AE75" s="58">
        <f t="shared" si="10"/>
        <v>6.9920844327176782E-2</v>
      </c>
      <c r="AF75" s="44" t="str">
        <f>VLOOKUP(B75, 'Top 100 Hitters (1969)'!A:AM, 1, FALSE())</f>
        <v>Toby Harrah</v>
      </c>
    </row>
    <row r="76" spans="1:32">
      <c r="A76" s="35">
        <v>439</v>
      </c>
      <c r="B76" s="36" t="s">
        <v>203</v>
      </c>
      <c r="C76" s="36">
        <v>1970</v>
      </c>
      <c r="D76" s="36">
        <v>1972</v>
      </c>
      <c r="E76" s="36" t="s">
        <v>279</v>
      </c>
      <c r="F76" s="36">
        <v>4.2</v>
      </c>
      <c r="G76" s="36">
        <v>326</v>
      </c>
      <c r="H76" s="36">
        <v>1185</v>
      </c>
      <c r="I76" s="36">
        <v>1003</v>
      </c>
      <c r="J76" s="36">
        <v>133</v>
      </c>
      <c r="K76" s="36">
        <v>264</v>
      </c>
      <c r="L76" s="36">
        <v>36</v>
      </c>
      <c r="M76" s="36">
        <v>2</v>
      </c>
      <c r="N76" s="36">
        <v>32</v>
      </c>
      <c r="O76" s="36">
        <v>122</v>
      </c>
      <c r="P76" s="36">
        <v>161</v>
      </c>
      <c r="Q76" s="36">
        <v>211</v>
      </c>
      <c r="R76" s="36">
        <v>0.26300000000000001</v>
      </c>
      <c r="S76" s="36">
        <v>0.36599999999999999</v>
      </c>
      <c r="T76" s="36">
        <v>0.39900000000000002</v>
      </c>
      <c r="U76" s="36">
        <v>0.76500000000000001</v>
      </c>
      <c r="V76" s="36">
        <v>115</v>
      </c>
      <c r="W76" s="36">
        <v>0.30299999999999999</v>
      </c>
      <c r="X76" s="36">
        <v>5</v>
      </c>
      <c r="Y76" s="36">
        <v>6</v>
      </c>
      <c r="Z76" s="36">
        <v>6</v>
      </c>
      <c r="AA76" s="36">
        <v>12</v>
      </c>
      <c r="AB76" s="37">
        <f t="shared" si="7"/>
        <v>0.33333333333333331</v>
      </c>
      <c r="AC76" s="57">
        <f t="shared" si="8"/>
        <v>0.13260219341974078</v>
      </c>
      <c r="AD76" s="57">
        <f t="shared" si="9"/>
        <v>3.1904287138584245E-2</v>
      </c>
      <c r="AE76" s="57">
        <f t="shared" si="10"/>
        <v>0.12163509471585245</v>
      </c>
      <c r="AF76" s="43" t="str">
        <f>VLOOKUP(B76, 'Top 100 Hitters (1969)'!A:AM, 1, FALSE())</f>
        <v>Ken Singleton</v>
      </c>
    </row>
    <row r="77" spans="1:32">
      <c r="A77" s="39">
        <v>462</v>
      </c>
      <c r="B77" s="40" t="s">
        <v>186</v>
      </c>
      <c r="C77" s="40">
        <v>1997</v>
      </c>
      <c r="D77" s="40">
        <v>1999</v>
      </c>
      <c r="E77" s="40" t="s">
        <v>279</v>
      </c>
      <c r="F77" s="40">
        <v>4</v>
      </c>
      <c r="G77" s="40">
        <v>290</v>
      </c>
      <c r="H77" s="40">
        <v>1185</v>
      </c>
      <c r="I77" s="40">
        <v>1057</v>
      </c>
      <c r="J77" s="40">
        <v>156</v>
      </c>
      <c r="K77" s="40">
        <v>254</v>
      </c>
      <c r="L77" s="40">
        <v>56</v>
      </c>
      <c r="M77" s="40">
        <v>7</v>
      </c>
      <c r="N77" s="40">
        <v>34</v>
      </c>
      <c r="O77" s="40">
        <v>139</v>
      </c>
      <c r="P77" s="40">
        <v>87</v>
      </c>
      <c r="Q77" s="40">
        <v>202</v>
      </c>
      <c r="R77" s="40">
        <v>0.24</v>
      </c>
      <c r="S77" s="40">
        <v>0.308</v>
      </c>
      <c r="T77" s="40">
        <v>0.40300000000000002</v>
      </c>
      <c r="U77" s="40">
        <v>0.71099999999999997</v>
      </c>
      <c r="V77" s="40">
        <v>86</v>
      </c>
      <c r="W77" s="40">
        <v>0.26500000000000001</v>
      </c>
      <c r="X77" s="40">
        <v>20</v>
      </c>
      <c r="Y77" s="40">
        <v>8</v>
      </c>
      <c r="Z77" s="40">
        <v>15</v>
      </c>
      <c r="AA77" s="40">
        <v>13</v>
      </c>
      <c r="AB77" s="41">
        <f t="shared" si="7"/>
        <v>0.5357142857142857</v>
      </c>
      <c r="AC77" s="58">
        <f t="shared" si="8"/>
        <v>0.14758751182592242</v>
      </c>
      <c r="AD77" s="58">
        <f t="shared" si="9"/>
        <v>3.2166508987701042E-2</v>
      </c>
      <c r="AE77" s="58">
        <f t="shared" si="10"/>
        <v>0.13150425733207191</v>
      </c>
      <c r="AF77" s="44" t="str">
        <f>VLOOKUP(B77, 'Top 100 Hitters (1969)'!A:AM, 1, FALSE())</f>
        <v>Miguel Tejada</v>
      </c>
    </row>
    <row r="78" spans="1:32" ht="30">
      <c r="A78" s="35">
        <v>484</v>
      </c>
      <c r="B78" s="36" t="s">
        <v>172</v>
      </c>
      <c r="C78" s="36">
        <v>1991</v>
      </c>
      <c r="D78" s="36">
        <v>1993</v>
      </c>
      <c r="E78" s="36" t="s">
        <v>278</v>
      </c>
      <c r="F78" s="36">
        <v>3.9</v>
      </c>
      <c r="G78" s="36">
        <v>348</v>
      </c>
      <c r="H78" s="36">
        <v>1261</v>
      </c>
      <c r="I78" s="36">
        <v>1173</v>
      </c>
      <c r="J78" s="36">
        <v>119</v>
      </c>
      <c r="K78" s="36">
        <v>312</v>
      </c>
      <c r="L78" s="36">
        <v>60</v>
      </c>
      <c r="M78" s="36">
        <v>5</v>
      </c>
      <c r="N78" s="36">
        <v>21</v>
      </c>
      <c r="O78" s="36">
        <v>130</v>
      </c>
      <c r="P78" s="36">
        <v>58</v>
      </c>
      <c r="Q78" s="36">
        <v>185</v>
      </c>
      <c r="R78" s="36">
        <v>0.26600000000000001</v>
      </c>
      <c r="S78" s="36">
        <v>0.30099999999999999</v>
      </c>
      <c r="T78" s="36">
        <v>0.379</v>
      </c>
      <c r="U78" s="36">
        <v>0.68</v>
      </c>
      <c r="V78" s="36">
        <v>89</v>
      </c>
      <c r="W78" s="36">
        <v>0.29799999999999999</v>
      </c>
      <c r="X78" s="36">
        <v>5</v>
      </c>
      <c r="Y78" s="36">
        <v>11</v>
      </c>
      <c r="Z78" s="36">
        <v>8</v>
      </c>
      <c r="AA78" s="36">
        <v>8</v>
      </c>
      <c r="AB78" s="37">
        <f t="shared" si="7"/>
        <v>0.5</v>
      </c>
      <c r="AC78" s="57">
        <f t="shared" si="8"/>
        <v>0.10144927536231885</v>
      </c>
      <c r="AD78" s="57">
        <f t="shared" si="9"/>
        <v>1.7902813299232736E-2</v>
      </c>
      <c r="AE78" s="57">
        <f t="shared" si="10"/>
        <v>0.11082693947144075</v>
      </c>
      <c r="AF78" s="43" t="str">
        <f>VLOOKUP(B78, 'Top 100 Hitters (1969)'!A:AM, 1, FALSE())</f>
        <v>Ivan Rodriguez</v>
      </c>
    </row>
    <row r="79" spans="1:32">
      <c r="A79" s="39">
        <v>515</v>
      </c>
      <c r="B79" s="40" t="s">
        <v>147</v>
      </c>
      <c r="C79" s="40">
        <v>1977</v>
      </c>
      <c r="D79" s="40">
        <v>1979</v>
      </c>
      <c r="E79" s="40" t="s">
        <v>278</v>
      </c>
      <c r="F79" s="40">
        <v>3.7</v>
      </c>
      <c r="G79" s="40">
        <v>300</v>
      </c>
      <c r="H79" s="40">
        <v>1072</v>
      </c>
      <c r="I79" s="40">
        <v>951</v>
      </c>
      <c r="J79" s="40">
        <v>123</v>
      </c>
      <c r="K79" s="40">
        <v>255</v>
      </c>
      <c r="L79" s="40">
        <v>25</v>
      </c>
      <c r="M79" s="40">
        <v>10</v>
      </c>
      <c r="N79" s="40">
        <v>8</v>
      </c>
      <c r="O79" s="40">
        <v>84</v>
      </c>
      <c r="P79" s="40">
        <v>92</v>
      </c>
      <c r="Q79" s="40">
        <v>123</v>
      </c>
      <c r="R79" s="40">
        <v>0.26800000000000002</v>
      </c>
      <c r="S79" s="40">
        <v>0.33100000000000002</v>
      </c>
      <c r="T79" s="40">
        <v>0.34100000000000003</v>
      </c>
      <c r="U79" s="40">
        <v>0.67200000000000004</v>
      </c>
      <c r="V79" s="40">
        <v>84</v>
      </c>
      <c r="W79" s="40">
        <v>0.29799999999999999</v>
      </c>
      <c r="X79" s="40">
        <v>2</v>
      </c>
      <c r="Y79" s="40">
        <v>8</v>
      </c>
      <c r="Z79" s="40">
        <v>20</v>
      </c>
      <c r="AA79" s="40">
        <v>15</v>
      </c>
      <c r="AB79" s="41">
        <f t="shared" si="7"/>
        <v>0.5714285714285714</v>
      </c>
      <c r="AC79" s="58">
        <f t="shared" si="8"/>
        <v>0.12933753943217666</v>
      </c>
      <c r="AD79" s="58">
        <f t="shared" si="9"/>
        <v>8.4121976866456359E-3</v>
      </c>
      <c r="AE79" s="58">
        <f t="shared" si="10"/>
        <v>8.8328075709779186E-2</v>
      </c>
      <c r="AF79" s="44" t="str">
        <f>VLOOKUP(B79, 'Top 100 Hitters (1969)'!A:AM, 1, FALSE())</f>
        <v>Alan Trammell</v>
      </c>
    </row>
    <row r="80" spans="1:32">
      <c r="A80" s="35">
        <v>524</v>
      </c>
      <c r="B80" s="36" t="s">
        <v>155</v>
      </c>
      <c r="C80" s="36">
        <v>1996</v>
      </c>
      <c r="D80" s="36">
        <v>1998</v>
      </c>
      <c r="E80" s="36" t="s">
        <v>280</v>
      </c>
      <c r="F80" s="36">
        <v>3.6</v>
      </c>
      <c r="G80" s="36">
        <v>225</v>
      </c>
      <c r="H80" s="36">
        <v>823</v>
      </c>
      <c r="I80" s="36">
        <v>707</v>
      </c>
      <c r="J80" s="36">
        <v>91</v>
      </c>
      <c r="K80" s="36">
        <v>207</v>
      </c>
      <c r="L80" s="36">
        <v>40</v>
      </c>
      <c r="M80" s="36">
        <v>8</v>
      </c>
      <c r="N80" s="36">
        <v>20</v>
      </c>
      <c r="O80" s="36">
        <v>101</v>
      </c>
      <c r="P80" s="36">
        <v>107</v>
      </c>
      <c r="Q80" s="36">
        <v>184</v>
      </c>
      <c r="R80" s="36">
        <v>0.29299999999999998</v>
      </c>
      <c r="S80" s="36">
        <v>0.38500000000000001</v>
      </c>
      <c r="T80" s="36">
        <v>0.45700000000000002</v>
      </c>
      <c r="U80" s="36">
        <v>0.84099999999999997</v>
      </c>
      <c r="V80" s="36">
        <v>121</v>
      </c>
      <c r="W80" s="36">
        <v>0.36899999999999999</v>
      </c>
      <c r="X80" s="36">
        <v>1</v>
      </c>
      <c r="Y80" s="36">
        <v>4</v>
      </c>
      <c r="Z80" s="36">
        <v>26</v>
      </c>
      <c r="AA80" s="36">
        <v>12</v>
      </c>
      <c r="AB80" s="37">
        <f t="shared" si="7"/>
        <v>0.68421052631578949</v>
      </c>
      <c r="AC80" s="57">
        <f t="shared" si="8"/>
        <v>0.12871287128712872</v>
      </c>
      <c r="AD80" s="57">
        <f t="shared" si="9"/>
        <v>2.8288543140028287E-2</v>
      </c>
      <c r="AE80" s="57">
        <f t="shared" si="10"/>
        <v>0.14285714285714285</v>
      </c>
      <c r="AF80" s="43" t="str">
        <f>VLOOKUP(B80, 'Top 100 Hitters (1969)'!A:AM, 1, FALSE())</f>
        <v>Bobby Abreu</v>
      </c>
    </row>
    <row r="81" spans="1:32">
      <c r="A81" s="39">
        <v>558</v>
      </c>
      <c r="B81" s="40" t="s">
        <v>141</v>
      </c>
      <c r="C81" s="40">
        <v>1998</v>
      </c>
      <c r="D81" s="40">
        <v>2000</v>
      </c>
      <c r="E81" s="40" t="s">
        <v>277</v>
      </c>
      <c r="F81" s="40">
        <v>3.4</v>
      </c>
      <c r="G81" s="40">
        <v>268</v>
      </c>
      <c r="H81" s="40">
        <v>1199</v>
      </c>
      <c r="I81" s="40">
        <v>1093</v>
      </c>
      <c r="J81" s="40">
        <v>173</v>
      </c>
      <c r="K81" s="40">
        <v>302</v>
      </c>
      <c r="L81" s="40">
        <v>47</v>
      </c>
      <c r="M81" s="40">
        <v>14</v>
      </c>
      <c r="N81" s="40">
        <v>29</v>
      </c>
      <c r="O81" s="40">
        <v>159</v>
      </c>
      <c r="P81" s="40">
        <v>84</v>
      </c>
      <c r="Q81" s="40">
        <v>204</v>
      </c>
      <c r="R81" s="40">
        <v>0.27600000000000002</v>
      </c>
      <c r="S81" s="40">
        <v>0.32700000000000001</v>
      </c>
      <c r="T81" s="40">
        <v>0.42499999999999999</v>
      </c>
      <c r="U81" s="40">
        <v>0.751</v>
      </c>
      <c r="V81" s="40">
        <v>89</v>
      </c>
      <c r="W81" s="40">
        <v>0.312</v>
      </c>
      <c r="X81" s="40">
        <v>5</v>
      </c>
      <c r="Y81" s="40">
        <v>15</v>
      </c>
      <c r="Z81" s="40">
        <v>43</v>
      </c>
      <c r="AA81" s="40">
        <v>8</v>
      </c>
      <c r="AB81" s="41">
        <f t="shared" si="7"/>
        <v>0.84313725490196079</v>
      </c>
      <c r="AC81" s="58">
        <f t="shared" si="8"/>
        <v>0.15827996340347666</v>
      </c>
      <c r="AD81" s="58">
        <f t="shared" si="9"/>
        <v>2.6532479414455627E-2</v>
      </c>
      <c r="AE81" s="58">
        <f t="shared" si="10"/>
        <v>0.14547118023787739</v>
      </c>
      <c r="AF81" s="44" t="str">
        <f>VLOOKUP(B81, 'Top 100 Hitters (1969)'!A:AM, 1, FALSE())</f>
        <v>Carlos Beltran</v>
      </c>
    </row>
    <row r="82" spans="1:32">
      <c r="A82" s="35">
        <v>559</v>
      </c>
      <c r="B82" s="36" t="s">
        <v>171</v>
      </c>
      <c r="C82" s="36">
        <v>1995</v>
      </c>
      <c r="D82" s="36">
        <v>1997</v>
      </c>
      <c r="E82" s="36" t="s">
        <v>284</v>
      </c>
      <c r="F82" s="36">
        <v>3.4</v>
      </c>
      <c r="G82" s="36">
        <v>187</v>
      </c>
      <c r="H82" s="36">
        <v>603</v>
      </c>
      <c r="I82" s="36">
        <v>507</v>
      </c>
      <c r="J82" s="36">
        <v>94</v>
      </c>
      <c r="K82" s="36">
        <v>149</v>
      </c>
      <c r="L82" s="36">
        <v>29</v>
      </c>
      <c r="M82" s="36">
        <v>4</v>
      </c>
      <c r="N82" s="36">
        <v>23</v>
      </c>
      <c r="O82" s="36">
        <v>91</v>
      </c>
      <c r="P82" s="36">
        <v>82</v>
      </c>
      <c r="Q82" s="36">
        <v>64</v>
      </c>
      <c r="R82" s="36">
        <v>0.29399999999999998</v>
      </c>
      <c r="S82" s="36">
        <v>0.38700000000000001</v>
      </c>
      <c r="T82" s="36">
        <v>0.503</v>
      </c>
      <c r="U82" s="36">
        <v>0.89</v>
      </c>
      <c r="V82" s="36">
        <v>127</v>
      </c>
      <c r="W82" s="36">
        <v>0.29299999999999998</v>
      </c>
      <c r="X82" s="36">
        <v>1</v>
      </c>
      <c r="Y82" s="36">
        <v>10</v>
      </c>
      <c r="Z82" s="36">
        <v>16</v>
      </c>
      <c r="AA82" s="36">
        <v>3</v>
      </c>
      <c r="AB82" s="37">
        <f t="shared" si="7"/>
        <v>0.84210526315789469</v>
      </c>
      <c r="AC82" s="57">
        <f t="shared" si="8"/>
        <v>0.1854043392504931</v>
      </c>
      <c r="AD82" s="57">
        <f t="shared" si="9"/>
        <v>4.5364891518737675E-2</v>
      </c>
      <c r="AE82" s="57">
        <f t="shared" si="10"/>
        <v>0.17948717948717949</v>
      </c>
      <c r="AF82" s="43" t="str">
        <f>VLOOKUP(B82, 'Top 100 Hitters (1969)'!A:AM, 1, FALSE())</f>
        <v>Brian Giles</v>
      </c>
    </row>
    <row r="83" spans="1:32">
      <c r="A83" s="39">
        <v>582</v>
      </c>
      <c r="B83" s="40" t="s">
        <v>133</v>
      </c>
      <c r="C83" s="40">
        <v>1979</v>
      </c>
      <c r="D83" s="40">
        <v>1981</v>
      </c>
      <c r="E83" s="40" t="s">
        <v>278</v>
      </c>
      <c r="F83" s="40">
        <v>3.3</v>
      </c>
      <c r="G83" s="40">
        <v>109</v>
      </c>
      <c r="H83" s="40">
        <v>390</v>
      </c>
      <c r="I83" s="40">
        <v>333</v>
      </c>
      <c r="J83" s="40">
        <v>69</v>
      </c>
      <c r="K83" s="40">
        <v>96</v>
      </c>
      <c r="L83" s="40">
        <v>13</v>
      </c>
      <c r="M83" s="40">
        <v>7</v>
      </c>
      <c r="N83" s="40">
        <v>5</v>
      </c>
      <c r="O83" s="40">
        <v>37</v>
      </c>
      <c r="P83" s="40">
        <v>51</v>
      </c>
      <c r="Q83" s="40">
        <v>34</v>
      </c>
      <c r="R83" s="40">
        <v>0.28799999999999998</v>
      </c>
      <c r="S83" s="40">
        <v>0.38300000000000001</v>
      </c>
      <c r="T83" s="40">
        <v>0.41399999999999998</v>
      </c>
      <c r="U83" s="40">
        <v>0.79700000000000004</v>
      </c>
      <c r="V83" s="40">
        <v>126</v>
      </c>
      <c r="W83" s="40">
        <v>0.30599999999999999</v>
      </c>
      <c r="X83" s="40">
        <v>2</v>
      </c>
      <c r="Y83" s="40">
        <v>3</v>
      </c>
      <c r="Z83" s="40">
        <v>78</v>
      </c>
      <c r="AA83" s="40">
        <v>11</v>
      </c>
      <c r="AB83" s="41">
        <f t="shared" si="7"/>
        <v>0.8764044943820225</v>
      </c>
      <c r="AC83" s="58">
        <f t="shared" si="8"/>
        <v>0.2072072072072072</v>
      </c>
      <c r="AD83" s="58">
        <f t="shared" si="9"/>
        <v>1.5015015015015015E-2</v>
      </c>
      <c r="AE83" s="58">
        <f t="shared" si="10"/>
        <v>0.1111111111111111</v>
      </c>
      <c r="AF83" s="44" t="str">
        <f>VLOOKUP(B83, 'Top 100 Hitters (1969)'!A:AM, 1, FALSE())</f>
        <v>Tim Raines</v>
      </c>
    </row>
    <row r="84" spans="1:32">
      <c r="A84" s="35">
        <v>602</v>
      </c>
      <c r="B84" s="74" t="s">
        <v>165</v>
      </c>
      <c r="C84" s="36">
        <v>1974</v>
      </c>
      <c r="D84" s="36">
        <v>1976</v>
      </c>
      <c r="E84" s="36" t="s">
        <v>281</v>
      </c>
      <c r="F84" s="36">
        <v>3.2</v>
      </c>
      <c r="G84" s="36">
        <v>244</v>
      </c>
      <c r="H84" s="36">
        <v>966</v>
      </c>
      <c r="I84" s="36">
        <v>841</v>
      </c>
      <c r="J84" s="36">
        <v>94</v>
      </c>
      <c r="K84" s="36">
        <v>215</v>
      </c>
      <c r="L84" s="36">
        <v>28</v>
      </c>
      <c r="M84" s="36">
        <v>3</v>
      </c>
      <c r="N84" s="36">
        <v>24</v>
      </c>
      <c r="O84" s="36">
        <v>112</v>
      </c>
      <c r="P84" s="36">
        <v>103</v>
      </c>
      <c r="Q84" s="36">
        <v>128</v>
      </c>
      <c r="R84" s="36">
        <v>0.25600000000000001</v>
      </c>
      <c r="S84" s="36">
        <v>0.33500000000000002</v>
      </c>
      <c r="T84" s="36">
        <v>0.38200000000000001</v>
      </c>
      <c r="U84" s="36">
        <v>0.71699999999999997</v>
      </c>
      <c r="V84" s="36">
        <v>97</v>
      </c>
      <c r="W84" s="36">
        <v>0.27400000000000002</v>
      </c>
      <c r="X84" s="36">
        <v>2</v>
      </c>
      <c r="Y84" s="36">
        <v>8</v>
      </c>
      <c r="Z84" s="36">
        <v>7</v>
      </c>
      <c r="AA84" s="36">
        <v>4</v>
      </c>
      <c r="AB84" s="37">
        <f t="shared" si="7"/>
        <v>0.63636363636363635</v>
      </c>
      <c r="AC84" s="57">
        <f t="shared" si="8"/>
        <v>0.1117717003567182</v>
      </c>
      <c r="AD84" s="57">
        <f t="shared" si="9"/>
        <v>2.8537455410225922E-2</v>
      </c>
      <c r="AE84" s="57">
        <f t="shared" si="10"/>
        <v>0.13317479191438764</v>
      </c>
      <c r="AF84" s="43" t="str">
        <f>VLOOKUP(B84, 'Top 100 Hitters (1969)'!A:AM, 1, FALSE())</f>
        <v>Gary Carter</v>
      </c>
    </row>
    <row r="85" spans="1:32">
      <c r="A85" s="39">
        <v>603</v>
      </c>
      <c r="B85" s="75" t="s">
        <v>156</v>
      </c>
      <c r="C85" s="40">
        <v>1972</v>
      </c>
      <c r="D85" s="40">
        <v>1974</v>
      </c>
      <c r="E85" s="40" t="s">
        <v>281</v>
      </c>
      <c r="F85" s="40">
        <v>3.2</v>
      </c>
      <c r="G85" s="40">
        <v>270</v>
      </c>
      <c r="H85" s="40">
        <v>906</v>
      </c>
      <c r="I85" s="40">
        <v>802</v>
      </c>
      <c r="J85" s="40">
        <v>108</v>
      </c>
      <c r="K85" s="40">
        <v>208</v>
      </c>
      <c r="L85" s="40">
        <v>35</v>
      </c>
      <c r="M85" s="40">
        <v>10</v>
      </c>
      <c r="N85" s="40">
        <v>21</v>
      </c>
      <c r="O85" s="40">
        <v>108</v>
      </c>
      <c r="P85" s="40">
        <v>85</v>
      </c>
      <c r="Q85" s="40">
        <v>142</v>
      </c>
      <c r="R85" s="40">
        <v>0.25900000000000001</v>
      </c>
      <c r="S85" s="40">
        <v>0.33</v>
      </c>
      <c r="T85" s="40">
        <v>0.40600000000000003</v>
      </c>
      <c r="U85" s="40">
        <v>0.73599999999999999</v>
      </c>
      <c r="V85" s="40">
        <v>104</v>
      </c>
      <c r="W85" s="40">
        <v>0.28899999999999998</v>
      </c>
      <c r="X85" s="40">
        <v>3</v>
      </c>
      <c r="Y85" s="40">
        <v>7</v>
      </c>
      <c r="Z85" s="40">
        <v>9</v>
      </c>
      <c r="AA85" s="40">
        <v>4</v>
      </c>
      <c r="AB85" s="41">
        <f t="shared" si="7"/>
        <v>0.69230769230769229</v>
      </c>
      <c r="AC85" s="58">
        <f t="shared" si="8"/>
        <v>0.13466334164588528</v>
      </c>
      <c r="AD85" s="58">
        <f t="shared" si="9"/>
        <v>2.6184538653366583E-2</v>
      </c>
      <c r="AE85" s="58">
        <f t="shared" si="10"/>
        <v>0.13466334164588528</v>
      </c>
      <c r="AF85" s="44" t="str">
        <f>VLOOKUP(B85, 'Top 100 Hitters (1969)'!A:AM, 1, FALSE())</f>
        <v>Dwight Evans</v>
      </c>
    </row>
    <row r="86" spans="1:32" ht="30">
      <c r="A86" s="35">
        <v>617</v>
      </c>
      <c r="B86" s="36" t="s">
        <v>167</v>
      </c>
      <c r="C86" s="36">
        <v>1995</v>
      </c>
      <c r="D86" s="36">
        <v>1997</v>
      </c>
      <c r="E86" s="36" t="s">
        <v>277</v>
      </c>
      <c r="F86" s="36">
        <v>3.1</v>
      </c>
      <c r="G86" s="36">
        <v>338</v>
      </c>
      <c r="H86" s="36">
        <v>1296</v>
      </c>
      <c r="I86" s="36">
        <v>1177</v>
      </c>
      <c r="J86" s="36">
        <v>163</v>
      </c>
      <c r="K86" s="36">
        <v>323</v>
      </c>
      <c r="L86" s="36">
        <v>45</v>
      </c>
      <c r="M86" s="36">
        <v>18</v>
      </c>
      <c r="N86" s="36">
        <v>17</v>
      </c>
      <c r="O86" s="36">
        <v>121</v>
      </c>
      <c r="P86" s="36">
        <v>85</v>
      </c>
      <c r="Q86" s="36">
        <v>156</v>
      </c>
      <c r="R86" s="36">
        <v>0.27400000000000002</v>
      </c>
      <c r="S86" s="36">
        <v>0.32500000000000001</v>
      </c>
      <c r="T86" s="36">
        <v>0.38700000000000001</v>
      </c>
      <c r="U86" s="36">
        <v>0.71099999999999997</v>
      </c>
      <c r="V86" s="36">
        <v>83</v>
      </c>
      <c r="W86" s="36">
        <v>0.30199999999999999</v>
      </c>
      <c r="X86" s="36">
        <v>7</v>
      </c>
      <c r="Y86" s="36">
        <v>9</v>
      </c>
      <c r="Z86" s="36">
        <v>48</v>
      </c>
      <c r="AA86" s="36">
        <v>15</v>
      </c>
      <c r="AB86" s="37">
        <f t="shared" si="7"/>
        <v>0.76190476190476186</v>
      </c>
      <c r="AC86" s="57">
        <f t="shared" si="8"/>
        <v>0.13848768054375532</v>
      </c>
      <c r="AD86" s="57">
        <f t="shared" si="9"/>
        <v>1.4443500424808835E-2</v>
      </c>
      <c r="AE86" s="57">
        <f t="shared" si="10"/>
        <v>0.10280373831775701</v>
      </c>
      <c r="AF86" s="43" t="str">
        <f>VLOOKUP(B86, 'Top 100 Hitters (1969)'!A:AM, 1, FALSE())</f>
        <v>Johnny Damon</v>
      </c>
    </row>
    <row r="87" spans="1:32">
      <c r="A87" s="39">
        <v>658</v>
      </c>
      <c r="B87" s="40" t="s">
        <v>200</v>
      </c>
      <c r="C87" s="40">
        <v>1989</v>
      </c>
      <c r="D87" s="40">
        <v>1991</v>
      </c>
      <c r="E87" s="40" t="s">
        <v>281</v>
      </c>
      <c r="F87" s="40">
        <v>2.9</v>
      </c>
      <c r="G87" s="40">
        <v>256</v>
      </c>
      <c r="H87" s="40">
        <v>970</v>
      </c>
      <c r="I87" s="40">
        <v>820</v>
      </c>
      <c r="J87" s="40">
        <v>109</v>
      </c>
      <c r="K87" s="40">
        <v>214</v>
      </c>
      <c r="L87" s="40">
        <v>45</v>
      </c>
      <c r="M87" s="40">
        <v>2</v>
      </c>
      <c r="N87" s="40">
        <v>31</v>
      </c>
      <c r="O87" s="40">
        <v>116</v>
      </c>
      <c r="P87" s="40">
        <v>125</v>
      </c>
      <c r="Q87" s="40">
        <v>160</v>
      </c>
      <c r="R87" s="40">
        <v>0.26100000000000001</v>
      </c>
      <c r="S87" s="40">
        <v>0.35799999999999998</v>
      </c>
      <c r="T87" s="40">
        <v>0.434</v>
      </c>
      <c r="U87" s="40">
        <v>0.79200000000000004</v>
      </c>
      <c r="V87" s="40">
        <v>116</v>
      </c>
      <c r="W87" s="40">
        <v>0.28499999999999998</v>
      </c>
      <c r="X87" s="40">
        <v>7</v>
      </c>
      <c r="Y87" s="40">
        <v>14</v>
      </c>
      <c r="Z87" s="40">
        <v>0</v>
      </c>
      <c r="AA87" s="40">
        <v>4</v>
      </c>
      <c r="AB87" s="41">
        <f t="shared" si="7"/>
        <v>0</v>
      </c>
      <c r="AC87" s="58">
        <f t="shared" si="8"/>
        <v>0.13292682926829269</v>
      </c>
      <c r="AD87" s="58">
        <f t="shared" si="9"/>
        <v>3.7804878048780487E-2</v>
      </c>
      <c r="AE87" s="58">
        <f t="shared" si="10"/>
        <v>0.14146341463414633</v>
      </c>
      <c r="AF87" s="44" t="str">
        <f>VLOOKUP(B87, 'Top 100 Hitters (1969)'!A:AM, 1, FALSE())</f>
        <v>John Olerud</v>
      </c>
    </row>
    <row r="88" spans="1:32">
      <c r="A88" s="35">
        <v>775</v>
      </c>
      <c r="B88" s="74" t="s">
        <v>191</v>
      </c>
      <c r="C88" s="36">
        <v>1971</v>
      </c>
      <c r="D88" s="36">
        <v>1973</v>
      </c>
      <c r="E88" s="36" t="s">
        <v>279</v>
      </c>
      <c r="F88" s="36">
        <v>2.5</v>
      </c>
      <c r="G88" s="36">
        <v>165</v>
      </c>
      <c r="H88" s="36">
        <v>642</v>
      </c>
      <c r="I88" s="36">
        <v>546</v>
      </c>
      <c r="J88" s="36">
        <v>63</v>
      </c>
      <c r="K88" s="36">
        <v>134</v>
      </c>
      <c r="L88" s="36">
        <v>19</v>
      </c>
      <c r="M88" s="36">
        <v>4</v>
      </c>
      <c r="N88" s="36">
        <v>16</v>
      </c>
      <c r="O88" s="36">
        <v>83</v>
      </c>
      <c r="P88" s="36">
        <v>81</v>
      </c>
      <c r="Q88" s="36">
        <v>89</v>
      </c>
      <c r="R88" s="36">
        <v>0.245</v>
      </c>
      <c r="S88" s="36">
        <v>0.34200000000000003</v>
      </c>
      <c r="T88" s="36">
        <v>0.38300000000000001</v>
      </c>
      <c r="U88" s="36">
        <v>0.72399999999999998</v>
      </c>
      <c r="V88" s="36">
        <v>105</v>
      </c>
      <c r="W88" s="36">
        <v>0.26300000000000001</v>
      </c>
      <c r="X88" s="36">
        <v>3</v>
      </c>
      <c r="Y88" s="36">
        <v>8</v>
      </c>
      <c r="Z88" s="36">
        <v>1</v>
      </c>
      <c r="AA88" s="36">
        <v>1</v>
      </c>
      <c r="AB88" s="37">
        <f t="shared" si="7"/>
        <v>0.5</v>
      </c>
      <c r="AC88" s="57">
        <f t="shared" si="8"/>
        <v>0.11538461538461539</v>
      </c>
      <c r="AD88" s="57">
        <f t="shared" si="9"/>
        <v>2.9304029304029304E-2</v>
      </c>
      <c r="AE88" s="57">
        <f t="shared" si="10"/>
        <v>0.152014652014652</v>
      </c>
      <c r="AF88" s="43" t="str">
        <f>VLOOKUP(B88, 'Top 100 Hitters (1969)'!A:AM, 1, FALSE())</f>
        <v>Ron Cey</v>
      </c>
    </row>
    <row r="89" spans="1:32" ht="30">
      <c r="A89" s="39">
        <v>804</v>
      </c>
      <c r="B89" s="40" t="s">
        <v>217</v>
      </c>
      <c r="C89" s="40">
        <v>1974</v>
      </c>
      <c r="D89" s="40">
        <v>1976</v>
      </c>
      <c r="E89" s="40" t="s">
        <v>281</v>
      </c>
      <c r="F89" s="40">
        <v>2.4</v>
      </c>
      <c r="G89" s="40">
        <v>207</v>
      </c>
      <c r="H89" s="40">
        <v>676</v>
      </c>
      <c r="I89" s="40">
        <v>596</v>
      </c>
      <c r="J89" s="40">
        <v>77</v>
      </c>
      <c r="K89" s="40">
        <v>165</v>
      </c>
      <c r="L89" s="40">
        <v>30</v>
      </c>
      <c r="M89" s="40">
        <v>9</v>
      </c>
      <c r="N89" s="40">
        <v>10</v>
      </c>
      <c r="O89" s="40">
        <v>68</v>
      </c>
      <c r="P89" s="40">
        <v>73</v>
      </c>
      <c r="Q89" s="40">
        <v>87</v>
      </c>
      <c r="R89" s="40">
        <v>0.27700000000000002</v>
      </c>
      <c r="S89" s="40">
        <v>0.35799999999999998</v>
      </c>
      <c r="T89" s="40">
        <v>0.40799999999999997</v>
      </c>
      <c r="U89" s="40">
        <v>0.76500000000000001</v>
      </c>
      <c r="V89" s="40">
        <v>114</v>
      </c>
      <c r="W89" s="40">
        <v>0.309</v>
      </c>
      <c r="X89" s="40">
        <v>3</v>
      </c>
      <c r="Y89" s="40">
        <v>2</v>
      </c>
      <c r="Z89" s="40">
        <v>4</v>
      </c>
      <c r="AA89" s="40">
        <v>3</v>
      </c>
      <c r="AB89" s="41">
        <f t="shared" si="7"/>
        <v>0.5714285714285714</v>
      </c>
      <c r="AC89" s="58">
        <f t="shared" si="8"/>
        <v>0.12919463087248323</v>
      </c>
      <c r="AD89" s="58">
        <f t="shared" si="9"/>
        <v>1.6778523489932886E-2</v>
      </c>
      <c r="AE89" s="58">
        <f t="shared" si="10"/>
        <v>0.11409395973154363</v>
      </c>
      <c r="AF89" s="44" t="str">
        <f>VLOOKUP(B89, 'Top 100 Hitters (1969)'!A:AM, 1, FALSE())</f>
        <v>Keith Hernandez</v>
      </c>
    </row>
    <row r="90" spans="1:32">
      <c r="A90" s="35">
        <v>829</v>
      </c>
      <c r="B90" s="36" t="s">
        <v>218</v>
      </c>
      <c r="C90" s="36">
        <v>1989</v>
      </c>
      <c r="D90" s="36">
        <v>1991</v>
      </c>
      <c r="E90" s="36" t="s">
        <v>280</v>
      </c>
      <c r="F90" s="36">
        <v>2.2999999999999998</v>
      </c>
      <c r="G90" s="36">
        <v>194</v>
      </c>
      <c r="H90" s="36">
        <v>755</v>
      </c>
      <c r="I90" s="36">
        <v>702</v>
      </c>
      <c r="J90" s="36">
        <v>83</v>
      </c>
      <c r="K90" s="36">
        <v>183</v>
      </c>
      <c r="L90" s="36">
        <v>39</v>
      </c>
      <c r="M90" s="36">
        <v>6</v>
      </c>
      <c r="N90" s="36">
        <v>36</v>
      </c>
      <c r="O90" s="36">
        <v>135</v>
      </c>
      <c r="P90" s="36">
        <v>38</v>
      </c>
      <c r="Q90" s="36">
        <v>160</v>
      </c>
      <c r="R90" s="36">
        <v>0.26100000000000001</v>
      </c>
      <c r="S90" s="36">
        <v>0.30199999999999999</v>
      </c>
      <c r="T90" s="36">
        <v>0.48699999999999999</v>
      </c>
      <c r="U90" s="36">
        <v>0.79</v>
      </c>
      <c r="V90" s="36">
        <v>116</v>
      </c>
      <c r="W90" s="36">
        <v>0.28699999999999998</v>
      </c>
      <c r="X90" s="36">
        <v>7</v>
      </c>
      <c r="Y90" s="36">
        <v>7</v>
      </c>
      <c r="Z90" s="36">
        <v>5</v>
      </c>
      <c r="AA90" s="36">
        <v>3</v>
      </c>
      <c r="AB90" s="37">
        <f t="shared" si="7"/>
        <v>0.625</v>
      </c>
      <c r="AC90" s="57">
        <f t="shared" si="8"/>
        <v>0.11823361823361823</v>
      </c>
      <c r="AD90" s="57">
        <f t="shared" si="9"/>
        <v>5.128205128205128E-2</v>
      </c>
      <c r="AE90" s="57">
        <f t="shared" si="10"/>
        <v>0.19230769230769232</v>
      </c>
      <c r="AF90" s="43" t="str">
        <f>VLOOKUP(B90, 'Top 100 Hitters (1969)'!A:AM, 1, FALSE())</f>
        <v>Albert Belle</v>
      </c>
    </row>
    <row r="91" spans="1:32">
      <c r="A91" s="39">
        <v>957</v>
      </c>
      <c r="B91" s="40" t="s">
        <v>175</v>
      </c>
      <c r="C91" s="40">
        <v>1969</v>
      </c>
      <c r="D91" s="40">
        <v>1971</v>
      </c>
      <c r="E91" s="40" t="s">
        <v>280</v>
      </c>
      <c r="F91" s="40">
        <v>1.9</v>
      </c>
      <c r="G91" s="40">
        <v>113</v>
      </c>
      <c r="H91" s="40">
        <v>385</v>
      </c>
      <c r="I91" s="40">
        <v>330</v>
      </c>
      <c r="J91" s="40">
        <v>49</v>
      </c>
      <c r="K91" s="40">
        <v>83</v>
      </c>
      <c r="L91" s="40">
        <v>12</v>
      </c>
      <c r="M91" s="40">
        <v>2</v>
      </c>
      <c r="N91" s="40">
        <v>12</v>
      </c>
      <c r="O91" s="40">
        <v>48</v>
      </c>
      <c r="P91" s="40">
        <v>47</v>
      </c>
      <c r="Q91" s="40">
        <v>67</v>
      </c>
      <c r="R91" s="40">
        <v>0.252</v>
      </c>
      <c r="S91" s="40">
        <v>0.34300000000000003</v>
      </c>
      <c r="T91" s="40">
        <v>0.40899999999999997</v>
      </c>
      <c r="U91" s="40">
        <v>0.752</v>
      </c>
      <c r="V91" s="40">
        <v>106</v>
      </c>
      <c r="W91" s="40">
        <v>0.27600000000000002</v>
      </c>
      <c r="X91" s="40">
        <v>2</v>
      </c>
      <c r="Y91" s="40">
        <v>6</v>
      </c>
      <c r="Z91" s="40">
        <v>2</v>
      </c>
      <c r="AA91" s="40">
        <v>3</v>
      </c>
      <c r="AB91" s="41">
        <f t="shared" si="7"/>
        <v>0.4</v>
      </c>
      <c r="AC91" s="58">
        <f t="shared" si="8"/>
        <v>0.1484848484848485</v>
      </c>
      <c r="AD91" s="58">
        <f t="shared" si="9"/>
        <v>3.6363636363636362E-2</v>
      </c>
      <c r="AE91" s="58">
        <f t="shared" si="10"/>
        <v>0.14545454545454545</v>
      </c>
      <c r="AF91" s="44" t="str">
        <f>VLOOKUP(B91, 'Top 100 Hitters (1969)'!A:AM, 1, FALSE())</f>
        <v>Darrell Evans</v>
      </c>
    </row>
    <row r="92" spans="1:32">
      <c r="A92" s="35">
        <v>1003</v>
      </c>
      <c r="B92" s="74" t="s">
        <v>125</v>
      </c>
      <c r="C92" s="36">
        <v>1991</v>
      </c>
      <c r="D92" s="36">
        <v>1993</v>
      </c>
      <c r="E92" s="36" t="s">
        <v>281</v>
      </c>
      <c r="F92" s="36">
        <v>1.7</v>
      </c>
      <c r="G92" s="36">
        <v>114</v>
      </c>
      <c r="H92" s="36">
        <v>427</v>
      </c>
      <c r="I92" s="36">
        <v>369</v>
      </c>
      <c r="J92" s="36">
        <v>43</v>
      </c>
      <c r="K92" s="36">
        <v>90</v>
      </c>
      <c r="L92" s="36">
        <v>18</v>
      </c>
      <c r="M92" s="36">
        <v>3</v>
      </c>
      <c r="N92" s="36">
        <v>10</v>
      </c>
      <c r="O92" s="36">
        <v>43</v>
      </c>
      <c r="P92" s="36">
        <v>44</v>
      </c>
      <c r="Q92" s="36">
        <v>86</v>
      </c>
      <c r="R92" s="36">
        <v>0.24399999999999999</v>
      </c>
      <c r="S92" s="36">
        <v>0.33</v>
      </c>
      <c r="T92" s="36">
        <v>0.39</v>
      </c>
      <c r="U92" s="36">
        <v>0.72</v>
      </c>
      <c r="V92" s="36">
        <v>98</v>
      </c>
      <c r="W92" s="36">
        <v>0.28599999999999998</v>
      </c>
      <c r="X92" s="36">
        <v>7</v>
      </c>
      <c r="Y92" s="36">
        <v>7</v>
      </c>
      <c r="Z92" s="36">
        <v>5</v>
      </c>
      <c r="AA92" s="36">
        <v>2</v>
      </c>
      <c r="AB92" s="37">
        <f t="shared" si="7"/>
        <v>0.7142857142857143</v>
      </c>
      <c r="AC92" s="57">
        <f t="shared" si="8"/>
        <v>0.11653116531165311</v>
      </c>
      <c r="AD92" s="57">
        <f t="shared" si="9"/>
        <v>2.7100271002710029E-2</v>
      </c>
      <c r="AE92" s="57">
        <f t="shared" si="10"/>
        <v>0.11653116531165311</v>
      </c>
      <c r="AF92" s="43" t="str">
        <f>VLOOKUP(B92, 'Top 100 Hitters (1969)'!A:AM, 1, FALSE())</f>
        <v>Jim Thome</v>
      </c>
    </row>
    <row r="93" spans="1:32">
      <c r="A93" s="39">
        <v>1048</v>
      </c>
      <c r="B93" s="40" t="s">
        <v>161</v>
      </c>
      <c r="C93" s="40">
        <v>1981</v>
      </c>
      <c r="D93" s="40">
        <v>1983</v>
      </c>
      <c r="E93" s="40" t="s">
        <v>284</v>
      </c>
      <c r="F93" s="40">
        <v>1.6</v>
      </c>
      <c r="G93" s="40">
        <v>280</v>
      </c>
      <c r="H93" s="40">
        <v>1026</v>
      </c>
      <c r="I93" s="40">
        <v>915</v>
      </c>
      <c r="J93" s="40">
        <v>136</v>
      </c>
      <c r="K93" s="40">
        <v>238</v>
      </c>
      <c r="L93" s="40">
        <v>25</v>
      </c>
      <c r="M93" s="40">
        <v>16</v>
      </c>
      <c r="N93" s="40">
        <v>5</v>
      </c>
      <c r="O93" s="40">
        <v>48</v>
      </c>
      <c r="P93" s="40">
        <v>98</v>
      </c>
      <c r="Q93" s="40">
        <v>108</v>
      </c>
      <c r="R93" s="40">
        <v>0.26</v>
      </c>
      <c r="S93" s="40">
        <v>0.33100000000000002</v>
      </c>
      <c r="T93" s="40">
        <v>0.33900000000000002</v>
      </c>
      <c r="U93" s="40">
        <v>0.67</v>
      </c>
      <c r="V93" s="40">
        <v>83</v>
      </c>
      <c r="W93" s="40">
        <v>0.28899999999999998</v>
      </c>
      <c r="X93" s="40">
        <v>2</v>
      </c>
      <c r="Y93" s="40">
        <v>5</v>
      </c>
      <c r="Z93" s="40">
        <v>69</v>
      </c>
      <c r="AA93" s="40">
        <v>32</v>
      </c>
      <c r="AB93" s="41">
        <f t="shared" si="7"/>
        <v>0.68316831683168322</v>
      </c>
      <c r="AC93" s="58">
        <f t="shared" si="8"/>
        <v>0.14863387978142076</v>
      </c>
      <c r="AD93" s="58">
        <f t="shared" si="9"/>
        <v>5.4644808743169399E-3</v>
      </c>
      <c r="AE93" s="58">
        <f t="shared" si="10"/>
        <v>5.2459016393442623E-2</v>
      </c>
      <c r="AF93" s="44" t="str">
        <f>VLOOKUP(B93, 'Top 100 Hitters (1969)'!A:AM, 1, FALSE())</f>
        <v>Brett Butler</v>
      </c>
    </row>
    <row r="94" spans="1:32">
      <c r="A94" s="35">
        <v>1054</v>
      </c>
      <c r="B94" s="36" t="s">
        <v>170</v>
      </c>
      <c r="C94" s="36">
        <v>1975</v>
      </c>
      <c r="D94" s="36">
        <v>1977</v>
      </c>
      <c r="E94" s="36" t="s">
        <v>278</v>
      </c>
      <c r="F94" s="36">
        <v>1.6</v>
      </c>
      <c r="G94" s="36">
        <v>170</v>
      </c>
      <c r="H94" s="36">
        <v>602</v>
      </c>
      <c r="I94" s="36">
        <v>532</v>
      </c>
      <c r="J94" s="36">
        <v>81</v>
      </c>
      <c r="K94" s="36">
        <v>131</v>
      </c>
      <c r="L94" s="36">
        <v>23</v>
      </c>
      <c r="M94" s="36">
        <v>6</v>
      </c>
      <c r="N94" s="36">
        <v>15</v>
      </c>
      <c r="O94" s="36">
        <v>63</v>
      </c>
      <c r="P94" s="36">
        <v>58</v>
      </c>
      <c r="Q94" s="36">
        <v>93</v>
      </c>
      <c r="R94" s="36">
        <v>0.246</v>
      </c>
      <c r="S94" s="36">
        <v>0.31900000000000001</v>
      </c>
      <c r="T94" s="36">
        <v>0.39700000000000002</v>
      </c>
      <c r="U94" s="36">
        <v>0.71599999999999997</v>
      </c>
      <c r="V94" s="36">
        <v>94</v>
      </c>
      <c r="W94" s="36">
        <v>0.27</v>
      </c>
      <c r="X94" s="36">
        <v>2</v>
      </c>
      <c r="Y94" s="36">
        <v>6</v>
      </c>
      <c r="Z94" s="36">
        <v>19</v>
      </c>
      <c r="AA94" s="36">
        <v>6</v>
      </c>
      <c r="AB94" s="37">
        <f t="shared" si="7"/>
        <v>0.76</v>
      </c>
      <c r="AC94" s="57">
        <f t="shared" si="8"/>
        <v>0.15225563909774437</v>
      </c>
      <c r="AD94" s="57">
        <f t="shared" si="9"/>
        <v>2.819548872180451E-2</v>
      </c>
      <c r="AE94" s="57">
        <f t="shared" si="10"/>
        <v>0.11842105263157894</v>
      </c>
      <c r="AF94" s="43" t="str">
        <f>VLOOKUP(B94, 'Top 100 Hitters (1969)'!A:AM, 1, FALSE())</f>
        <v>Jack Clark</v>
      </c>
    </row>
    <row r="95" spans="1:32">
      <c r="A95" s="39">
        <v>1384</v>
      </c>
      <c r="B95" s="75" t="s">
        <v>164</v>
      </c>
      <c r="C95" s="40">
        <v>1997</v>
      </c>
      <c r="D95" s="40">
        <v>1999</v>
      </c>
      <c r="E95" s="40" t="s">
        <v>277</v>
      </c>
      <c r="F95" s="40">
        <v>0.9</v>
      </c>
      <c r="G95" s="40">
        <v>111</v>
      </c>
      <c r="H95" s="40">
        <v>402</v>
      </c>
      <c r="I95" s="40">
        <v>347</v>
      </c>
      <c r="J95" s="40">
        <v>58</v>
      </c>
      <c r="K95" s="40">
        <v>93</v>
      </c>
      <c r="L95" s="40">
        <v>23</v>
      </c>
      <c r="M95" s="40">
        <v>0</v>
      </c>
      <c r="N95" s="40">
        <v>10</v>
      </c>
      <c r="O95" s="40">
        <v>52</v>
      </c>
      <c r="P95" s="40">
        <v>46</v>
      </c>
      <c r="Q95" s="40">
        <v>103</v>
      </c>
      <c r="R95" s="40">
        <v>0.26800000000000002</v>
      </c>
      <c r="S95" s="40">
        <v>0.35799999999999998</v>
      </c>
      <c r="T95" s="40">
        <v>0.42099999999999999</v>
      </c>
      <c r="U95" s="40">
        <v>0.77900000000000003</v>
      </c>
      <c r="V95" s="40">
        <v>102</v>
      </c>
      <c r="W95" s="40">
        <v>0.34899999999999998</v>
      </c>
      <c r="X95" s="40">
        <v>5</v>
      </c>
      <c r="Y95" s="40">
        <v>4</v>
      </c>
      <c r="Z95" s="40">
        <v>1</v>
      </c>
      <c r="AA95" s="40">
        <v>0</v>
      </c>
      <c r="AB95" s="41">
        <f t="shared" si="7"/>
        <v>1</v>
      </c>
      <c r="AC95" s="58">
        <f t="shared" si="8"/>
        <v>0.16714697406340057</v>
      </c>
      <c r="AD95" s="58">
        <f t="shared" si="9"/>
        <v>2.8818443804034581E-2</v>
      </c>
      <c r="AE95" s="58">
        <f t="shared" si="10"/>
        <v>0.14985590778097982</v>
      </c>
      <c r="AF95" s="44" t="str">
        <f>VLOOKUP(B95, 'Top 100 Hitters (1969)'!A:AM, 1, FALSE())</f>
        <v>David Ortiz</v>
      </c>
    </row>
    <row r="96" spans="1:32">
      <c r="A96" s="35">
        <v>1388</v>
      </c>
      <c r="B96" s="36" t="s">
        <v>201</v>
      </c>
      <c r="C96" s="36">
        <v>1995</v>
      </c>
      <c r="D96" s="36">
        <v>1997</v>
      </c>
      <c r="E96" s="36" t="s">
        <v>279</v>
      </c>
      <c r="F96" s="36">
        <v>0.9</v>
      </c>
      <c r="G96" s="36">
        <v>69</v>
      </c>
      <c r="H96" s="36">
        <v>239</v>
      </c>
      <c r="I96" s="36">
        <v>202</v>
      </c>
      <c r="J96" s="36">
        <v>30</v>
      </c>
      <c r="K96" s="36">
        <v>48</v>
      </c>
      <c r="L96" s="36">
        <v>12</v>
      </c>
      <c r="M96" s="36">
        <v>0</v>
      </c>
      <c r="N96" s="36">
        <v>6</v>
      </c>
      <c r="O96" s="36">
        <v>25</v>
      </c>
      <c r="P96" s="36">
        <v>31</v>
      </c>
      <c r="Q96" s="36">
        <v>39</v>
      </c>
      <c r="R96" s="36">
        <v>0.23799999999999999</v>
      </c>
      <c r="S96" s="36">
        <v>0.34499999999999997</v>
      </c>
      <c r="T96" s="36">
        <v>0.38600000000000001</v>
      </c>
      <c r="U96" s="36">
        <v>0.73099999999999998</v>
      </c>
      <c r="V96" s="36">
        <v>91</v>
      </c>
      <c r="W96" s="36">
        <v>0.26400000000000001</v>
      </c>
      <c r="X96" s="36">
        <v>3</v>
      </c>
      <c r="Y96" s="36">
        <v>2</v>
      </c>
      <c r="Z96" s="36">
        <v>1</v>
      </c>
      <c r="AA96" s="36">
        <v>2</v>
      </c>
      <c r="AB96" s="37">
        <f t="shared" si="7"/>
        <v>0.33333333333333331</v>
      </c>
      <c r="AC96" s="57">
        <f t="shared" si="8"/>
        <v>0.14851485148514851</v>
      </c>
      <c r="AD96" s="57">
        <f t="shared" si="9"/>
        <v>2.9702970297029702E-2</v>
      </c>
      <c r="AE96" s="57">
        <f t="shared" si="10"/>
        <v>0.12376237623762376</v>
      </c>
      <c r="AF96" s="43" t="str">
        <f>VLOOKUP(B96, 'Top 100 Hitters (1969)'!A:AM, 1, FALSE())</f>
        <v>Jorge Posada</v>
      </c>
    </row>
    <row r="97" spans="1:33" ht="30">
      <c r="A97" s="39">
        <v>1628</v>
      </c>
      <c r="B97" s="40" t="s">
        <v>140</v>
      </c>
      <c r="C97" s="40">
        <v>1987</v>
      </c>
      <c r="D97" s="40">
        <v>1989</v>
      </c>
      <c r="E97" s="40" t="s">
        <v>284</v>
      </c>
      <c r="F97" s="40">
        <v>0.6</v>
      </c>
      <c r="G97" s="40">
        <v>92</v>
      </c>
      <c r="H97" s="40">
        <v>280</v>
      </c>
      <c r="I97" s="40">
        <v>246</v>
      </c>
      <c r="J97" s="40">
        <v>26</v>
      </c>
      <c r="K97" s="40">
        <v>66</v>
      </c>
      <c r="L97" s="40">
        <v>14</v>
      </c>
      <c r="M97" s="40">
        <v>2</v>
      </c>
      <c r="N97" s="40">
        <v>2</v>
      </c>
      <c r="O97" s="40">
        <v>30</v>
      </c>
      <c r="P97" s="40">
        <v>23</v>
      </c>
      <c r="Q97" s="40">
        <v>38</v>
      </c>
      <c r="R97" s="40">
        <v>0.26800000000000002</v>
      </c>
      <c r="S97" s="40">
        <v>0.33600000000000002</v>
      </c>
      <c r="T97" s="40">
        <v>0.36599999999999999</v>
      </c>
      <c r="U97" s="40">
        <v>0.70199999999999996</v>
      </c>
      <c r="V97" s="40">
        <v>93</v>
      </c>
      <c r="W97" s="40">
        <v>0.30499999999999999</v>
      </c>
      <c r="X97" s="40">
        <v>4</v>
      </c>
      <c r="Y97" s="40">
        <v>4</v>
      </c>
      <c r="Z97" s="40">
        <v>2</v>
      </c>
      <c r="AA97" s="40">
        <v>1</v>
      </c>
      <c r="AB97" s="41">
        <f t="shared" si="7"/>
        <v>0.66666666666666663</v>
      </c>
      <c r="AC97" s="58">
        <f t="shared" si="8"/>
        <v>0.10569105691056911</v>
      </c>
      <c r="AD97" s="58">
        <f t="shared" si="9"/>
        <v>8.130081300813009E-3</v>
      </c>
      <c r="AE97" s="58">
        <f t="shared" si="10"/>
        <v>0.12195121951219512</v>
      </c>
      <c r="AF97" s="44" t="str">
        <f>VLOOKUP(B97, 'Top 100 Hitters (1969)'!A:AM, 1, FALSE())</f>
        <v>Edgar Martinez</v>
      </c>
    </row>
    <row r="98" spans="1:33">
      <c r="A98" s="35">
        <v>1721</v>
      </c>
      <c r="B98" s="36" t="s">
        <v>207</v>
      </c>
      <c r="C98" s="36">
        <v>1997</v>
      </c>
      <c r="D98" s="36">
        <v>1999</v>
      </c>
      <c r="E98" s="36" t="s">
        <v>277</v>
      </c>
      <c r="F98" s="36">
        <v>0.5</v>
      </c>
      <c r="G98" s="36">
        <v>142</v>
      </c>
      <c r="H98" s="36">
        <v>441</v>
      </c>
      <c r="I98" s="36">
        <v>401</v>
      </c>
      <c r="J98" s="36">
        <v>52</v>
      </c>
      <c r="K98" s="36">
        <v>102</v>
      </c>
      <c r="L98" s="36">
        <v>18</v>
      </c>
      <c r="M98" s="36">
        <v>2</v>
      </c>
      <c r="N98" s="36">
        <v>9</v>
      </c>
      <c r="O98" s="36">
        <v>37</v>
      </c>
      <c r="P98" s="36">
        <v>28</v>
      </c>
      <c r="Q98" s="36">
        <v>78</v>
      </c>
      <c r="R98" s="36">
        <v>0.254</v>
      </c>
      <c r="S98" s="36">
        <v>0.309</v>
      </c>
      <c r="T98" s="36">
        <v>0.377</v>
      </c>
      <c r="U98" s="36">
        <v>0.68600000000000005</v>
      </c>
      <c r="V98" s="36">
        <v>73</v>
      </c>
      <c r="W98" s="36">
        <v>0.29199999999999998</v>
      </c>
      <c r="X98" s="36">
        <v>6</v>
      </c>
      <c r="Y98" s="36">
        <v>5</v>
      </c>
      <c r="Z98" s="36">
        <v>10</v>
      </c>
      <c r="AA98" s="36">
        <v>7</v>
      </c>
      <c r="AB98" s="37">
        <f>Z98/(Z98+AA98)</f>
        <v>0.58823529411764708</v>
      </c>
      <c r="AC98" s="57">
        <f t="shared" si="8"/>
        <v>0.12967581047381546</v>
      </c>
      <c r="AD98" s="57">
        <f t="shared" si="9"/>
        <v>2.2443890274314215E-2</v>
      </c>
      <c r="AE98" s="57">
        <f t="shared" si="10"/>
        <v>9.2269326683291769E-2</v>
      </c>
      <c r="AF98" s="43" t="str">
        <f>VLOOKUP(B98, 'Top 100 Hitters (1969)'!A:AM, 1, FALSE())</f>
        <v>Torii Hunter</v>
      </c>
    </row>
    <row r="99" spans="1:33">
      <c r="A99" s="24"/>
      <c r="B99" s="22" t="s">
        <v>192</v>
      </c>
      <c r="C99" s="22">
        <v>1989</v>
      </c>
      <c r="D99" s="22">
        <v>1991</v>
      </c>
      <c r="E99" s="22" t="s">
        <v>281</v>
      </c>
      <c r="F99" s="22">
        <v>-0.4</v>
      </c>
      <c r="G99" s="22">
        <v>327</v>
      </c>
      <c r="H99" s="22">
        <v>1120</v>
      </c>
      <c r="I99" s="22">
        <v>1031</v>
      </c>
      <c r="J99" s="22">
        <v>138</v>
      </c>
      <c r="K99" s="22">
        <v>235</v>
      </c>
      <c r="L99" s="22">
        <v>44</v>
      </c>
      <c r="M99" s="22">
        <v>11</v>
      </c>
      <c r="N99" s="22">
        <v>29</v>
      </c>
      <c r="O99" s="22">
        <v>116</v>
      </c>
      <c r="P99" s="22">
        <v>58</v>
      </c>
      <c r="Q99" s="22">
        <v>295</v>
      </c>
      <c r="R99" s="22">
        <v>0.22800000000000001</v>
      </c>
      <c r="S99" s="22">
        <v>0.27300000000000002</v>
      </c>
      <c r="T99" s="22">
        <v>0.376</v>
      </c>
      <c r="U99" s="22">
        <v>0.65</v>
      </c>
      <c r="V99" s="22">
        <v>82</v>
      </c>
      <c r="W99" s="22">
        <v>0.28799999999999998</v>
      </c>
      <c r="X99" s="22">
        <v>10</v>
      </c>
      <c r="Y99" s="22">
        <v>9</v>
      </c>
      <c r="Z99" s="22">
        <v>52</v>
      </c>
      <c r="AA99" s="22">
        <v>27</v>
      </c>
      <c r="AB99" s="31">
        <f>Z99/(Z99+AA99)</f>
        <v>0.65822784810126578</v>
      </c>
      <c r="AC99" s="59">
        <f t="shared" si="8"/>
        <v>0.13385063045586809</v>
      </c>
      <c r="AD99" s="59">
        <f t="shared" si="9"/>
        <v>2.8128031037827354E-2</v>
      </c>
      <c r="AE99" s="59">
        <f t="shared" si="10"/>
        <v>0.11251212415130941</v>
      </c>
      <c r="AF99" s="30"/>
      <c r="AG99" s="2"/>
    </row>
    <row r="100" spans="1:33" s="15" customFormat="1">
      <c r="A100" s="7"/>
      <c r="B100" s="8" t="s">
        <v>197</v>
      </c>
      <c r="C100" s="8">
        <v>1976</v>
      </c>
      <c r="D100" s="8">
        <v>1978</v>
      </c>
      <c r="E100" s="8" t="s">
        <v>281</v>
      </c>
      <c r="F100" s="8">
        <v>0.3</v>
      </c>
      <c r="G100" s="8">
        <v>188</v>
      </c>
      <c r="H100" s="8">
        <v>731</v>
      </c>
      <c r="I100" s="8">
        <v>671</v>
      </c>
      <c r="J100" s="8">
        <v>74</v>
      </c>
      <c r="K100" s="8">
        <v>161</v>
      </c>
      <c r="L100" s="8">
        <v>28</v>
      </c>
      <c r="M100" s="8">
        <v>4</v>
      </c>
      <c r="N100" s="8">
        <v>25</v>
      </c>
      <c r="O100" s="8">
        <v>102</v>
      </c>
      <c r="P100" s="8">
        <v>49</v>
      </c>
      <c r="Q100" s="8">
        <v>162</v>
      </c>
      <c r="R100" s="8">
        <v>0.24</v>
      </c>
      <c r="S100" s="8">
        <v>0.29299999999999998</v>
      </c>
      <c r="T100" s="8">
        <v>0.40500000000000003</v>
      </c>
      <c r="U100" s="8">
        <v>0.69799999999999995</v>
      </c>
      <c r="V100" s="8">
        <v>85</v>
      </c>
      <c r="W100" s="8">
        <v>0.27800000000000002</v>
      </c>
      <c r="X100" s="8">
        <v>3</v>
      </c>
      <c r="Y100" s="8">
        <v>5</v>
      </c>
      <c r="Z100" s="8">
        <v>11</v>
      </c>
      <c r="AA100" s="8">
        <v>8</v>
      </c>
      <c r="AB100" s="12">
        <f>Z100/(Z100+AA100)</f>
        <v>0.57894736842105265</v>
      </c>
      <c r="AC100" s="60">
        <f t="shared" si="8"/>
        <v>0.11028315946348734</v>
      </c>
      <c r="AD100" s="60">
        <f t="shared" si="9"/>
        <v>3.7257824143070044E-2</v>
      </c>
      <c r="AE100" s="60">
        <f t="shared" si="10"/>
        <v>0.15201192250372578</v>
      </c>
      <c r="AF100" s="8"/>
    </row>
    <row r="101" spans="1:33" ht="30">
      <c r="A101" s="1"/>
      <c r="B101" s="2" t="s">
        <v>190</v>
      </c>
      <c r="C101" s="2">
        <v>1993</v>
      </c>
      <c r="D101" s="2">
        <v>1995</v>
      </c>
      <c r="E101" s="2" t="s">
        <v>277</v>
      </c>
      <c r="F101" s="2">
        <v>-0.5</v>
      </c>
      <c r="G101" s="2">
        <v>82</v>
      </c>
      <c r="H101" s="2">
        <v>260</v>
      </c>
      <c r="I101" s="2">
        <v>222</v>
      </c>
      <c r="J101" s="2">
        <v>24</v>
      </c>
      <c r="K101" s="2">
        <v>43</v>
      </c>
      <c r="L101" s="2">
        <v>5</v>
      </c>
      <c r="M101" s="2">
        <v>0</v>
      </c>
      <c r="N101" s="2">
        <v>12</v>
      </c>
      <c r="O101" s="2">
        <v>35</v>
      </c>
      <c r="P101" s="2">
        <v>32</v>
      </c>
      <c r="Q101" s="2">
        <v>72</v>
      </c>
      <c r="R101" s="2">
        <v>0.19400000000000001</v>
      </c>
      <c r="S101" s="2">
        <v>0.3</v>
      </c>
      <c r="T101" s="2">
        <v>0.378</v>
      </c>
      <c r="U101" s="2">
        <v>0.67800000000000005</v>
      </c>
      <c r="V101" s="2">
        <v>75</v>
      </c>
      <c r="W101" s="2">
        <v>0.22</v>
      </c>
      <c r="X101" s="2">
        <v>3</v>
      </c>
      <c r="Y101" s="2">
        <v>3</v>
      </c>
      <c r="Z101" s="2">
        <v>1</v>
      </c>
      <c r="AA101" s="2">
        <v>1</v>
      </c>
      <c r="AB101" s="3">
        <f>Z101/(Z101+AA101)</f>
        <v>0.5</v>
      </c>
      <c r="AC101" s="16">
        <f t="shared" si="8"/>
        <v>0.10810810810810811</v>
      </c>
      <c r="AD101" s="16">
        <f t="shared" si="9"/>
        <v>5.4054054054054057E-2</v>
      </c>
      <c r="AE101" s="16">
        <f t="shared" si="10"/>
        <v>0.15765765765765766</v>
      </c>
      <c r="AF101" s="2"/>
      <c r="AG101" s="2"/>
    </row>
    <row r="102" spans="1:33">
      <c r="A102" s="18"/>
      <c r="B102" s="18" t="s">
        <v>406</v>
      </c>
      <c r="C102" s="9"/>
      <c r="D102" s="9"/>
      <c r="E102" s="9"/>
      <c r="F102" s="9">
        <f>AVERAGE(F2:F101)</f>
        <v>7.1300000000000008</v>
      </c>
      <c r="G102" s="9">
        <f t="shared" ref="G102:AA102" si="11">AVERAGE(G2:G101)</f>
        <v>303.98</v>
      </c>
      <c r="H102" s="9">
        <f t="shared" si="11"/>
        <v>1232.58</v>
      </c>
      <c r="I102" s="9">
        <f t="shared" si="11"/>
        <v>1095.07</v>
      </c>
      <c r="J102" s="9">
        <f t="shared" si="11"/>
        <v>166.46</v>
      </c>
      <c r="K102" s="9">
        <f t="shared" si="11"/>
        <v>311.97000000000003</v>
      </c>
      <c r="L102" s="9">
        <f t="shared" si="11"/>
        <v>57.12</v>
      </c>
      <c r="M102" s="9">
        <f t="shared" si="11"/>
        <v>9.07</v>
      </c>
      <c r="N102" s="9">
        <f t="shared" si="11"/>
        <v>34.229999999999997</v>
      </c>
      <c r="O102" s="9">
        <f t="shared" si="11"/>
        <v>147.47999999999999</v>
      </c>
      <c r="P102" s="9">
        <f t="shared" si="11"/>
        <v>111.46</v>
      </c>
      <c r="Q102" s="9">
        <f t="shared" si="11"/>
        <v>179.23</v>
      </c>
      <c r="R102" s="20">
        <f>SUM(K2:K101)/SUM(I2:I101)</f>
        <v>0.28488589770516953</v>
      </c>
      <c r="S102" s="20">
        <f>(SUM(K2:K101)+SUM(P2:P101)+SUM(X2:X101))/(SUM(P2:P101)+SUM(I2:I101)+SUM(X2:X101)+SUM(Y2:Y101))</f>
        <v>0.35263626196909464</v>
      </c>
      <c r="T102" s="20">
        <f>((4*SUM(N2:N101))+(3*SUM(M2:M101))+(2*SUM(L2:L101))+(SUM(K2:K101)-(SUM(L2:L101) + SUM(M2:M101) + SUM(N2:N101))))/SUM(I2:I101)</f>
        <v>0.44738692503675564</v>
      </c>
      <c r="U102" s="20">
        <f>S102+T102</f>
        <v>0.80002318700585029</v>
      </c>
      <c r="V102" s="9">
        <f>AVERAGE(V2:V101)</f>
        <v>114.48</v>
      </c>
      <c r="W102" s="20">
        <f>AVERAGE(W2:W101)</f>
        <v>0.30853000000000003</v>
      </c>
      <c r="X102" s="9">
        <f t="shared" si="11"/>
        <v>8.56</v>
      </c>
      <c r="Y102" s="9">
        <f t="shared" si="11"/>
        <v>9.94</v>
      </c>
      <c r="Z102" s="9">
        <f t="shared" si="11"/>
        <v>33.31</v>
      </c>
      <c r="AA102" s="9">
        <f t="shared" si="11"/>
        <v>13.45</v>
      </c>
      <c r="AB102" s="51">
        <f>SUM(Z2:Z101)/(SUM(Z2:Z101)+SUM(AA2:AA101))</f>
        <v>0.71236099230111205</v>
      </c>
      <c r="AC102" s="20">
        <f>SUM(J2:J101)/SUM(I2:I101)</f>
        <v>0.15200854739879643</v>
      </c>
      <c r="AD102" s="20">
        <f>SUM(N2:N101)/SUM(I2:I101)</f>
        <v>3.1258275726665875E-2</v>
      </c>
      <c r="AE102" s="20">
        <f>SUM(O2:O101)/SUM(I2:I101)</f>
        <v>0.13467632206160338</v>
      </c>
      <c r="AF102" s="9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0A467-57FD-A34D-99C2-DA6941ADE270}">
  <dimension ref="A1:AD396"/>
  <sheetViews>
    <sheetView topLeftCell="M1" workbookViewId="0">
      <pane ySplit="1" topLeftCell="A384" activePane="bottomLeft" state="frozen"/>
      <selection pane="bottomLeft" activeCell="AA384" sqref="AA384"/>
    </sheetView>
  </sheetViews>
  <sheetFormatPr baseColWidth="10" defaultRowHeight="16"/>
  <cols>
    <col min="28" max="30" width="10.83203125" style="61"/>
  </cols>
  <sheetData>
    <row r="1" spans="1:30">
      <c r="A1" s="1" t="s">
        <v>0</v>
      </c>
      <c r="B1" s="1" t="s">
        <v>2</v>
      </c>
      <c r="C1" s="1" t="s">
        <v>3</v>
      </c>
      <c r="D1" s="1" t="s">
        <v>4</v>
      </c>
      <c r="E1" s="1" t="s">
        <v>273</v>
      </c>
      <c r="F1" s="1" t="s">
        <v>92</v>
      </c>
      <c r="G1" s="1" t="s">
        <v>5</v>
      </c>
      <c r="H1" s="1" t="s">
        <v>93</v>
      </c>
      <c r="I1" s="1" t="s">
        <v>94</v>
      </c>
      <c r="J1" s="1" t="s">
        <v>14</v>
      </c>
      <c r="K1" s="1" t="s">
        <v>13</v>
      </c>
      <c r="L1" s="1" t="s">
        <v>95</v>
      </c>
      <c r="M1" s="1" t="s">
        <v>96</v>
      </c>
      <c r="N1" s="1" t="s">
        <v>23</v>
      </c>
      <c r="O1" s="1" t="s">
        <v>97</v>
      </c>
      <c r="P1" s="1" t="s">
        <v>16</v>
      </c>
      <c r="Q1" s="1" t="s">
        <v>17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225</v>
      </c>
      <c r="W1" s="1" t="s">
        <v>25</v>
      </c>
      <c r="X1" s="1" t="s">
        <v>214</v>
      </c>
      <c r="Y1" s="1" t="s">
        <v>98</v>
      </c>
      <c r="Z1" s="1" t="s">
        <v>216</v>
      </c>
      <c r="AA1" s="49" t="s">
        <v>408</v>
      </c>
      <c r="AB1" s="62" t="s">
        <v>410</v>
      </c>
      <c r="AC1" s="62" t="s">
        <v>411</v>
      </c>
      <c r="AD1" s="62" t="s">
        <v>412</v>
      </c>
    </row>
    <row r="2" spans="1:30">
      <c r="A2" s="2" t="s">
        <v>298</v>
      </c>
      <c r="B2" s="2">
        <v>1974</v>
      </c>
      <c r="C2" s="2">
        <v>1976</v>
      </c>
      <c r="D2" s="2" t="s">
        <v>291</v>
      </c>
      <c r="E2" s="2">
        <v>100</v>
      </c>
      <c r="F2" s="2">
        <v>7.7</v>
      </c>
      <c r="G2" s="2">
        <v>330</v>
      </c>
      <c r="H2" s="2">
        <v>1466</v>
      </c>
      <c r="I2" s="2">
        <v>1348</v>
      </c>
      <c r="J2" s="2">
        <v>196</v>
      </c>
      <c r="K2" s="2">
        <v>380</v>
      </c>
      <c r="L2" s="2">
        <v>44</v>
      </c>
      <c r="M2" s="2">
        <v>15</v>
      </c>
      <c r="N2" s="2">
        <v>14</v>
      </c>
      <c r="O2" s="2">
        <v>89</v>
      </c>
      <c r="P2" s="2">
        <v>97</v>
      </c>
      <c r="Q2" s="2">
        <v>308</v>
      </c>
      <c r="R2" s="2">
        <v>0.28199999999999997</v>
      </c>
      <c r="S2" s="2">
        <v>0.33200000000000002</v>
      </c>
      <c r="T2" s="2">
        <v>0.36799999999999999</v>
      </c>
      <c r="U2" s="2">
        <v>0.7</v>
      </c>
      <c r="V2" s="2">
        <v>0.35499999999999998</v>
      </c>
      <c r="W2" s="2">
        <v>7</v>
      </c>
      <c r="X2" s="2">
        <v>5</v>
      </c>
      <c r="Y2" s="2">
        <v>109</v>
      </c>
      <c r="Z2" s="2">
        <v>49</v>
      </c>
      <c r="AA2" s="3">
        <f>Y2/(Y2+Z2)</f>
        <v>0.689873417721519</v>
      </c>
      <c r="AB2" s="16">
        <f t="shared" ref="AB2:AB33" si="0">J2/I2</f>
        <v>0.14540059347181009</v>
      </c>
      <c r="AC2" s="16">
        <f t="shared" ref="AC2:AC33" si="1">N2/I2</f>
        <v>1.0385756676557863E-2</v>
      </c>
      <c r="AD2" s="16">
        <f t="shared" ref="AD2:AD33" si="2">O2/I2</f>
        <v>6.6023738872403565E-2</v>
      </c>
    </row>
    <row r="3" spans="1:30">
      <c r="A3" s="2" t="s">
        <v>305</v>
      </c>
      <c r="B3" s="2">
        <v>2009</v>
      </c>
      <c r="C3" s="2">
        <v>2011</v>
      </c>
      <c r="D3" s="2" t="s">
        <v>279</v>
      </c>
      <c r="E3" s="2">
        <v>100</v>
      </c>
      <c r="F3" s="2">
        <v>6.2</v>
      </c>
      <c r="G3" s="2">
        <v>365</v>
      </c>
      <c r="H3" s="2">
        <v>1438</v>
      </c>
      <c r="I3" s="2">
        <v>1300</v>
      </c>
      <c r="J3" s="2">
        <v>144</v>
      </c>
      <c r="K3" s="2">
        <v>344</v>
      </c>
      <c r="L3" s="2">
        <v>65</v>
      </c>
      <c r="M3" s="2">
        <v>2</v>
      </c>
      <c r="N3" s="2">
        <v>42</v>
      </c>
      <c r="O3" s="2">
        <v>166</v>
      </c>
      <c r="P3" s="2">
        <v>123</v>
      </c>
      <c r="Q3" s="2">
        <v>264</v>
      </c>
      <c r="R3" s="2">
        <v>0.26500000000000001</v>
      </c>
      <c r="S3" s="2">
        <v>0.32800000000000001</v>
      </c>
      <c r="T3" s="2">
        <v>0.41499999999999998</v>
      </c>
      <c r="U3" s="2">
        <v>0.74299999999999999</v>
      </c>
      <c r="V3" s="2">
        <v>0.30099999999999999</v>
      </c>
      <c r="W3" s="2">
        <v>5</v>
      </c>
      <c r="X3" s="2">
        <v>10</v>
      </c>
      <c r="Y3" s="2">
        <v>1</v>
      </c>
      <c r="Z3" s="2">
        <v>1</v>
      </c>
      <c r="AA3" s="3">
        <f>Y3/(Y3+Z3)</f>
        <v>0.5</v>
      </c>
      <c r="AB3" s="16">
        <f t="shared" si="0"/>
        <v>0.11076923076923077</v>
      </c>
      <c r="AC3" s="16">
        <f t="shared" si="1"/>
        <v>3.2307692307692308E-2</v>
      </c>
      <c r="AD3" s="16">
        <f t="shared" si="2"/>
        <v>0.12769230769230769</v>
      </c>
    </row>
    <row r="4" spans="1:30" ht="30">
      <c r="A4" s="2" t="s">
        <v>306</v>
      </c>
      <c r="B4" s="2">
        <v>1986</v>
      </c>
      <c r="C4" s="2">
        <v>1988</v>
      </c>
      <c r="D4" s="2" t="s">
        <v>277</v>
      </c>
      <c r="E4" s="2">
        <v>100</v>
      </c>
      <c r="F4" s="2">
        <v>5.2</v>
      </c>
      <c r="G4" s="2">
        <v>302</v>
      </c>
      <c r="H4" s="2">
        <v>1164</v>
      </c>
      <c r="I4" s="2">
        <v>1100</v>
      </c>
      <c r="J4" s="2">
        <v>123</v>
      </c>
      <c r="K4" s="2">
        <v>304</v>
      </c>
      <c r="L4" s="2">
        <v>57</v>
      </c>
      <c r="M4" s="2">
        <v>4</v>
      </c>
      <c r="N4" s="2">
        <v>31</v>
      </c>
      <c r="O4" s="2">
        <v>131</v>
      </c>
      <c r="P4" s="2">
        <v>42</v>
      </c>
      <c r="Q4" s="2">
        <v>206</v>
      </c>
      <c r="R4" s="2">
        <v>0.27600000000000002</v>
      </c>
      <c r="S4" s="2">
        <v>0.30399999999999999</v>
      </c>
      <c r="T4" s="2">
        <v>0.42</v>
      </c>
      <c r="U4" s="2">
        <v>0.72399999999999998</v>
      </c>
      <c r="V4" s="2">
        <v>0.313</v>
      </c>
      <c r="W4" s="2">
        <v>6</v>
      </c>
      <c r="X4" s="2">
        <v>10</v>
      </c>
      <c r="Y4" s="2">
        <v>36</v>
      </c>
      <c r="Z4" s="2">
        <v>20</v>
      </c>
      <c r="AA4" s="3">
        <f>Y4/(Y4+Z4)</f>
        <v>0.6428571428571429</v>
      </c>
      <c r="AB4" s="16">
        <f t="shared" si="0"/>
        <v>0.11181818181818182</v>
      </c>
      <c r="AC4" s="16">
        <f t="shared" si="1"/>
        <v>2.8181818181818183E-2</v>
      </c>
      <c r="AD4" s="16">
        <f t="shared" si="2"/>
        <v>0.11909090909090909</v>
      </c>
    </row>
    <row r="5" spans="1:30" ht="30">
      <c r="A5" s="2" t="s">
        <v>146</v>
      </c>
      <c r="B5" s="2">
        <v>1991</v>
      </c>
      <c r="C5" s="2">
        <v>1993</v>
      </c>
      <c r="D5" s="2" t="s">
        <v>280</v>
      </c>
      <c r="E5" s="2">
        <v>100</v>
      </c>
      <c r="F5" s="2">
        <v>5</v>
      </c>
      <c r="G5" s="2">
        <v>286</v>
      </c>
      <c r="H5" s="2">
        <v>1295</v>
      </c>
      <c r="I5" s="2">
        <v>1148</v>
      </c>
      <c r="J5" s="2">
        <v>149</v>
      </c>
      <c r="K5" s="2">
        <v>301</v>
      </c>
      <c r="L5" s="2">
        <v>64</v>
      </c>
      <c r="M5" s="2">
        <v>10</v>
      </c>
      <c r="N5" s="2">
        <v>20</v>
      </c>
      <c r="O5" s="2">
        <v>128</v>
      </c>
      <c r="P5" s="2">
        <v>130</v>
      </c>
      <c r="Q5" s="2">
        <v>199</v>
      </c>
      <c r="R5" s="2">
        <v>0.26200000000000001</v>
      </c>
      <c r="S5" s="2">
        <v>0.33900000000000002</v>
      </c>
      <c r="T5" s="2">
        <v>0.38800000000000001</v>
      </c>
      <c r="U5" s="2">
        <v>0.72599999999999998</v>
      </c>
      <c r="V5" s="2">
        <v>0.30099999999999999</v>
      </c>
      <c r="W5" s="2">
        <v>6</v>
      </c>
      <c r="X5" s="2">
        <v>6</v>
      </c>
      <c r="Y5" s="2">
        <v>26</v>
      </c>
      <c r="Z5" s="2">
        <v>20</v>
      </c>
      <c r="AA5" s="3">
        <f>Y5/(Y5+Z5)</f>
        <v>0.56521739130434778</v>
      </c>
      <c r="AB5" s="16">
        <f t="shared" si="0"/>
        <v>0.12979094076655051</v>
      </c>
      <c r="AC5" s="16">
        <f t="shared" si="1"/>
        <v>1.7421602787456445E-2</v>
      </c>
      <c r="AD5" s="16">
        <f t="shared" si="2"/>
        <v>0.11149825783972125</v>
      </c>
    </row>
    <row r="6" spans="1:30">
      <c r="A6" s="2" t="s">
        <v>310</v>
      </c>
      <c r="B6" s="2">
        <v>1977</v>
      </c>
      <c r="C6" s="2">
        <v>1979</v>
      </c>
      <c r="D6" s="2" t="s">
        <v>280</v>
      </c>
      <c r="E6" s="2">
        <v>100</v>
      </c>
      <c r="F6" s="2">
        <v>4</v>
      </c>
      <c r="G6" s="2">
        <v>267</v>
      </c>
      <c r="H6" s="2">
        <v>987</v>
      </c>
      <c r="I6" s="2">
        <v>900</v>
      </c>
      <c r="J6" s="2">
        <v>124</v>
      </c>
      <c r="K6" s="2">
        <v>249</v>
      </c>
      <c r="L6" s="2">
        <v>39</v>
      </c>
      <c r="M6" s="2">
        <v>11</v>
      </c>
      <c r="N6" s="2">
        <v>20</v>
      </c>
      <c r="O6" s="2">
        <v>111</v>
      </c>
      <c r="P6" s="2">
        <v>62</v>
      </c>
      <c r="Q6" s="2">
        <v>92</v>
      </c>
      <c r="R6" s="2">
        <v>0.27700000000000002</v>
      </c>
      <c r="S6" s="2">
        <v>0.32500000000000001</v>
      </c>
      <c r="T6" s="2">
        <v>0.41099999999999998</v>
      </c>
      <c r="U6" s="2">
        <v>0.73599999999999999</v>
      </c>
      <c r="V6" s="2">
        <v>0.28799999999999998</v>
      </c>
      <c r="W6" s="2">
        <v>6</v>
      </c>
      <c r="X6" s="2">
        <v>8</v>
      </c>
      <c r="Y6" s="2">
        <v>18</v>
      </c>
      <c r="Z6" s="2">
        <v>7</v>
      </c>
      <c r="AA6" s="3">
        <f>Y6/(Y6+Z6)</f>
        <v>0.72</v>
      </c>
      <c r="AB6" s="16">
        <f t="shared" si="0"/>
        <v>0.13777777777777778</v>
      </c>
      <c r="AC6" s="16">
        <f t="shared" si="1"/>
        <v>2.2222222222222223E-2</v>
      </c>
      <c r="AD6" s="16">
        <f t="shared" si="2"/>
        <v>0.12333333333333334</v>
      </c>
    </row>
    <row r="7" spans="1:30" ht="30">
      <c r="A7" s="2" t="s">
        <v>313</v>
      </c>
      <c r="B7" s="2">
        <v>1984</v>
      </c>
      <c r="C7" s="2">
        <v>1986</v>
      </c>
      <c r="D7" s="2" t="s">
        <v>279</v>
      </c>
      <c r="E7" s="2">
        <v>100</v>
      </c>
      <c r="F7" s="2">
        <v>3.5</v>
      </c>
      <c r="G7" s="2">
        <v>201</v>
      </c>
      <c r="H7" s="2">
        <v>596</v>
      </c>
      <c r="I7" s="2">
        <v>498</v>
      </c>
      <c r="J7" s="2">
        <v>59</v>
      </c>
      <c r="K7" s="2">
        <v>116</v>
      </c>
      <c r="L7" s="2">
        <v>23</v>
      </c>
      <c r="M7" s="2">
        <v>1</v>
      </c>
      <c r="N7" s="2">
        <v>14</v>
      </c>
      <c r="O7" s="2">
        <v>55</v>
      </c>
      <c r="P7" s="2">
        <v>78</v>
      </c>
      <c r="Q7" s="2">
        <v>131</v>
      </c>
      <c r="R7" s="2">
        <v>0.23300000000000001</v>
      </c>
      <c r="S7" s="2">
        <v>0.33700000000000002</v>
      </c>
      <c r="T7" s="2">
        <v>0.36699999999999999</v>
      </c>
      <c r="U7" s="2">
        <v>0.70499999999999996</v>
      </c>
      <c r="V7" s="2">
        <v>0.28499999999999998</v>
      </c>
      <c r="W7" s="2">
        <v>3</v>
      </c>
      <c r="X7" s="2">
        <v>5</v>
      </c>
      <c r="Y7" s="2">
        <v>9</v>
      </c>
      <c r="Z7" s="2">
        <v>3</v>
      </c>
      <c r="AA7" s="3">
        <f>Y7/(Y7+Z7)</f>
        <v>0.75</v>
      </c>
      <c r="AB7" s="16">
        <f t="shared" si="0"/>
        <v>0.11847389558232932</v>
      </c>
      <c r="AC7" s="16">
        <f t="shared" si="1"/>
        <v>2.8112449799196786E-2</v>
      </c>
      <c r="AD7" s="16">
        <f t="shared" si="2"/>
        <v>0.11044176706827309</v>
      </c>
    </row>
    <row r="8" spans="1:30">
      <c r="A8" s="2" t="s">
        <v>314</v>
      </c>
      <c r="B8" s="2">
        <v>2006</v>
      </c>
      <c r="C8" s="2">
        <v>2008</v>
      </c>
      <c r="D8" s="2" t="s">
        <v>302</v>
      </c>
      <c r="E8" s="2">
        <v>100</v>
      </c>
      <c r="F8" s="2">
        <v>3.4</v>
      </c>
      <c r="G8" s="2">
        <v>175</v>
      </c>
      <c r="H8" s="2">
        <v>612</v>
      </c>
      <c r="I8" s="2">
        <v>550</v>
      </c>
      <c r="J8" s="2">
        <v>71</v>
      </c>
      <c r="K8" s="2">
        <v>162</v>
      </c>
      <c r="L8" s="2">
        <v>23</v>
      </c>
      <c r="M8" s="2">
        <v>11</v>
      </c>
      <c r="N8" s="2">
        <v>5</v>
      </c>
      <c r="O8" s="2">
        <v>62</v>
      </c>
      <c r="P8" s="2">
        <v>42</v>
      </c>
      <c r="Q8" s="2">
        <v>82</v>
      </c>
      <c r="R8" s="2">
        <v>0.29499999999999998</v>
      </c>
      <c r="S8" s="2">
        <v>0.34899999999999998</v>
      </c>
      <c r="T8" s="2">
        <v>0.40400000000000003</v>
      </c>
      <c r="U8" s="2">
        <v>0.753</v>
      </c>
      <c r="V8" s="2">
        <v>0.33800000000000002</v>
      </c>
      <c r="W8" s="2">
        <v>5</v>
      </c>
      <c r="X8" s="2">
        <v>2</v>
      </c>
      <c r="Y8" s="2">
        <v>15</v>
      </c>
      <c r="Z8" s="2">
        <v>3</v>
      </c>
      <c r="AA8" s="3">
        <f>Y8/(Y8+Z8)</f>
        <v>0.83333333333333337</v>
      </c>
      <c r="AB8" s="16">
        <f t="shared" si="0"/>
        <v>0.12909090909090909</v>
      </c>
      <c r="AC8" s="16">
        <f t="shared" si="1"/>
        <v>9.0909090909090905E-3</v>
      </c>
      <c r="AD8" s="16">
        <f t="shared" si="2"/>
        <v>0.11272727272727273</v>
      </c>
    </row>
    <row r="9" spans="1:30">
      <c r="A9" s="2" t="s">
        <v>317</v>
      </c>
      <c r="B9" s="2">
        <v>2008</v>
      </c>
      <c r="C9" s="2">
        <v>2010</v>
      </c>
      <c r="D9" s="2" t="s">
        <v>286</v>
      </c>
      <c r="E9" s="2">
        <v>100</v>
      </c>
      <c r="F9" s="2">
        <v>3.3</v>
      </c>
      <c r="G9" s="2">
        <v>196</v>
      </c>
      <c r="H9" s="2">
        <v>744</v>
      </c>
      <c r="I9" s="2">
        <v>648</v>
      </c>
      <c r="J9" s="2">
        <v>98</v>
      </c>
      <c r="K9" s="2">
        <v>177</v>
      </c>
      <c r="L9" s="2">
        <v>42</v>
      </c>
      <c r="M9" s="2">
        <v>1</v>
      </c>
      <c r="N9" s="2">
        <v>14</v>
      </c>
      <c r="O9" s="2">
        <v>88</v>
      </c>
      <c r="P9" s="2">
        <v>80</v>
      </c>
      <c r="Q9" s="2">
        <v>155</v>
      </c>
      <c r="R9" s="2">
        <v>0.27300000000000002</v>
      </c>
      <c r="S9" s="2">
        <v>0.35799999999999998</v>
      </c>
      <c r="T9" s="2">
        <v>0.40600000000000003</v>
      </c>
      <c r="U9" s="2">
        <v>0.76300000000000001</v>
      </c>
      <c r="V9" s="2">
        <v>0.33700000000000002</v>
      </c>
      <c r="W9" s="2">
        <v>8</v>
      </c>
      <c r="X9" s="2">
        <v>5</v>
      </c>
      <c r="Y9" s="2">
        <v>0</v>
      </c>
      <c r="Z9" s="2">
        <v>0</v>
      </c>
      <c r="AA9" s="3">
        <v>0</v>
      </c>
      <c r="AB9" s="16">
        <f t="shared" si="0"/>
        <v>0.15123456790123457</v>
      </c>
      <c r="AC9" s="16">
        <f t="shared" si="1"/>
        <v>2.1604938271604937E-2</v>
      </c>
      <c r="AD9" s="16">
        <f t="shared" si="2"/>
        <v>0.13580246913580246</v>
      </c>
    </row>
    <row r="10" spans="1:30">
      <c r="A10" s="2" t="s">
        <v>318</v>
      </c>
      <c r="B10" s="2">
        <v>1991</v>
      </c>
      <c r="C10" s="2">
        <v>1993</v>
      </c>
      <c r="D10" s="2" t="s">
        <v>279</v>
      </c>
      <c r="E10" s="2">
        <v>100</v>
      </c>
      <c r="F10" s="2">
        <v>3</v>
      </c>
      <c r="G10" s="2">
        <v>267</v>
      </c>
      <c r="H10" s="2">
        <v>929</v>
      </c>
      <c r="I10" s="2">
        <v>796</v>
      </c>
      <c r="J10" s="2">
        <v>87</v>
      </c>
      <c r="K10" s="2">
        <v>218</v>
      </c>
      <c r="L10" s="2">
        <v>39</v>
      </c>
      <c r="M10" s="2">
        <v>4</v>
      </c>
      <c r="N10" s="2">
        <v>8</v>
      </c>
      <c r="O10" s="2">
        <v>75</v>
      </c>
      <c r="P10" s="2">
        <v>100</v>
      </c>
      <c r="Q10" s="2">
        <v>142</v>
      </c>
      <c r="R10" s="2">
        <v>0.27400000000000002</v>
      </c>
      <c r="S10" s="2">
        <v>0.36399999999999999</v>
      </c>
      <c r="T10" s="2">
        <v>0.36299999999999999</v>
      </c>
      <c r="U10" s="2">
        <v>0.72699999999999998</v>
      </c>
      <c r="V10" s="2">
        <v>0.32100000000000001</v>
      </c>
      <c r="W10" s="2">
        <v>17</v>
      </c>
      <c r="X10" s="2">
        <v>8</v>
      </c>
      <c r="Y10" s="2">
        <v>11</v>
      </c>
      <c r="Z10" s="2">
        <v>9</v>
      </c>
      <c r="AA10" s="3">
        <f>Y10/(Y10+Z10)</f>
        <v>0.55000000000000004</v>
      </c>
      <c r="AB10" s="16">
        <f t="shared" si="0"/>
        <v>0.1092964824120603</v>
      </c>
      <c r="AC10" s="16">
        <f t="shared" si="1"/>
        <v>1.0050251256281407E-2</v>
      </c>
      <c r="AD10" s="16">
        <f t="shared" si="2"/>
        <v>9.4221105527638196E-2</v>
      </c>
    </row>
    <row r="11" spans="1:30">
      <c r="A11" s="2" t="s">
        <v>319</v>
      </c>
      <c r="B11" s="2">
        <v>1979</v>
      </c>
      <c r="C11" s="2">
        <v>1981</v>
      </c>
      <c r="D11" s="2" t="s">
        <v>279</v>
      </c>
      <c r="E11" s="2">
        <v>100</v>
      </c>
      <c r="F11" s="2">
        <v>2.7</v>
      </c>
      <c r="G11" s="2">
        <v>208</v>
      </c>
      <c r="H11" s="2">
        <v>815</v>
      </c>
      <c r="I11" s="2">
        <v>703</v>
      </c>
      <c r="J11" s="2">
        <v>108</v>
      </c>
      <c r="K11" s="2">
        <v>197</v>
      </c>
      <c r="L11" s="2">
        <v>26</v>
      </c>
      <c r="M11" s="2">
        <v>10</v>
      </c>
      <c r="N11" s="2">
        <v>2</v>
      </c>
      <c r="O11" s="2">
        <v>59</v>
      </c>
      <c r="P11" s="2">
        <v>88</v>
      </c>
      <c r="Q11" s="2">
        <v>79</v>
      </c>
      <c r="R11" s="2">
        <v>0.28000000000000003</v>
      </c>
      <c r="S11" s="2">
        <v>0.36499999999999999</v>
      </c>
      <c r="T11" s="2">
        <v>0.35399999999999998</v>
      </c>
      <c r="U11" s="2">
        <v>0.72</v>
      </c>
      <c r="V11" s="2">
        <v>0.312</v>
      </c>
      <c r="W11" s="2">
        <v>8</v>
      </c>
      <c r="X11" s="2">
        <v>3</v>
      </c>
      <c r="Y11" s="2">
        <v>14</v>
      </c>
      <c r="Z11" s="2">
        <v>13</v>
      </c>
      <c r="AA11" s="3">
        <f>Y11/(Y11+Z11)</f>
        <v>0.51851851851851849</v>
      </c>
      <c r="AB11" s="16">
        <f t="shared" si="0"/>
        <v>0.15362731152204837</v>
      </c>
      <c r="AC11" s="16">
        <f t="shared" si="1"/>
        <v>2.8449502133712661E-3</v>
      </c>
      <c r="AD11" s="16">
        <f t="shared" si="2"/>
        <v>8.392603129445235E-2</v>
      </c>
    </row>
    <row r="12" spans="1:30">
      <c r="A12" s="2" t="s">
        <v>320</v>
      </c>
      <c r="B12" s="2">
        <v>2005</v>
      </c>
      <c r="C12" s="2">
        <v>2007</v>
      </c>
      <c r="D12" s="2" t="s">
        <v>277</v>
      </c>
      <c r="E12" s="2">
        <v>100</v>
      </c>
      <c r="F12" s="2">
        <v>2.6</v>
      </c>
      <c r="G12" s="2">
        <v>394</v>
      </c>
      <c r="H12" s="2">
        <v>1656</v>
      </c>
      <c r="I12" s="2">
        <v>1550</v>
      </c>
      <c r="J12" s="2">
        <v>208</v>
      </c>
      <c r="K12" s="2">
        <v>434</v>
      </c>
      <c r="L12" s="2">
        <v>84</v>
      </c>
      <c r="M12" s="2">
        <v>7</v>
      </c>
      <c r="N12" s="2">
        <v>62</v>
      </c>
      <c r="O12" s="2">
        <v>253</v>
      </c>
      <c r="P12" s="2">
        <v>76</v>
      </c>
      <c r="Q12" s="2">
        <v>319</v>
      </c>
      <c r="R12" s="2">
        <v>0.28000000000000003</v>
      </c>
      <c r="S12" s="2">
        <v>0.31900000000000001</v>
      </c>
      <c r="T12" s="2">
        <v>0.46300000000000002</v>
      </c>
      <c r="U12" s="2">
        <v>0.78200000000000003</v>
      </c>
      <c r="V12" s="2">
        <v>0.315</v>
      </c>
      <c r="W12" s="2">
        <v>18</v>
      </c>
      <c r="X12" s="2">
        <v>12</v>
      </c>
      <c r="Y12" s="2">
        <v>9</v>
      </c>
      <c r="Z12" s="2">
        <v>10</v>
      </c>
      <c r="AA12" s="3">
        <f>Y12/(Y12+Z12)</f>
        <v>0.47368421052631576</v>
      </c>
      <c r="AB12" s="16">
        <f t="shared" si="0"/>
        <v>0.13419354838709677</v>
      </c>
      <c r="AC12" s="16">
        <f t="shared" si="1"/>
        <v>0.04</v>
      </c>
      <c r="AD12" s="16">
        <f t="shared" si="2"/>
        <v>0.16322580645161291</v>
      </c>
    </row>
    <row r="13" spans="1:30">
      <c r="A13" s="2" t="s">
        <v>321</v>
      </c>
      <c r="B13" s="2">
        <v>2006</v>
      </c>
      <c r="C13" s="2">
        <v>2008</v>
      </c>
      <c r="D13" s="2" t="s">
        <v>322</v>
      </c>
      <c r="E13" s="2">
        <v>100</v>
      </c>
      <c r="F13" s="2">
        <v>2.5</v>
      </c>
      <c r="G13" s="2">
        <v>211</v>
      </c>
      <c r="H13" s="2">
        <v>655</v>
      </c>
      <c r="I13" s="2">
        <v>601</v>
      </c>
      <c r="J13" s="2">
        <v>68</v>
      </c>
      <c r="K13" s="2">
        <v>173</v>
      </c>
      <c r="L13" s="2">
        <v>34</v>
      </c>
      <c r="M13" s="2">
        <v>0</v>
      </c>
      <c r="N13" s="2">
        <v>21</v>
      </c>
      <c r="O13" s="2">
        <v>90</v>
      </c>
      <c r="P13" s="2">
        <v>30</v>
      </c>
      <c r="Q13" s="2">
        <v>102</v>
      </c>
      <c r="R13" s="2">
        <v>0.28799999999999998</v>
      </c>
      <c r="S13" s="2">
        <v>0.33800000000000002</v>
      </c>
      <c r="T13" s="2">
        <v>0.44900000000000001</v>
      </c>
      <c r="U13" s="2">
        <v>0.78800000000000003</v>
      </c>
      <c r="V13" s="2">
        <v>0.317</v>
      </c>
      <c r="W13" s="2">
        <v>17</v>
      </c>
      <c r="X13" s="2">
        <v>2</v>
      </c>
      <c r="Y13" s="2">
        <v>0</v>
      </c>
      <c r="Z13" s="2">
        <v>1</v>
      </c>
      <c r="AA13" s="3">
        <f>Y13/(Y13+Z13)</f>
        <v>0</v>
      </c>
      <c r="AB13" s="16">
        <f t="shared" si="0"/>
        <v>0.11314475873544093</v>
      </c>
      <c r="AC13" s="16">
        <f t="shared" si="1"/>
        <v>3.4941763727121461E-2</v>
      </c>
      <c r="AD13" s="16">
        <f t="shared" si="2"/>
        <v>0.14975041597337771</v>
      </c>
    </row>
    <row r="14" spans="1:30">
      <c r="A14" s="2" t="s">
        <v>324</v>
      </c>
      <c r="B14" s="2">
        <v>2010</v>
      </c>
      <c r="C14" s="2">
        <v>2012</v>
      </c>
      <c r="D14" s="2" t="s">
        <v>293</v>
      </c>
      <c r="E14" s="2">
        <v>100</v>
      </c>
      <c r="F14" s="2">
        <v>2.4</v>
      </c>
      <c r="G14" s="2">
        <v>337</v>
      </c>
      <c r="H14" s="2">
        <v>909</v>
      </c>
      <c r="I14" s="2">
        <v>827</v>
      </c>
      <c r="J14" s="2">
        <v>121</v>
      </c>
      <c r="K14" s="2">
        <v>214</v>
      </c>
      <c r="L14" s="2">
        <v>35</v>
      </c>
      <c r="M14" s="2">
        <v>7</v>
      </c>
      <c r="N14" s="2">
        <v>33</v>
      </c>
      <c r="O14" s="2">
        <v>102</v>
      </c>
      <c r="P14" s="2">
        <v>53</v>
      </c>
      <c r="Q14" s="2">
        <v>216</v>
      </c>
      <c r="R14" s="2">
        <v>0.25900000000000001</v>
      </c>
      <c r="S14" s="2">
        <v>0.315</v>
      </c>
      <c r="T14" s="2">
        <v>0.438</v>
      </c>
      <c r="U14" s="2">
        <v>0.753</v>
      </c>
      <c r="V14" s="2">
        <v>0.31</v>
      </c>
      <c r="W14" s="2">
        <v>18</v>
      </c>
      <c r="X14" s="2">
        <v>6</v>
      </c>
      <c r="Y14" s="2">
        <v>13</v>
      </c>
      <c r="Z14" s="2">
        <v>6</v>
      </c>
      <c r="AA14" s="3">
        <f>Y14/(Y14+Z14)</f>
        <v>0.68421052631578949</v>
      </c>
      <c r="AB14" s="16">
        <f t="shared" si="0"/>
        <v>0.14631197097944376</v>
      </c>
      <c r="AC14" s="16">
        <f t="shared" si="1"/>
        <v>3.9903264812575577E-2</v>
      </c>
      <c r="AD14" s="16">
        <f t="shared" si="2"/>
        <v>0.12333736396614269</v>
      </c>
    </row>
    <row r="15" spans="1:30" ht="30">
      <c r="A15" s="2" t="s">
        <v>325</v>
      </c>
      <c r="B15" s="2">
        <v>1995</v>
      </c>
      <c r="C15" s="2">
        <v>1997</v>
      </c>
      <c r="D15" s="2" t="s">
        <v>280</v>
      </c>
      <c r="E15" s="2">
        <v>100</v>
      </c>
      <c r="F15" s="2">
        <v>2.2999999999999998</v>
      </c>
      <c r="G15" s="2">
        <v>155</v>
      </c>
      <c r="H15" s="2">
        <v>502</v>
      </c>
      <c r="I15" s="2">
        <v>428</v>
      </c>
      <c r="J15" s="2">
        <v>68</v>
      </c>
      <c r="K15" s="2">
        <v>106</v>
      </c>
      <c r="L15" s="2">
        <v>20</v>
      </c>
      <c r="M15" s="2">
        <v>3</v>
      </c>
      <c r="N15" s="2">
        <v>15</v>
      </c>
      <c r="O15" s="2">
        <v>57</v>
      </c>
      <c r="P15" s="2">
        <v>59</v>
      </c>
      <c r="Q15" s="2">
        <v>123</v>
      </c>
      <c r="R15" s="2">
        <v>0.248</v>
      </c>
      <c r="S15" s="2">
        <v>0.34200000000000003</v>
      </c>
      <c r="T15" s="2">
        <v>0.41399999999999998</v>
      </c>
      <c r="U15" s="2">
        <v>0.75600000000000001</v>
      </c>
      <c r="V15" s="2">
        <v>0.308</v>
      </c>
      <c r="W15" s="2">
        <v>5</v>
      </c>
      <c r="X15" s="2">
        <v>5</v>
      </c>
      <c r="Y15" s="2">
        <v>23</v>
      </c>
      <c r="Z15" s="2">
        <v>3</v>
      </c>
      <c r="AA15" s="3">
        <f>Y15/(Y15+Z15)</f>
        <v>0.88461538461538458</v>
      </c>
      <c r="AB15" s="16">
        <f t="shared" si="0"/>
        <v>0.15887850467289719</v>
      </c>
      <c r="AC15" s="16">
        <f t="shared" si="1"/>
        <v>3.5046728971962614E-2</v>
      </c>
      <c r="AD15" s="16">
        <f t="shared" si="2"/>
        <v>0.13317757009345793</v>
      </c>
    </row>
    <row r="16" spans="1:30">
      <c r="A16" s="2" t="s">
        <v>326</v>
      </c>
      <c r="B16" s="2">
        <v>2010</v>
      </c>
      <c r="C16" s="2">
        <v>2012</v>
      </c>
      <c r="D16" s="2" t="s">
        <v>284</v>
      </c>
      <c r="E16" s="2">
        <v>100</v>
      </c>
      <c r="F16" s="2">
        <v>2.2000000000000002</v>
      </c>
      <c r="G16" s="2">
        <v>110</v>
      </c>
      <c r="H16" s="2">
        <v>425</v>
      </c>
      <c r="I16" s="2">
        <v>391</v>
      </c>
      <c r="J16" s="2">
        <v>48</v>
      </c>
      <c r="K16" s="2">
        <v>110</v>
      </c>
      <c r="L16" s="2">
        <v>21</v>
      </c>
      <c r="M16" s="2">
        <v>3</v>
      </c>
      <c r="N16" s="2">
        <v>8</v>
      </c>
      <c r="O16" s="2">
        <v>45</v>
      </c>
      <c r="P16" s="2">
        <v>25</v>
      </c>
      <c r="Q16" s="2">
        <v>88</v>
      </c>
      <c r="R16" s="2">
        <v>0.28100000000000003</v>
      </c>
      <c r="S16" s="2">
        <v>0.32700000000000001</v>
      </c>
      <c r="T16" s="2">
        <v>0.41199999999999998</v>
      </c>
      <c r="U16" s="2">
        <v>0.73899999999999999</v>
      </c>
      <c r="V16" s="2">
        <v>0.34</v>
      </c>
      <c r="W16" s="2">
        <v>4</v>
      </c>
      <c r="X16" s="2">
        <v>5</v>
      </c>
      <c r="Y16" s="2">
        <v>17</v>
      </c>
      <c r="Z16" s="2">
        <v>1</v>
      </c>
      <c r="AA16" s="3">
        <f>Y16/(Y16+Z16)</f>
        <v>0.94444444444444442</v>
      </c>
      <c r="AB16" s="16">
        <f t="shared" si="0"/>
        <v>0.12276214833759591</v>
      </c>
      <c r="AC16" s="16">
        <f t="shared" si="1"/>
        <v>2.0460358056265986E-2</v>
      </c>
      <c r="AD16" s="16">
        <f t="shared" si="2"/>
        <v>0.11508951406649616</v>
      </c>
    </row>
    <row r="17" spans="1:30">
      <c r="A17" s="2" t="s">
        <v>327</v>
      </c>
      <c r="B17" s="2">
        <v>1971</v>
      </c>
      <c r="C17" s="2">
        <v>1973</v>
      </c>
      <c r="D17" s="2" t="s">
        <v>279</v>
      </c>
      <c r="E17" s="2">
        <v>100</v>
      </c>
      <c r="F17" s="2">
        <v>1.8</v>
      </c>
      <c r="G17" s="2">
        <v>247</v>
      </c>
      <c r="H17" s="2">
        <v>656</v>
      </c>
      <c r="I17" s="2">
        <v>572</v>
      </c>
      <c r="J17" s="2">
        <v>87</v>
      </c>
      <c r="K17" s="2">
        <v>147</v>
      </c>
      <c r="L17" s="2">
        <v>26</v>
      </c>
      <c r="M17" s="2">
        <v>8</v>
      </c>
      <c r="N17" s="2">
        <v>10</v>
      </c>
      <c r="O17" s="2">
        <v>65</v>
      </c>
      <c r="P17" s="2">
        <v>70</v>
      </c>
      <c r="Q17" s="2">
        <v>94</v>
      </c>
      <c r="R17" s="2">
        <v>0.25700000000000001</v>
      </c>
      <c r="S17" s="2">
        <v>0.33800000000000002</v>
      </c>
      <c r="T17" s="2">
        <v>0.38300000000000001</v>
      </c>
      <c r="U17" s="2">
        <v>0.72099999999999997</v>
      </c>
      <c r="V17" s="2">
        <v>0.28899999999999998</v>
      </c>
      <c r="W17" s="2">
        <v>3</v>
      </c>
      <c r="X17" s="2">
        <v>6</v>
      </c>
      <c r="Y17" s="2">
        <v>12</v>
      </c>
      <c r="Z17" s="2">
        <v>11</v>
      </c>
      <c r="AA17" s="3">
        <f>Y17/(Y17+Z17)</f>
        <v>0.52173913043478259</v>
      </c>
      <c r="AB17" s="16">
        <f t="shared" si="0"/>
        <v>0.15209790209790211</v>
      </c>
      <c r="AC17" s="16">
        <f t="shared" si="1"/>
        <v>1.7482517482517484E-2</v>
      </c>
      <c r="AD17" s="16">
        <f t="shared" si="2"/>
        <v>0.11363636363636363</v>
      </c>
    </row>
    <row r="18" spans="1:30">
      <c r="A18" s="2" t="s">
        <v>328</v>
      </c>
      <c r="B18" s="2">
        <v>2010</v>
      </c>
      <c r="C18" s="2">
        <v>2012</v>
      </c>
      <c r="D18" s="2" t="s">
        <v>284</v>
      </c>
      <c r="E18" s="2">
        <v>100</v>
      </c>
      <c r="F18" s="2">
        <v>1.7</v>
      </c>
      <c r="G18" s="2">
        <v>175</v>
      </c>
      <c r="H18" s="2">
        <v>626</v>
      </c>
      <c r="I18" s="2">
        <v>584</v>
      </c>
      <c r="J18" s="2">
        <v>75</v>
      </c>
      <c r="K18" s="2">
        <v>152</v>
      </c>
      <c r="L18" s="2">
        <v>27</v>
      </c>
      <c r="M18" s="2">
        <v>13</v>
      </c>
      <c r="N18" s="2">
        <v>14</v>
      </c>
      <c r="O18" s="2">
        <v>45</v>
      </c>
      <c r="P18" s="2">
        <v>32</v>
      </c>
      <c r="Q18" s="2">
        <v>120</v>
      </c>
      <c r="R18" s="2">
        <v>0.26</v>
      </c>
      <c r="S18" s="2">
        <v>0.30199999999999999</v>
      </c>
      <c r="T18" s="2">
        <v>0.42299999999999999</v>
      </c>
      <c r="U18" s="2">
        <v>0.72499999999999998</v>
      </c>
      <c r="V18" s="2">
        <v>0.30599999999999999</v>
      </c>
      <c r="W18" s="2">
        <v>3</v>
      </c>
      <c r="X18" s="2">
        <v>1</v>
      </c>
      <c r="Y18" s="2">
        <v>19</v>
      </c>
      <c r="Z18" s="2">
        <v>11</v>
      </c>
      <c r="AA18" s="3">
        <f>Y18/(Y18+Z18)</f>
        <v>0.6333333333333333</v>
      </c>
      <c r="AB18" s="16">
        <f t="shared" si="0"/>
        <v>0.12842465753424659</v>
      </c>
      <c r="AC18" s="16">
        <f t="shared" si="1"/>
        <v>2.3972602739726026E-2</v>
      </c>
      <c r="AD18" s="16">
        <f t="shared" si="2"/>
        <v>7.7054794520547948E-2</v>
      </c>
    </row>
    <row r="19" spans="1:30">
      <c r="A19" s="2" t="s">
        <v>329</v>
      </c>
      <c r="B19" s="2">
        <v>2016</v>
      </c>
      <c r="C19" s="2">
        <v>2018</v>
      </c>
      <c r="D19" s="2" t="s">
        <v>279</v>
      </c>
      <c r="E19" s="2">
        <v>100</v>
      </c>
      <c r="F19" s="2">
        <v>1.6</v>
      </c>
      <c r="G19" s="2">
        <v>146</v>
      </c>
      <c r="H19" s="2">
        <v>464</v>
      </c>
      <c r="I19" s="2">
        <v>419</v>
      </c>
      <c r="J19" s="2">
        <v>49</v>
      </c>
      <c r="K19" s="2">
        <v>114</v>
      </c>
      <c r="L19" s="2">
        <v>17</v>
      </c>
      <c r="M19" s="2">
        <v>2</v>
      </c>
      <c r="N19" s="2">
        <v>10</v>
      </c>
      <c r="O19" s="2">
        <v>56</v>
      </c>
      <c r="P19" s="2">
        <v>36</v>
      </c>
      <c r="Q19" s="2">
        <v>85</v>
      </c>
      <c r="R19" s="2">
        <v>0.27200000000000002</v>
      </c>
      <c r="S19" s="2">
        <v>0.33200000000000002</v>
      </c>
      <c r="T19" s="2">
        <v>0.39400000000000002</v>
      </c>
      <c r="U19" s="2">
        <v>0.72599999999999998</v>
      </c>
      <c r="V19" s="2">
        <v>0.316</v>
      </c>
      <c r="W19" s="2">
        <v>4</v>
      </c>
      <c r="X19" s="2">
        <v>5</v>
      </c>
      <c r="Y19" s="2">
        <v>0</v>
      </c>
      <c r="Z19" s="2">
        <v>2</v>
      </c>
      <c r="AA19" s="3">
        <f>Y19/(Y19+Z19)</f>
        <v>0</v>
      </c>
      <c r="AB19" s="16">
        <f t="shared" si="0"/>
        <v>0.11694510739856802</v>
      </c>
      <c r="AC19" s="16">
        <f t="shared" si="1"/>
        <v>2.386634844868735E-2</v>
      </c>
      <c r="AD19" s="16">
        <f t="shared" si="2"/>
        <v>0.13365155131264916</v>
      </c>
    </row>
    <row r="20" spans="1:30" ht="30">
      <c r="A20" s="2" t="s">
        <v>331</v>
      </c>
      <c r="B20" s="2">
        <v>2003</v>
      </c>
      <c r="C20" s="2">
        <v>2005</v>
      </c>
      <c r="D20" s="2" t="s">
        <v>280</v>
      </c>
      <c r="E20" s="2">
        <v>100</v>
      </c>
      <c r="F20" s="2">
        <v>1.3</v>
      </c>
      <c r="G20" s="2">
        <v>255</v>
      </c>
      <c r="H20" s="2">
        <v>970</v>
      </c>
      <c r="I20" s="2">
        <v>876</v>
      </c>
      <c r="J20" s="2">
        <v>115</v>
      </c>
      <c r="K20" s="2">
        <v>217</v>
      </c>
      <c r="L20" s="2">
        <v>44</v>
      </c>
      <c r="M20" s="2">
        <v>4</v>
      </c>
      <c r="N20" s="2">
        <v>45</v>
      </c>
      <c r="O20" s="2">
        <v>153</v>
      </c>
      <c r="P20" s="2">
        <v>81</v>
      </c>
      <c r="Q20" s="2">
        <v>178</v>
      </c>
      <c r="R20" s="2">
        <v>0.248</v>
      </c>
      <c r="S20" s="2">
        <v>0.313</v>
      </c>
      <c r="T20" s="2">
        <v>0.46100000000000002</v>
      </c>
      <c r="U20" s="2">
        <v>0.77500000000000002</v>
      </c>
      <c r="V20" s="2">
        <v>0.26100000000000001</v>
      </c>
      <c r="W20" s="2">
        <v>6</v>
      </c>
      <c r="X20" s="2">
        <v>7</v>
      </c>
      <c r="Y20" s="2">
        <v>0</v>
      </c>
      <c r="Z20" s="2">
        <v>2</v>
      </c>
      <c r="AA20" s="3">
        <f>Y20/(Y20+Z20)</f>
        <v>0</v>
      </c>
      <c r="AB20" s="16">
        <f t="shared" si="0"/>
        <v>0.13127853881278539</v>
      </c>
      <c r="AC20" s="16">
        <f t="shared" si="1"/>
        <v>5.1369863013698627E-2</v>
      </c>
      <c r="AD20" s="16">
        <f t="shared" si="2"/>
        <v>0.17465753424657535</v>
      </c>
    </row>
    <row r="21" spans="1:30">
      <c r="A21" s="2" t="s">
        <v>332</v>
      </c>
      <c r="B21" s="2">
        <v>1997</v>
      </c>
      <c r="C21" s="2">
        <v>2000</v>
      </c>
      <c r="D21" s="2" t="s">
        <v>299</v>
      </c>
      <c r="E21" s="2">
        <v>100</v>
      </c>
      <c r="F21" s="2">
        <v>1.2</v>
      </c>
      <c r="G21" s="2">
        <v>231</v>
      </c>
      <c r="H21" s="2">
        <v>636</v>
      </c>
      <c r="I21" s="2">
        <v>568</v>
      </c>
      <c r="J21" s="2">
        <v>81</v>
      </c>
      <c r="K21" s="2">
        <v>156</v>
      </c>
      <c r="L21" s="2">
        <v>31</v>
      </c>
      <c r="M21" s="2">
        <v>2</v>
      </c>
      <c r="N21" s="2">
        <v>19</v>
      </c>
      <c r="O21" s="2">
        <v>101</v>
      </c>
      <c r="P21" s="2">
        <v>53</v>
      </c>
      <c r="Q21" s="2">
        <v>126</v>
      </c>
      <c r="R21" s="2">
        <v>0.27500000000000002</v>
      </c>
      <c r="S21" s="2">
        <v>0.34300000000000003</v>
      </c>
      <c r="T21" s="2">
        <v>0.437</v>
      </c>
      <c r="U21" s="2">
        <v>0.77900000000000003</v>
      </c>
      <c r="V21" s="2">
        <v>0.31900000000000001</v>
      </c>
      <c r="W21" s="2">
        <v>9</v>
      </c>
      <c r="X21" s="2">
        <v>6</v>
      </c>
      <c r="Y21" s="2">
        <v>5</v>
      </c>
      <c r="Z21" s="2">
        <v>4</v>
      </c>
      <c r="AA21" s="3">
        <f>Y21/(Y21+Z21)</f>
        <v>0.55555555555555558</v>
      </c>
      <c r="AB21" s="16">
        <f t="shared" si="0"/>
        <v>0.14260563380281691</v>
      </c>
      <c r="AC21" s="16">
        <f t="shared" si="1"/>
        <v>3.345070422535211E-2</v>
      </c>
      <c r="AD21" s="16">
        <f t="shared" si="2"/>
        <v>0.17781690140845072</v>
      </c>
    </row>
    <row r="22" spans="1:30">
      <c r="A22" s="2" t="s">
        <v>333</v>
      </c>
      <c r="B22" s="2">
        <v>1997</v>
      </c>
      <c r="C22" s="2">
        <v>1999</v>
      </c>
      <c r="D22" s="2" t="s">
        <v>277</v>
      </c>
      <c r="E22" s="2">
        <v>100</v>
      </c>
      <c r="F22" s="2">
        <v>1.2</v>
      </c>
      <c r="G22" s="2">
        <v>223</v>
      </c>
      <c r="H22" s="2">
        <v>811</v>
      </c>
      <c r="I22" s="2">
        <v>737</v>
      </c>
      <c r="J22" s="2">
        <v>92</v>
      </c>
      <c r="K22" s="2">
        <v>199</v>
      </c>
      <c r="L22" s="2">
        <v>35</v>
      </c>
      <c r="M22" s="2">
        <v>4</v>
      </c>
      <c r="N22" s="2">
        <v>31</v>
      </c>
      <c r="O22" s="2">
        <v>110</v>
      </c>
      <c r="P22" s="2">
        <v>62</v>
      </c>
      <c r="Q22" s="2">
        <v>110</v>
      </c>
      <c r="R22" s="2">
        <v>0.27</v>
      </c>
      <c r="S22" s="2">
        <v>0.32800000000000001</v>
      </c>
      <c r="T22" s="2">
        <v>0.45500000000000002</v>
      </c>
      <c r="U22" s="2">
        <v>0.78300000000000003</v>
      </c>
      <c r="V22" s="2">
        <v>0.27900000000000003</v>
      </c>
      <c r="W22" s="2">
        <v>5</v>
      </c>
      <c r="X22" s="2">
        <v>6</v>
      </c>
      <c r="Y22" s="2">
        <v>1</v>
      </c>
      <c r="Z22" s="2">
        <v>1</v>
      </c>
      <c r="AA22" s="3">
        <f>Y22/(Y22+Z22)</f>
        <v>0.5</v>
      </c>
      <c r="AB22" s="16">
        <f t="shared" si="0"/>
        <v>0.12483039348710991</v>
      </c>
      <c r="AC22" s="16">
        <f t="shared" si="1"/>
        <v>4.2062415196743558E-2</v>
      </c>
      <c r="AD22" s="16">
        <f t="shared" si="2"/>
        <v>0.14925373134328357</v>
      </c>
    </row>
    <row r="23" spans="1:30">
      <c r="A23" s="2" t="s">
        <v>335</v>
      </c>
      <c r="B23" s="2">
        <v>1993</v>
      </c>
      <c r="C23" s="2">
        <v>1995</v>
      </c>
      <c r="D23" s="2" t="s">
        <v>281</v>
      </c>
      <c r="E23" s="2">
        <v>100</v>
      </c>
      <c r="F23" s="2">
        <v>0.9</v>
      </c>
      <c r="G23" s="2">
        <v>138</v>
      </c>
      <c r="H23" s="2">
        <v>445</v>
      </c>
      <c r="I23" s="2">
        <v>418</v>
      </c>
      <c r="J23" s="2">
        <v>53</v>
      </c>
      <c r="K23" s="2">
        <v>112</v>
      </c>
      <c r="L23" s="2">
        <v>32</v>
      </c>
      <c r="M23" s="2">
        <v>4</v>
      </c>
      <c r="N23" s="2">
        <v>15</v>
      </c>
      <c r="O23" s="2">
        <v>55</v>
      </c>
      <c r="P23" s="2">
        <v>21</v>
      </c>
      <c r="Q23" s="2">
        <v>77</v>
      </c>
      <c r="R23" s="2">
        <v>0.26800000000000002</v>
      </c>
      <c r="S23" s="2">
        <v>0.30599999999999999</v>
      </c>
      <c r="T23" s="2">
        <v>0.47099999999999997</v>
      </c>
      <c r="U23" s="2">
        <v>0.77700000000000002</v>
      </c>
      <c r="V23" s="2">
        <v>0.29499999999999998</v>
      </c>
      <c r="W23" s="2">
        <v>3</v>
      </c>
      <c r="X23" s="2">
        <v>3</v>
      </c>
      <c r="Y23" s="2">
        <v>2</v>
      </c>
      <c r="Z23" s="2">
        <v>2</v>
      </c>
      <c r="AA23" s="3">
        <f>Y23/(Y23+Z23)</f>
        <v>0.5</v>
      </c>
      <c r="AB23" s="16">
        <f t="shared" si="0"/>
        <v>0.12679425837320574</v>
      </c>
      <c r="AC23" s="16">
        <f t="shared" si="1"/>
        <v>3.5885167464114832E-2</v>
      </c>
      <c r="AD23" s="16">
        <f t="shared" si="2"/>
        <v>0.13157894736842105</v>
      </c>
    </row>
    <row r="24" spans="1:30">
      <c r="A24" s="2" t="s">
        <v>336</v>
      </c>
      <c r="B24" s="2">
        <v>1969</v>
      </c>
      <c r="C24" s="2">
        <v>1971</v>
      </c>
      <c r="D24" s="2" t="s">
        <v>284</v>
      </c>
      <c r="E24" s="2">
        <v>100</v>
      </c>
      <c r="F24" s="2">
        <v>0.9</v>
      </c>
      <c r="G24" s="2">
        <v>131</v>
      </c>
      <c r="H24" s="2">
        <v>251</v>
      </c>
      <c r="I24" s="2">
        <v>230</v>
      </c>
      <c r="J24" s="2">
        <v>42</v>
      </c>
      <c r="K24" s="2">
        <v>63</v>
      </c>
      <c r="L24" s="2">
        <v>8</v>
      </c>
      <c r="M24" s="2">
        <v>3</v>
      </c>
      <c r="N24" s="2">
        <v>4</v>
      </c>
      <c r="O24" s="2">
        <v>21</v>
      </c>
      <c r="P24" s="2">
        <v>18</v>
      </c>
      <c r="Q24" s="2">
        <v>65</v>
      </c>
      <c r="R24" s="2">
        <v>0.27400000000000002</v>
      </c>
      <c r="S24" s="2">
        <v>0.32900000000000001</v>
      </c>
      <c r="T24" s="2">
        <v>0.38700000000000001</v>
      </c>
      <c r="U24" s="2">
        <v>0.71599999999999997</v>
      </c>
      <c r="V24" s="2">
        <v>0.36599999999999999</v>
      </c>
      <c r="W24" s="2">
        <v>1</v>
      </c>
      <c r="X24" s="2">
        <v>0</v>
      </c>
      <c r="Y24" s="2">
        <v>12</v>
      </c>
      <c r="Z24" s="2">
        <v>6</v>
      </c>
      <c r="AA24" s="3">
        <f>Y24/(Y24+Z24)</f>
        <v>0.66666666666666663</v>
      </c>
      <c r="AB24" s="16">
        <f t="shared" si="0"/>
        <v>0.18260869565217391</v>
      </c>
      <c r="AC24" s="16">
        <f t="shared" si="1"/>
        <v>1.7391304347826087E-2</v>
      </c>
      <c r="AD24" s="16">
        <f t="shared" si="2"/>
        <v>9.1304347826086957E-2</v>
      </c>
    </row>
    <row r="25" spans="1:30">
      <c r="A25" s="2" t="s">
        <v>337</v>
      </c>
      <c r="B25" s="2">
        <v>1998</v>
      </c>
      <c r="C25" s="2">
        <v>2000</v>
      </c>
      <c r="D25" s="2" t="s">
        <v>284</v>
      </c>
      <c r="E25" s="2">
        <v>100</v>
      </c>
      <c r="F25" s="2">
        <v>0.8</v>
      </c>
      <c r="G25" s="2">
        <v>88</v>
      </c>
      <c r="H25" s="2">
        <v>261</v>
      </c>
      <c r="I25" s="2">
        <v>226</v>
      </c>
      <c r="J25" s="2">
        <v>30</v>
      </c>
      <c r="K25" s="2">
        <v>58</v>
      </c>
      <c r="L25" s="2">
        <v>8</v>
      </c>
      <c r="M25" s="2">
        <v>2</v>
      </c>
      <c r="N25" s="2">
        <v>9</v>
      </c>
      <c r="O25" s="2">
        <v>39</v>
      </c>
      <c r="P25" s="2">
        <v>31</v>
      </c>
      <c r="Q25" s="2">
        <v>52</v>
      </c>
      <c r="R25" s="2">
        <v>0.25700000000000001</v>
      </c>
      <c r="S25" s="2">
        <v>0.34499999999999997</v>
      </c>
      <c r="T25" s="2">
        <v>0.42899999999999999</v>
      </c>
      <c r="U25" s="2">
        <v>0.77400000000000002</v>
      </c>
      <c r="V25" s="2">
        <v>0.29199999999999998</v>
      </c>
      <c r="W25" s="2">
        <v>1</v>
      </c>
      <c r="X25" s="2">
        <v>3</v>
      </c>
      <c r="Y25" s="2">
        <v>4</v>
      </c>
      <c r="Z25" s="2">
        <v>1</v>
      </c>
      <c r="AA25" s="3">
        <f>Y25/(Y25+Z25)</f>
        <v>0.8</v>
      </c>
      <c r="AB25" s="16">
        <f t="shared" si="0"/>
        <v>0.13274336283185842</v>
      </c>
      <c r="AC25" s="16">
        <f t="shared" si="1"/>
        <v>3.9823008849557522E-2</v>
      </c>
      <c r="AD25" s="16">
        <f t="shared" si="2"/>
        <v>0.17256637168141592</v>
      </c>
    </row>
    <row r="26" spans="1:30">
      <c r="A26" s="2" t="s">
        <v>338</v>
      </c>
      <c r="B26" s="2">
        <v>1997</v>
      </c>
      <c r="C26" s="2">
        <v>1999</v>
      </c>
      <c r="D26" s="2" t="s">
        <v>279</v>
      </c>
      <c r="E26" s="2">
        <v>100</v>
      </c>
      <c r="F26" s="2">
        <v>0.8</v>
      </c>
      <c r="G26" s="2">
        <v>204</v>
      </c>
      <c r="H26" s="2">
        <v>608</v>
      </c>
      <c r="I26" s="2">
        <v>552</v>
      </c>
      <c r="J26" s="2">
        <v>73</v>
      </c>
      <c r="K26" s="2">
        <v>157</v>
      </c>
      <c r="L26" s="2">
        <v>27</v>
      </c>
      <c r="M26" s="2">
        <v>13</v>
      </c>
      <c r="N26" s="2">
        <v>7</v>
      </c>
      <c r="O26" s="2">
        <v>69</v>
      </c>
      <c r="P26" s="2">
        <v>48</v>
      </c>
      <c r="Q26" s="2">
        <v>134</v>
      </c>
      <c r="R26" s="2">
        <v>0.28399999999999997</v>
      </c>
      <c r="S26" s="2">
        <v>0.34899999999999998</v>
      </c>
      <c r="T26" s="2">
        <v>0.41799999999999998</v>
      </c>
      <c r="U26" s="2">
        <v>0.76700000000000002</v>
      </c>
      <c r="V26" s="2">
        <v>0.36399999999999999</v>
      </c>
      <c r="W26" s="2">
        <v>7</v>
      </c>
      <c r="X26" s="2">
        <v>1</v>
      </c>
      <c r="Y26" s="2">
        <v>5</v>
      </c>
      <c r="Z26" s="2">
        <v>5</v>
      </c>
      <c r="AA26" s="3">
        <f>Y26/(Y26+Z26)</f>
        <v>0.5</v>
      </c>
      <c r="AB26" s="16">
        <f t="shared" si="0"/>
        <v>0.13224637681159421</v>
      </c>
      <c r="AC26" s="16">
        <f t="shared" si="1"/>
        <v>1.2681159420289856E-2</v>
      </c>
      <c r="AD26" s="16">
        <f t="shared" si="2"/>
        <v>0.125</v>
      </c>
    </row>
    <row r="27" spans="1:30">
      <c r="A27" s="2" t="s">
        <v>398</v>
      </c>
      <c r="B27" s="2">
        <v>1972</v>
      </c>
      <c r="C27" s="2">
        <v>1974</v>
      </c>
      <c r="D27" s="2" t="s">
        <v>280</v>
      </c>
      <c r="E27" s="2">
        <v>100</v>
      </c>
      <c r="F27" s="2">
        <v>0.5</v>
      </c>
      <c r="G27" s="2">
        <v>53</v>
      </c>
      <c r="H27" s="2">
        <v>121</v>
      </c>
      <c r="I27" s="2">
        <v>111</v>
      </c>
      <c r="J27" s="2">
        <v>11</v>
      </c>
      <c r="K27" s="2">
        <v>34</v>
      </c>
      <c r="L27" s="2">
        <v>5</v>
      </c>
      <c r="M27" s="2">
        <v>0</v>
      </c>
      <c r="N27" s="2">
        <v>1</v>
      </c>
      <c r="O27" s="2">
        <v>8</v>
      </c>
      <c r="P27" s="2">
        <v>8</v>
      </c>
      <c r="Q27" s="2">
        <v>15</v>
      </c>
      <c r="R27" s="2">
        <v>0.30599999999999999</v>
      </c>
      <c r="S27" s="2">
        <v>0.35</v>
      </c>
      <c r="T27" s="2">
        <v>0.378</v>
      </c>
      <c r="U27" s="2">
        <v>0.72799999999999998</v>
      </c>
      <c r="V27" s="2">
        <v>0.34399999999999997</v>
      </c>
      <c r="W27" s="2">
        <v>0</v>
      </c>
      <c r="X27" s="2">
        <v>1</v>
      </c>
      <c r="Y27" s="2">
        <v>0</v>
      </c>
      <c r="Z27" s="2">
        <v>0</v>
      </c>
      <c r="AA27" s="3">
        <v>0</v>
      </c>
      <c r="AB27" s="16">
        <f t="shared" si="0"/>
        <v>9.90990990990991E-2</v>
      </c>
      <c r="AC27" s="16">
        <f t="shared" si="1"/>
        <v>9.0090090090090089E-3</v>
      </c>
      <c r="AD27" s="16">
        <f t="shared" si="2"/>
        <v>7.2072072072072071E-2</v>
      </c>
    </row>
    <row r="28" spans="1:30">
      <c r="A28" s="2" t="s">
        <v>399</v>
      </c>
      <c r="B28" s="2">
        <v>1977</v>
      </c>
      <c r="C28" s="2">
        <v>1979</v>
      </c>
      <c r="D28" s="2" t="s">
        <v>280</v>
      </c>
      <c r="E28" s="2">
        <v>100</v>
      </c>
      <c r="F28" s="2">
        <v>0.4</v>
      </c>
      <c r="G28" s="2">
        <v>70</v>
      </c>
      <c r="H28" s="2">
        <v>209</v>
      </c>
      <c r="I28" s="2">
        <v>190</v>
      </c>
      <c r="J28" s="2">
        <v>18</v>
      </c>
      <c r="K28" s="2">
        <v>48</v>
      </c>
      <c r="L28" s="2">
        <v>4</v>
      </c>
      <c r="M28" s="2">
        <v>2</v>
      </c>
      <c r="N28" s="2">
        <v>7</v>
      </c>
      <c r="O28" s="2">
        <v>21</v>
      </c>
      <c r="P28" s="2">
        <v>16</v>
      </c>
      <c r="Q28" s="2">
        <v>42</v>
      </c>
      <c r="R28" s="2">
        <v>0.253</v>
      </c>
      <c r="S28" s="2">
        <v>0.311</v>
      </c>
      <c r="T28" s="2">
        <v>0.40500000000000003</v>
      </c>
      <c r="U28" s="2">
        <v>0.71599999999999997</v>
      </c>
      <c r="V28" s="2">
        <v>0.28699999999999998</v>
      </c>
      <c r="W28" s="2">
        <v>1</v>
      </c>
      <c r="X28" s="2">
        <v>2</v>
      </c>
      <c r="Y28" s="2">
        <v>3</v>
      </c>
      <c r="Z28" s="2">
        <v>0</v>
      </c>
      <c r="AA28" s="3">
        <f>Y28/(Y28+Z28)</f>
        <v>1</v>
      </c>
      <c r="AB28" s="16">
        <f t="shared" si="0"/>
        <v>9.4736842105263161E-2</v>
      </c>
      <c r="AC28" s="16">
        <f t="shared" si="1"/>
        <v>3.6842105263157891E-2</v>
      </c>
      <c r="AD28" s="16">
        <f t="shared" si="2"/>
        <v>0.11052631578947368</v>
      </c>
    </row>
    <row r="29" spans="1:30">
      <c r="A29" s="2" t="s">
        <v>400</v>
      </c>
      <c r="B29" s="2">
        <v>1992</v>
      </c>
      <c r="C29" s="2">
        <v>1995</v>
      </c>
      <c r="D29" s="2" t="s">
        <v>315</v>
      </c>
      <c r="E29" s="2">
        <v>100</v>
      </c>
      <c r="F29" s="2">
        <v>0.2</v>
      </c>
      <c r="G29" s="2">
        <v>87</v>
      </c>
      <c r="H29" s="2">
        <v>121</v>
      </c>
      <c r="I29" s="2">
        <v>101</v>
      </c>
      <c r="J29" s="2">
        <v>11</v>
      </c>
      <c r="K29" s="2">
        <v>23</v>
      </c>
      <c r="L29" s="2">
        <v>3</v>
      </c>
      <c r="M29" s="2">
        <v>0</v>
      </c>
      <c r="N29" s="2">
        <v>4</v>
      </c>
      <c r="O29" s="2">
        <v>11</v>
      </c>
      <c r="P29" s="2">
        <v>18</v>
      </c>
      <c r="Q29" s="2">
        <v>23</v>
      </c>
      <c r="R29" s="2">
        <v>0.22800000000000001</v>
      </c>
      <c r="S29" s="2">
        <v>0.35</v>
      </c>
      <c r="T29" s="2">
        <v>0.376</v>
      </c>
      <c r="U29" s="2">
        <v>0.72599999999999998</v>
      </c>
      <c r="V29" s="2">
        <v>0.25700000000000001</v>
      </c>
      <c r="W29" s="2">
        <v>1</v>
      </c>
      <c r="X29" s="2">
        <v>0</v>
      </c>
      <c r="Y29" s="2">
        <v>0</v>
      </c>
      <c r="Z29" s="2">
        <v>0</v>
      </c>
      <c r="AA29" s="3">
        <v>0</v>
      </c>
      <c r="AB29" s="16">
        <f t="shared" si="0"/>
        <v>0.10891089108910891</v>
      </c>
      <c r="AC29" s="16">
        <f t="shared" si="1"/>
        <v>3.9603960396039604E-2</v>
      </c>
      <c r="AD29" s="16">
        <f t="shared" si="2"/>
        <v>0.10891089108910891</v>
      </c>
    </row>
    <row r="30" spans="1:30" ht="30">
      <c r="A30" s="2" t="s">
        <v>401</v>
      </c>
      <c r="B30" s="2">
        <v>1980</v>
      </c>
      <c r="C30" s="2">
        <v>1982</v>
      </c>
      <c r="D30" s="2" t="s">
        <v>284</v>
      </c>
      <c r="E30" s="2">
        <v>100</v>
      </c>
      <c r="F30" s="2">
        <v>0.2</v>
      </c>
      <c r="G30" s="2">
        <v>145</v>
      </c>
      <c r="H30" s="2">
        <v>454</v>
      </c>
      <c r="I30" s="2">
        <v>419</v>
      </c>
      <c r="J30" s="2">
        <v>52</v>
      </c>
      <c r="K30" s="2">
        <v>109</v>
      </c>
      <c r="L30" s="2">
        <v>16</v>
      </c>
      <c r="M30" s="2">
        <v>4</v>
      </c>
      <c r="N30" s="2">
        <v>11</v>
      </c>
      <c r="O30" s="2">
        <v>46</v>
      </c>
      <c r="P30" s="2">
        <v>23</v>
      </c>
      <c r="Q30" s="2">
        <v>82</v>
      </c>
      <c r="R30" s="2">
        <v>0.26</v>
      </c>
      <c r="S30" s="2">
        <v>0.30499999999999999</v>
      </c>
      <c r="T30" s="2">
        <v>0.39600000000000002</v>
      </c>
      <c r="U30" s="2">
        <v>0.70099999999999996</v>
      </c>
      <c r="V30" s="2">
        <v>0.29899999999999999</v>
      </c>
      <c r="W30" s="2">
        <v>5</v>
      </c>
      <c r="X30" s="2">
        <v>2</v>
      </c>
      <c r="Y30" s="2">
        <v>2</v>
      </c>
      <c r="Z30" s="2">
        <v>4</v>
      </c>
      <c r="AA30" s="3">
        <f>Y30/(Y30+Z30)</f>
        <v>0.33333333333333331</v>
      </c>
      <c r="AB30" s="16">
        <f t="shared" si="0"/>
        <v>0.12410501193317422</v>
      </c>
      <c r="AC30" s="16">
        <f t="shared" si="1"/>
        <v>2.6252983293556086E-2</v>
      </c>
      <c r="AD30" s="16">
        <f t="shared" si="2"/>
        <v>0.10978520286396182</v>
      </c>
    </row>
    <row r="31" spans="1:30" ht="30">
      <c r="A31" s="2" t="s">
        <v>402</v>
      </c>
      <c r="B31" s="2">
        <v>2008</v>
      </c>
      <c r="C31" s="2">
        <v>2010</v>
      </c>
      <c r="D31" s="2" t="s">
        <v>302</v>
      </c>
      <c r="E31" s="2">
        <v>100</v>
      </c>
      <c r="F31" s="2">
        <v>0.1</v>
      </c>
      <c r="G31" s="2">
        <v>39</v>
      </c>
      <c r="H31" s="2">
        <v>52</v>
      </c>
      <c r="I31" s="2">
        <v>47</v>
      </c>
      <c r="J31" s="2">
        <v>7</v>
      </c>
      <c r="K31" s="2">
        <v>12</v>
      </c>
      <c r="L31" s="2">
        <v>1</v>
      </c>
      <c r="M31" s="2">
        <v>1</v>
      </c>
      <c r="N31" s="2">
        <v>2</v>
      </c>
      <c r="O31" s="2">
        <v>9</v>
      </c>
      <c r="P31" s="2">
        <v>5</v>
      </c>
      <c r="Q31" s="2">
        <v>20</v>
      </c>
      <c r="R31" s="2">
        <v>0.255</v>
      </c>
      <c r="S31" s="2">
        <v>0.32700000000000001</v>
      </c>
      <c r="T31" s="2">
        <v>0.44700000000000001</v>
      </c>
      <c r="U31" s="2">
        <v>0.77400000000000002</v>
      </c>
      <c r="V31" s="2">
        <v>0.4</v>
      </c>
      <c r="W31" s="2">
        <v>0</v>
      </c>
      <c r="X31" s="2">
        <v>0</v>
      </c>
      <c r="Y31" s="2">
        <v>0</v>
      </c>
      <c r="Z31" s="2">
        <v>0</v>
      </c>
      <c r="AA31" s="3">
        <v>0</v>
      </c>
      <c r="AB31" s="16">
        <f t="shared" si="0"/>
        <v>0.14893617021276595</v>
      </c>
      <c r="AC31" s="16">
        <f t="shared" si="1"/>
        <v>4.2553191489361701E-2</v>
      </c>
      <c r="AD31" s="16">
        <f t="shared" si="2"/>
        <v>0.19148936170212766</v>
      </c>
    </row>
    <row r="32" spans="1:30">
      <c r="A32" s="2" t="s">
        <v>403</v>
      </c>
      <c r="B32" s="2">
        <v>2000</v>
      </c>
      <c r="C32" s="2">
        <v>2002</v>
      </c>
      <c r="D32" s="2" t="s">
        <v>291</v>
      </c>
      <c r="E32" s="2">
        <v>100</v>
      </c>
      <c r="F32" s="2">
        <v>0.1</v>
      </c>
      <c r="G32" s="2">
        <v>112</v>
      </c>
      <c r="H32" s="2">
        <v>260</v>
      </c>
      <c r="I32" s="2">
        <v>227</v>
      </c>
      <c r="J32" s="2">
        <v>27</v>
      </c>
      <c r="K32" s="2">
        <v>52</v>
      </c>
      <c r="L32" s="2">
        <v>7</v>
      </c>
      <c r="M32" s="2">
        <v>0</v>
      </c>
      <c r="N32" s="2">
        <v>13</v>
      </c>
      <c r="O32" s="2">
        <v>33</v>
      </c>
      <c r="P32" s="2">
        <v>29</v>
      </c>
      <c r="Q32" s="2">
        <v>43</v>
      </c>
      <c r="R32" s="2">
        <v>0.22900000000000001</v>
      </c>
      <c r="S32" s="2">
        <v>0.31900000000000001</v>
      </c>
      <c r="T32" s="2">
        <v>0.432</v>
      </c>
      <c r="U32" s="2">
        <v>0.751</v>
      </c>
      <c r="V32" s="2">
        <v>0.22500000000000001</v>
      </c>
      <c r="W32" s="2">
        <v>2</v>
      </c>
      <c r="X32" s="2">
        <v>2</v>
      </c>
      <c r="Y32" s="2">
        <v>0</v>
      </c>
      <c r="Z32" s="2">
        <v>0</v>
      </c>
      <c r="AA32" s="3">
        <v>0</v>
      </c>
      <c r="AB32" s="16">
        <f t="shared" si="0"/>
        <v>0.11894273127753303</v>
      </c>
      <c r="AC32" s="16">
        <f t="shared" si="1"/>
        <v>5.7268722466960353E-2</v>
      </c>
      <c r="AD32" s="16">
        <f t="shared" si="2"/>
        <v>0.14537444933920704</v>
      </c>
    </row>
    <row r="33" spans="1:30">
      <c r="A33" s="2" t="s">
        <v>404</v>
      </c>
      <c r="B33" s="2">
        <v>1969</v>
      </c>
      <c r="C33" s="2">
        <v>1972</v>
      </c>
      <c r="D33" s="2" t="s">
        <v>294</v>
      </c>
      <c r="E33" s="2">
        <v>100</v>
      </c>
      <c r="F33" s="2">
        <v>0.1</v>
      </c>
      <c r="G33" s="2">
        <v>57</v>
      </c>
      <c r="H33" s="2">
        <v>90</v>
      </c>
      <c r="I33" s="2">
        <v>86</v>
      </c>
      <c r="J33" s="2">
        <v>8</v>
      </c>
      <c r="K33" s="2">
        <v>23</v>
      </c>
      <c r="L33" s="2">
        <v>2</v>
      </c>
      <c r="M33" s="2">
        <v>3</v>
      </c>
      <c r="N33" s="2">
        <v>1</v>
      </c>
      <c r="O33" s="2">
        <v>10</v>
      </c>
      <c r="P33" s="2">
        <v>4</v>
      </c>
      <c r="Q33" s="2">
        <v>8</v>
      </c>
      <c r="R33" s="2">
        <v>0.26700000000000002</v>
      </c>
      <c r="S33" s="2">
        <v>0.3</v>
      </c>
      <c r="T33" s="2">
        <v>0.39500000000000002</v>
      </c>
      <c r="U33" s="2">
        <v>0.69499999999999995</v>
      </c>
      <c r="V33" s="2">
        <v>0.28599999999999998</v>
      </c>
      <c r="W33" s="2">
        <v>0</v>
      </c>
      <c r="X33" s="2">
        <v>0</v>
      </c>
      <c r="Y33" s="2">
        <v>1</v>
      </c>
      <c r="Z33" s="2">
        <v>1</v>
      </c>
      <c r="AA33" s="3">
        <f>Y33/(Y33+Z33)</f>
        <v>0.5</v>
      </c>
      <c r="AB33" s="16">
        <f t="shared" si="0"/>
        <v>9.3023255813953487E-2</v>
      </c>
      <c r="AC33" s="16">
        <f t="shared" si="1"/>
        <v>1.1627906976744186E-2</v>
      </c>
      <c r="AD33" s="16">
        <f t="shared" si="2"/>
        <v>0.11627906976744186</v>
      </c>
    </row>
    <row r="34" spans="1:30" ht="30">
      <c r="A34" s="65" t="s">
        <v>132</v>
      </c>
      <c r="B34" s="36">
        <v>1988</v>
      </c>
      <c r="C34" s="36">
        <v>1990</v>
      </c>
      <c r="D34" s="36" t="s">
        <v>281</v>
      </c>
      <c r="E34" s="36">
        <v>103</v>
      </c>
      <c r="F34" s="36">
        <v>10.9</v>
      </c>
      <c r="G34" s="36">
        <v>448</v>
      </c>
      <c r="H34" s="36">
        <v>1959</v>
      </c>
      <c r="I34" s="36">
        <v>1754</v>
      </c>
      <c r="J34" s="36">
        <v>246</v>
      </c>
      <c r="K34" s="36">
        <v>497</v>
      </c>
      <c r="L34" s="36">
        <v>78</v>
      </c>
      <c r="M34" s="36">
        <v>12</v>
      </c>
      <c r="N34" s="36">
        <v>22</v>
      </c>
      <c r="O34" s="36">
        <v>157</v>
      </c>
      <c r="P34" s="36">
        <v>148</v>
      </c>
      <c r="Q34" s="36">
        <v>231</v>
      </c>
      <c r="R34" s="36">
        <v>0.28299999999999997</v>
      </c>
      <c r="S34" s="36">
        <v>0.33900000000000002</v>
      </c>
      <c r="T34" s="36">
        <v>0.379</v>
      </c>
      <c r="U34" s="36">
        <v>0.71799999999999997</v>
      </c>
      <c r="V34" s="36">
        <v>0.314</v>
      </c>
      <c r="W34" s="36">
        <v>6</v>
      </c>
      <c r="X34" s="36">
        <v>13</v>
      </c>
      <c r="Y34" s="36">
        <v>90</v>
      </c>
      <c r="Z34" s="36">
        <v>30</v>
      </c>
      <c r="AA34" s="37">
        <v>0.75</v>
      </c>
      <c r="AB34" s="16">
        <f t="shared" ref="AB34" si="3">J34/I34</f>
        <v>0.1402508551881414</v>
      </c>
      <c r="AC34" s="16">
        <f t="shared" ref="AC34" si="4">N34/I34</f>
        <v>1.2542759407069556E-2</v>
      </c>
      <c r="AD34" s="16">
        <f t="shared" ref="AD34" si="5">O34/I34</f>
        <v>8.95096921322691E-2</v>
      </c>
    </row>
    <row r="35" spans="1:30" ht="30">
      <c r="A35" s="64" t="s">
        <v>1233</v>
      </c>
      <c r="B35" s="40">
        <v>1991</v>
      </c>
      <c r="C35" s="40">
        <v>1993</v>
      </c>
      <c r="D35" s="40" t="s">
        <v>280</v>
      </c>
      <c r="E35" s="40">
        <v>97</v>
      </c>
      <c r="F35" s="40">
        <v>10.5</v>
      </c>
      <c r="G35" s="40">
        <v>459</v>
      </c>
      <c r="H35" s="40">
        <v>2028</v>
      </c>
      <c r="I35" s="40">
        <v>1767</v>
      </c>
      <c r="J35" s="40">
        <v>264</v>
      </c>
      <c r="K35" s="40">
        <v>504</v>
      </c>
      <c r="L35" s="40">
        <v>70</v>
      </c>
      <c r="M35" s="40">
        <v>16</v>
      </c>
      <c r="N35" s="40">
        <v>5</v>
      </c>
      <c r="O35" s="40">
        <v>147</v>
      </c>
      <c r="P35" s="40">
        <v>212</v>
      </c>
      <c r="Q35" s="40">
        <v>144</v>
      </c>
      <c r="R35" s="40">
        <v>0.28499999999999998</v>
      </c>
      <c r="S35" s="40">
        <v>0.36399999999999999</v>
      </c>
      <c r="T35" s="40">
        <v>0.35099999999999998</v>
      </c>
      <c r="U35" s="40">
        <v>0.71499999999999997</v>
      </c>
      <c r="V35" s="40">
        <v>0.30399999999999999</v>
      </c>
      <c r="W35" s="40">
        <v>18</v>
      </c>
      <c r="X35" s="40">
        <v>22</v>
      </c>
      <c r="Y35" s="40">
        <v>88</v>
      </c>
      <c r="Z35" s="40">
        <v>29</v>
      </c>
      <c r="AA35" s="41">
        <v>0.75214000000000003</v>
      </c>
      <c r="AB35" s="16">
        <f t="shared" ref="AB35:AB98" si="6">J35/I35</f>
        <v>0.14940577249575551</v>
      </c>
      <c r="AC35" s="16">
        <f t="shared" ref="AC35:AC98" si="7">N35/I35</f>
        <v>2.8296547821165816E-3</v>
      </c>
      <c r="AD35" s="16">
        <f t="shared" ref="AD35:AD98" si="8">O35/I35</f>
        <v>8.3191850594227498E-2</v>
      </c>
    </row>
    <row r="36" spans="1:30" ht="30">
      <c r="A36" s="65" t="s">
        <v>220</v>
      </c>
      <c r="B36" s="36">
        <v>1978</v>
      </c>
      <c r="C36" s="36">
        <v>1980</v>
      </c>
      <c r="D36" s="36" t="s">
        <v>277</v>
      </c>
      <c r="E36" s="36">
        <v>105</v>
      </c>
      <c r="F36" s="36">
        <v>9.8000000000000007</v>
      </c>
      <c r="G36" s="36">
        <v>429</v>
      </c>
      <c r="H36" s="36">
        <v>1882</v>
      </c>
      <c r="I36" s="36">
        <v>1709</v>
      </c>
      <c r="J36" s="36">
        <v>264</v>
      </c>
      <c r="K36" s="36">
        <v>478</v>
      </c>
      <c r="L36" s="36">
        <v>80</v>
      </c>
      <c r="M36" s="36">
        <v>10</v>
      </c>
      <c r="N36" s="36">
        <v>42</v>
      </c>
      <c r="O36" s="36">
        <v>211</v>
      </c>
      <c r="P36" s="36">
        <v>120</v>
      </c>
      <c r="Q36" s="36">
        <v>275</v>
      </c>
      <c r="R36" s="36">
        <v>0.28000000000000003</v>
      </c>
      <c r="S36" s="36">
        <v>0.32600000000000001</v>
      </c>
      <c r="T36" s="36">
        <v>0.41199999999999998</v>
      </c>
      <c r="U36" s="36">
        <v>0.73799999999999999</v>
      </c>
      <c r="V36" s="36">
        <v>0.308</v>
      </c>
      <c r="W36" s="36">
        <v>7</v>
      </c>
      <c r="X36" s="36">
        <v>22</v>
      </c>
      <c r="Y36" s="36">
        <v>54</v>
      </c>
      <c r="Z36" s="36">
        <v>22</v>
      </c>
      <c r="AA36" s="37">
        <v>0.71052999999999999</v>
      </c>
      <c r="AB36" s="16">
        <f t="shared" si="6"/>
        <v>0.15447630193095377</v>
      </c>
      <c r="AC36" s="16">
        <f t="shared" si="7"/>
        <v>2.4575775307197192E-2</v>
      </c>
      <c r="AD36" s="16">
        <f t="shared" si="8"/>
        <v>0.12346401404330018</v>
      </c>
    </row>
    <row r="37" spans="1:30">
      <c r="A37" s="64" t="s">
        <v>108</v>
      </c>
      <c r="B37" s="40">
        <v>1995</v>
      </c>
      <c r="C37" s="40">
        <v>1997</v>
      </c>
      <c r="D37" s="40" t="s">
        <v>277</v>
      </c>
      <c r="E37" s="40">
        <v>101</v>
      </c>
      <c r="F37" s="40">
        <v>9.6999999999999993</v>
      </c>
      <c r="G37" s="40">
        <v>331</v>
      </c>
      <c r="H37" s="40">
        <v>1453</v>
      </c>
      <c r="I37" s="40">
        <v>1284</v>
      </c>
      <c r="J37" s="40">
        <v>225</v>
      </c>
      <c r="K37" s="40">
        <v>385</v>
      </c>
      <c r="L37" s="40">
        <v>60</v>
      </c>
      <c r="M37" s="40">
        <v>14</v>
      </c>
      <c r="N37" s="40">
        <v>20</v>
      </c>
      <c r="O37" s="40">
        <v>155</v>
      </c>
      <c r="P37" s="40">
        <v>125</v>
      </c>
      <c r="Q37" s="40">
        <v>238</v>
      </c>
      <c r="R37" s="40">
        <v>0.3</v>
      </c>
      <c r="S37" s="40">
        <v>0.36799999999999999</v>
      </c>
      <c r="T37" s="40">
        <v>0.41499999999999998</v>
      </c>
      <c r="U37" s="40">
        <v>0.78300000000000003</v>
      </c>
      <c r="V37" s="40">
        <v>0.35199999999999998</v>
      </c>
      <c r="W37" s="40">
        <v>19</v>
      </c>
      <c r="X37" s="40">
        <v>11</v>
      </c>
      <c r="Y37" s="40">
        <v>37</v>
      </c>
      <c r="Z37" s="40">
        <v>19</v>
      </c>
      <c r="AA37" s="41">
        <v>0.66071000000000002</v>
      </c>
      <c r="AB37" s="16">
        <f t="shared" si="6"/>
        <v>0.17523364485981308</v>
      </c>
      <c r="AC37" s="16">
        <f t="shared" si="7"/>
        <v>1.5576323987538941E-2</v>
      </c>
      <c r="AD37" s="16">
        <f t="shared" si="8"/>
        <v>0.12071651090342679</v>
      </c>
    </row>
    <row r="38" spans="1:30">
      <c r="A38" s="65" t="s">
        <v>1232</v>
      </c>
      <c r="B38" s="36">
        <v>2010</v>
      </c>
      <c r="C38" s="36">
        <v>2012</v>
      </c>
      <c r="D38" s="36" t="s">
        <v>281</v>
      </c>
      <c r="E38" s="36">
        <v>105</v>
      </c>
      <c r="F38" s="36">
        <v>9.1</v>
      </c>
      <c r="G38" s="36">
        <v>445</v>
      </c>
      <c r="H38" s="36">
        <v>1912</v>
      </c>
      <c r="I38" s="36">
        <v>1783</v>
      </c>
      <c r="J38" s="36">
        <v>222</v>
      </c>
      <c r="K38" s="36">
        <v>529</v>
      </c>
      <c r="L38" s="36">
        <v>96</v>
      </c>
      <c r="M38" s="36">
        <v>26</v>
      </c>
      <c r="N38" s="36">
        <v>27</v>
      </c>
      <c r="O38" s="36">
        <v>185</v>
      </c>
      <c r="P38" s="36">
        <v>100</v>
      </c>
      <c r="Q38" s="36">
        <v>267</v>
      </c>
      <c r="R38" s="36">
        <v>0.29699999999999999</v>
      </c>
      <c r="S38" s="36">
        <v>0.33600000000000002</v>
      </c>
      <c r="T38" s="36">
        <v>0.42499999999999999</v>
      </c>
      <c r="U38" s="36">
        <v>0.76100000000000001</v>
      </c>
      <c r="V38" s="36">
        <v>0.33400000000000002</v>
      </c>
      <c r="W38" s="36">
        <v>12</v>
      </c>
      <c r="X38" s="36">
        <v>13</v>
      </c>
      <c r="Y38" s="36">
        <v>57</v>
      </c>
      <c r="Z38" s="36">
        <v>30</v>
      </c>
      <c r="AA38" s="37">
        <v>0.65517000000000003</v>
      </c>
      <c r="AB38" s="16">
        <f t="shared" si="6"/>
        <v>0.12450925406618059</v>
      </c>
      <c r="AC38" s="16">
        <f t="shared" si="7"/>
        <v>1.5143017386427369E-2</v>
      </c>
      <c r="AD38" s="16">
        <f t="shared" si="8"/>
        <v>0.10375771172181716</v>
      </c>
    </row>
    <row r="39" spans="1:30" ht="30">
      <c r="A39" s="64" t="s">
        <v>1231</v>
      </c>
      <c r="B39" s="40">
        <v>1986</v>
      </c>
      <c r="C39" s="40">
        <v>1988</v>
      </c>
      <c r="D39" s="40" t="s">
        <v>284</v>
      </c>
      <c r="E39" s="40">
        <v>102</v>
      </c>
      <c r="F39" s="40">
        <v>9.1</v>
      </c>
      <c r="G39" s="40">
        <v>419</v>
      </c>
      <c r="H39" s="40">
        <v>1629</v>
      </c>
      <c r="I39" s="40">
        <v>1446</v>
      </c>
      <c r="J39" s="40">
        <v>201</v>
      </c>
      <c r="K39" s="40">
        <v>385</v>
      </c>
      <c r="L39" s="40">
        <v>77</v>
      </c>
      <c r="M39" s="40">
        <v>14</v>
      </c>
      <c r="N39" s="40">
        <v>24</v>
      </c>
      <c r="O39" s="40">
        <v>139</v>
      </c>
      <c r="P39" s="40">
        <v>122</v>
      </c>
      <c r="Q39" s="40">
        <v>314</v>
      </c>
      <c r="R39" s="40">
        <v>0.26600000000000001</v>
      </c>
      <c r="S39" s="40">
        <v>0.32900000000000001</v>
      </c>
      <c r="T39" s="40">
        <v>0.38900000000000001</v>
      </c>
      <c r="U39" s="40">
        <v>0.71799999999999997</v>
      </c>
      <c r="V39" s="40">
        <v>0.32400000000000001</v>
      </c>
      <c r="W39" s="40">
        <v>17</v>
      </c>
      <c r="X39" s="40">
        <v>6</v>
      </c>
      <c r="Y39" s="40">
        <v>42</v>
      </c>
      <c r="Z39" s="40">
        <v>31</v>
      </c>
      <c r="AA39" s="41">
        <v>0.57533999999999996</v>
      </c>
      <c r="AB39" s="16">
        <f t="shared" si="6"/>
        <v>0.13900414937759337</v>
      </c>
      <c r="AC39" s="16">
        <f t="shared" si="7"/>
        <v>1.6597510373443983E-2</v>
      </c>
      <c r="AD39" s="16">
        <f t="shared" si="8"/>
        <v>9.6127247579529743E-2</v>
      </c>
    </row>
    <row r="40" spans="1:30">
      <c r="A40" s="65" t="s">
        <v>1230</v>
      </c>
      <c r="B40" s="36">
        <v>1977</v>
      </c>
      <c r="C40" s="36">
        <v>1979</v>
      </c>
      <c r="D40" s="36" t="s">
        <v>284</v>
      </c>
      <c r="E40" s="36">
        <v>97</v>
      </c>
      <c r="F40" s="36">
        <v>8.9</v>
      </c>
      <c r="G40" s="36">
        <v>455</v>
      </c>
      <c r="H40" s="36">
        <v>1853</v>
      </c>
      <c r="I40" s="36">
        <v>1623</v>
      </c>
      <c r="J40" s="36">
        <v>255</v>
      </c>
      <c r="K40" s="36">
        <v>438</v>
      </c>
      <c r="L40" s="36">
        <v>66</v>
      </c>
      <c r="M40" s="36">
        <v>13</v>
      </c>
      <c r="N40" s="36">
        <v>23</v>
      </c>
      <c r="O40" s="36">
        <v>165</v>
      </c>
      <c r="P40" s="36">
        <v>181</v>
      </c>
      <c r="Q40" s="36">
        <v>245</v>
      </c>
      <c r="R40" s="36">
        <v>0.27</v>
      </c>
      <c r="S40" s="36">
        <v>0.34399999999999997</v>
      </c>
      <c r="T40" s="36">
        <v>0.36899999999999999</v>
      </c>
      <c r="U40" s="36">
        <v>0.71299999999999997</v>
      </c>
      <c r="V40" s="36">
        <v>0.30399999999999999</v>
      </c>
      <c r="W40" s="36">
        <v>8</v>
      </c>
      <c r="X40" s="36">
        <v>11</v>
      </c>
      <c r="Y40" s="36">
        <v>115</v>
      </c>
      <c r="Z40" s="36">
        <v>37</v>
      </c>
      <c r="AA40" s="37">
        <v>0.75658000000000003</v>
      </c>
      <c r="AB40" s="16">
        <f t="shared" si="6"/>
        <v>0.15711645101663585</v>
      </c>
      <c r="AC40" s="16">
        <f t="shared" si="7"/>
        <v>1.4171287738755391E-2</v>
      </c>
      <c r="AD40" s="16">
        <f t="shared" si="8"/>
        <v>0.10166358595194085</v>
      </c>
    </row>
    <row r="41" spans="1:30">
      <c r="A41" s="64" t="s">
        <v>1229</v>
      </c>
      <c r="B41" s="40">
        <v>1983</v>
      </c>
      <c r="C41" s="40">
        <v>1985</v>
      </c>
      <c r="D41" s="40" t="s">
        <v>280</v>
      </c>
      <c r="E41" s="40">
        <v>105</v>
      </c>
      <c r="F41" s="40">
        <v>8.5</v>
      </c>
      <c r="G41" s="40">
        <v>339</v>
      </c>
      <c r="H41" s="40">
        <v>1517</v>
      </c>
      <c r="I41" s="40">
        <v>1429</v>
      </c>
      <c r="J41" s="40">
        <v>220</v>
      </c>
      <c r="K41" s="40">
        <v>384</v>
      </c>
      <c r="L41" s="40">
        <v>68</v>
      </c>
      <c r="M41" s="40">
        <v>34</v>
      </c>
      <c r="N41" s="40">
        <v>36</v>
      </c>
      <c r="O41" s="40">
        <v>148</v>
      </c>
      <c r="P41" s="40">
        <v>65</v>
      </c>
      <c r="Q41" s="40">
        <v>325</v>
      </c>
      <c r="R41" s="40">
        <v>0.26900000000000002</v>
      </c>
      <c r="S41" s="40">
        <v>0.30599999999999999</v>
      </c>
      <c r="T41" s="40">
        <v>0.439</v>
      </c>
      <c r="U41" s="40">
        <v>0.745</v>
      </c>
      <c r="V41" s="40">
        <v>0.32400000000000001</v>
      </c>
      <c r="W41" s="40">
        <v>14</v>
      </c>
      <c r="X41" s="40">
        <v>7</v>
      </c>
      <c r="Y41" s="40">
        <v>128</v>
      </c>
      <c r="Z41" s="40">
        <v>36</v>
      </c>
      <c r="AA41" s="41">
        <v>0.78049000000000002</v>
      </c>
      <c r="AB41" s="16">
        <f t="shared" si="6"/>
        <v>0.15395381385584325</v>
      </c>
      <c r="AC41" s="16">
        <f t="shared" si="7"/>
        <v>2.5192442267319804E-2</v>
      </c>
      <c r="AD41" s="16">
        <f t="shared" si="8"/>
        <v>0.10356892932120364</v>
      </c>
    </row>
    <row r="42" spans="1:30">
      <c r="A42" s="65" t="s">
        <v>1228</v>
      </c>
      <c r="B42" s="36">
        <v>2003</v>
      </c>
      <c r="C42" s="36">
        <v>2006</v>
      </c>
      <c r="D42" s="36" t="s">
        <v>294</v>
      </c>
      <c r="E42" s="36">
        <v>105</v>
      </c>
      <c r="F42" s="36">
        <v>8.4</v>
      </c>
      <c r="G42" s="36">
        <v>384</v>
      </c>
      <c r="H42" s="36">
        <v>1636</v>
      </c>
      <c r="I42" s="36">
        <v>1519</v>
      </c>
      <c r="J42" s="36">
        <v>227</v>
      </c>
      <c r="K42" s="36">
        <v>439</v>
      </c>
      <c r="L42" s="36">
        <v>83</v>
      </c>
      <c r="M42" s="36">
        <v>17</v>
      </c>
      <c r="N42" s="36">
        <v>43</v>
      </c>
      <c r="O42" s="36">
        <v>209</v>
      </c>
      <c r="P42" s="36">
        <v>74</v>
      </c>
      <c r="Q42" s="36">
        <v>286</v>
      </c>
      <c r="R42" s="36">
        <v>0.28899999999999998</v>
      </c>
      <c r="S42" s="36">
        <v>0.32900000000000001</v>
      </c>
      <c r="T42" s="36">
        <v>0.45100000000000001</v>
      </c>
      <c r="U42" s="36">
        <v>0.78</v>
      </c>
      <c r="V42" s="36">
        <v>0.32900000000000001</v>
      </c>
      <c r="W42" s="36">
        <v>23</v>
      </c>
      <c r="X42" s="36">
        <v>14</v>
      </c>
      <c r="Y42" s="36">
        <v>54</v>
      </c>
      <c r="Z42" s="36">
        <v>15</v>
      </c>
      <c r="AA42" s="37">
        <v>0.78261000000000003</v>
      </c>
      <c r="AB42" s="16">
        <f t="shared" si="6"/>
        <v>0.14944042132982224</v>
      </c>
      <c r="AC42" s="16">
        <f t="shared" si="7"/>
        <v>2.8308097432521395E-2</v>
      </c>
      <c r="AD42" s="16">
        <f t="shared" si="8"/>
        <v>0.13759052007899933</v>
      </c>
    </row>
    <row r="43" spans="1:30">
      <c r="A43" s="64" t="s">
        <v>1227</v>
      </c>
      <c r="B43" s="40">
        <v>2012</v>
      </c>
      <c r="C43" s="40">
        <v>2014</v>
      </c>
      <c r="D43" s="40" t="s">
        <v>293</v>
      </c>
      <c r="E43" s="40">
        <v>98</v>
      </c>
      <c r="F43" s="40">
        <v>8.3000000000000007</v>
      </c>
      <c r="G43" s="40">
        <v>387</v>
      </c>
      <c r="H43" s="40">
        <v>1670</v>
      </c>
      <c r="I43" s="40">
        <v>1472</v>
      </c>
      <c r="J43" s="40">
        <v>217</v>
      </c>
      <c r="K43" s="40">
        <v>355</v>
      </c>
      <c r="L43" s="40">
        <v>77</v>
      </c>
      <c r="M43" s="40">
        <v>6</v>
      </c>
      <c r="N43" s="40">
        <v>47</v>
      </c>
      <c r="O43" s="40">
        <v>170</v>
      </c>
      <c r="P43" s="40">
        <v>156</v>
      </c>
      <c r="Q43" s="40">
        <v>307</v>
      </c>
      <c r="R43" s="40">
        <v>0.24099999999999999</v>
      </c>
      <c r="S43" s="40">
        <v>0.318</v>
      </c>
      <c r="T43" s="40">
        <v>0.39700000000000002</v>
      </c>
      <c r="U43" s="40">
        <v>0.71499999999999997</v>
      </c>
      <c r="V43" s="40">
        <v>0.27200000000000002</v>
      </c>
      <c r="W43" s="40">
        <v>16</v>
      </c>
      <c r="X43" s="40">
        <v>15</v>
      </c>
      <c r="Y43" s="40">
        <v>44</v>
      </c>
      <c r="Z43" s="40">
        <v>16</v>
      </c>
      <c r="AA43" s="41">
        <v>0.73333000000000004</v>
      </c>
      <c r="AB43" s="16">
        <f t="shared" si="6"/>
        <v>0.14741847826086957</v>
      </c>
      <c r="AC43" s="16">
        <f t="shared" si="7"/>
        <v>3.192934782608696E-2</v>
      </c>
      <c r="AD43" s="16">
        <f t="shared" si="8"/>
        <v>0.11548913043478261</v>
      </c>
    </row>
    <row r="44" spans="1:30">
      <c r="A44" s="65" t="s">
        <v>1226</v>
      </c>
      <c r="B44" s="36">
        <v>2008</v>
      </c>
      <c r="C44" s="36">
        <v>2010</v>
      </c>
      <c r="D44" s="36" t="s">
        <v>291</v>
      </c>
      <c r="E44" s="36">
        <v>96</v>
      </c>
      <c r="F44" s="36">
        <v>8.1999999999999993</v>
      </c>
      <c r="G44" s="36">
        <v>440</v>
      </c>
      <c r="H44" s="36">
        <v>1741</v>
      </c>
      <c r="I44" s="36">
        <v>1607</v>
      </c>
      <c r="J44" s="36">
        <v>219</v>
      </c>
      <c r="K44" s="36">
        <v>454</v>
      </c>
      <c r="L44" s="36">
        <v>65</v>
      </c>
      <c r="M44" s="36">
        <v>5</v>
      </c>
      <c r="N44" s="36">
        <v>54</v>
      </c>
      <c r="O44" s="36">
        <v>215</v>
      </c>
      <c r="P44" s="36">
        <v>94</v>
      </c>
      <c r="Q44" s="36">
        <v>209</v>
      </c>
      <c r="R44" s="36">
        <v>0.28299999999999997</v>
      </c>
      <c r="S44" s="36">
        <v>0.32100000000000001</v>
      </c>
      <c r="T44" s="36">
        <v>0.43</v>
      </c>
      <c r="U44" s="36">
        <v>0.751</v>
      </c>
      <c r="V44" s="36">
        <v>0.29399999999999998</v>
      </c>
      <c r="W44" s="36">
        <v>6</v>
      </c>
      <c r="X44" s="36">
        <v>17</v>
      </c>
      <c r="Y44" s="36">
        <v>40</v>
      </c>
      <c r="Z44" s="36">
        <v>22</v>
      </c>
      <c r="AA44" s="37">
        <v>0.64515999999999996</v>
      </c>
      <c r="AB44" s="16">
        <f t="shared" si="6"/>
        <v>0.13627878033602986</v>
      </c>
      <c r="AC44" s="16">
        <f t="shared" si="7"/>
        <v>3.3602986932171751E-2</v>
      </c>
      <c r="AD44" s="16">
        <f t="shared" si="8"/>
        <v>0.13378967019290602</v>
      </c>
    </row>
    <row r="45" spans="1:30">
      <c r="A45" s="64" t="s">
        <v>134</v>
      </c>
      <c r="B45" s="40">
        <v>1986</v>
      </c>
      <c r="C45" s="40">
        <v>1988</v>
      </c>
      <c r="D45" s="40" t="s">
        <v>280</v>
      </c>
      <c r="E45" s="40">
        <v>99</v>
      </c>
      <c r="F45" s="40">
        <v>8</v>
      </c>
      <c r="G45" s="40">
        <v>317</v>
      </c>
      <c r="H45" s="40">
        <v>1309</v>
      </c>
      <c r="I45" s="40">
        <v>1186</v>
      </c>
      <c r="J45" s="40">
        <v>182</v>
      </c>
      <c r="K45" s="40">
        <v>326</v>
      </c>
      <c r="L45" s="40">
        <v>52</v>
      </c>
      <c r="M45" s="40">
        <v>10</v>
      </c>
      <c r="N45" s="40">
        <v>27</v>
      </c>
      <c r="O45" s="40">
        <v>118</v>
      </c>
      <c r="P45" s="40">
        <v>86</v>
      </c>
      <c r="Q45" s="40">
        <v>97</v>
      </c>
      <c r="R45" s="40">
        <v>0.27500000000000002</v>
      </c>
      <c r="S45" s="40">
        <v>0.32800000000000001</v>
      </c>
      <c r="T45" s="40">
        <v>0.40400000000000003</v>
      </c>
      <c r="U45" s="40">
        <v>0.73199999999999998</v>
      </c>
      <c r="V45" s="40">
        <v>0.27900000000000003</v>
      </c>
      <c r="W45" s="40">
        <v>13</v>
      </c>
      <c r="X45" s="40">
        <v>9</v>
      </c>
      <c r="Y45" s="40">
        <v>69</v>
      </c>
      <c r="Z45" s="40">
        <v>13</v>
      </c>
      <c r="AA45" s="41">
        <v>0.84145999999999999</v>
      </c>
      <c r="AB45" s="16">
        <f t="shared" si="6"/>
        <v>0.15345699831365936</v>
      </c>
      <c r="AC45" s="16">
        <f t="shared" si="7"/>
        <v>2.2765598650927487E-2</v>
      </c>
      <c r="AD45" s="16">
        <f t="shared" si="8"/>
        <v>9.949409780775717E-2</v>
      </c>
    </row>
    <row r="46" spans="1:30">
      <c r="A46" s="65" t="s">
        <v>1225</v>
      </c>
      <c r="B46" s="36">
        <v>2002</v>
      </c>
      <c r="C46" s="36">
        <v>2004</v>
      </c>
      <c r="D46" s="36" t="s">
        <v>284</v>
      </c>
      <c r="E46" s="36">
        <v>97</v>
      </c>
      <c r="F46" s="36">
        <v>7.8</v>
      </c>
      <c r="G46" s="36">
        <v>430</v>
      </c>
      <c r="H46" s="36">
        <v>1798</v>
      </c>
      <c r="I46" s="36">
        <v>1585</v>
      </c>
      <c r="J46" s="36">
        <v>239</v>
      </c>
      <c r="K46" s="36">
        <v>407</v>
      </c>
      <c r="L46" s="36">
        <v>106</v>
      </c>
      <c r="M46" s="36">
        <v>8</v>
      </c>
      <c r="N46" s="36">
        <v>51</v>
      </c>
      <c r="O46" s="36">
        <v>216</v>
      </c>
      <c r="P46" s="36">
        <v>190</v>
      </c>
      <c r="Q46" s="36">
        <v>351</v>
      </c>
      <c r="R46" s="36">
        <v>0.25700000000000001</v>
      </c>
      <c r="S46" s="36">
        <v>0.33600000000000002</v>
      </c>
      <c r="T46" s="36">
        <v>0.43</v>
      </c>
      <c r="U46" s="36">
        <v>0.76600000000000001</v>
      </c>
      <c r="V46" s="36">
        <v>0.29699999999999999</v>
      </c>
      <c r="W46" s="36">
        <v>7</v>
      </c>
      <c r="X46" s="36">
        <v>16</v>
      </c>
      <c r="Y46" s="36">
        <v>37</v>
      </c>
      <c r="Z46" s="36">
        <v>11</v>
      </c>
      <c r="AA46" s="37">
        <v>0.77083000000000002</v>
      </c>
      <c r="AB46" s="16">
        <f t="shared" si="6"/>
        <v>0.15078864353312302</v>
      </c>
      <c r="AC46" s="16">
        <f t="shared" si="7"/>
        <v>3.2176656151419555E-2</v>
      </c>
      <c r="AD46" s="16">
        <f t="shared" si="8"/>
        <v>0.13627760252365931</v>
      </c>
    </row>
    <row r="47" spans="1:30" ht="30">
      <c r="A47" s="64" t="s">
        <v>1224</v>
      </c>
      <c r="B47" s="40">
        <v>1976</v>
      </c>
      <c r="C47" s="40">
        <v>1978</v>
      </c>
      <c r="D47" s="40" t="s">
        <v>281</v>
      </c>
      <c r="E47" s="40">
        <v>99</v>
      </c>
      <c r="F47" s="40">
        <v>7.7</v>
      </c>
      <c r="G47" s="40">
        <v>361</v>
      </c>
      <c r="H47" s="40">
        <v>1544</v>
      </c>
      <c r="I47" s="40">
        <v>1481</v>
      </c>
      <c r="J47" s="40">
        <v>208</v>
      </c>
      <c r="K47" s="40">
        <v>443</v>
      </c>
      <c r="L47" s="40">
        <v>58</v>
      </c>
      <c r="M47" s="40">
        <v>33</v>
      </c>
      <c r="N47" s="40">
        <v>11</v>
      </c>
      <c r="O47" s="40">
        <v>143</v>
      </c>
      <c r="P47" s="40">
        <v>44</v>
      </c>
      <c r="Q47" s="40">
        <v>190</v>
      </c>
      <c r="R47" s="40">
        <v>0.29899999999999999</v>
      </c>
      <c r="S47" s="40">
        <v>0.31900000000000001</v>
      </c>
      <c r="T47" s="40">
        <v>0.40500000000000003</v>
      </c>
      <c r="U47" s="40">
        <v>0.72399999999999998</v>
      </c>
      <c r="V47" s="40">
        <v>0.33500000000000002</v>
      </c>
      <c r="W47" s="40">
        <v>3</v>
      </c>
      <c r="X47" s="40">
        <v>10</v>
      </c>
      <c r="Y47" s="40">
        <v>73</v>
      </c>
      <c r="Z47" s="40">
        <v>42</v>
      </c>
      <c r="AA47" s="41">
        <v>0.63478000000000001</v>
      </c>
      <c r="AB47" s="16">
        <f t="shared" si="6"/>
        <v>0.14044564483457123</v>
      </c>
      <c r="AC47" s="16">
        <f t="shared" si="7"/>
        <v>7.4274139095205942E-3</v>
      </c>
      <c r="AD47" s="16">
        <f t="shared" si="8"/>
        <v>9.6556380823767718E-2</v>
      </c>
    </row>
    <row r="48" spans="1:30">
      <c r="A48" s="65" t="s">
        <v>1223</v>
      </c>
      <c r="B48" s="36">
        <v>2002</v>
      </c>
      <c r="C48" s="36">
        <v>2005</v>
      </c>
      <c r="D48" s="36" t="s">
        <v>299</v>
      </c>
      <c r="E48" s="36">
        <v>102</v>
      </c>
      <c r="F48" s="36">
        <v>7.6</v>
      </c>
      <c r="G48" s="36">
        <v>374</v>
      </c>
      <c r="H48" s="36">
        <v>1512</v>
      </c>
      <c r="I48" s="36">
        <v>1332</v>
      </c>
      <c r="J48" s="36">
        <v>212</v>
      </c>
      <c r="K48" s="36">
        <v>368</v>
      </c>
      <c r="L48" s="36">
        <v>68</v>
      </c>
      <c r="M48" s="36">
        <v>14</v>
      </c>
      <c r="N48" s="36">
        <v>28</v>
      </c>
      <c r="O48" s="36">
        <v>139</v>
      </c>
      <c r="P48" s="36">
        <v>136</v>
      </c>
      <c r="Q48" s="36">
        <v>199</v>
      </c>
      <c r="R48" s="36">
        <v>0.27600000000000002</v>
      </c>
      <c r="S48" s="36">
        <v>0.34799999999999998</v>
      </c>
      <c r="T48" s="36">
        <v>0.41099999999999998</v>
      </c>
      <c r="U48" s="36">
        <v>0.75900000000000001</v>
      </c>
      <c r="V48" s="36">
        <v>0.30499999999999999</v>
      </c>
      <c r="W48" s="36">
        <v>15</v>
      </c>
      <c r="X48" s="36">
        <v>8</v>
      </c>
      <c r="Y48" s="36">
        <v>11</v>
      </c>
      <c r="Z48" s="36">
        <v>7</v>
      </c>
      <c r="AA48" s="37">
        <v>0.61111000000000004</v>
      </c>
      <c r="AB48" s="16">
        <f t="shared" si="6"/>
        <v>0.15915915915915915</v>
      </c>
      <c r="AC48" s="16">
        <f t="shared" si="7"/>
        <v>2.1021021021021023E-2</v>
      </c>
      <c r="AD48" s="16">
        <f t="shared" si="8"/>
        <v>0.10435435435435435</v>
      </c>
    </row>
    <row r="49" spans="1:30">
      <c r="A49" s="64" t="s">
        <v>126</v>
      </c>
      <c r="B49" s="40">
        <v>1988</v>
      </c>
      <c r="C49" s="40">
        <v>1990</v>
      </c>
      <c r="D49" s="40" t="s">
        <v>280</v>
      </c>
      <c r="E49" s="40">
        <v>99</v>
      </c>
      <c r="F49" s="40">
        <v>7.3</v>
      </c>
      <c r="G49" s="40">
        <v>334</v>
      </c>
      <c r="H49" s="40">
        <v>1261</v>
      </c>
      <c r="I49" s="40">
        <v>1121</v>
      </c>
      <c r="J49" s="40">
        <v>131</v>
      </c>
      <c r="K49" s="40">
        <v>293</v>
      </c>
      <c r="L49" s="40">
        <v>51</v>
      </c>
      <c r="M49" s="40">
        <v>5</v>
      </c>
      <c r="N49" s="40">
        <v>20</v>
      </c>
      <c r="O49" s="40">
        <v>107</v>
      </c>
      <c r="P49" s="40">
        <v>109</v>
      </c>
      <c r="Q49" s="40">
        <v>172</v>
      </c>
      <c r="R49" s="40">
        <v>0.26100000000000001</v>
      </c>
      <c r="S49" s="40">
        <v>0.33</v>
      </c>
      <c r="T49" s="40">
        <v>0.36899999999999999</v>
      </c>
      <c r="U49" s="40">
        <v>0.69899999999999995</v>
      </c>
      <c r="V49" s="40">
        <v>0.29199999999999998</v>
      </c>
      <c r="W49" s="40">
        <v>9</v>
      </c>
      <c r="X49" s="40">
        <v>6</v>
      </c>
      <c r="Y49" s="40">
        <v>52</v>
      </c>
      <c r="Z49" s="40">
        <v>15</v>
      </c>
      <c r="AA49" s="41">
        <v>0.77612000000000003</v>
      </c>
      <c r="AB49" s="16">
        <f t="shared" si="6"/>
        <v>0.11685994647636039</v>
      </c>
      <c r="AC49" s="16">
        <f t="shared" si="7"/>
        <v>1.784121320249777E-2</v>
      </c>
      <c r="AD49" s="16">
        <f t="shared" si="8"/>
        <v>9.5450490633363069E-2</v>
      </c>
    </row>
    <row r="50" spans="1:30">
      <c r="A50" s="65" t="s">
        <v>1222</v>
      </c>
      <c r="B50" s="36">
        <v>2014</v>
      </c>
      <c r="C50" s="36">
        <v>2016</v>
      </c>
      <c r="D50" s="36" t="s">
        <v>281</v>
      </c>
      <c r="E50" s="36">
        <v>103</v>
      </c>
      <c r="F50" s="36">
        <v>7.2</v>
      </c>
      <c r="G50" s="36">
        <v>384</v>
      </c>
      <c r="H50" s="36">
        <v>1519</v>
      </c>
      <c r="I50" s="36">
        <v>1417</v>
      </c>
      <c r="J50" s="36">
        <v>182</v>
      </c>
      <c r="K50" s="36">
        <v>375</v>
      </c>
      <c r="L50" s="36">
        <v>68</v>
      </c>
      <c r="M50" s="36">
        <v>20</v>
      </c>
      <c r="N50" s="36">
        <v>58</v>
      </c>
      <c r="O50" s="36">
        <v>197</v>
      </c>
      <c r="P50" s="36">
        <v>59</v>
      </c>
      <c r="Q50" s="36">
        <v>285</v>
      </c>
      <c r="R50" s="36">
        <v>0.26500000000000001</v>
      </c>
      <c r="S50" s="36">
        <v>0.30199999999999999</v>
      </c>
      <c r="T50" s="36">
        <v>0.46400000000000002</v>
      </c>
      <c r="U50" s="36">
        <v>0.76600000000000001</v>
      </c>
      <c r="V50" s="36">
        <v>0.29199999999999998</v>
      </c>
      <c r="W50" s="36">
        <v>23</v>
      </c>
      <c r="X50" s="36">
        <v>12</v>
      </c>
      <c r="Y50" s="36">
        <v>24</v>
      </c>
      <c r="Z50" s="36">
        <v>21</v>
      </c>
      <c r="AA50" s="37">
        <v>0.53332999999999997</v>
      </c>
      <c r="AB50" s="16">
        <f t="shared" si="6"/>
        <v>0.12844036697247707</v>
      </c>
      <c r="AC50" s="16">
        <f t="shared" si="7"/>
        <v>4.0931545518701484E-2</v>
      </c>
      <c r="AD50" s="16">
        <f t="shared" si="8"/>
        <v>0.13902611150317573</v>
      </c>
    </row>
    <row r="51" spans="1:30" ht="30">
      <c r="A51" s="64" t="s">
        <v>1221</v>
      </c>
      <c r="B51" s="40">
        <v>2007</v>
      </c>
      <c r="C51" s="40">
        <v>2009</v>
      </c>
      <c r="D51" s="40" t="s">
        <v>277</v>
      </c>
      <c r="E51" s="40">
        <v>105</v>
      </c>
      <c r="F51" s="40">
        <v>7.2</v>
      </c>
      <c r="G51" s="40">
        <v>290</v>
      </c>
      <c r="H51" s="40">
        <v>1185</v>
      </c>
      <c r="I51" s="40">
        <v>1034</v>
      </c>
      <c r="J51" s="40">
        <v>159</v>
      </c>
      <c r="K51" s="40">
        <v>297</v>
      </c>
      <c r="L51" s="40">
        <v>71</v>
      </c>
      <c r="M51" s="40">
        <v>6</v>
      </c>
      <c r="N51" s="40">
        <v>15</v>
      </c>
      <c r="O51" s="40">
        <v>137</v>
      </c>
      <c r="P51" s="40">
        <v>107</v>
      </c>
      <c r="Q51" s="40">
        <v>195</v>
      </c>
      <c r="R51" s="40">
        <v>0.28699999999999998</v>
      </c>
      <c r="S51" s="40">
        <v>0.35499999999999998</v>
      </c>
      <c r="T51" s="40">
        <v>0.41099999999999998</v>
      </c>
      <c r="U51" s="40">
        <v>0.76600000000000001</v>
      </c>
      <c r="V51" s="40">
        <v>0.33800000000000002</v>
      </c>
      <c r="W51" s="40">
        <v>7</v>
      </c>
      <c r="X51" s="40">
        <v>11</v>
      </c>
      <c r="Y51" s="40">
        <v>21</v>
      </c>
      <c r="Z51" s="40">
        <v>8</v>
      </c>
      <c r="AA51" s="41">
        <v>0.72414000000000001</v>
      </c>
      <c r="AB51" s="16">
        <f t="shared" si="6"/>
        <v>0.15377176015473887</v>
      </c>
      <c r="AC51" s="16">
        <f t="shared" si="7"/>
        <v>1.4506769825918761E-2</v>
      </c>
      <c r="AD51" s="16">
        <f t="shared" si="8"/>
        <v>0.13249516441005801</v>
      </c>
    </row>
    <row r="52" spans="1:30">
      <c r="A52" s="65" t="s">
        <v>1220</v>
      </c>
      <c r="B52" s="36">
        <v>1992</v>
      </c>
      <c r="C52" s="36">
        <v>1994</v>
      </c>
      <c r="D52" s="36" t="s">
        <v>281</v>
      </c>
      <c r="E52" s="36">
        <v>101</v>
      </c>
      <c r="F52" s="36">
        <v>7.2</v>
      </c>
      <c r="G52" s="36">
        <v>293</v>
      </c>
      <c r="H52" s="36">
        <v>1125</v>
      </c>
      <c r="I52" s="36">
        <v>1016</v>
      </c>
      <c r="J52" s="36">
        <v>138</v>
      </c>
      <c r="K52" s="36">
        <v>278</v>
      </c>
      <c r="L52" s="36">
        <v>66</v>
      </c>
      <c r="M52" s="36">
        <v>6</v>
      </c>
      <c r="N52" s="36">
        <v>27</v>
      </c>
      <c r="O52" s="36">
        <v>129</v>
      </c>
      <c r="P52" s="36">
        <v>84</v>
      </c>
      <c r="Q52" s="36">
        <v>153</v>
      </c>
      <c r="R52" s="36">
        <v>0.27400000000000002</v>
      </c>
      <c r="S52" s="36">
        <v>0.33600000000000002</v>
      </c>
      <c r="T52" s="36">
        <v>0.43</v>
      </c>
      <c r="U52" s="36">
        <v>0.76600000000000001</v>
      </c>
      <c r="V52" s="36">
        <v>0.29899999999999999</v>
      </c>
      <c r="W52" s="36">
        <v>14</v>
      </c>
      <c r="X52" s="36">
        <v>4</v>
      </c>
      <c r="Y52" s="36">
        <v>28</v>
      </c>
      <c r="Z52" s="36">
        <v>6</v>
      </c>
      <c r="AA52" s="37">
        <v>0.82352999999999998</v>
      </c>
      <c r="AB52" s="16">
        <f t="shared" si="6"/>
        <v>0.13582677165354332</v>
      </c>
      <c r="AC52" s="16">
        <f t="shared" si="7"/>
        <v>2.6574803149606301E-2</v>
      </c>
      <c r="AD52" s="16">
        <f t="shared" si="8"/>
        <v>0.12696850393700787</v>
      </c>
    </row>
    <row r="53" spans="1:30" ht="30">
      <c r="A53" s="64" t="s">
        <v>1219</v>
      </c>
      <c r="B53" s="40">
        <v>2005</v>
      </c>
      <c r="C53" s="40">
        <v>2007</v>
      </c>
      <c r="D53" s="40" t="s">
        <v>510</v>
      </c>
      <c r="E53" s="40">
        <v>98</v>
      </c>
      <c r="F53" s="40">
        <v>7.1</v>
      </c>
      <c r="G53" s="40">
        <v>408</v>
      </c>
      <c r="H53" s="40">
        <v>1742</v>
      </c>
      <c r="I53" s="40">
        <v>1531</v>
      </c>
      <c r="J53" s="40">
        <v>238</v>
      </c>
      <c r="K53" s="40">
        <v>422</v>
      </c>
      <c r="L53" s="40">
        <v>76</v>
      </c>
      <c r="M53" s="40">
        <v>10</v>
      </c>
      <c r="N53" s="40">
        <v>42</v>
      </c>
      <c r="O53" s="40">
        <v>181</v>
      </c>
      <c r="P53" s="40">
        <v>163</v>
      </c>
      <c r="Q53" s="40">
        <v>312</v>
      </c>
      <c r="R53" s="40">
        <v>0.27600000000000002</v>
      </c>
      <c r="S53" s="40">
        <v>0.34699999999999998</v>
      </c>
      <c r="T53" s="40">
        <v>0.42099999999999999</v>
      </c>
      <c r="U53" s="40">
        <v>0.76800000000000002</v>
      </c>
      <c r="V53" s="40">
        <v>0.31900000000000001</v>
      </c>
      <c r="W53" s="40">
        <v>12</v>
      </c>
      <c r="X53" s="40">
        <v>14</v>
      </c>
      <c r="Y53" s="40">
        <v>40</v>
      </c>
      <c r="Z53" s="40">
        <v>12</v>
      </c>
      <c r="AA53" s="41">
        <v>0.76922999999999997</v>
      </c>
      <c r="AB53" s="16">
        <f t="shared" si="6"/>
        <v>0.15545395166557804</v>
      </c>
      <c r="AC53" s="16">
        <f t="shared" si="7"/>
        <v>2.7433050293925537E-2</v>
      </c>
      <c r="AD53" s="16">
        <f t="shared" si="8"/>
        <v>0.11822338340953625</v>
      </c>
    </row>
    <row r="54" spans="1:30" ht="30">
      <c r="A54" s="65" t="s">
        <v>1218</v>
      </c>
      <c r="B54" s="36">
        <v>2007</v>
      </c>
      <c r="C54" s="36">
        <v>2009</v>
      </c>
      <c r="D54" s="36" t="s">
        <v>302</v>
      </c>
      <c r="E54" s="36">
        <v>98</v>
      </c>
      <c r="F54" s="36">
        <v>7</v>
      </c>
      <c r="G54" s="36">
        <v>344</v>
      </c>
      <c r="H54" s="36">
        <v>1526</v>
      </c>
      <c r="I54" s="36">
        <v>1349</v>
      </c>
      <c r="J54" s="36">
        <v>201</v>
      </c>
      <c r="K54" s="36">
        <v>379</v>
      </c>
      <c r="L54" s="36">
        <v>67</v>
      </c>
      <c r="M54" s="36">
        <v>21</v>
      </c>
      <c r="N54" s="36">
        <v>14</v>
      </c>
      <c r="O54" s="36">
        <v>104</v>
      </c>
      <c r="P54" s="36">
        <v>152</v>
      </c>
      <c r="Q54" s="36">
        <v>289</v>
      </c>
      <c r="R54" s="36">
        <v>0.28100000000000003</v>
      </c>
      <c r="S54" s="36">
        <v>0.35399999999999998</v>
      </c>
      <c r="T54" s="36">
        <v>0.39300000000000002</v>
      </c>
      <c r="U54" s="36">
        <v>0.747</v>
      </c>
      <c r="V54" s="36">
        <v>0.34499999999999997</v>
      </c>
      <c r="W54" s="36">
        <v>6</v>
      </c>
      <c r="X54" s="36">
        <v>11</v>
      </c>
      <c r="Y54" s="36">
        <v>29</v>
      </c>
      <c r="Z54" s="36">
        <v>15</v>
      </c>
      <c r="AA54" s="37">
        <v>0.65908999999999995</v>
      </c>
      <c r="AB54" s="16">
        <f t="shared" si="6"/>
        <v>0.14899925871015568</v>
      </c>
      <c r="AC54" s="16">
        <f t="shared" si="7"/>
        <v>1.0378057820607857E-2</v>
      </c>
      <c r="AD54" s="16">
        <f t="shared" si="8"/>
        <v>7.7094143810229804E-2</v>
      </c>
    </row>
    <row r="55" spans="1:30">
      <c r="A55" s="64" t="s">
        <v>1217</v>
      </c>
      <c r="B55" s="40">
        <v>2005</v>
      </c>
      <c r="C55" s="40">
        <v>2007</v>
      </c>
      <c r="D55" s="40" t="s">
        <v>279</v>
      </c>
      <c r="E55" s="40">
        <v>101</v>
      </c>
      <c r="F55" s="40">
        <v>7</v>
      </c>
      <c r="G55" s="40">
        <v>383</v>
      </c>
      <c r="H55" s="40">
        <v>1538</v>
      </c>
      <c r="I55" s="40">
        <v>1384</v>
      </c>
      <c r="J55" s="40">
        <v>208</v>
      </c>
      <c r="K55" s="40">
        <v>379</v>
      </c>
      <c r="L55" s="40">
        <v>81</v>
      </c>
      <c r="M55" s="40">
        <v>19</v>
      </c>
      <c r="N55" s="40">
        <v>32</v>
      </c>
      <c r="O55" s="40">
        <v>184</v>
      </c>
      <c r="P55" s="40">
        <v>135</v>
      </c>
      <c r="Q55" s="40">
        <v>319</v>
      </c>
      <c r="R55" s="40">
        <v>0.27400000000000002</v>
      </c>
      <c r="S55" s="40">
        <v>0.34</v>
      </c>
      <c r="T55" s="40">
        <v>0.42899999999999999</v>
      </c>
      <c r="U55" s="40">
        <v>0.76900000000000002</v>
      </c>
      <c r="V55" s="40">
        <v>0.33400000000000002</v>
      </c>
      <c r="W55" s="40">
        <v>6</v>
      </c>
      <c r="X55" s="40">
        <v>5</v>
      </c>
      <c r="Y55" s="40">
        <v>30</v>
      </c>
      <c r="Z55" s="40">
        <v>7</v>
      </c>
      <c r="AA55" s="41">
        <v>0.81081000000000003</v>
      </c>
      <c r="AB55" s="16">
        <f t="shared" si="6"/>
        <v>0.15028901734104047</v>
      </c>
      <c r="AC55" s="16">
        <f t="shared" si="7"/>
        <v>2.3121387283236993E-2</v>
      </c>
      <c r="AD55" s="16">
        <f t="shared" si="8"/>
        <v>0.13294797687861271</v>
      </c>
    </row>
    <row r="56" spans="1:30">
      <c r="A56" s="65" t="s">
        <v>1216</v>
      </c>
      <c r="B56" s="36">
        <v>2005</v>
      </c>
      <c r="C56" s="36">
        <v>2007</v>
      </c>
      <c r="D56" s="36" t="s">
        <v>279</v>
      </c>
      <c r="E56" s="36">
        <v>97</v>
      </c>
      <c r="F56" s="36">
        <v>6.9</v>
      </c>
      <c r="G56" s="36">
        <v>420</v>
      </c>
      <c r="H56" s="36">
        <v>1670</v>
      </c>
      <c r="I56" s="36">
        <v>1515</v>
      </c>
      <c r="J56" s="36">
        <v>206</v>
      </c>
      <c r="K56" s="36">
        <v>435</v>
      </c>
      <c r="L56" s="36">
        <v>100</v>
      </c>
      <c r="M56" s="36">
        <v>8</v>
      </c>
      <c r="N56" s="36">
        <v>26</v>
      </c>
      <c r="O56" s="36">
        <v>168</v>
      </c>
      <c r="P56" s="36">
        <v>117</v>
      </c>
      <c r="Q56" s="36">
        <v>209</v>
      </c>
      <c r="R56" s="36">
        <v>0.28699999999999998</v>
      </c>
      <c r="S56" s="36">
        <v>0.34100000000000003</v>
      </c>
      <c r="T56" s="36">
        <v>0.41499999999999998</v>
      </c>
      <c r="U56" s="36">
        <v>0.75600000000000001</v>
      </c>
      <c r="V56" s="36">
        <v>0.316</v>
      </c>
      <c r="W56" s="36">
        <v>14</v>
      </c>
      <c r="X56" s="36">
        <v>14</v>
      </c>
      <c r="Y56" s="36">
        <v>11</v>
      </c>
      <c r="Z56" s="36">
        <v>6</v>
      </c>
      <c r="AA56" s="37">
        <v>0.64705999999999997</v>
      </c>
      <c r="AB56" s="16">
        <f t="shared" si="6"/>
        <v>0.13597359735973596</v>
      </c>
      <c r="AC56" s="16">
        <f t="shared" si="7"/>
        <v>1.7161716171617162E-2</v>
      </c>
      <c r="AD56" s="16">
        <f t="shared" si="8"/>
        <v>0.11089108910891089</v>
      </c>
    </row>
    <row r="57" spans="1:30" ht="30">
      <c r="A57" s="64" t="s">
        <v>1215</v>
      </c>
      <c r="B57" s="40">
        <v>2013</v>
      </c>
      <c r="C57" s="40">
        <v>2015</v>
      </c>
      <c r="D57" s="40" t="s">
        <v>281</v>
      </c>
      <c r="E57" s="40">
        <v>96</v>
      </c>
      <c r="F57" s="40">
        <v>6.8</v>
      </c>
      <c r="G57" s="40">
        <v>318</v>
      </c>
      <c r="H57" s="40">
        <v>1298</v>
      </c>
      <c r="I57" s="40">
        <v>1195</v>
      </c>
      <c r="J57" s="40">
        <v>151</v>
      </c>
      <c r="K57" s="40">
        <v>336</v>
      </c>
      <c r="L57" s="40">
        <v>65</v>
      </c>
      <c r="M57" s="40">
        <v>4</v>
      </c>
      <c r="N57" s="40">
        <v>20</v>
      </c>
      <c r="O57" s="40">
        <v>132</v>
      </c>
      <c r="P57" s="40">
        <v>76</v>
      </c>
      <c r="Q57" s="40">
        <v>252</v>
      </c>
      <c r="R57" s="40">
        <v>0.28100000000000003</v>
      </c>
      <c r="S57" s="40">
        <v>0.32700000000000001</v>
      </c>
      <c r="T57" s="40">
        <v>0.39200000000000002</v>
      </c>
      <c r="U57" s="40">
        <v>0.72</v>
      </c>
      <c r="V57" s="40">
        <v>0.33800000000000002</v>
      </c>
      <c r="W57" s="40">
        <v>11</v>
      </c>
      <c r="X57" s="40">
        <v>11</v>
      </c>
      <c r="Y57" s="40">
        <v>13</v>
      </c>
      <c r="Z57" s="40">
        <v>5</v>
      </c>
      <c r="AA57" s="41">
        <v>0.72221999999999997</v>
      </c>
      <c r="AB57" s="16">
        <f t="shared" si="6"/>
        <v>0.12635983263598327</v>
      </c>
      <c r="AC57" s="16">
        <f t="shared" si="7"/>
        <v>1.6736401673640166E-2</v>
      </c>
      <c r="AD57" s="16">
        <f t="shared" si="8"/>
        <v>0.11046025104602511</v>
      </c>
    </row>
    <row r="58" spans="1:30">
      <c r="A58" s="65" t="s">
        <v>1214</v>
      </c>
      <c r="B58" s="36">
        <v>1982</v>
      </c>
      <c r="C58" s="36">
        <v>1984</v>
      </c>
      <c r="D58" s="36" t="s">
        <v>279</v>
      </c>
      <c r="E58" s="36">
        <v>97</v>
      </c>
      <c r="F58" s="36">
        <v>6.8</v>
      </c>
      <c r="G58" s="36">
        <v>415</v>
      </c>
      <c r="H58" s="36">
        <v>1674</v>
      </c>
      <c r="I58" s="36">
        <v>1594</v>
      </c>
      <c r="J58" s="36">
        <v>200</v>
      </c>
      <c r="K58" s="36">
        <v>463</v>
      </c>
      <c r="L58" s="36">
        <v>53</v>
      </c>
      <c r="M58" s="36">
        <v>27</v>
      </c>
      <c r="N58" s="36">
        <v>15</v>
      </c>
      <c r="O58" s="36">
        <v>181</v>
      </c>
      <c r="P58" s="36">
        <v>67</v>
      </c>
      <c r="Q58" s="36">
        <v>236</v>
      </c>
      <c r="R58" s="36">
        <v>0.28999999999999998</v>
      </c>
      <c r="S58" s="36">
        <v>0.31900000000000001</v>
      </c>
      <c r="T58" s="36">
        <v>0.38600000000000001</v>
      </c>
      <c r="U58" s="36">
        <v>0.70499999999999996</v>
      </c>
      <c r="V58" s="36">
        <v>0.33200000000000002</v>
      </c>
      <c r="W58" s="36">
        <v>3</v>
      </c>
      <c r="X58" s="36">
        <v>7</v>
      </c>
      <c r="Y58" s="36">
        <v>106</v>
      </c>
      <c r="Z58" s="36">
        <v>30</v>
      </c>
      <c r="AA58" s="37">
        <v>0.77941000000000005</v>
      </c>
      <c r="AB58" s="16">
        <f t="shared" si="6"/>
        <v>0.12547051442910917</v>
      </c>
      <c r="AC58" s="16">
        <f t="shared" si="7"/>
        <v>9.4102885821831864E-3</v>
      </c>
      <c r="AD58" s="16">
        <f t="shared" si="8"/>
        <v>0.11355081555834379</v>
      </c>
    </row>
    <row r="59" spans="1:30">
      <c r="A59" s="64" t="s">
        <v>1213</v>
      </c>
      <c r="B59" s="40">
        <v>2013</v>
      </c>
      <c r="C59" s="40">
        <v>2015</v>
      </c>
      <c r="D59" s="40" t="s">
        <v>279</v>
      </c>
      <c r="E59" s="40">
        <v>101</v>
      </c>
      <c r="F59" s="40">
        <v>6.7</v>
      </c>
      <c r="G59" s="40">
        <v>343</v>
      </c>
      <c r="H59" s="40">
        <v>1243</v>
      </c>
      <c r="I59" s="40">
        <v>1111</v>
      </c>
      <c r="J59" s="40">
        <v>132</v>
      </c>
      <c r="K59" s="40">
        <v>275</v>
      </c>
      <c r="L59" s="40">
        <v>48</v>
      </c>
      <c r="M59" s="40">
        <v>14</v>
      </c>
      <c r="N59" s="40">
        <v>29</v>
      </c>
      <c r="O59" s="40">
        <v>118</v>
      </c>
      <c r="P59" s="40">
        <v>105</v>
      </c>
      <c r="Q59" s="40">
        <v>248</v>
      </c>
      <c r="R59" s="40">
        <v>0.248</v>
      </c>
      <c r="S59" s="40">
        <v>0.313</v>
      </c>
      <c r="T59" s="40">
        <v>0.39400000000000002</v>
      </c>
      <c r="U59" s="40">
        <v>0.70699999999999996</v>
      </c>
      <c r="V59" s="40">
        <v>0.29099999999999998</v>
      </c>
      <c r="W59" s="40">
        <v>5</v>
      </c>
      <c r="X59" s="40">
        <v>11</v>
      </c>
      <c r="Y59" s="40">
        <v>22</v>
      </c>
      <c r="Z59" s="40">
        <v>9</v>
      </c>
      <c r="AA59" s="41">
        <v>0.70967999999999998</v>
      </c>
      <c r="AB59" s="16">
        <f t="shared" si="6"/>
        <v>0.11881188118811881</v>
      </c>
      <c r="AC59" s="16">
        <f t="shared" si="7"/>
        <v>2.6102610261026102E-2</v>
      </c>
      <c r="AD59" s="16">
        <f t="shared" si="8"/>
        <v>0.10621062106210621</v>
      </c>
    </row>
    <row r="60" spans="1:30">
      <c r="A60" s="65" t="s">
        <v>1212</v>
      </c>
      <c r="B60" s="36">
        <v>2007</v>
      </c>
      <c r="C60" s="36">
        <v>2009</v>
      </c>
      <c r="D60" s="36" t="s">
        <v>279</v>
      </c>
      <c r="E60" s="36">
        <v>95</v>
      </c>
      <c r="F60" s="36">
        <v>6.7</v>
      </c>
      <c r="G60" s="36">
        <v>363</v>
      </c>
      <c r="H60" s="36">
        <v>1450</v>
      </c>
      <c r="I60" s="36">
        <v>1313</v>
      </c>
      <c r="J60" s="36">
        <v>155</v>
      </c>
      <c r="K60" s="36">
        <v>357</v>
      </c>
      <c r="L60" s="36">
        <v>75</v>
      </c>
      <c r="M60" s="36">
        <v>2</v>
      </c>
      <c r="N60" s="36">
        <v>29</v>
      </c>
      <c r="O60" s="36">
        <v>169</v>
      </c>
      <c r="P60" s="36">
        <v>96</v>
      </c>
      <c r="Q60" s="36">
        <v>167</v>
      </c>
      <c r="R60" s="36">
        <v>0.27200000000000002</v>
      </c>
      <c r="S60" s="36">
        <v>0.32900000000000001</v>
      </c>
      <c r="T60" s="36">
        <v>0.39800000000000002</v>
      </c>
      <c r="U60" s="36">
        <v>0.72699999999999998</v>
      </c>
      <c r="V60" s="36">
        <v>0.28999999999999998</v>
      </c>
      <c r="W60" s="36">
        <v>22</v>
      </c>
      <c r="X60" s="36">
        <v>13</v>
      </c>
      <c r="Y60" s="36">
        <v>10</v>
      </c>
      <c r="Z60" s="36">
        <v>5</v>
      </c>
      <c r="AA60" s="37">
        <v>0.66666999999999998</v>
      </c>
      <c r="AB60" s="16">
        <f t="shared" si="6"/>
        <v>0.11805026656511805</v>
      </c>
      <c r="AC60" s="16">
        <f t="shared" si="7"/>
        <v>2.2086824067022087E-2</v>
      </c>
      <c r="AD60" s="16">
        <f t="shared" si="8"/>
        <v>0.12871287128712872</v>
      </c>
    </row>
    <row r="61" spans="1:30" ht="30">
      <c r="A61" s="64" t="s">
        <v>1211</v>
      </c>
      <c r="B61" s="40">
        <v>1985</v>
      </c>
      <c r="C61" s="40">
        <v>1987</v>
      </c>
      <c r="D61" s="40" t="s">
        <v>280</v>
      </c>
      <c r="E61" s="40">
        <v>101</v>
      </c>
      <c r="F61" s="40">
        <v>6.7</v>
      </c>
      <c r="G61" s="40">
        <v>393</v>
      </c>
      <c r="H61" s="40">
        <v>1558</v>
      </c>
      <c r="I61" s="40">
        <v>1385</v>
      </c>
      <c r="J61" s="40">
        <v>233</v>
      </c>
      <c r="K61" s="40">
        <v>347</v>
      </c>
      <c r="L61" s="40">
        <v>64</v>
      </c>
      <c r="M61" s="40">
        <v>16</v>
      </c>
      <c r="N61" s="40">
        <v>50</v>
      </c>
      <c r="O61" s="40">
        <v>143</v>
      </c>
      <c r="P61" s="40">
        <v>152</v>
      </c>
      <c r="Q61" s="40">
        <v>296</v>
      </c>
      <c r="R61" s="40">
        <v>0.251</v>
      </c>
      <c r="S61" s="40">
        <v>0.32500000000000001</v>
      </c>
      <c r="T61" s="40">
        <v>0.42799999999999999</v>
      </c>
      <c r="U61" s="40">
        <v>0.753</v>
      </c>
      <c r="V61" s="40">
        <v>0.28399999999999997</v>
      </c>
      <c r="W61" s="40">
        <v>4</v>
      </c>
      <c r="X61" s="40">
        <v>6</v>
      </c>
      <c r="Y61" s="40">
        <v>82</v>
      </c>
      <c r="Z61" s="40">
        <v>24</v>
      </c>
      <c r="AA61" s="41">
        <v>0.77358000000000005</v>
      </c>
      <c r="AB61" s="16">
        <f t="shared" si="6"/>
        <v>0.16823104693140795</v>
      </c>
      <c r="AC61" s="16">
        <f t="shared" si="7"/>
        <v>3.6101083032490974E-2</v>
      </c>
      <c r="AD61" s="16">
        <f t="shared" si="8"/>
        <v>0.10324909747292418</v>
      </c>
    </row>
    <row r="62" spans="1:30">
      <c r="A62" s="65" t="s">
        <v>1210</v>
      </c>
      <c r="B62" s="36">
        <v>1972</v>
      </c>
      <c r="C62" s="36">
        <v>1974</v>
      </c>
      <c r="D62" s="36" t="s">
        <v>286</v>
      </c>
      <c r="E62" s="36">
        <v>104</v>
      </c>
      <c r="F62" s="36">
        <v>6.7</v>
      </c>
      <c r="G62" s="36">
        <v>298</v>
      </c>
      <c r="H62" s="36">
        <v>1277</v>
      </c>
      <c r="I62" s="36">
        <v>1107</v>
      </c>
      <c r="J62" s="36">
        <v>178</v>
      </c>
      <c r="K62" s="36">
        <v>297</v>
      </c>
      <c r="L62" s="36">
        <v>43</v>
      </c>
      <c r="M62" s="36">
        <v>8</v>
      </c>
      <c r="N62" s="36">
        <v>16</v>
      </c>
      <c r="O62" s="36">
        <v>73</v>
      </c>
      <c r="P62" s="36">
        <v>135</v>
      </c>
      <c r="Q62" s="36">
        <v>154</v>
      </c>
      <c r="R62" s="36">
        <v>0.26800000000000002</v>
      </c>
      <c r="S62" s="36">
        <v>0.35</v>
      </c>
      <c r="T62" s="36">
        <v>0.36499999999999999</v>
      </c>
      <c r="U62" s="36">
        <v>0.71499999999999997</v>
      </c>
      <c r="V62" s="36">
        <v>0.29699999999999999</v>
      </c>
      <c r="W62" s="36">
        <v>9</v>
      </c>
      <c r="X62" s="36">
        <v>9</v>
      </c>
      <c r="Y62" s="36">
        <v>99</v>
      </c>
      <c r="Z62" s="36">
        <v>34</v>
      </c>
      <c r="AA62" s="37">
        <v>0.74436000000000002</v>
      </c>
      <c r="AB62" s="16">
        <f t="shared" si="6"/>
        <v>0.16079494128274616</v>
      </c>
      <c r="AC62" s="16">
        <f t="shared" si="7"/>
        <v>1.4453477868112014E-2</v>
      </c>
      <c r="AD62" s="16">
        <f t="shared" si="8"/>
        <v>6.5943992773261059E-2</v>
      </c>
    </row>
    <row r="63" spans="1:30">
      <c r="A63" s="64" t="s">
        <v>1209</v>
      </c>
      <c r="B63" s="40">
        <v>1979</v>
      </c>
      <c r="C63" s="40">
        <v>1981</v>
      </c>
      <c r="D63" s="40" t="s">
        <v>284</v>
      </c>
      <c r="E63" s="40">
        <v>98</v>
      </c>
      <c r="F63" s="40">
        <v>6.6</v>
      </c>
      <c r="G63" s="40">
        <v>399</v>
      </c>
      <c r="H63" s="40">
        <v>1453</v>
      </c>
      <c r="I63" s="40">
        <v>1320</v>
      </c>
      <c r="J63" s="40">
        <v>157</v>
      </c>
      <c r="K63" s="40">
        <v>379</v>
      </c>
      <c r="L63" s="40">
        <v>43</v>
      </c>
      <c r="M63" s="40">
        <v>24</v>
      </c>
      <c r="N63" s="40">
        <v>24</v>
      </c>
      <c r="O63" s="40">
        <v>152</v>
      </c>
      <c r="P63" s="40">
        <v>74</v>
      </c>
      <c r="Q63" s="40">
        <v>191</v>
      </c>
      <c r="R63" s="40">
        <v>0.28699999999999998</v>
      </c>
      <c r="S63" s="40">
        <v>0.32400000000000001</v>
      </c>
      <c r="T63" s="40">
        <v>0.41099999999999998</v>
      </c>
      <c r="U63" s="40">
        <v>0.73499999999999999</v>
      </c>
      <c r="V63" s="40">
        <v>0.31900000000000001</v>
      </c>
      <c r="W63" s="40">
        <v>2</v>
      </c>
      <c r="X63" s="40">
        <v>7</v>
      </c>
      <c r="Y63" s="40">
        <v>16</v>
      </c>
      <c r="Z63" s="40">
        <v>12</v>
      </c>
      <c r="AA63" s="41">
        <v>0.57142999999999999</v>
      </c>
      <c r="AB63" s="16">
        <f t="shared" si="6"/>
        <v>0.11893939393939394</v>
      </c>
      <c r="AC63" s="16">
        <f t="shared" si="7"/>
        <v>1.8181818181818181E-2</v>
      </c>
      <c r="AD63" s="16">
        <f t="shared" si="8"/>
        <v>0.11515151515151516</v>
      </c>
    </row>
    <row r="64" spans="1:30">
      <c r="A64" s="65" t="s">
        <v>1208</v>
      </c>
      <c r="B64" s="36">
        <v>2012</v>
      </c>
      <c r="C64" s="36">
        <v>2014</v>
      </c>
      <c r="D64" s="36" t="s">
        <v>510</v>
      </c>
      <c r="E64" s="36">
        <v>103</v>
      </c>
      <c r="F64" s="36">
        <v>6.5</v>
      </c>
      <c r="G64" s="36">
        <v>438</v>
      </c>
      <c r="H64" s="36">
        <v>1811</v>
      </c>
      <c r="I64" s="36">
        <v>1608</v>
      </c>
      <c r="J64" s="36">
        <v>224</v>
      </c>
      <c r="K64" s="36">
        <v>461</v>
      </c>
      <c r="L64" s="36">
        <v>79</v>
      </c>
      <c r="M64" s="36">
        <v>13</v>
      </c>
      <c r="N64" s="36">
        <v>19</v>
      </c>
      <c r="O64" s="36">
        <v>130</v>
      </c>
      <c r="P64" s="36">
        <v>141</v>
      </c>
      <c r="Q64" s="36">
        <v>144</v>
      </c>
      <c r="R64" s="36">
        <v>0.28699999999999998</v>
      </c>
      <c r="S64" s="36">
        <v>0.35299999999999998</v>
      </c>
      <c r="T64" s="36">
        <v>0.38700000000000001</v>
      </c>
      <c r="U64" s="36">
        <v>0.74099999999999999</v>
      </c>
      <c r="V64" s="36">
        <v>0.30399999999999999</v>
      </c>
      <c r="W64" s="36">
        <v>30</v>
      </c>
      <c r="X64" s="36">
        <v>9</v>
      </c>
      <c r="Y64" s="36">
        <v>67</v>
      </c>
      <c r="Z64" s="36">
        <v>28</v>
      </c>
      <c r="AA64" s="37">
        <v>0.70526</v>
      </c>
      <c r="AB64" s="16">
        <f t="shared" si="6"/>
        <v>0.13930348258706468</v>
      </c>
      <c r="AC64" s="16">
        <f t="shared" si="7"/>
        <v>1.181592039800995E-2</v>
      </c>
      <c r="AD64" s="16">
        <f t="shared" si="8"/>
        <v>8.0845771144278614E-2</v>
      </c>
    </row>
    <row r="65" spans="1:30">
      <c r="A65" s="64" t="s">
        <v>1207</v>
      </c>
      <c r="B65" s="40">
        <v>2011</v>
      </c>
      <c r="C65" s="40">
        <v>2013</v>
      </c>
      <c r="D65" s="40" t="s">
        <v>277</v>
      </c>
      <c r="E65" s="40">
        <v>104</v>
      </c>
      <c r="F65" s="40">
        <v>6.5</v>
      </c>
      <c r="G65" s="40">
        <v>275</v>
      </c>
      <c r="H65" s="40">
        <v>1149</v>
      </c>
      <c r="I65" s="40">
        <v>1045</v>
      </c>
      <c r="J65" s="40">
        <v>140</v>
      </c>
      <c r="K65" s="40">
        <v>281</v>
      </c>
      <c r="L65" s="40">
        <v>52</v>
      </c>
      <c r="M65" s="40">
        <v>10</v>
      </c>
      <c r="N65" s="40">
        <v>31</v>
      </c>
      <c r="O65" s="40">
        <v>119</v>
      </c>
      <c r="P65" s="40">
        <v>79</v>
      </c>
      <c r="Q65" s="40">
        <v>185</v>
      </c>
      <c r="R65" s="40">
        <v>0.26900000000000002</v>
      </c>
      <c r="S65" s="40">
        <v>0.32800000000000001</v>
      </c>
      <c r="T65" s="40">
        <v>0.42699999999999999</v>
      </c>
      <c r="U65" s="40">
        <v>0.755</v>
      </c>
      <c r="V65" s="40">
        <v>0.3</v>
      </c>
      <c r="W65" s="40">
        <v>15</v>
      </c>
      <c r="X65" s="40">
        <v>5</v>
      </c>
      <c r="Y65" s="40">
        <v>29</v>
      </c>
      <c r="Z65" s="40">
        <v>14</v>
      </c>
      <c r="AA65" s="41">
        <v>0.67442000000000002</v>
      </c>
      <c r="AB65" s="16">
        <f t="shared" si="6"/>
        <v>0.13397129186602871</v>
      </c>
      <c r="AC65" s="16">
        <f t="shared" si="7"/>
        <v>2.9665071770334929E-2</v>
      </c>
      <c r="AD65" s="16">
        <f t="shared" si="8"/>
        <v>0.11387559808612441</v>
      </c>
    </row>
    <row r="66" spans="1:30">
      <c r="A66" s="65" t="s">
        <v>136</v>
      </c>
      <c r="B66" s="36">
        <v>1977</v>
      </c>
      <c r="C66" s="36">
        <v>1979</v>
      </c>
      <c r="D66" s="36" t="s">
        <v>281</v>
      </c>
      <c r="E66" s="36">
        <v>103</v>
      </c>
      <c r="F66" s="36">
        <v>6.5</v>
      </c>
      <c r="G66" s="36">
        <v>277</v>
      </c>
      <c r="H66" s="36">
        <v>1124</v>
      </c>
      <c r="I66" s="36">
        <v>939</v>
      </c>
      <c r="J66" s="36">
        <v>151</v>
      </c>
      <c r="K66" s="36">
        <v>267</v>
      </c>
      <c r="L66" s="36">
        <v>27</v>
      </c>
      <c r="M66" s="36">
        <v>15</v>
      </c>
      <c r="N66" s="36">
        <v>6</v>
      </c>
      <c r="O66" s="36">
        <v>102</v>
      </c>
      <c r="P66" s="36">
        <v>143</v>
      </c>
      <c r="Q66" s="36">
        <v>137</v>
      </c>
      <c r="R66" s="36">
        <v>0.28399999999999997</v>
      </c>
      <c r="S66" s="36">
        <v>0.376</v>
      </c>
      <c r="T66" s="36">
        <v>0.36399999999999999</v>
      </c>
      <c r="U66" s="36">
        <v>0.74</v>
      </c>
      <c r="V66" s="36">
        <v>0.32300000000000001</v>
      </c>
      <c r="W66" s="36">
        <v>2</v>
      </c>
      <c r="X66" s="36">
        <v>12</v>
      </c>
      <c r="Y66" s="36">
        <v>29</v>
      </c>
      <c r="Z66" s="36">
        <v>19</v>
      </c>
      <c r="AA66" s="37">
        <v>0.60416999999999998</v>
      </c>
      <c r="AB66" s="16">
        <f t="shared" si="6"/>
        <v>0.16080937167199147</v>
      </c>
      <c r="AC66" s="16">
        <f t="shared" si="7"/>
        <v>6.3897763578274758E-3</v>
      </c>
      <c r="AD66" s="16">
        <f t="shared" si="8"/>
        <v>0.10862619808306709</v>
      </c>
    </row>
    <row r="67" spans="1:30">
      <c r="A67" s="64" t="s">
        <v>1206</v>
      </c>
      <c r="B67" s="40">
        <v>2012</v>
      </c>
      <c r="C67" s="40">
        <v>2014</v>
      </c>
      <c r="D67" s="40" t="s">
        <v>279</v>
      </c>
      <c r="E67" s="40">
        <v>105</v>
      </c>
      <c r="F67" s="40">
        <v>6.4</v>
      </c>
      <c r="G67" s="40">
        <v>285</v>
      </c>
      <c r="H67" s="40">
        <v>982</v>
      </c>
      <c r="I67" s="40">
        <v>858</v>
      </c>
      <c r="J67" s="40">
        <v>106</v>
      </c>
      <c r="K67" s="40">
        <v>211</v>
      </c>
      <c r="L67" s="40">
        <v>43</v>
      </c>
      <c r="M67" s="40">
        <v>2</v>
      </c>
      <c r="N67" s="40">
        <v>26</v>
      </c>
      <c r="O67" s="40">
        <v>119</v>
      </c>
      <c r="P67" s="40">
        <v>112</v>
      </c>
      <c r="Q67" s="40">
        <v>223</v>
      </c>
      <c r="R67" s="40">
        <v>0.246</v>
      </c>
      <c r="S67" s="40">
        <v>0.33600000000000002</v>
      </c>
      <c r="T67" s="40">
        <v>0.39200000000000002</v>
      </c>
      <c r="U67" s="40">
        <v>0.72699999999999998</v>
      </c>
      <c r="V67" s="40">
        <v>0.30199999999999999</v>
      </c>
      <c r="W67" s="40">
        <v>6</v>
      </c>
      <c r="X67" s="40">
        <v>4</v>
      </c>
      <c r="Y67" s="40">
        <v>12</v>
      </c>
      <c r="Z67" s="40">
        <v>3</v>
      </c>
      <c r="AA67" s="41">
        <v>0.8</v>
      </c>
      <c r="AB67" s="16">
        <f t="shared" si="6"/>
        <v>0.12354312354312354</v>
      </c>
      <c r="AC67" s="16">
        <f t="shared" si="7"/>
        <v>3.0303030303030304E-2</v>
      </c>
      <c r="AD67" s="16">
        <f t="shared" si="8"/>
        <v>0.13869463869463869</v>
      </c>
    </row>
    <row r="68" spans="1:30">
      <c r="A68" s="65" t="s">
        <v>1205</v>
      </c>
      <c r="B68" s="36">
        <v>2009</v>
      </c>
      <c r="C68" s="36">
        <v>2011</v>
      </c>
      <c r="D68" s="36" t="s">
        <v>280</v>
      </c>
      <c r="E68" s="36">
        <v>103</v>
      </c>
      <c r="F68" s="36">
        <v>6.3</v>
      </c>
      <c r="G68" s="36">
        <v>420</v>
      </c>
      <c r="H68" s="36">
        <v>1580</v>
      </c>
      <c r="I68" s="36">
        <v>1409</v>
      </c>
      <c r="J68" s="36">
        <v>232</v>
      </c>
      <c r="K68" s="36">
        <v>353</v>
      </c>
      <c r="L68" s="36">
        <v>74</v>
      </c>
      <c r="M68" s="36">
        <v>11</v>
      </c>
      <c r="N68" s="36">
        <v>53</v>
      </c>
      <c r="O68" s="36">
        <v>171</v>
      </c>
      <c r="P68" s="36">
        <v>149</v>
      </c>
      <c r="Q68" s="36">
        <v>359</v>
      </c>
      <c r="R68" s="36">
        <v>0.251</v>
      </c>
      <c r="S68" s="36">
        <v>0.32200000000000001</v>
      </c>
      <c r="T68" s="36">
        <v>0.432</v>
      </c>
      <c r="U68" s="36">
        <v>0.754</v>
      </c>
      <c r="V68" s="36">
        <v>0.29799999999999999</v>
      </c>
      <c r="W68" s="36">
        <v>4</v>
      </c>
      <c r="X68" s="36">
        <v>9</v>
      </c>
      <c r="Y68" s="36">
        <v>20</v>
      </c>
      <c r="Z68" s="36">
        <v>11</v>
      </c>
      <c r="AA68" s="37">
        <v>0.64515999999999996</v>
      </c>
      <c r="AB68" s="16">
        <f t="shared" si="6"/>
        <v>0.16465578424414479</v>
      </c>
      <c r="AC68" s="16">
        <f t="shared" si="7"/>
        <v>3.7615330021291693E-2</v>
      </c>
      <c r="AD68" s="16">
        <f t="shared" si="8"/>
        <v>0.12136266855926189</v>
      </c>
    </row>
    <row r="69" spans="1:30">
      <c r="A69" s="64" t="s">
        <v>1204</v>
      </c>
      <c r="B69" s="40">
        <v>1981</v>
      </c>
      <c r="C69" s="40">
        <v>1983</v>
      </c>
      <c r="D69" s="40" t="s">
        <v>277</v>
      </c>
      <c r="E69" s="40">
        <v>95</v>
      </c>
      <c r="F69" s="40">
        <v>6.3</v>
      </c>
      <c r="G69" s="40">
        <v>336</v>
      </c>
      <c r="H69" s="40">
        <v>1518</v>
      </c>
      <c r="I69" s="40">
        <v>1380</v>
      </c>
      <c r="J69" s="40">
        <v>197</v>
      </c>
      <c r="K69" s="40">
        <v>388</v>
      </c>
      <c r="L69" s="40">
        <v>43</v>
      </c>
      <c r="M69" s="40">
        <v>12</v>
      </c>
      <c r="N69" s="40">
        <v>11</v>
      </c>
      <c r="O69" s="40">
        <v>97</v>
      </c>
      <c r="P69" s="40">
        <v>114</v>
      </c>
      <c r="Q69" s="40">
        <v>140</v>
      </c>
      <c r="R69" s="40">
        <v>0.28100000000000003</v>
      </c>
      <c r="S69" s="40">
        <v>0.33700000000000002</v>
      </c>
      <c r="T69" s="40">
        <v>0.35399999999999998</v>
      </c>
      <c r="U69" s="40">
        <v>0.69099999999999995</v>
      </c>
      <c r="V69" s="40">
        <v>0.30599999999999999</v>
      </c>
      <c r="W69" s="40">
        <v>3</v>
      </c>
      <c r="X69" s="40">
        <v>2</v>
      </c>
      <c r="Y69" s="40">
        <v>110</v>
      </c>
      <c r="Z69" s="40">
        <v>56</v>
      </c>
      <c r="AA69" s="41">
        <v>0.66264999999999996</v>
      </c>
      <c r="AB69" s="16">
        <f t="shared" si="6"/>
        <v>0.14275362318840579</v>
      </c>
      <c r="AC69" s="16">
        <f t="shared" si="7"/>
        <v>7.9710144927536229E-3</v>
      </c>
      <c r="AD69" s="16">
        <f t="shared" si="8"/>
        <v>7.0289855072463769E-2</v>
      </c>
    </row>
    <row r="70" spans="1:30" ht="30">
      <c r="A70" s="65" t="s">
        <v>1203</v>
      </c>
      <c r="B70" s="36">
        <v>2007</v>
      </c>
      <c r="C70" s="36">
        <v>2009</v>
      </c>
      <c r="D70" s="36" t="s">
        <v>279</v>
      </c>
      <c r="E70" s="36">
        <v>97</v>
      </c>
      <c r="F70" s="36">
        <v>6.2</v>
      </c>
      <c r="G70" s="36">
        <v>331</v>
      </c>
      <c r="H70" s="36">
        <v>1429</v>
      </c>
      <c r="I70" s="36">
        <v>1294</v>
      </c>
      <c r="J70" s="36">
        <v>212</v>
      </c>
      <c r="K70" s="36">
        <v>384</v>
      </c>
      <c r="L70" s="36">
        <v>56</v>
      </c>
      <c r="M70" s="36">
        <v>18</v>
      </c>
      <c r="N70" s="36">
        <v>20</v>
      </c>
      <c r="O70" s="36">
        <v>125</v>
      </c>
      <c r="P70" s="36">
        <v>98</v>
      </c>
      <c r="Q70" s="36">
        <v>169</v>
      </c>
      <c r="R70" s="36">
        <v>0.29699999999999999</v>
      </c>
      <c r="S70" s="36">
        <v>0.35</v>
      </c>
      <c r="T70" s="36">
        <v>0.41399999999999998</v>
      </c>
      <c r="U70" s="36">
        <v>0.76400000000000001</v>
      </c>
      <c r="V70" s="36">
        <v>0.32600000000000001</v>
      </c>
      <c r="W70" s="36">
        <v>14</v>
      </c>
      <c r="X70" s="36">
        <v>11</v>
      </c>
      <c r="Y70" s="36">
        <v>129</v>
      </c>
      <c r="Z70" s="36">
        <v>23</v>
      </c>
      <c r="AA70" s="37">
        <v>0.84867999999999999</v>
      </c>
      <c r="AB70" s="16">
        <f t="shared" si="6"/>
        <v>0.16383307573415765</v>
      </c>
      <c r="AC70" s="16">
        <f t="shared" si="7"/>
        <v>1.5455950540958269E-2</v>
      </c>
      <c r="AD70" s="16">
        <f t="shared" si="8"/>
        <v>9.6599690880989186E-2</v>
      </c>
    </row>
    <row r="71" spans="1:30">
      <c r="A71" s="64" t="s">
        <v>1202</v>
      </c>
      <c r="B71" s="40">
        <v>2009</v>
      </c>
      <c r="C71" s="40">
        <v>2011</v>
      </c>
      <c r="D71" s="40" t="s">
        <v>284</v>
      </c>
      <c r="E71" s="40">
        <v>95</v>
      </c>
      <c r="F71" s="40">
        <v>6.1</v>
      </c>
      <c r="G71" s="40">
        <v>350</v>
      </c>
      <c r="H71" s="40">
        <v>1460</v>
      </c>
      <c r="I71" s="40">
        <v>1298</v>
      </c>
      <c r="J71" s="40">
        <v>210</v>
      </c>
      <c r="K71" s="40">
        <v>326</v>
      </c>
      <c r="L71" s="40">
        <v>46</v>
      </c>
      <c r="M71" s="40">
        <v>10</v>
      </c>
      <c r="N71" s="40">
        <v>45</v>
      </c>
      <c r="O71" s="40">
        <v>138</v>
      </c>
      <c r="P71" s="40">
        <v>133</v>
      </c>
      <c r="Q71" s="40">
        <v>422</v>
      </c>
      <c r="R71" s="40">
        <v>0.251</v>
      </c>
      <c r="S71" s="40">
        <v>0.32500000000000001</v>
      </c>
      <c r="T71" s="40">
        <v>0.40600000000000003</v>
      </c>
      <c r="U71" s="40">
        <v>0.73099999999999998</v>
      </c>
      <c r="V71" s="40">
        <v>0.33500000000000002</v>
      </c>
      <c r="W71" s="40">
        <v>12</v>
      </c>
      <c r="X71" s="40">
        <v>7</v>
      </c>
      <c r="Y71" s="40">
        <v>80</v>
      </c>
      <c r="Z71" s="40">
        <v>20</v>
      </c>
      <c r="AA71" s="41">
        <v>0.8</v>
      </c>
      <c r="AB71" s="16">
        <f t="shared" si="6"/>
        <v>0.16178736517719569</v>
      </c>
      <c r="AC71" s="16">
        <f t="shared" si="7"/>
        <v>3.4668721109399073E-2</v>
      </c>
      <c r="AD71" s="16">
        <f t="shared" si="8"/>
        <v>0.10631741140215717</v>
      </c>
    </row>
    <row r="72" spans="1:30">
      <c r="A72" s="65" t="s">
        <v>1201</v>
      </c>
      <c r="B72" s="36">
        <v>1987</v>
      </c>
      <c r="C72" s="36">
        <v>1989</v>
      </c>
      <c r="D72" s="36" t="s">
        <v>279</v>
      </c>
      <c r="E72" s="36">
        <v>103</v>
      </c>
      <c r="F72" s="36">
        <v>6.1</v>
      </c>
      <c r="G72" s="36">
        <v>334</v>
      </c>
      <c r="H72" s="36">
        <v>1248</v>
      </c>
      <c r="I72" s="36">
        <v>1156</v>
      </c>
      <c r="J72" s="36">
        <v>199</v>
      </c>
      <c r="K72" s="36">
        <v>339</v>
      </c>
      <c r="L72" s="36">
        <v>44</v>
      </c>
      <c r="M72" s="36">
        <v>20</v>
      </c>
      <c r="N72" s="36">
        <v>9</v>
      </c>
      <c r="O72" s="36">
        <v>122</v>
      </c>
      <c r="P72" s="36">
        <v>78</v>
      </c>
      <c r="Q72" s="36">
        <v>148</v>
      </c>
      <c r="R72" s="36">
        <v>0.29299999999999998</v>
      </c>
      <c r="S72" s="36">
        <v>0.33700000000000002</v>
      </c>
      <c r="T72" s="36">
        <v>0.38900000000000001</v>
      </c>
      <c r="U72" s="36">
        <v>0.72599999999999998</v>
      </c>
      <c r="V72" s="36">
        <v>0.32800000000000001</v>
      </c>
      <c r="W72" s="36">
        <v>2</v>
      </c>
      <c r="X72" s="36">
        <v>7</v>
      </c>
      <c r="Y72" s="36">
        <v>75</v>
      </c>
      <c r="Z72" s="36">
        <v>24</v>
      </c>
      <c r="AA72" s="37">
        <v>0.75758000000000003</v>
      </c>
      <c r="AB72" s="16">
        <f t="shared" si="6"/>
        <v>0.17214532871972318</v>
      </c>
      <c r="AC72" s="16">
        <f t="shared" si="7"/>
        <v>7.7854671280276812E-3</v>
      </c>
      <c r="AD72" s="16">
        <f t="shared" si="8"/>
        <v>0.10553633217993079</v>
      </c>
    </row>
    <row r="73" spans="1:30">
      <c r="A73" s="64" t="s">
        <v>1200</v>
      </c>
      <c r="B73" s="40">
        <v>1975</v>
      </c>
      <c r="C73" s="40">
        <v>1977</v>
      </c>
      <c r="D73" s="40" t="s">
        <v>281</v>
      </c>
      <c r="E73" s="40">
        <v>101</v>
      </c>
      <c r="F73" s="40">
        <v>6.1</v>
      </c>
      <c r="G73" s="40">
        <v>326</v>
      </c>
      <c r="H73" s="40">
        <v>1424</v>
      </c>
      <c r="I73" s="40">
        <v>1284</v>
      </c>
      <c r="J73" s="40">
        <v>175</v>
      </c>
      <c r="K73" s="40">
        <v>355</v>
      </c>
      <c r="L73" s="40">
        <v>47</v>
      </c>
      <c r="M73" s="40">
        <v>15</v>
      </c>
      <c r="N73" s="40">
        <v>14</v>
      </c>
      <c r="O73" s="40">
        <v>96</v>
      </c>
      <c r="P73" s="40">
        <v>106</v>
      </c>
      <c r="Q73" s="40">
        <v>172</v>
      </c>
      <c r="R73" s="40">
        <v>0.27600000000000002</v>
      </c>
      <c r="S73" s="40">
        <v>0.33</v>
      </c>
      <c r="T73" s="40">
        <v>0.36899999999999999</v>
      </c>
      <c r="U73" s="40">
        <v>0.69899999999999995</v>
      </c>
      <c r="V73" s="40">
        <v>0.307</v>
      </c>
      <c r="W73" s="40">
        <v>2</v>
      </c>
      <c r="X73" s="40">
        <v>12</v>
      </c>
      <c r="Y73" s="40">
        <v>44</v>
      </c>
      <c r="Z73" s="40">
        <v>26</v>
      </c>
      <c r="AA73" s="41">
        <v>0.62856999999999996</v>
      </c>
      <c r="AB73" s="16">
        <f t="shared" si="6"/>
        <v>0.13629283489096572</v>
      </c>
      <c r="AC73" s="16">
        <f t="shared" si="7"/>
        <v>1.0903426791277258E-2</v>
      </c>
      <c r="AD73" s="16">
        <f t="shared" si="8"/>
        <v>7.476635514018691E-2</v>
      </c>
    </row>
    <row r="74" spans="1:30">
      <c r="A74" s="65" t="s">
        <v>1199</v>
      </c>
      <c r="B74" s="36">
        <v>1989</v>
      </c>
      <c r="C74" s="36">
        <v>1991</v>
      </c>
      <c r="D74" s="36" t="s">
        <v>277</v>
      </c>
      <c r="E74" s="36">
        <v>105</v>
      </c>
      <c r="F74" s="36">
        <v>6</v>
      </c>
      <c r="G74" s="36">
        <v>323</v>
      </c>
      <c r="H74" s="36">
        <v>1328</v>
      </c>
      <c r="I74" s="36">
        <v>1144</v>
      </c>
      <c r="J74" s="36">
        <v>145</v>
      </c>
      <c r="K74" s="36">
        <v>303</v>
      </c>
      <c r="L74" s="36">
        <v>45</v>
      </c>
      <c r="M74" s="36">
        <v>2</v>
      </c>
      <c r="N74" s="36">
        <v>28</v>
      </c>
      <c r="O74" s="36">
        <v>161</v>
      </c>
      <c r="P74" s="36">
        <v>143</v>
      </c>
      <c r="Q74" s="36">
        <v>126</v>
      </c>
      <c r="R74" s="36">
        <v>0.26500000000000001</v>
      </c>
      <c r="S74" s="36">
        <v>0.34599999999999997</v>
      </c>
      <c r="T74" s="36">
        <v>0.38100000000000001</v>
      </c>
      <c r="U74" s="36">
        <v>0.72699999999999998</v>
      </c>
      <c r="V74" s="36">
        <v>0.27400000000000002</v>
      </c>
      <c r="W74" s="36">
        <v>6</v>
      </c>
      <c r="X74" s="36">
        <v>13</v>
      </c>
      <c r="Y74" s="36">
        <v>3</v>
      </c>
      <c r="Z74" s="36">
        <v>8</v>
      </c>
      <c r="AA74" s="37">
        <v>0.27272999999999997</v>
      </c>
      <c r="AB74" s="16">
        <f t="shared" si="6"/>
        <v>0.12674825174825174</v>
      </c>
      <c r="AC74" s="16">
        <f t="shared" si="7"/>
        <v>2.4475524475524476E-2</v>
      </c>
      <c r="AD74" s="16">
        <f t="shared" si="8"/>
        <v>0.14073426573426573</v>
      </c>
    </row>
    <row r="75" spans="1:30">
      <c r="A75" s="64" t="s">
        <v>1198</v>
      </c>
      <c r="B75" s="40">
        <v>1976</v>
      </c>
      <c r="C75" s="40">
        <v>1978</v>
      </c>
      <c r="D75" s="40" t="s">
        <v>277</v>
      </c>
      <c r="E75" s="40">
        <v>104</v>
      </c>
      <c r="F75" s="40">
        <v>6</v>
      </c>
      <c r="G75" s="40">
        <v>331</v>
      </c>
      <c r="H75" s="40">
        <v>1330</v>
      </c>
      <c r="I75" s="40">
        <v>1156</v>
      </c>
      <c r="J75" s="40">
        <v>153</v>
      </c>
      <c r="K75" s="40">
        <v>297</v>
      </c>
      <c r="L75" s="40">
        <v>54</v>
      </c>
      <c r="M75" s="40">
        <v>8</v>
      </c>
      <c r="N75" s="40">
        <v>24</v>
      </c>
      <c r="O75" s="40">
        <v>114</v>
      </c>
      <c r="P75" s="40">
        <v>155</v>
      </c>
      <c r="Q75" s="40">
        <v>164</v>
      </c>
      <c r="R75" s="40">
        <v>0.25700000000000001</v>
      </c>
      <c r="S75" s="40">
        <v>0.34499999999999997</v>
      </c>
      <c r="T75" s="40">
        <v>0.38</v>
      </c>
      <c r="U75" s="40">
        <v>0.72499999999999998</v>
      </c>
      <c r="V75" s="40">
        <v>0.28000000000000003</v>
      </c>
      <c r="W75" s="40">
        <v>5</v>
      </c>
      <c r="X75" s="40">
        <v>8</v>
      </c>
      <c r="Y75" s="40">
        <v>47</v>
      </c>
      <c r="Z75" s="40">
        <v>32</v>
      </c>
      <c r="AA75" s="41">
        <v>0.59494000000000002</v>
      </c>
      <c r="AB75" s="16">
        <f t="shared" si="6"/>
        <v>0.13235294117647059</v>
      </c>
      <c r="AC75" s="16">
        <f t="shared" si="7"/>
        <v>2.0761245674740483E-2</v>
      </c>
      <c r="AD75" s="16">
        <f t="shared" si="8"/>
        <v>9.8615916955017299E-2</v>
      </c>
    </row>
    <row r="76" spans="1:30">
      <c r="A76" s="65" t="s">
        <v>204</v>
      </c>
      <c r="B76" s="36">
        <v>1972</v>
      </c>
      <c r="C76" s="36">
        <v>1974</v>
      </c>
      <c r="D76" s="36" t="s">
        <v>281</v>
      </c>
      <c r="E76" s="36">
        <v>98</v>
      </c>
      <c r="F76" s="36">
        <v>5.9</v>
      </c>
      <c r="G76" s="36">
        <v>404</v>
      </c>
      <c r="H76" s="36">
        <v>1665</v>
      </c>
      <c r="I76" s="36">
        <v>1520</v>
      </c>
      <c r="J76" s="36">
        <v>186</v>
      </c>
      <c r="K76" s="36">
        <v>399</v>
      </c>
      <c r="L76" s="36">
        <v>59</v>
      </c>
      <c r="M76" s="36">
        <v>9</v>
      </c>
      <c r="N76" s="36">
        <v>30</v>
      </c>
      <c r="O76" s="36">
        <v>141</v>
      </c>
      <c r="P76" s="36">
        <v>118</v>
      </c>
      <c r="Q76" s="36">
        <v>105</v>
      </c>
      <c r="R76" s="36">
        <v>0.26300000000000001</v>
      </c>
      <c r="S76" s="36">
        <v>0.31900000000000001</v>
      </c>
      <c r="T76" s="36">
        <v>0.372</v>
      </c>
      <c r="U76" s="36">
        <v>0.69199999999999995</v>
      </c>
      <c r="V76" s="36">
        <v>0.26500000000000001</v>
      </c>
      <c r="W76" s="36">
        <v>12</v>
      </c>
      <c r="X76" s="36">
        <v>6</v>
      </c>
      <c r="Y76" s="36">
        <v>13</v>
      </c>
      <c r="Z76" s="36">
        <v>24</v>
      </c>
      <c r="AA76" s="37">
        <v>0.35135</v>
      </c>
      <c r="AB76" s="16">
        <f t="shared" si="6"/>
        <v>0.12236842105263158</v>
      </c>
      <c r="AC76" s="16">
        <f t="shared" si="7"/>
        <v>1.9736842105263157E-2</v>
      </c>
      <c r="AD76" s="16">
        <f t="shared" si="8"/>
        <v>9.2763157894736839E-2</v>
      </c>
    </row>
    <row r="77" spans="1:30" ht="30">
      <c r="A77" s="64" t="s">
        <v>176</v>
      </c>
      <c r="B77" s="40">
        <v>1975</v>
      </c>
      <c r="C77" s="40">
        <v>1977</v>
      </c>
      <c r="D77" s="40" t="s">
        <v>281</v>
      </c>
      <c r="E77" s="40">
        <v>97</v>
      </c>
      <c r="F77" s="40">
        <v>5.8</v>
      </c>
      <c r="G77" s="40">
        <v>302</v>
      </c>
      <c r="H77" s="40">
        <v>1193</v>
      </c>
      <c r="I77" s="40">
        <v>1042</v>
      </c>
      <c r="J77" s="40">
        <v>159</v>
      </c>
      <c r="K77" s="40">
        <v>276</v>
      </c>
      <c r="L77" s="40">
        <v>44</v>
      </c>
      <c r="M77" s="40">
        <v>15</v>
      </c>
      <c r="N77" s="40">
        <v>5</v>
      </c>
      <c r="O77" s="40">
        <v>83</v>
      </c>
      <c r="P77" s="40">
        <v>129</v>
      </c>
      <c r="Q77" s="40">
        <v>98</v>
      </c>
      <c r="R77" s="40">
        <v>0.26500000000000001</v>
      </c>
      <c r="S77" s="40">
        <v>0.34499999999999997</v>
      </c>
      <c r="T77" s="40">
        <v>0.35</v>
      </c>
      <c r="U77" s="40">
        <v>0.69499999999999995</v>
      </c>
      <c r="V77" s="40">
        <v>0.28599999999999998</v>
      </c>
      <c r="W77" s="40">
        <v>4</v>
      </c>
      <c r="X77" s="40">
        <v>10</v>
      </c>
      <c r="Y77" s="40">
        <v>51</v>
      </c>
      <c r="Z77" s="40">
        <v>18</v>
      </c>
      <c r="AA77" s="41">
        <v>0.73912999999999995</v>
      </c>
      <c r="AB77" s="16">
        <f t="shared" si="6"/>
        <v>0.15259117082533588</v>
      </c>
      <c r="AC77" s="16">
        <f t="shared" si="7"/>
        <v>4.7984644913627635E-3</v>
      </c>
      <c r="AD77" s="16">
        <f t="shared" si="8"/>
        <v>7.9654510556621885E-2</v>
      </c>
    </row>
    <row r="78" spans="1:30">
      <c r="A78" s="65" t="s">
        <v>1197</v>
      </c>
      <c r="B78" s="36">
        <v>2003</v>
      </c>
      <c r="C78" s="36">
        <v>2005</v>
      </c>
      <c r="D78" s="36" t="s">
        <v>291</v>
      </c>
      <c r="E78" s="36">
        <v>105</v>
      </c>
      <c r="F78" s="36">
        <v>5.7</v>
      </c>
      <c r="G78" s="36">
        <v>335</v>
      </c>
      <c r="H78" s="36">
        <v>1331</v>
      </c>
      <c r="I78" s="36">
        <v>1164</v>
      </c>
      <c r="J78" s="36">
        <v>175</v>
      </c>
      <c r="K78" s="36">
        <v>332</v>
      </c>
      <c r="L78" s="36">
        <v>68</v>
      </c>
      <c r="M78" s="36">
        <v>9</v>
      </c>
      <c r="N78" s="36">
        <v>25</v>
      </c>
      <c r="O78" s="36">
        <v>140</v>
      </c>
      <c r="P78" s="36">
        <v>120</v>
      </c>
      <c r="Q78" s="36">
        <v>169</v>
      </c>
      <c r="R78" s="36">
        <v>0.28499999999999998</v>
      </c>
      <c r="S78" s="36">
        <v>0.36299999999999999</v>
      </c>
      <c r="T78" s="36">
        <v>0.42399999999999999</v>
      </c>
      <c r="U78" s="36">
        <v>0.78700000000000003</v>
      </c>
      <c r="V78" s="36">
        <v>0.313</v>
      </c>
      <c r="W78" s="36">
        <v>30</v>
      </c>
      <c r="X78" s="36">
        <v>12</v>
      </c>
      <c r="Y78" s="36">
        <v>35</v>
      </c>
      <c r="Z78" s="36">
        <v>8</v>
      </c>
      <c r="AA78" s="37">
        <v>0.81394999999999995</v>
      </c>
      <c r="AB78" s="16">
        <f t="shared" si="6"/>
        <v>0.15034364261168384</v>
      </c>
      <c r="AC78" s="16">
        <f t="shared" si="7"/>
        <v>2.147766323024055E-2</v>
      </c>
      <c r="AD78" s="16">
        <f t="shared" si="8"/>
        <v>0.12027491408934708</v>
      </c>
    </row>
    <row r="79" spans="1:30">
      <c r="A79" s="64" t="s">
        <v>1196</v>
      </c>
      <c r="B79" s="40">
        <v>2001</v>
      </c>
      <c r="C79" s="40">
        <v>2003</v>
      </c>
      <c r="D79" s="40" t="s">
        <v>291</v>
      </c>
      <c r="E79" s="40">
        <v>105</v>
      </c>
      <c r="F79" s="40">
        <v>5.7</v>
      </c>
      <c r="G79" s="40">
        <v>321</v>
      </c>
      <c r="H79" s="40">
        <v>1229</v>
      </c>
      <c r="I79" s="40">
        <v>1066</v>
      </c>
      <c r="J79" s="40">
        <v>188</v>
      </c>
      <c r="K79" s="40">
        <v>297</v>
      </c>
      <c r="L79" s="40">
        <v>62</v>
      </c>
      <c r="M79" s="40">
        <v>11</v>
      </c>
      <c r="N79" s="40">
        <v>34</v>
      </c>
      <c r="O79" s="40">
        <v>149</v>
      </c>
      <c r="P79" s="40">
        <v>121</v>
      </c>
      <c r="Q79" s="40">
        <v>242</v>
      </c>
      <c r="R79" s="40">
        <v>0.27900000000000003</v>
      </c>
      <c r="S79" s="40">
        <v>0.36299999999999999</v>
      </c>
      <c r="T79" s="40">
        <v>0.45300000000000001</v>
      </c>
      <c r="U79" s="40">
        <v>0.81599999999999995</v>
      </c>
      <c r="V79" s="40">
        <v>0.32900000000000001</v>
      </c>
      <c r="W79" s="40">
        <v>25</v>
      </c>
      <c r="X79" s="40">
        <v>10</v>
      </c>
      <c r="Y79" s="40">
        <v>18</v>
      </c>
      <c r="Z79" s="40">
        <v>9</v>
      </c>
      <c r="AA79" s="41">
        <v>0.66666999999999998</v>
      </c>
      <c r="AB79" s="16">
        <f t="shared" si="6"/>
        <v>0.17636022514071295</v>
      </c>
      <c r="AC79" s="16">
        <f t="shared" si="7"/>
        <v>3.1894934333958722E-2</v>
      </c>
      <c r="AD79" s="16">
        <f t="shared" si="8"/>
        <v>0.13977485928705441</v>
      </c>
    </row>
    <row r="80" spans="1:30">
      <c r="A80" s="65" t="s">
        <v>131</v>
      </c>
      <c r="B80" s="36">
        <v>1998</v>
      </c>
      <c r="C80" s="36">
        <v>2000</v>
      </c>
      <c r="D80" s="36" t="s">
        <v>278</v>
      </c>
      <c r="E80" s="36">
        <v>103</v>
      </c>
      <c r="F80" s="36">
        <v>5.6</v>
      </c>
      <c r="G80" s="36">
        <v>367</v>
      </c>
      <c r="H80" s="36">
        <v>1403</v>
      </c>
      <c r="I80" s="36">
        <v>1243</v>
      </c>
      <c r="J80" s="36">
        <v>173</v>
      </c>
      <c r="K80" s="36">
        <v>338</v>
      </c>
      <c r="L80" s="36">
        <v>66</v>
      </c>
      <c r="M80" s="36">
        <v>7</v>
      </c>
      <c r="N80" s="36">
        <v>42</v>
      </c>
      <c r="O80" s="36">
        <v>174</v>
      </c>
      <c r="P80" s="36">
        <v>131</v>
      </c>
      <c r="Q80" s="36">
        <v>222</v>
      </c>
      <c r="R80" s="36">
        <v>0.27200000000000002</v>
      </c>
      <c r="S80" s="36">
        <v>0.34399999999999997</v>
      </c>
      <c r="T80" s="36">
        <v>0.438</v>
      </c>
      <c r="U80" s="36">
        <v>0.78200000000000003</v>
      </c>
      <c r="V80" s="36">
        <v>0.3</v>
      </c>
      <c r="W80" s="36">
        <v>11</v>
      </c>
      <c r="X80" s="36">
        <v>9</v>
      </c>
      <c r="Y80" s="36">
        <v>33</v>
      </c>
      <c r="Z80" s="36">
        <v>13</v>
      </c>
      <c r="AA80" s="37">
        <v>0.71738999999999997</v>
      </c>
      <c r="AB80" s="16">
        <f t="shared" si="6"/>
        <v>0.13917940466613032</v>
      </c>
      <c r="AC80" s="16">
        <f t="shared" si="7"/>
        <v>3.3789219629927592E-2</v>
      </c>
      <c r="AD80" s="16">
        <f t="shared" si="8"/>
        <v>0.13998390989541432</v>
      </c>
    </row>
    <row r="81" spans="1:30">
      <c r="A81" s="64" t="s">
        <v>1195</v>
      </c>
      <c r="B81" s="40">
        <v>1983</v>
      </c>
      <c r="C81" s="40">
        <v>1985</v>
      </c>
      <c r="D81" s="40" t="s">
        <v>284</v>
      </c>
      <c r="E81" s="40">
        <v>103</v>
      </c>
      <c r="F81" s="40">
        <v>5.6</v>
      </c>
      <c r="G81" s="40">
        <v>316</v>
      </c>
      <c r="H81" s="40">
        <v>1230</v>
      </c>
      <c r="I81" s="40">
        <v>1080</v>
      </c>
      <c r="J81" s="40">
        <v>145</v>
      </c>
      <c r="K81" s="40">
        <v>286</v>
      </c>
      <c r="L81" s="40">
        <v>61</v>
      </c>
      <c r="M81" s="40">
        <v>7</v>
      </c>
      <c r="N81" s="40">
        <v>27</v>
      </c>
      <c r="O81" s="40">
        <v>117</v>
      </c>
      <c r="P81" s="40">
        <v>126</v>
      </c>
      <c r="Q81" s="40">
        <v>151</v>
      </c>
      <c r="R81" s="40">
        <v>0.26500000000000001</v>
      </c>
      <c r="S81" s="40">
        <v>0.34200000000000003</v>
      </c>
      <c r="T81" s="40">
        <v>0.40899999999999997</v>
      </c>
      <c r="U81" s="40">
        <v>0.751</v>
      </c>
      <c r="V81" s="40">
        <v>0.28499999999999998</v>
      </c>
      <c r="W81" s="40">
        <v>5</v>
      </c>
      <c r="X81" s="40">
        <v>8</v>
      </c>
      <c r="Y81" s="40">
        <v>5</v>
      </c>
      <c r="Z81" s="40">
        <v>5</v>
      </c>
      <c r="AA81" s="41">
        <v>0.5</v>
      </c>
      <c r="AB81" s="16">
        <f t="shared" si="6"/>
        <v>0.13425925925925927</v>
      </c>
      <c r="AC81" s="16">
        <f t="shared" si="7"/>
        <v>2.5000000000000001E-2</v>
      </c>
      <c r="AD81" s="16">
        <f t="shared" si="8"/>
        <v>0.10833333333333334</v>
      </c>
    </row>
    <row r="82" spans="1:30">
      <c r="A82" s="65" t="s">
        <v>1194</v>
      </c>
      <c r="B82" s="36">
        <v>2014</v>
      </c>
      <c r="C82" s="36">
        <v>2016</v>
      </c>
      <c r="D82" s="36" t="s">
        <v>279</v>
      </c>
      <c r="E82" s="36">
        <v>96</v>
      </c>
      <c r="F82" s="36">
        <v>5.5</v>
      </c>
      <c r="G82" s="36">
        <v>381</v>
      </c>
      <c r="H82" s="36">
        <v>1586</v>
      </c>
      <c r="I82" s="36">
        <v>1464</v>
      </c>
      <c r="J82" s="36">
        <v>212</v>
      </c>
      <c r="K82" s="36">
        <v>427</v>
      </c>
      <c r="L82" s="36">
        <v>69</v>
      </c>
      <c r="M82" s="36">
        <v>14</v>
      </c>
      <c r="N82" s="36">
        <v>13</v>
      </c>
      <c r="O82" s="36">
        <v>101</v>
      </c>
      <c r="P82" s="36">
        <v>96</v>
      </c>
      <c r="Q82" s="36">
        <v>179</v>
      </c>
      <c r="R82" s="36">
        <v>0.29199999999999998</v>
      </c>
      <c r="S82" s="36">
        <v>0.33700000000000002</v>
      </c>
      <c r="T82" s="36">
        <v>0.38500000000000001</v>
      </c>
      <c r="U82" s="36">
        <v>0.72199999999999998</v>
      </c>
      <c r="V82" s="36">
        <v>0.32400000000000001</v>
      </c>
      <c r="W82" s="36">
        <v>8</v>
      </c>
      <c r="X82" s="36">
        <v>7</v>
      </c>
      <c r="Y82" s="36">
        <v>56</v>
      </c>
      <c r="Z82" s="36">
        <v>20</v>
      </c>
      <c r="AA82" s="37">
        <v>0.73684000000000005</v>
      </c>
      <c r="AB82" s="16">
        <f t="shared" si="6"/>
        <v>0.1448087431693989</v>
      </c>
      <c r="AC82" s="16">
        <f t="shared" si="7"/>
        <v>8.8797814207650268E-3</v>
      </c>
      <c r="AD82" s="16">
        <f t="shared" si="8"/>
        <v>6.8989071038251359E-2</v>
      </c>
    </row>
    <row r="83" spans="1:30">
      <c r="A83" s="64" t="s">
        <v>1193</v>
      </c>
      <c r="B83" s="40">
        <v>2007</v>
      </c>
      <c r="C83" s="40">
        <v>2009</v>
      </c>
      <c r="D83" s="40" t="s">
        <v>279</v>
      </c>
      <c r="E83" s="40">
        <v>97</v>
      </c>
      <c r="F83" s="40">
        <v>5.4</v>
      </c>
      <c r="G83" s="40">
        <v>334</v>
      </c>
      <c r="H83" s="40">
        <v>1361</v>
      </c>
      <c r="I83" s="40">
        <v>1200</v>
      </c>
      <c r="J83" s="40">
        <v>160</v>
      </c>
      <c r="K83" s="40">
        <v>300</v>
      </c>
      <c r="L83" s="40">
        <v>77</v>
      </c>
      <c r="M83" s="40">
        <v>5</v>
      </c>
      <c r="N83" s="40">
        <v>37</v>
      </c>
      <c r="O83" s="40">
        <v>141</v>
      </c>
      <c r="P83" s="40">
        <v>128</v>
      </c>
      <c r="Q83" s="40">
        <v>300</v>
      </c>
      <c r="R83" s="40">
        <v>0.25</v>
      </c>
      <c r="S83" s="40">
        <v>0.33100000000000002</v>
      </c>
      <c r="T83" s="40">
        <v>0.41499999999999998</v>
      </c>
      <c r="U83" s="40">
        <v>0.746</v>
      </c>
      <c r="V83" s="40">
        <v>0.30199999999999999</v>
      </c>
      <c r="W83" s="40">
        <v>21</v>
      </c>
      <c r="X83" s="40">
        <v>8</v>
      </c>
      <c r="Y83" s="40">
        <v>28</v>
      </c>
      <c r="Z83" s="40">
        <v>6</v>
      </c>
      <c r="AA83" s="41">
        <v>0.82352999999999998</v>
      </c>
      <c r="AB83" s="16">
        <f t="shared" si="6"/>
        <v>0.13333333333333333</v>
      </c>
      <c r="AC83" s="16">
        <f t="shared" si="7"/>
        <v>3.0833333333333334E-2</v>
      </c>
      <c r="AD83" s="16">
        <f t="shared" si="8"/>
        <v>0.11749999999999999</v>
      </c>
    </row>
    <row r="84" spans="1:30">
      <c r="A84" s="65" t="s">
        <v>1077</v>
      </c>
      <c r="B84" s="36">
        <v>1997</v>
      </c>
      <c r="C84" s="36">
        <v>1999</v>
      </c>
      <c r="D84" s="36" t="s">
        <v>279</v>
      </c>
      <c r="E84" s="36">
        <v>103</v>
      </c>
      <c r="F84" s="36">
        <v>5.4</v>
      </c>
      <c r="G84" s="36">
        <v>315</v>
      </c>
      <c r="H84" s="36">
        <v>1269</v>
      </c>
      <c r="I84" s="36">
        <v>1096</v>
      </c>
      <c r="J84" s="36">
        <v>177</v>
      </c>
      <c r="K84" s="36">
        <v>271</v>
      </c>
      <c r="L84" s="36">
        <v>52</v>
      </c>
      <c r="M84" s="36">
        <v>7</v>
      </c>
      <c r="N84" s="36">
        <v>51</v>
      </c>
      <c r="O84" s="36">
        <v>155</v>
      </c>
      <c r="P84" s="36">
        <v>162</v>
      </c>
      <c r="Q84" s="36">
        <v>307</v>
      </c>
      <c r="R84" s="36">
        <v>0.247</v>
      </c>
      <c r="S84" s="36">
        <v>0.34200000000000003</v>
      </c>
      <c r="T84" s="36">
        <v>0.44700000000000001</v>
      </c>
      <c r="U84" s="36">
        <v>0.78900000000000003</v>
      </c>
      <c r="V84" s="36">
        <v>0.29499999999999998</v>
      </c>
      <c r="W84" s="36">
        <v>0</v>
      </c>
      <c r="X84" s="36">
        <v>9</v>
      </c>
      <c r="Y84" s="36">
        <v>32</v>
      </c>
      <c r="Z84" s="36">
        <v>10</v>
      </c>
      <c r="AA84" s="37">
        <v>0.76190000000000002</v>
      </c>
      <c r="AB84" s="16">
        <f t="shared" si="6"/>
        <v>0.16149635036496351</v>
      </c>
      <c r="AC84" s="16">
        <f t="shared" si="7"/>
        <v>4.6532846715328466E-2</v>
      </c>
      <c r="AD84" s="16">
        <f t="shared" si="8"/>
        <v>0.14142335766423358</v>
      </c>
    </row>
    <row r="85" spans="1:30" ht="30">
      <c r="A85" s="64" t="s">
        <v>1192</v>
      </c>
      <c r="B85" s="40">
        <v>1995</v>
      </c>
      <c r="C85" s="40">
        <v>1997</v>
      </c>
      <c r="D85" s="40" t="s">
        <v>277</v>
      </c>
      <c r="E85" s="40">
        <v>96</v>
      </c>
      <c r="F85" s="40">
        <v>5.4</v>
      </c>
      <c r="G85" s="40">
        <v>375</v>
      </c>
      <c r="H85" s="40">
        <v>1362</v>
      </c>
      <c r="I85" s="40">
        <v>1221</v>
      </c>
      <c r="J85" s="40">
        <v>146</v>
      </c>
      <c r="K85" s="40">
        <v>352</v>
      </c>
      <c r="L85" s="40">
        <v>55</v>
      </c>
      <c r="M85" s="40">
        <v>9</v>
      </c>
      <c r="N85" s="40">
        <v>18</v>
      </c>
      <c r="O85" s="40">
        <v>153</v>
      </c>
      <c r="P85" s="40">
        <v>100</v>
      </c>
      <c r="Q85" s="40">
        <v>149</v>
      </c>
      <c r="R85" s="40">
        <v>0.28799999999999998</v>
      </c>
      <c r="S85" s="40">
        <v>0.34200000000000003</v>
      </c>
      <c r="T85" s="40">
        <v>0.39200000000000002</v>
      </c>
      <c r="U85" s="40">
        <v>0.73399999999999999</v>
      </c>
      <c r="V85" s="40">
        <v>0.313</v>
      </c>
      <c r="W85" s="40">
        <v>6</v>
      </c>
      <c r="X85" s="40">
        <v>14</v>
      </c>
      <c r="Y85" s="40">
        <v>14</v>
      </c>
      <c r="Z85" s="40">
        <v>7</v>
      </c>
      <c r="AA85" s="41">
        <v>0.66666999999999998</v>
      </c>
      <c r="AB85" s="16">
        <f t="shared" si="6"/>
        <v>0.11957411957411958</v>
      </c>
      <c r="AC85" s="16">
        <f t="shared" si="7"/>
        <v>1.4742014742014743E-2</v>
      </c>
      <c r="AD85" s="16">
        <f t="shared" si="8"/>
        <v>0.12530712530712532</v>
      </c>
    </row>
    <row r="86" spans="1:30">
      <c r="A86" s="65" t="s">
        <v>1191</v>
      </c>
      <c r="B86" s="36">
        <v>2014</v>
      </c>
      <c r="C86" s="36">
        <v>2016</v>
      </c>
      <c r="D86" s="36" t="s">
        <v>279</v>
      </c>
      <c r="E86" s="36">
        <v>101</v>
      </c>
      <c r="F86" s="36">
        <v>5.3</v>
      </c>
      <c r="G86" s="36">
        <v>274</v>
      </c>
      <c r="H86" s="36">
        <v>1042</v>
      </c>
      <c r="I86" s="36">
        <v>979</v>
      </c>
      <c r="J86" s="36">
        <v>113</v>
      </c>
      <c r="K86" s="36">
        <v>275</v>
      </c>
      <c r="L86" s="36">
        <v>53</v>
      </c>
      <c r="M86" s="36">
        <v>8</v>
      </c>
      <c r="N86" s="36">
        <v>21</v>
      </c>
      <c r="O86" s="36">
        <v>104</v>
      </c>
      <c r="P86" s="36">
        <v>48</v>
      </c>
      <c r="Q86" s="36">
        <v>178</v>
      </c>
      <c r="R86" s="36">
        <v>0.28100000000000003</v>
      </c>
      <c r="S86" s="36">
        <v>0.317</v>
      </c>
      <c r="T86" s="36">
        <v>0.41599999999999998</v>
      </c>
      <c r="U86" s="36">
        <v>0.73299999999999998</v>
      </c>
      <c r="V86" s="36">
        <v>0.32300000000000001</v>
      </c>
      <c r="W86" s="36">
        <v>7</v>
      </c>
      <c r="X86" s="36">
        <v>7</v>
      </c>
      <c r="Y86" s="36">
        <v>20</v>
      </c>
      <c r="Z86" s="36">
        <v>8</v>
      </c>
      <c r="AA86" s="37">
        <v>0.71428999999999998</v>
      </c>
      <c r="AB86" s="16">
        <f t="shared" si="6"/>
        <v>0.11542390194075587</v>
      </c>
      <c r="AC86" s="16">
        <f t="shared" si="7"/>
        <v>2.1450459652706845E-2</v>
      </c>
      <c r="AD86" s="16">
        <f t="shared" si="8"/>
        <v>0.10623084780388151</v>
      </c>
    </row>
    <row r="87" spans="1:30" ht="30">
      <c r="A87" s="64" t="s">
        <v>1190</v>
      </c>
      <c r="B87" s="40">
        <v>2005</v>
      </c>
      <c r="C87" s="40">
        <v>2007</v>
      </c>
      <c r="D87" s="40" t="s">
        <v>280</v>
      </c>
      <c r="E87" s="40">
        <v>102</v>
      </c>
      <c r="F87" s="40">
        <v>5.3</v>
      </c>
      <c r="G87" s="40">
        <v>325</v>
      </c>
      <c r="H87" s="40">
        <v>1261</v>
      </c>
      <c r="I87" s="40">
        <v>1119</v>
      </c>
      <c r="J87" s="40">
        <v>151</v>
      </c>
      <c r="K87" s="40">
        <v>306</v>
      </c>
      <c r="L87" s="40">
        <v>74</v>
      </c>
      <c r="M87" s="40">
        <v>2</v>
      </c>
      <c r="N87" s="40">
        <v>40</v>
      </c>
      <c r="O87" s="40">
        <v>179</v>
      </c>
      <c r="P87" s="40">
        <v>100</v>
      </c>
      <c r="Q87" s="40">
        <v>224</v>
      </c>
      <c r="R87" s="40">
        <v>0.27300000000000002</v>
      </c>
      <c r="S87" s="40">
        <v>0.34799999999999998</v>
      </c>
      <c r="T87" s="40">
        <v>0.45</v>
      </c>
      <c r="U87" s="40">
        <v>0.79800000000000004</v>
      </c>
      <c r="V87" s="40">
        <v>0.31</v>
      </c>
      <c r="W87" s="40">
        <v>30</v>
      </c>
      <c r="X87" s="40">
        <v>4</v>
      </c>
      <c r="Y87" s="40">
        <v>17</v>
      </c>
      <c r="Z87" s="40">
        <v>4</v>
      </c>
      <c r="AA87" s="41">
        <v>0.80952000000000002</v>
      </c>
      <c r="AB87" s="16">
        <f t="shared" si="6"/>
        <v>0.13494191242180517</v>
      </c>
      <c r="AC87" s="16">
        <f t="shared" si="7"/>
        <v>3.5746201966041107E-2</v>
      </c>
      <c r="AD87" s="16">
        <f t="shared" si="8"/>
        <v>0.15996425379803395</v>
      </c>
    </row>
    <row r="88" spans="1:30">
      <c r="A88" s="65" t="s">
        <v>1189</v>
      </c>
      <c r="B88" s="36">
        <v>1980</v>
      </c>
      <c r="C88" s="36">
        <v>1982</v>
      </c>
      <c r="D88" s="36" t="s">
        <v>284</v>
      </c>
      <c r="E88" s="36">
        <v>98</v>
      </c>
      <c r="F88" s="36">
        <v>5.3</v>
      </c>
      <c r="G88" s="36">
        <v>298</v>
      </c>
      <c r="H88" s="36">
        <v>1166</v>
      </c>
      <c r="I88" s="36">
        <v>1093</v>
      </c>
      <c r="J88" s="36">
        <v>120</v>
      </c>
      <c r="K88" s="36">
        <v>305</v>
      </c>
      <c r="L88" s="36">
        <v>38</v>
      </c>
      <c r="M88" s="36">
        <v>18</v>
      </c>
      <c r="N88" s="36">
        <v>12</v>
      </c>
      <c r="O88" s="36">
        <v>125</v>
      </c>
      <c r="P88" s="36">
        <v>48</v>
      </c>
      <c r="Q88" s="36">
        <v>177</v>
      </c>
      <c r="R88" s="36">
        <v>0.27900000000000003</v>
      </c>
      <c r="S88" s="36">
        <v>0.31</v>
      </c>
      <c r="T88" s="36">
        <v>0.38</v>
      </c>
      <c r="U88" s="36">
        <v>0.68899999999999995</v>
      </c>
      <c r="V88" s="36">
        <v>0.32100000000000001</v>
      </c>
      <c r="W88" s="36">
        <v>4</v>
      </c>
      <c r="X88" s="36">
        <v>8</v>
      </c>
      <c r="Y88" s="36">
        <v>54</v>
      </c>
      <c r="Z88" s="36">
        <v>19</v>
      </c>
      <c r="AA88" s="37">
        <v>0.73973</v>
      </c>
      <c r="AB88" s="16">
        <f t="shared" si="6"/>
        <v>0.10978956999085086</v>
      </c>
      <c r="AC88" s="16">
        <f t="shared" si="7"/>
        <v>1.0978956999085087E-2</v>
      </c>
      <c r="AD88" s="16">
        <f t="shared" si="8"/>
        <v>0.11436413540713632</v>
      </c>
    </row>
    <row r="89" spans="1:30" ht="30">
      <c r="A89" s="64" t="s">
        <v>1188</v>
      </c>
      <c r="B89" s="40">
        <v>2012</v>
      </c>
      <c r="C89" s="40">
        <v>2014</v>
      </c>
      <c r="D89" s="40" t="s">
        <v>278</v>
      </c>
      <c r="E89" s="40">
        <v>103</v>
      </c>
      <c r="F89" s="40">
        <v>5.2</v>
      </c>
      <c r="G89" s="40">
        <v>289</v>
      </c>
      <c r="H89" s="40">
        <v>1266</v>
      </c>
      <c r="I89" s="40">
        <v>1185</v>
      </c>
      <c r="J89" s="40">
        <v>150</v>
      </c>
      <c r="K89" s="40">
        <v>330</v>
      </c>
      <c r="L89" s="40">
        <v>73</v>
      </c>
      <c r="M89" s="40">
        <v>6</v>
      </c>
      <c r="N89" s="40">
        <v>33</v>
      </c>
      <c r="O89" s="40">
        <v>129</v>
      </c>
      <c r="P89" s="40">
        <v>58</v>
      </c>
      <c r="Q89" s="40">
        <v>219</v>
      </c>
      <c r="R89" s="40">
        <v>0.27800000000000002</v>
      </c>
      <c r="S89" s="40">
        <v>0.313</v>
      </c>
      <c r="T89" s="40">
        <v>0.434</v>
      </c>
      <c r="U89" s="40">
        <v>0.747</v>
      </c>
      <c r="V89" s="40">
        <v>0.316</v>
      </c>
      <c r="W89" s="40">
        <v>5</v>
      </c>
      <c r="X89" s="40">
        <v>6</v>
      </c>
      <c r="Y89" s="40">
        <v>10</v>
      </c>
      <c r="Z89" s="40">
        <v>7</v>
      </c>
      <c r="AA89" s="41">
        <v>0.58823999999999999</v>
      </c>
      <c r="AB89" s="16">
        <f t="shared" si="6"/>
        <v>0.12658227848101267</v>
      </c>
      <c r="AC89" s="16">
        <f t="shared" si="7"/>
        <v>2.7848101265822784E-2</v>
      </c>
      <c r="AD89" s="16">
        <f t="shared" si="8"/>
        <v>0.10886075949367088</v>
      </c>
    </row>
    <row r="90" spans="1:30">
      <c r="A90" s="65" t="s">
        <v>1187</v>
      </c>
      <c r="B90" s="36">
        <v>2010</v>
      </c>
      <c r="C90" s="36">
        <v>2013</v>
      </c>
      <c r="D90" s="36" t="s">
        <v>300</v>
      </c>
      <c r="E90" s="36">
        <v>105</v>
      </c>
      <c r="F90" s="36">
        <v>5.2</v>
      </c>
      <c r="G90" s="36">
        <v>274</v>
      </c>
      <c r="H90" s="36">
        <v>1003</v>
      </c>
      <c r="I90" s="36">
        <v>887</v>
      </c>
      <c r="J90" s="36">
        <v>118</v>
      </c>
      <c r="K90" s="36">
        <v>226</v>
      </c>
      <c r="L90" s="36">
        <v>58</v>
      </c>
      <c r="M90" s="36">
        <v>4</v>
      </c>
      <c r="N90" s="36">
        <v>26</v>
      </c>
      <c r="O90" s="36">
        <v>93</v>
      </c>
      <c r="P90" s="36">
        <v>103</v>
      </c>
      <c r="Q90" s="36">
        <v>232</v>
      </c>
      <c r="R90" s="36">
        <v>0.255</v>
      </c>
      <c r="S90" s="36">
        <v>0.33200000000000002</v>
      </c>
      <c r="T90" s="36">
        <v>0.41699999999999998</v>
      </c>
      <c r="U90" s="36">
        <v>0.749</v>
      </c>
      <c r="V90" s="36">
        <v>0.314</v>
      </c>
      <c r="W90" s="36">
        <v>3</v>
      </c>
      <c r="X90" s="36">
        <v>8</v>
      </c>
      <c r="Y90" s="36">
        <v>2</v>
      </c>
      <c r="Z90" s="36">
        <v>1</v>
      </c>
      <c r="AA90" s="37">
        <v>0.66666999999999998</v>
      </c>
      <c r="AB90" s="16">
        <f t="shared" si="6"/>
        <v>0.13303269447576099</v>
      </c>
      <c r="AC90" s="16">
        <f t="shared" si="7"/>
        <v>2.9312288613303268E-2</v>
      </c>
      <c r="AD90" s="16">
        <f t="shared" si="8"/>
        <v>0.10484780157835401</v>
      </c>
    </row>
    <row r="91" spans="1:30">
      <c r="A91" s="64" t="s">
        <v>1186</v>
      </c>
      <c r="B91" s="40">
        <v>2008</v>
      </c>
      <c r="C91" s="40">
        <v>2010</v>
      </c>
      <c r="D91" s="40" t="s">
        <v>286</v>
      </c>
      <c r="E91" s="40">
        <v>101</v>
      </c>
      <c r="F91" s="40">
        <v>5.2</v>
      </c>
      <c r="G91" s="40">
        <v>248</v>
      </c>
      <c r="H91" s="40">
        <v>1016</v>
      </c>
      <c r="I91" s="40">
        <v>963</v>
      </c>
      <c r="J91" s="40">
        <v>141</v>
      </c>
      <c r="K91" s="40">
        <v>287</v>
      </c>
      <c r="L91" s="40">
        <v>46</v>
      </c>
      <c r="M91" s="40">
        <v>8</v>
      </c>
      <c r="N91" s="40">
        <v>19</v>
      </c>
      <c r="O91" s="40">
        <v>91</v>
      </c>
      <c r="P91" s="40">
        <v>42</v>
      </c>
      <c r="Q91" s="40">
        <v>133</v>
      </c>
      <c r="R91" s="40">
        <v>0.29799999999999999</v>
      </c>
      <c r="S91" s="40">
        <v>0.32700000000000001</v>
      </c>
      <c r="T91" s="40">
        <v>0.42199999999999999</v>
      </c>
      <c r="U91" s="40">
        <v>0.749</v>
      </c>
      <c r="V91" s="40">
        <v>0.32800000000000001</v>
      </c>
      <c r="W91" s="40">
        <v>3</v>
      </c>
      <c r="X91" s="40">
        <v>6</v>
      </c>
      <c r="Y91" s="40">
        <v>23</v>
      </c>
      <c r="Z91" s="40">
        <v>8</v>
      </c>
      <c r="AA91" s="41">
        <v>0.74194000000000004</v>
      </c>
      <c r="AB91" s="16">
        <f t="shared" si="6"/>
        <v>0.14641744548286603</v>
      </c>
      <c r="AC91" s="16">
        <f t="shared" si="7"/>
        <v>1.9730010384215992E-2</v>
      </c>
      <c r="AD91" s="16">
        <f t="shared" si="8"/>
        <v>9.4496365524402909E-2</v>
      </c>
    </row>
    <row r="92" spans="1:30">
      <c r="A92" s="65" t="s">
        <v>1185</v>
      </c>
      <c r="B92" s="36">
        <v>2003</v>
      </c>
      <c r="C92" s="36">
        <v>2005</v>
      </c>
      <c r="D92" s="36" t="s">
        <v>279</v>
      </c>
      <c r="E92" s="36">
        <v>98</v>
      </c>
      <c r="F92" s="36">
        <v>5.2</v>
      </c>
      <c r="G92" s="36">
        <v>246</v>
      </c>
      <c r="H92" s="36">
        <v>1008</v>
      </c>
      <c r="I92" s="36">
        <v>890</v>
      </c>
      <c r="J92" s="36">
        <v>137</v>
      </c>
      <c r="K92" s="36">
        <v>222</v>
      </c>
      <c r="L92" s="36">
        <v>59</v>
      </c>
      <c r="M92" s="36">
        <v>5</v>
      </c>
      <c r="N92" s="36">
        <v>31</v>
      </c>
      <c r="O92" s="36">
        <v>102</v>
      </c>
      <c r="P92" s="36">
        <v>94</v>
      </c>
      <c r="Q92" s="36">
        <v>200</v>
      </c>
      <c r="R92" s="36">
        <v>0.249</v>
      </c>
      <c r="S92" s="36">
        <v>0.32600000000000001</v>
      </c>
      <c r="T92" s="36">
        <v>0.43099999999999999</v>
      </c>
      <c r="U92" s="36">
        <v>0.75800000000000001</v>
      </c>
      <c r="V92" s="36">
        <v>0.28699999999999998</v>
      </c>
      <c r="W92" s="36">
        <v>11</v>
      </c>
      <c r="X92" s="36">
        <v>7</v>
      </c>
      <c r="Y92" s="36">
        <v>7</v>
      </c>
      <c r="Z92" s="36">
        <v>3</v>
      </c>
      <c r="AA92" s="37">
        <v>0.7</v>
      </c>
      <c r="AB92" s="16">
        <f t="shared" si="6"/>
        <v>0.15393258426966291</v>
      </c>
      <c r="AC92" s="16">
        <f t="shared" si="7"/>
        <v>3.4831460674157301E-2</v>
      </c>
      <c r="AD92" s="16">
        <f t="shared" si="8"/>
        <v>0.1146067415730337</v>
      </c>
    </row>
    <row r="93" spans="1:30">
      <c r="A93" s="64" t="s">
        <v>1184</v>
      </c>
      <c r="B93" s="40">
        <v>1989</v>
      </c>
      <c r="C93" s="40">
        <v>1991</v>
      </c>
      <c r="D93" s="40" t="s">
        <v>277</v>
      </c>
      <c r="E93" s="40">
        <v>104</v>
      </c>
      <c r="F93" s="40">
        <v>5.2</v>
      </c>
      <c r="G93" s="40">
        <v>303</v>
      </c>
      <c r="H93" s="40">
        <v>1217</v>
      </c>
      <c r="I93" s="40">
        <v>1108</v>
      </c>
      <c r="J93" s="40">
        <v>167</v>
      </c>
      <c r="K93" s="40">
        <v>294</v>
      </c>
      <c r="L93" s="40">
        <v>47</v>
      </c>
      <c r="M93" s="40">
        <v>17</v>
      </c>
      <c r="N93" s="40">
        <v>26</v>
      </c>
      <c r="O93" s="40">
        <v>137</v>
      </c>
      <c r="P93" s="40">
        <v>89</v>
      </c>
      <c r="Q93" s="40">
        <v>255</v>
      </c>
      <c r="R93" s="40">
        <v>0.26500000000000001</v>
      </c>
      <c r="S93" s="40">
        <v>0.32200000000000001</v>
      </c>
      <c r="T93" s="40">
        <v>0.40899999999999997</v>
      </c>
      <c r="U93" s="40">
        <v>0.73099999999999998</v>
      </c>
      <c r="V93" s="40">
        <v>0.32</v>
      </c>
      <c r="W93" s="40">
        <v>8</v>
      </c>
      <c r="X93" s="40">
        <v>10</v>
      </c>
      <c r="Y93" s="40">
        <v>38</v>
      </c>
      <c r="Z93" s="40">
        <v>25</v>
      </c>
      <c r="AA93" s="41">
        <v>0.60316999999999998</v>
      </c>
      <c r="AB93" s="16">
        <f t="shared" si="6"/>
        <v>0.15072202166064982</v>
      </c>
      <c r="AC93" s="16">
        <f t="shared" si="7"/>
        <v>2.3465703971119134E-2</v>
      </c>
      <c r="AD93" s="16">
        <f t="shared" si="8"/>
        <v>0.12364620938628158</v>
      </c>
    </row>
    <row r="94" spans="1:30">
      <c r="A94" s="65" t="s">
        <v>1183</v>
      </c>
      <c r="B94" s="36">
        <v>2004</v>
      </c>
      <c r="C94" s="36">
        <v>2006</v>
      </c>
      <c r="D94" s="36" t="s">
        <v>280</v>
      </c>
      <c r="E94" s="36">
        <v>101</v>
      </c>
      <c r="F94" s="36">
        <v>5.0999999999999996</v>
      </c>
      <c r="G94" s="36">
        <v>307</v>
      </c>
      <c r="H94" s="36">
        <v>1264</v>
      </c>
      <c r="I94" s="36">
        <v>1184</v>
      </c>
      <c r="J94" s="36">
        <v>138</v>
      </c>
      <c r="K94" s="36">
        <v>326</v>
      </c>
      <c r="L94" s="36">
        <v>78</v>
      </c>
      <c r="M94" s="36">
        <v>4</v>
      </c>
      <c r="N94" s="36">
        <v>44</v>
      </c>
      <c r="O94" s="36">
        <v>196</v>
      </c>
      <c r="P94" s="36">
        <v>54</v>
      </c>
      <c r="Q94" s="36">
        <v>218</v>
      </c>
      <c r="R94" s="36">
        <v>0.27500000000000002</v>
      </c>
      <c r="S94" s="36">
        <v>0.31</v>
      </c>
      <c r="T94" s="36">
        <v>0.45900000000000002</v>
      </c>
      <c r="U94" s="36">
        <v>0.76900000000000002</v>
      </c>
      <c r="V94" s="36">
        <v>0.30099999999999999</v>
      </c>
      <c r="W94" s="36">
        <v>11</v>
      </c>
      <c r="X94" s="36">
        <v>14</v>
      </c>
      <c r="Y94" s="36">
        <v>2</v>
      </c>
      <c r="Z94" s="36">
        <v>1</v>
      </c>
      <c r="AA94" s="37">
        <v>0.66666999999999998</v>
      </c>
      <c r="AB94" s="16">
        <f t="shared" si="6"/>
        <v>0.11655405405405406</v>
      </c>
      <c r="AC94" s="16">
        <f t="shared" si="7"/>
        <v>3.7162162162162164E-2</v>
      </c>
      <c r="AD94" s="16">
        <f t="shared" si="8"/>
        <v>0.16554054054054054</v>
      </c>
    </row>
    <row r="95" spans="1:30">
      <c r="A95" s="64" t="s">
        <v>210</v>
      </c>
      <c r="B95" s="40">
        <v>1975</v>
      </c>
      <c r="C95" s="40">
        <v>1977</v>
      </c>
      <c r="D95" s="40" t="s">
        <v>281</v>
      </c>
      <c r="E95" s="40">
        <v>102</v>
      </c>
      <c r="F95" s="40">
        <v>5.0999999999999996</v>
      </c>
      <c r="G95" s="40">
        <v>291</v>
      </c>
      <c r="H95" s="40">
        <v>1163</v>
      </c>
      <c r="I95" s="40">
        <v>1039</v>
      </c>
      <c r="J95" s="40">
        <v>147</v>
      </c>
      <c r="K95" s="40">
        <v>271</v>
      </c>
      <c r="L95" s="40">
        <v>55</v>
      </c>
      <c r="M95" s="40">
        <v>9</v>
      </c>
      <c r="N95" s="40">
        <v>23</v>
      </c>
      <c r="O95" s="40">
        <v>106</v>
      </c>
      <c r="P95" s="40">
        <v>82</v>
      </c>
      <c r="Q95" s="40">
        <v>159</v>
      </c>
      <c r="R95" s="40">
        <v>0.26100000000000001</v>
      </c>
      <c r="S95" s="40">
        <v>0.32300000000000001</v>
      </c>
      <c r="T95" s="40">
        <v>0.39700000000000002</v>
      </c>
      <c r="U95" s="40">
        <v>0.72</v>
      </c>
      <c r="V95" s="40">
        <v>0.28599999999999998</v>
      </c>
      <c r="W95" s="40">
        <v>18</v>
      </c>
      <c r="X95" s="40">
        <v>11</v>
      </c>
      <c r="Y95" s="40">
        <v>22</v>
      </c>
      <c r="Z95" s="40">
        <v>14</v>
      </c>
      <c r="AA95" s="41">
        <v>0.61111000000000004</v>
      </c>
      <c r="AB95" s="16">
        <f t="shared" si="6"/>
        <v>0.14148219441770934</v>
      </c>
      <c r="AC95" s="16">
        <f t="shared" si="7"/>
        <v>2.2136669874879691E-2</v>
      </c>
      <c r="AD95" s="16">
        <f t="shared" si="8"/>
        <v>0.10202117420596728</v>
      </c>
    </row>
    <row r="96" spans="1:30" ht="30">
      <c r="A96" s="65" t="s">
        <v>1182</v>
      </c>
      <c r="B96" s="36">
        <v>2002</v>
      </c>
      <c r="C96" s="36">
        <v>2004</v>
      </c>
      <c r="D96" s="36" t="s">
        <v>277</v>
      </c>
      <c r="E96" s="36">
        <v>96</v>
      </c>
      <c r="F96" s="36">
        <v>5</v>
      </c>
      <c r="G96" s="36">
        <v>339</v>
      </c>
      <c r="H96" s="36">
        <v>1348</v>
      </c>
      <c r="I96" s="36">
        <v>1232</v>
      </c>
      <c r="J96" s="36">
        <v>156</v>
      </c>
      <c r="K96" s="36">
        <v>356</v>
      </c>
      <c r="L96" s="36">
        <v>55</v>
      </c>
      <c r="M96" s="36">
        <v>10</v>
      </c>
      <c r="N96" s="36">
        <v>10</v>
      </c>
      <c r="O96" s="36">
        <v>116</v>
      </c>
      <c r="P96" s="36">
        <v>87</v>
      </c>
      <c r="Q96" s="36">
        <v>157</v>
      </c>
      <c r="R96" s="36">
        <v>0.28899999999999998</v>
      </c>
      <c r="S96" s="36">
        <v>0.34499999999999997</v>
      </c>
      <c r="T96" s="36">
        <v>0.374</v>
      </c>
      <c r="U96" s="36">
        <v>0.71899999999999997</v>
      </c>
      <c r="V96" s="36">
        <v>0.32400000000000001</v>
      </c>
      <c r="W96" s="36">
        <v>21</v>
      </c>
      <c r="X96" s="36">
        <v>4</v>
      </c>
      <c r="Y96" s="36">
        <v>14</v>
      </c>
      <c r="Z96" s="36">
        <v>6</v>
      </c>
      <c r="AA96" s="37">
        <v>0.7</v>
      </c>
      <c r="AB96" s="16">
        <f t="shared" si="6"/>
        <v>0.12662337662337661</v>
      </c>
      <c r="AC96" s="16">
        <f t="shared" si="7"/>
        <v>8.1168831168831161E-3</v>
      </c>
      <c r="AD96" s="16">
        <f t="shared" si="8"/>
        <v>9.4155844155844159E-2</v>
      </c>
    </row>
    <row r="97" spans="1:30">
      <c r="A97" s="64" t="s">
        <v>1181</v>
      </c>
      <c r="B97" s="40">
        <v>2013</v>
      </c>
      <c r="C97" s="40">
        <v>2015</v>
      </c>
      <c r="D97" s="40" t="s">
        <v>280</v>
      </c>
      <c r="E97" s="40">
        <v>101</v>
      </c>
      <c r="F97" s="40">
        <v>4.9000000000000004</v>
      </c>
      <c r="G97" s="40">
        <v>346</v>
      </c>
      <c r="H97" s="40">
        <v>1397</v>
      </c>
      <c r="I97" s="40">
        <v>1299</v>
      </c>
      <c r="J97" s="40">
        <v>150</v>
      </c>
      <c r="K97" s="40">
        <v>344</v>
      </c>
      <c r="L97" s="40">
        <v>70</v>
      </c>
      <c r="M97" s="40">
        <v>9</v>
      </c>
      <c r="N97" s="40">
        <v>36</v>
      </c>
      <c r="O97" s="40">
        <v>161</v>
      </c>
      <c r="P97" s="40">
        <v>84</v>
      </c>
      <c r="Q97" s="40">
        <v>331</v>
      </c>
      <c r="R97" s="40">
        <v>0.26500000000000001</v>
      </c>
      <c r="S97" s="40">
        <v>0.311</v>
      </c>
      <c r="T97" s="40">
        <v>0.41599999999999998</v>
      </c>
      <c r="U97" s="40">
        <v>0.72699999999999998</v>
      </c>
      <c r="V97" s="40">
        <v>0.32800000000000001</v>
      </c>
      <c r="W97" s="40">
        <v>6</v>
      </c>
      <c r="X97" s="40">
        <v>7</v>
      </c>
      <c r="Y97" s="40">
        <v>10</v>
      </c>
      <c r="Z97" s="40">
        <v>5</v>
      </c>
      <c r="AA97" s="41">
        <v>0.66666999999999998</v>
      </c>
      <c r="AB97" s="16">
        <f t="shared" si="6"/>
        <v>0.11547344110854503</v>
      </c>
      <c r="AC97" s="16">
        <f t="shared" si="7"/>
        <v>2.771362586605081E-2</v>
      </c>
      <c r="AD97" s="16">
        <f t="shared" si="8"/>
        <v>0.123941493456505</v>
      </c>
    </row>
    <row r="98" spans="1:30">
      <c r="A98" s="65" t="s">
        <v>1180</v>
      </c>
      <c r="B98" s="36">
        <v>2006</v>
      </c>
      <c r="C98" s="36">
        <v>2008</v>
      </c>
      <c r="D98" s="36" t="s">
        <v>279</v>
      </c>
      <c r="E98" s="36">
        <v>95</v>
      </c>
      <c r="F98" s="36">
        <v>4.9000000000000004</v>
      </c>
      <c r="G98" s="36">
        <v>361</v>
      </c>
      <c r="H98" s="36">
        <v>1508</v>
      </c>
      <c r="I98" s="36">
        <v>1363</v>
      </c>
      <c r="J98" s="36">
        <v>178</v>
      </c>
      <c r="K98" s="36">
        <v>373</v>
      </c>
      <c r="L98" s="36">
        <v>85</v>
      </c>
      <c r="M98" s="36">
        <v>22</v>
      </c>
      <c r="N98" s="36">
        <v>38</v>
      </c>
      <c r="O98" s="36">
        <v>150</v>
      </c>
      <c r="P98" s="36">
        <v>115</v>
      </c>
      <c r="Q98" s="36">
        <v>259</v>
      </c>
      <c r="R98" s="36">
        <v>0.27400000000000002</v>
      </c>
      <c r="S98" s="36">
        <v>0.32800000000000001</v>
      </c>
      <c r="T98" s="36">
        <v>0.45200000000000001</v>
      </c>
      <c r="U98" s="36">
        <v>0.78</v>
      </c>
      <c r="V98" s="36">
        <v>0.31</v>
      </c>
      <c r="W98" s="36">
        <v>4</v>
      </c>
      <c r="X98" s="36">
        <v>16</v>
      </c>
      <c r="Y98" s="36">
        <v>14</v>
      </c>
      <c r="Z98" s="36">
        <v>3</v>
      </c>
      <c r="AA98" s="37">
        <v>0.82352999999999998</v>
      </c>
      <c r="AB98" s="16">
        <f t="shared" si="6"/>
        <v>0.13059427732942039</v>
      </c>
      <c r="AC98" s="16">
        <f t="shared" si="7"/>
        <v>2.7879677182685254E-2</v>
      </c>
      <c r="AD98" s="16">
        <f t="shared" si="8"/>
        <v>0.11005135730007337</v>
      </c>
    </row>
    <row r="99" spans="1:30">
      <c r="A99" s="64" t="s">
        <v>121</v>
      </c>
      <c r="B99" s="40">
        <v>1988</v>
      </c>
      <c r="C99" s="40">
        <v>1990</v>
      </c>
      <c r="D99" s="40" t="s">
        <v>278</v>
      </c>
      <c r="E99" s="40">
        <v>101</v>
      </c>
      <c r="F99" s="40">
        <v>4.9000000000000004</v>
      </c>
      <c r="G99" s="40">
        <v>244</v>
      </c>
      <c r="H99" s="40">
        <v>1041</v>
      </c>
      <c r="I99" s="40">
        <v>935</v>
      </c>
      <c r="J99" s="40">
        <v>113</v>
      </c>
      <c r="K99" s="40">
        <v>253</v>
      </c>
      <c r="L99" s="40">
        <v>49</v>
      </c>
      <c r="M99" s="40">
        <v>1</v>
      </c>
      <c r="N99" s="40">
        <v>19</v>
      </c>
      <c r="O99" s="40">
        <v>111</v>
      </c>
      <c r="P99" s="40">
        <v>78</v>
      </c>
      <c r="Q99" s="40">
        <v>81</v>
      </c>
      <c r="R99" s="40">
        <v>0.27100000000000002</v>
      </c>
      <c r="S99" s="40">
        <v>0.32700000000000001</v>
      </c>
      <c r="T99" s="40">
        <v>0.38600000000000001</v>
      </c>
      <c r="U99" s="40">
        <v>0.71299999999999997</v>
      </c>
      <c r="V99" s="40">
        <v>0.27600000000000002</v>
      </c>
      <c r="W99" s="40">
        <v>7</v>
      </c>
      <c r="X99" s="40">
        <v>13</v>
      </c>
      <c r="Y99" s="40">
        <v>38</v>
      </c>
      <c r="Z99" s="40">
        <v>17</v>
      </c>
      <c r="AA99" s="41">
        <v>0.69091000000000002</v>
      </c>
      <c r="AB99" s="16">
        <f t="shared" ref="AB99:AB162" si="9">J99/I99</f>
        <v>0.12085561497326203</v>
      </c>
      <c r="AC99" s="16">
        <f t="shared" ref="AC99:AC162" si="10">N99/I99</f>
        <v>2.0320855614973262E-2</v>
      </c>
      <c r="AD99" s="16">
        <f t="shared" ref="AD99:AD162" si="11">O99/I99</f>
        <v>0.11871657754010695</v>
      </c>
    </row>
    <row r="100" spans="1:30">
      <c r="A100" s="65" t="s">
        <v>1179</v>
      </c>
      <c r="B100" s="36">
        <v>1982</v>
      </c>
      <c r="C100" s="36">
        <v>1984</v>
      </c>
      <c r="D100" s="36" t="s">
        <v>293</v>
      </c>
      <c r="E100" s="36">
        <v>105</v>
      </c>
      <c r="F100" s="36">
        <v>4.8</v>
      </c>
      <c r="G100" s="36">
        <v>268</v>
      </c>
      <c r="H100" s="36">
        <v>1075</v>
      </c>
      <c r="I100" s="36">
        <v>930</v>
      </c>
      <c r="J100" s="36">
        <v>171</v>
      </c>
      <c r="K100" s="36">
        <v>230</v>
      </c>
      <c r="L100" s="36">
        <v>44</v>
      </c>
      <c r="M100" s="36">
        <v>14</v>
      </c>
      <c r="N100" s="36">
        <v>25</v>
      </c>
      <c r="O100" s="36">
        <v>80</v>
      </c>
      <c r="P100" s="36">
        <v>128</v>
      </c>
      <c r="Q100" s="36">
        <v>203</v>
      </c>
      <c r="R100" s="36">
        <v>0.247</v>
      </c>
      <c r="S100" s="36">
        <v>0.33800000000000002</v>
      </c>
      <c r="T100" s="36">
        <v>0.40500000000000003</v>
      </c>
      <c r="U100" s="36">
        <v>0.74399999999999999</v>
      </c>
      <c r="V100" s="36">
        <v>0.28899999999999998</v>
      </c>
      <c r="W100" s="36">
        <v>4</v>
      </c>
      <c r="X100" s="36">
        <v>8</v>
      </c>
      <c r="Y100" s="36">
        <v>98</v>
      </c>
      <c r="Z100" s="36">
        <v>27</v>
      </c>
      <c r="AA100" s="37">
        <v>0.78400000000000003</v>
      </c>
      <c r="AB100" s="16">
        <f t="shared" si="9"/>
        <v>0.18387096774193548</v>
      </c>
      <c r="AC100" s="16">
        <f t="shared" si="10"/>
        <v>2.6881720430107527E-2</v>
      </c>
      <c r="AD100" s="16">
        <f t="shared" si="11"/>
        <v>8.6021505376344093E-2</v>
      </c>
    </row>
    <row r="101" spans="1:30" ht="30">
      <c r="A101" s="64" t="s">
        <v>1178</v>
      </c>
      <c r="B101" s="40">
        <v>2010</v>
      </c>
      <c r="C101" s="40">
        <v>2012</v>
      </c>
      <c r="D101" s="40" t="s">
        <v>284</v>
      </c>
      <c r="E101" s="40">
        <v>98</v>
      </c>
      <c r="F101" s="40">
        <v>4.7</v>
      </c>
      <c r="G101" s="40">
        <v>307</v>
      </c>
      <c r="H101" s="40">
        <v>1111</v>
      </c>
      <c r="I101" s="40">
        <v>1023</v>
      </c>
      <c r="J101" s="40">
        <v>115</v>
      </c>
      <c r="K101" s="40">
        <v>285</v>
      </c>
      <c r="L101" s="40">
        <v>42</v>
      </c>
      <c r="M101" s="40">
        <v>5</v>
      </c>
      <c r="N101" s="40">
        <v>28</v>
      </c>
      <c r="O101" s="40">
        <v>143</v>
      </c>
      <c r="P101" s="40">
        <v>69</v>
      </c>
      <c r="Q101" s="40">
        <v>187</v>
      </c>
      <c r="R101" s="40">
        <v>0.27900000000000003</v>
      </c>
      <c r="S101" s="40">
        <v>0.32600000000000001</v>
      </c>
      <c r="T101" s="40">
        <v>0.41199999999999998</v>
      </c>
      <c r="U101" s="40">
        <v>0.73799999999999999</v>
      </c>
      <c r="V101" s="40">
        <v>0.315</v>
      </c>
      <c r="W101" s="40">
        <v>7</v>
      </c>
      <c r="X101" s="40">
        <v>7</v>
      </c>
      <c r="Y101" s="40">
        <v>10</v>
      </c>
      <c r="Z101" s="40">
        <v>4</v>
      </c>
      <c r="AA101" s="41">
        <v>0.71428999999999998</v>
      </c>
      <c r="AB101" s="16">
        <f t="shared" si="9"/>
        <v>0.11241446725317693</v>
      </c>
      <c r="AC101" s="16">
        <f t="shared" si="10"/>
        <v>2.7370478983382209E-2</v>
      </c>
      <c r="AD101" s="16">
        <f t="shared" si="11"/>
        <v>0.13978494623655913</v>
      </c>
    </row>
    <row r="102" spans="1:30">
      <c r="A102" s="65" t="s">
        <v>1177</v>
      </c>
      <c r="B102" s="36">
        <v>1999</v>
      </c>
      <c r="C102" s="36">
        <v>2001</v>
      </c>
      <c r="D102" s="36" t="s">
        <v>279</v>
      </c>
      <c r="E102" s="36">
        <v>99</v>
      </c>
      <c r="F102" s="36">
        <v>4.7</v>
      </c>
      <c r="G102" s="36">
        <v>303</v>
      </c>
      <c r="H102" s="36">
        <v>1321</v>
      </c>
      <c r="I102" s="36">
        <v>1216</v>
      </c>
      <c r="J102" s="36">
        <v>194</v>
      </c>
      <c r="K102" s="36">
        <v>346</v>
      </c>
      <c r="L102" s="36">
        <v>71</v>
      </c>
      <c r="M102" s="36">
        <v>8</v>
      </c>
      <c r="N102" s="36">
        <v>30</v>
      </c>
      <c r="O102" s="36">
        <v>165</v>
      </c>
      <c r="P102" s="36">
        <v>95</v>
      </c>
      <c r="Q102" s="36">
        <v>182</v>
      </c>
      <c r="R102" s="36">
        <v>0.28499999999999998</v>
      </c>
      <c r="S102" s="36">
        <v>0.33500000000000002</v>
      </c>
      <c r="T102" s="36">
        <v>0.43</v>
      </c>
      <c r="U102" s="36">
        <v>0.76500000000000001</v>
      </c>
      <c r="V102" s="36">
        <v>0.312</v>
      </c>
      <c r="W102" s="36">
        <v>1</v>
      </c>
      <c r="X102" s="36">
        <v>9</v>
      </c>
      <c r="Y102" s="36">
        <v>14</v>
      </c>
      <c r="Z102" s="36">
        <v>3</v>
      </c>
      <c r="AA102" s="37">
        <v>0.82352999999999998</v>
      </c>
      <c r="AB102" s="16">
        <f t="shared" si="9"/>
        <v>0.15953947368421054</v>
      </c>
      <c r="AC102" s="16">
        <f t="shared" si="10"/>
        <v>2.4671052631578948E-2</v>
      </c>
      <c r="AD102" s="16">
        <f t="shared" si="11"/>
        <v>0.13569078947368421</v>
      </c>
    </row>
    <row r="103" spans="1:30">
      <c r="A103" s="64" t="s">
        <v>1176</v>
      </c>
      <c r="B103" s="40">
        <v>1977</v>
      </c>
      <c r="C103" s="40">
        <v>1979</v>
      </c>
      <c r="D103" s="40" t="s">
        <v>277</v>
      </c>
      <c r="E103" s="40">
        <v>102</v>
      </c>
      <c r="F103" s="40">
        <v>4.7</v>
      </c>
      <c r="G103" s="40">
        <v>240</v>
      </c>
      <c r="H103" s="40">
        <v>903</v>
      </c>
      <c r="I103" s="40">
        <v>827</v>
      </c>
      <c r="J103" s="40">
        <v>112</v>
      </c>
      <c r="K103" s="40">
        <v>208</v>
      </c>
      <c r="L103" s="40">
        <v>39</v>
      </c>
      <c r="M103" s="40">
        <v>6</v>
      </c>
      <c r="N103" s="40">
        <v>36</v>
      </c>
      <c r="O103" s="40">
        <v>113</v>
      </c>
      <c r="P103" s="40">
        <v>65</v>
      </c>
      <c r="Q103" s="40">
        <v>188</v>
      </c>
      <c r="R103" s="40">
        <v>0.252</v>
      </c>
      <c r="S103" s="40">
        <v>0.309</v>
      </c>
      <c r="T103" s="40">
        <v>0.44400000000000001</v>
      </c>
      <c r="U103" s="40">
        <v>0.753</v>
      </c>
      <c r="V103" s="40">
        <v>0.28399999999999997</v>
      </c>
      <c r="W103" s="40">
        <v>5</v>
      </c>
      <c r="X103" s="40">
        <v>2</v>
      </c>
      <c r="Y103" s="40">
        <v>6</v>
      </c>
      <c r="Z103" s="40">
        <v>7</v>
      </c>
      <c r="AA103" s="41">
        <v>0.46154000000000001</v>
      </c>
      <c r="AB103" s="16">
        <f t="shared" si="9"/>
        <v>0.13542926239419589</v>
      </c>
      <c r="AC103" s="16">
        <f t="shared" si="10"/>
        <v>4.3530834340991538E-2</v>
      </c>
      <c r="AD103" s="16">
        <f t="shared" si="11"/>
        <v>0.13663845223700122</v>
      </c>
    </row>
    <row r="104" spans="1:30">
      <c r="A104" s="65" t="s">
        <v>1175</v>
      </c>
      <c r="B104" s="36">
        <v>2013</v>
      </c>
      <c r="C104" s="36">
        <v>2015</v>
      </c>
      <c r="D104" s="36" t="s">
        <v>284</v>
      </c>
      <c r="E104" s="36">
        <v>95</v>
      </c>
      <c r="F104" s="36">
        <v>4.5999999999999996</v>
      </c>
      <c r="G104" s="36">
        <v>364</v>
      </c>
      <c r="H104" s="36">
        <v>1426</v>
      </c>
      <c r="I104" s="36">
        <v>1307</v>
      </c>
      <c r="J104" s="36">
        <v>133</v>
      </c>
      <c r="K104" s="36">
        <v>309</v>
      </c>
      <c r="L104" s="36">
        <v>58</v>
      </c>
      <c r="M104" s="36">
        <v>1</v>
      </c>
      <c r="N104" s="36">
        <v>49</v>
      </c>
      <c r="O104" s="36">
        <v>171</v>
      </c>
      <c r="P104" s="36">
        <v>96</v>
      </c>
      <c r="Q104" s="36">
        <v>330</v>
      </c>
      <c r="R104" s="36">
        <v>0.23599999999999999</v>
      </c>
      <c r="S104" s="36">
        <v>0.29299999999999998</v>
      </c>
      <c r="T104" s="36">
        <v>0.39500000000000002</v>
      </c>
      <c r="U104" s="36">
        <v>0.68799999999999994</v>
      </c>
      <c r="V104" s="36">
        <v>0.27700000000000002</v>
      </c>
      <c r="W104" s="36">
        <v>13</v>
      </c>
      <c r="X104" s="36">
        <v>10</v>
      </c>
      <c r="Y104" s="36">
        <v>4</v>
      </c>
      <c r="Z104" s="36">
        <v>4</v>
      </c>
      <c r="AA104" s="37">
        <v>0.5</v>
      </c>
      <c r="AB104" s="16">
        <f t="shared" si="9"/>
        <v>0.10175975516449885</v>
      </c>
      <c r="AC104" s="16">
        <f t="shared" si="10"/>
        <v>3.7490436113236422E-2</v>
      </c>
      <c r="AD104" s="16">
        <f t="shared" si="11"/>
        <v>0.13083397092578425</v>
      </c>
    </row>
    <row r="105" spans="1:30">
      <c r="A105" s="64" t="s">
        <v>1174</v>
      </c>
      <c r="B105" s="40">
        <v>2011</v>
      </c>
      <c r="C105" s="40">
        <v>2013</v>
      </c>
      <c r="D105" s="40" t="s">
        <v>280</v>
      </c>
      <c r="E105" s="40">
        <v>105</v>
      </c>
      <c r="F105" s="40">
        <v>4.5999999999999996</v>
      </c>
      <c r="G105" s="40">
        <v>254</v>
      </c>
      <c r="H105" s="40">
        <v>949</v>
      </c>
      <c r="I105" s="40">
        <v>899</v>
      </c>
      <c r="J105" s="40">
        <v>136</v>
      </c>
      <c r="K105" s="40">
        <v>249</v>
      </c>
      <c r="L105" s="40">
        <v>44</v>
      </c>
      <c r="M105" s="40">
        <v>2</v>
      </c>
      <c r="N105" s="40">
        <v>52</v>
      </c>
      <c r="O105" s="40">
        <v>158</v>
      </c>
      <c r="P105" s="40">
        <v>42</v>
      </c>
      <c r="Q105" s="40">
        <v>228</v>
      </c>
      <c r="R105" s="40">
        <v>0.27700000000000002</v>
      </c>
      <c r="S105" s="40">
        <v>0.309</v>
      </c>
      <c r="T105" s="40">
        <v>0.504</v>
      </c>
      <c r="U105" s="40">
        <v>0.81299999999999994</v>
      </c>
      <c r="V105" s="40">
        <v>0.315</v>
      </c>
      <c r="W105" s="40">
        <v>2</v>
      </c>
      <c r="X105" s="40">
        <v>6</v>
      </c>
      <c r="Y105" s="40">
        <v>8</v>
      </c>
      <c r="Z105" s="40">
        <v>6</v>
      </c>
      <c r="AA105" s="41">
        <v>0.57142999999999999</v>
      </c>
      <c r="AB105" s="16">
        <f t="shared" si="9"/>
        <v>0.15127919911012236</v>
      </c>
      <c r="AC105" s="16">
        <f t="shared" si="10"/>
        <v>5.7842046718576193E-2</v>
      </c>
      <c r="AD105" s="16">
        <f t="shared" si="11"/>
        <v>0.1757508342602892</v>
      </c>
    </row>
    <row r="106" spans="1:30">
      <c r="A106" s="65" t="s">
        <v>1173</v>
      </c>
      <c r="B106" s="36">
        <v>2016</v>
      </c>
      <c r="C106" s="36">
        <v>2018</v>
      </c>
      <c r="D106" s="36" t="s">
        <v>279</v>
      </c>
      <c r="E106" s="36">
        <v>103</v>
      </c>
      <c r="F106" s="36">
        <v>4.5</v>
      </c>
      <c r="G106" s="36">
        <v>280</v>
      </c>
      <c r="H106" s="36">
        <v>976</v>
      </c>
      <c r="I106" s="36">
        <v>868</v>
      </c>
      <c r="J106" s="36">
        <v>116</v>
      </c>
      <c r="K106" s="36">
        <v>242</v>
      </c>
      <c r="L106" s="36">
        <v>39</v>
      </c>
      <c r="M106" s="36">
        <v>17</v>
      </c>
      <c r="N106" s="36">
        <v>7</v>
      </c>
      <c r="O106" s="36">
        <v>70</v>
      </c>
      <c r="P106" s="36">
        <v>84</v>
      </c>
      <c r="Q106" s="36">
        <v>195</v>
      </c>
      <c r="R106" s="36">
        <v>0.27900000000000003</v>
      </c>
      <c r="S106" s="36">
        <v>0.34599999999999997</v>
      </c>
      <c r="T106" s="36">
        <v>0.38700000000000001</v>
      </c>
      <c r="U106" s="36">
        <v>0.73399999999999999</v>
      </c>
      <c r="V106" s="36">
        <v>0.35099999999999998</v>
      </c>
      <c r="W106" s="36">
        <v>8</v>
      </c>
      <c r="X106" s="36">
        <v>4</v>
      </c>
      <c r="Y106" s="36">
        <v>65</v>
      </c>
      <c r="Z106" s="36">
        <v>24</v>
      </c>
      <c r="AA106" s="37">
        <v>0.73033999999999999</v>
      </c>
      <c r="AB106" s="16">
        <f t="shared" si="9"/>
        <v>0.13364055299539171</v>
      </c>
      <c r="AC106" s="16">
        <f t="shared" si="10"/>
        <v>8.0645161290322578E-3</v>
      </c>
      <c r="AD106" s="16">
        <f t="shared" si="11"/>
        <v>8.0645161290322578E-2</v>
      </c>
    </row>
    <row r="107" spans="1:30" ht="30">
      <c r="A107" s="64" t="s">
        <v>1172</v>
      </c>
      <c r="B107" s="40">
        <v>2014</v>
      </c>
      <c r="C107" s="40">
        <v>2016</v>
      </c>
      <c r="D107" s="40" t="s">
        <v>280</v>
      </c>
      <c r="E107" s="40">
        <v>95</v>
      </c>
      <c r="F107" s="40">
        <v>4.5</v>
      </c>
      <c r="G107" s="40">
        <v>341</v>
      </c>
      <c r="H107" s="40">
        <v>1302</v>
      </c>
      <c r="I107" s="40">
        <v>1181</v>
      </c>
      <c r="J107" s="40">
        <v>153</v>
      </c>
      <c r="K107" s="40">
        <v>303</v>
      </c>
      <c r="L107" s="40">
        <v>53</v>
      </c>
      <c r="M107" s="40">
        <v>5</v>
      </c>
      <c r="N107" s="40">
        <v>38</v>
      </c>
      <c r="O107" s="40">
        <v>141</v>
      </c>
      <c r="P107" s="40">
        <v>90</v>
      </c>
      <c r="Q107" s="40">
        <v>316</v>
      </c>
      <c r="R107" s="40">
        <v>0.25700000000000001</v>
      </c>
      <c r="S107" s="40">
        <v>0.316</v>
      </c>
      <c r="T107" s="40">
        <v>0.40600000000000003</v>
      </c>
      <c r="U107" s="40">
        <v>0.72299999999999998</v>
      </c>
      <c r="V107" s="40">
        <v>0.318</v>
      </c>
      <c r="W107" s="40">
        <v>16</v>
      </c>
      <c r="X107" s="40">
        <v>6</v>
      </c>
      <c r="Y107" s="40">
        <v>18</v>
      </c>
      <c r="Z107" s="40">
        <v>8</v>
      </c>
      <c r="AA107" s="41">
        <v>0.69230999999999998</v>
      </c>
      <c r="AB107" s="16">
        <f t="shared" si="9"/>
        <v>0.12955122777307368</v>
      </c>
      <c r="AC107" s="16">
        <f t="shared" si="10"/>
        <v>3.2176121930567313E-2</v>
      </c>
      <c r="AD107" s="16">
        <f t="shared" si="11"/>
        <v>0.11939034716342083</v>
      </c>
    </row>
    <row r="108" spans="1:30">
      <c r="A108" s="65" t="s">
        <v>1171</v>
      </c>
      <c r="B108" s="36">
        <v>2003</v>
      </c>
      <c r="C108" s="36">
        <v>2005</v>
      </c>
      <c r="D108" s="36" t="s">
        <v>279</v>
      </c>
      <c r="E108" s="36">
        <v>104</v>
      </c>
      <c r="F108" s="36">
        <v>4.5</v>
      </c>
      <c r="G108" s="36">
        <v>280</v>
      </c>
      <c r="H108" s="36">
        <v>1100</v>
      </c>
      <c r="I108" s="36">
        <v>985</v>
      </c>
      <c r="J108" s="36">
        <v>126</v>
      </c>
      <c r="K108" s="36">
        <v>255</v>
      </c>
      <c r="L108" s="36">
        <v>65</v>
      </c>
      <c r="M108" s="36">
        <v>7</v>
      </c>
      <c r="N108" s="36">
        <v>32</v>
      </c>
      <c r="O108" s="36">
        <v>141</v>
      </c>
      <c r="P108" s="36">
        <v>82</v>
      </c>
      <c r="Q108" s="36">
        <v>206</v>
      </c>
      <c r="R108" s="36">
        <v>0.25900000000000001</v>
      </c>
      <c r="S108" s="36">
        <v>0.32100000000000001</v>
      </c>
      <c r="T108" s="36">
        <v>0.437</v>
      </c>
      <c r="U108" s="36">
        <v>0.75800000000000001</v>
      </c>
      <c r="V108" s="36">
        <v>0.29299999999999998</v>
      </c>
      <c r="W108" s="36">
        <v>15</v>
      </c>
      <c r="X108" s="36">
        <v>14</v>
      </c>
      <c r="Y108" s="36">
        <v>9</v>
      </c>
      <c r="Z108" s="36">
        <v>3</v>
      </c>
      <c r="AA108" s="37">
        <v>0.75</v>
      </c>
      <c r="AB108" s="16">
        <f t="shared" si="9"/>
        <v>0.12791878172588833</v>
      </c>
      <c r="AC108" s="16">
        <f t="shared" si="10"/>
        <v>3.2487309644670052E-2</v>
      </c>
      <c r="AD108" s="16">
        <f t="shared" si="11"/>
        <v>0.14314720812182741</v>
      </c>
    </row>
    <row r="109" spans="1:30">
      <c r="A109" s="64" t="s">
        <v>1170</v>
      </c>
      <c r="B109" s="40">
        <v>1996</v>
      </c>
      <c r="C109" s="40">
        <v>1998</v>
      </c>
      <c r="D109" s="40" t="s">
        <v>278</v>
      </c>
      <c r="E109" s="40">
        <v>104</v>
      </c>
      <c r="F109" s="40">
        <v>4.5</v>
      </c>
      <c r="G109" s="40">
        <v>343</v>
      </c>
      <c r="H109" s="40">
        <v>1211</v>
      </c>
      <c r="I109" s="40">
        <v>1087</v>
      </c>
      <c r="J109" s="40">
        <v>160</v>
      </c>
      <c r="K109" s="40">
        <v>273</v>
      </c>
      <c r="L109" s="40">
        <v>58</v>
      </c>
      <c r="M109" s="40">
        <v>10</v>
      </c>
      <c r="N109" s="40">
        <v>54</v>
      </c>
      <c r="O109" s="40">
        <v>173</v>
      </c>
      <c r="P109" s="40">
        <v>103</v>
      </c>
      <c r="Q109" s="40">
        <v>265</v>
      </c>
      <c r="R109" s="40">
        <v>0.251</v>
      </c>
      <c r="S109" s="40">
        <v>0.31900000000000001</v>
      </c>
      <c r="T109" s="40">
        <v>0.47199999999999998</v>
      </c>
      <c r="U109" s="40">
        <v>0.79100000000000004</v>
      </c>
      <c r="V109" s="40">
        <v>0.28299999999999997</v>
      </c>
      <c r="W109" s="40">
        <v>8</v>
      </c>
      <c r="X109" s="40">
        <v>7</v>
      </c>
      <c r="Y109" s="40">
        <v>50</v>
      </c>
      <c r="Z109" s="40">
        <v>15</v>
      </c>
      <c r="AA109" s="41">
        <v>0.76922999999999997</v>
      </c>
      <c r="AB109" s="16">
        <f t="shared" si="9"/>
        <v>0.14719411223551057</v>
      </c>
      <c r="AC109" s="16">
        <f t="shared" si="10"/>
        <v>4.9678012879484819E-2</v>
      </c>
      <c r="AD109" s="16">
        <f t="shared" si="11"/>
        <v>0.15915363385464582</v>
      </c>
    </row>
    <row r="110" spans="1:30">
      <c r="A110" s="65" t="s">
        <v>1169</v>
      </c>
      <c r="B110" s="36">
        <v>1992</v>
      </c>
      <c r="C110" s="36">
        <v>1995</v>
      </c>
      <c r="D110" s="36" t="s">
        <v>299</v>
      </c>
      <c r="E110" s="36">
        <v>96</v>
      </c>
      <c r="F110" s="36">
        <v>4.5</v>
      </c>
      <c r="G110" s="36">
        <v>214</v>
      </c>
      <c r="H110" s="36">
        <v>827</v>
      </c>
      <c r="I110" s="36">
        <v>717</v>
      </c>
      <c r="J110" s="36">
        <v>99</v>
      </c>
      <c r="K110" s="36">
        <v>205</v>
      </c>
      <c r="L110" s="36">
        <v>44</v>
      </c>
      <c r="M110" s="36">
        <v>6</v>
      </c>
      <c r="N110" s="36">
        <v>5</v>
      </c>
      <c r="O110" s="36">
        <v>59</v>
      </c>
      <c r="P110" s="36">
        <v>69</v>
      </c>
      <c r="Q110" s="36">
        <v>95</v>
      </c>
      <c r="R110" s="36">
        <v>0.28599999999999998</v>
      </c>
      <c r="S110" s="36">
        <v>0.35199999999999998</v>
      </c>
      <c r="T110" s="36">
        <v>0.38500000000000001</v>
      </c>
      <c r="U110" s="36">
        <v>0.73699999999999999</v>
      </c>
      <c r="V110" s="36">
        <v>0.32</v>
      </c>
      <c r="W110" s="36">
        <v>9</v>
      </c>
      <c r="X110" s="36">
        <v>8</v>
      </c>
      <c r="Y110" s="36">
        <v>10</v>
      </c>
      <c r="Z110" s="36">
        <v>7</v>
      </c>
      <c r="AA110" s="37">
        <v>0.58823999999999999</v>
      </c>
      <c r="AB110" s="16">
        <f t="shared" si="9"/>
        <v>0.13807531380753138</v>
      </c>
      <c r="AC110" s="16">
        <f t="shared" si="10"/>
        <v>6.9735006973500697E-3</v>
      </c>
      <c r="AD110" s="16">
        <f t="shared" si="11"/>
        <v>8.2287308228730829E-2</v>
      </c>
    </row>
    <row r="111" spans="1:30">
      <c r="A111" s="64" t="s">
        <v>1168</v>
      </c>
      <c r="B111" s="40">
        <v>1984</v>
      </c>
      <c r="C111" s="40">
        <v>1986</v>
      </c>
      <c r="D111" s="40" t="s">
        <v>280</v>
      </c>
      <c r="E111" s="40">
        <v>101</v>
      </c>
      <c r="F111" s="40">
        <v>4.5</v>
      </c>
      <c r="G111" s="40">
        <v>279</v>
      </c>
      <c r="H111" s="40">
        <v>987</v>
      </c>
      <c r="I111" s="40">
        <v>829</v>
      </c>
      <c r="J111" s="40">
        <v>94</v>
      </c>
      <c r="K111" s="40">
        <v>188</v>
      </c>
      <c r="L111" s="40">
        <v>35</v>
      </c>
      <c r="M111" s="40">
        <v>1</v>
      </c>
      <c r="N111" s="40">
        <v>23</v>
      </c>
      <c r="O111" s="40">
        <v>94</v>
      </c>
      <c r="P111" s="40">
        <v>148</v>
      </c>
      <c r="Q111" s="40">
        <v>186</v>
      </c>
      <c r="R111" s="40">
        <v>0.22700000000000001</v>
      </c>
      <c r="S111" s="40">
        <v>0.34399999999999997</v>
      </c>
      <c r="T111" s="40">
        <v>0.35499999999999998</v>
      </c>
      <c r="U111" s="40">
        <v>0.69899999999999995</v>
      </c>
      <c r="V111" s="40">
        <v>0.26400000000000001</v>
      </c>
      <c r="W111" s="40">
        <v>3</v>
      </c>
      <c r="X111" s="40">
        <v>5</v>
      </c>
      <c r="Y111" s="40">
        <v>1</v>
      </c>
      <c r="Z111" s="40">
        <v>4</v>
      </c>
      <c r="AA111" s="41">
        <v>0.2</v>
      </c>
      <c r="AB111" s="16">
        <f t="shared" si="9"/>
        <v>0.11338962605548854</v>
      </c>
      <c r="AC111" s="16">
        <f t="shared" si="10"/>
        <v>2.7744270205066344E-2</v>
      </c>
      <c r="AD111" s="16">
        <f t="shared" si="11"/>
        <v>0.11338962605548854</v>
      </c>
    </row>
    <row r="112" spans="1:30" ht="30">
      <c r="A112" s="65" t="s">
        <v>1167</v>
      </c>
      <c r="B112" s="36">
        <v>1983</v>
      </c>
      <c r="C112" s="36">
        <v>1985</v>
      </c>
      <c r="D112" s="36" t="s">
        <v>279</v>
      </c>
      <c r="E112" s="36">
        <v>98</v>
      </c>
      <c r="F112" s="36">
        <v>4.5</v>
      </c>
      <c r="G112" s="36">
        <v>338</v>
      </c>
      <c r="H112" s="36">
        <v>1342</v>
      </c>
      <c r="I112" s="36">
        <v>1229</v>
      </c>
      <c r="J112" s="36">
        <v>144</v>
      </c>
      <c r="K112" s="36">
        <v>309</v>
      </c>
      <c r="L112" s="36">
        <v>53</v>
      </c>
      <c r="M112" s="36">
        <v>11</v>
      </c>
      <c r="N112" s="36">
        <v>39</v>
      </c>
      <c r="O112" s="36">
        <v>164</v>
      </c>
      <c r="P112" s="36">
        <v>89</v>
      </c>
      <c r="Q112" s="36">
        <v>179</v>
      </c>
      <c r="R112" s="36">
        <v>0.251</v>
      </c>
      <c r="S112" s="36">
        <v>0.3</v>
      </c>
      <c r="T112" s="36">
        <v>0.40799999999999997</v>
      </c>
      <c r="U112" s="36">
        <v>0.70799999999999996</v>
      </c>
      <c r="V112" s="36">
        <v>0.26300000000000001</v>
      </c>
      <c r="W112" s="36">
        <v>3</v>
      </c>
      <c r="X112" s="36">
        <v>16</v>
      </c>
      <c r="Y112" s="36">
        <v>9</v>
      </c>
      <c r="Z112" s="36">
        <v>7</v>
      </c>
      <c r="AA112" s="37">
        <v>0.5625</v>
      </c>
      <c r="AB112" s="16">
        <f t="shared" si="9"/>
        <v>0.11716842961757526</v>
      </c>
      <c r="AC112" s="16">
        <f t="shared" si="10"/>
        <v>3.173311635475997E-2</v>
      </c>
      <c r="AD112" s="16">
        <f t="shared" si="11"/>
        <v>0.13344182262001628</v>
      </c>
    </row>
    <row r="113" spans="1:30">
      <c r="A113" s="64" t="s">
        <v>1166</v>
      </c>
      <c r="B113" s="40">
        <v>2014</v>
      </c>
      <c r="C113" s="40">
        <v>2016</v>
      </c>
      <c r="D113" s="40" t="s">
        <v>279</v>
      </c>
      <c r="E113" s="40">
        <v>97</v>
      </c>
      <c r="F113" s="40">
        <v>4.4000000000000004</v>
      </c>
      <c r="G113" s="40">
        <v>274</v>
      </c>
      <c r="H113" s="40">
        <v>1042</v>
      </c>
      <c r="I113" s="40">
        <v>966</v>
      </c>
      <c r="J113" s="40">
        <v>123</v>
      </c>
      <c r="K113" s="40">
        <v>271</v>
      </c>
      <c r="L113" s="40">
        <v>44</v>
      </c>
      <c r="M113" s="40">
        <v>8</v>
      </c>
      <c r="N113" s="40">
        <v>17</v>
      </c>
      <c r="O113" s="40">
        <v>113</v>
      </c>
      <c r="P113" s="40">
        <v>54</v>
      </c>
      <c r="Q113" s="40">
        <v>163</v>
      </c>
      <c r="R113" s="40">
        <v>0.28100000000000003</v>
      </c>
      <c r="S113" s="40">
        <v>0.32400000000000001</v>
      </c>
      <c r="T113" s="40">
        <v>0.39500000000000002</v>
      </c>
      <c r="U113" s="40">
        <v>0.71899999999999997</v>
      </c>
      <c r="V113" s="40">
        <v>0.32100000000000001</v>
      </c>
      <c r="W113" s="40">
        <v>11</v>
      </c>
      <c r="X113" s="40">
        <v>6</v>
      </c>
      <c r="Y113" s="40">
        <v>20</v>
      </c>
      <c r="Z113" s="40">
        <v>6</v>
      </c>
      <c r="AA113" s="41">
        <v>0.76922999999999997</v>
      </c>
      <c r="AB113" s="16">
        <f t="shared" si="9"/>
        <v>0.12732919254658384</v>
      </c>
      <c r="AC113" s="16">
        <f t="shared" si="10"/>
        <v>1.7598343685300208E-2</v>
      </c>
      <c r="AD113" s="16">
        <f t="shared" si="11"/>
        <v>0.11697722567287784</v>
      </c>
    </row>
    <row r="114" spans="1:30">
      <c r="A114" s="65" t="s">
        <v>1165</v>
      </c>
      <c r="B114" s="36">
        <v>1990</v>
      </c>
      <c r="C114" s="36">
        <v>1992</v>
      </c>
      <c r="D114" s="36" t="s">
        <v>284</v>
      </c>
      <c r="E114" s="36">
        <v>99</v>
      </c>
      <c r="F114" s="36">
        <v>4.4000000000000004</v>
      </c>
      <c r="G114" s="36">
        <v>290</v>
      </c>
      <c r="H114" s="36">
        <v>1042</v>
      </c>
      <c r="I114" s="36">
        <v>916</v>
      </c>
      <c r="J114" s="36">
        <v>145</v>
      </c>
      <c r="K114" s="36">
        <v>259</v>
      </c>
      <c r="L114" s="36">
        <v>26</v>
      </c>
      <c r="M114" s="36">
        <v>14</v>
      </c>
      <c r="N114" s="36">
        <v>0</v>
      </c>
      <c r="O114" s="36">
        <v>49</v>
      </c>
      <c r="P114" s="36">
        <v>114</v>
      </c>
      <c r="Q114" s="36">
        <v>152</v>
      </c>
      <c r="R114" s="36">
        <v>0.28299999999999997</v>
      </c>
      <c r="S114" s="36">
        <v>0.36299999999999999</v>
      </c>
      <c r="T114" s="36">
        <v>0.34200000000000003</v>
      </c>
      <c r="U114" s="36">
        <v>0.70399999999999996</v>
      </c>
      <c r="V114" s="36">
        <v>0.33700000000000002</v>
      </c>
      <c r="W114" s="36">
        <v>3</v>
      </c>
      <c r="X114" s="36">
        <v>4</v>
      </c>
      <c r="Y114" s="36">
        <v>83</v>
      </c>
      <c r="Z114" s="36">
        <v>32</v>
      </c>
      <c r="AA114" s="37">
        <v>0.72174000000000005</v>
      </c>
      <c r="AB114" s="16">
        <f t="shared" si="9"/>
        <v>0.15829694323144106</v>
      </c>
      <c r="AC114" s="16">
        <f t="shared" si="10"/>
        <v>0</v>
      </c>
      <c r="AD114" s="16">
        <f t="shared" si="11"/>
        <v>5.3493449781659388E-2</v>
      </c>
    </row>
    <row r="115" spans="1:30">
      <c r="A115" s="64" t="s">
        <v>1164</v>
      </c>
      <c r="B115" s="40">
        <v>1983</v>
      </c>
      <c r="C115" s="40">
        <v>1985</v>
      </c>
      <c r="D115" s="40" t="s">
        <v>279</v>
      </c>
      <c r="E115" s="40">
        <v>104</v>
      </c>
      <c r="F115" s="40">
        <v>4.4000000000000004</v>
      </c>
      <c r="G115" s="40">
        <v>323</v>
      </c>
      <c r="H115" s="40">
        <v>1181</v>
      </c>
      <c r="I115" s="40">
        <v>1037</v>
      </c>
      <c r="J115" s="40">
        <v>132</v>
      </c>
      <c r="K115" s="40">
        <v>250</v>
      </c>
      <c r="L115" s="40">
        <v>41</v>
      </c>
      <c r="M115" s="40">
        <v>10</v>
      </c>
      <c r="N115" s="40">
        <v>43</v>
      </c>
      <c r="O115" s="40">
        <v>157</v>
      </c>
      <c r="P115" s="40">
        <v>120</v>
      </c>
      <c r="Q115" s="40">
        <v>304</v>
      </c>
      <c r="R115" s="40">
        <v>0.24099999999999999</v>
      </c>
      <c r="S115" s="40">
        <v>0.32100000000000001</v>
      </c>
      <c r="T115" s="40">
        <v>0.42399999999999999</v>
      </c>
      <c r="U115" s="40">
        <v>0.745</v>
      </c>
      <c r="V115" s="40">
        <v>0.29499999999999998</v>
      </c>
      <c r="W115" s="40">
        <v>7</v>
      </c>
      <c r="X115" s="40">
        <v>11</v>
      </c>
      <c r="Y115" s="40">
        <v>10</v>
      </c>
      <c r="Z115" s="40">
        <v>8</v>
      </c>
      <c r="AA115" s="41">
        <v>0.55556000000000005</v>
      </c>
      <c r="AB115" s="16">
        <f t="shared" si="9"/>
        <v>0.12729026036644167</v>
      </c>
      <c r="AC115" s="16">
        <f t="shared" si="10"/>
        <v>4.1465766634522665E-2</v>
      </c>
      <c r="AD115" s="16">
        <f t="shared" si="11"/>
        <v>0.15139826422372227</v>
      </c>
    </row>
    <row r="116" spans="1:30">
      <c r="A116" s="65" t="s">
        <v>1163</v>
      </c>
      <c r="B116" s="36">
        <v>1969</v>
      </c>
      <c r="C116" s="36">
        <v>1971</v>
      </c>
      <c r="D116" s="36" t="s">
        <v>277</v>
      </c>
      <c r="E116" s="36">
        <v>103</v>
      </c>
      <c r="F116" s="36">
        <v>4.4000000000000004</v>
      </c>
      <c r="G116" s="36">
        <v>205</v>
      </c>
      <c r="H116" s="36">
        <v>836</v>
      </c>
      <c r="I116" s="36">
        <v>749</v>
      </c>
      <c r="J116" s="36">
        <v>117</v>
      </c>
      <c r="K116" s="36">
        <v>221</v>
      </c>
      <c r="L116" s="36">
        <v>27</v>
      </c>
      <c r="M116" s="36">
        <v>11</v>
      </c>
      <c r="N116" s="36">
        <v>3</v>
      </c>
      <c r="O116" s="36">
        <v>66</v>
      </c>
      <c r="P116" s="36">
        <v>72</v>
      </c>
      <c r="Q116" s="36">
        <v>67</v>
      </c>
      <c r="R116" s="36">
        <v>0.29499999999999998</v>
      </c>
      <c r="S116" s="36">
        <v>0.35599999999999998</v>
      </c>
      <c r="T116" s="36">
        <v>0.372</v>
      </c>
      <c r="U116" s="36">
        <v>0.72799999999999998</v>
      </c>
      <c r="V116" s="36">
        <v>0.31900000000000001</v>
      </c>
      <c r="W116" s="36">
        <v>1</v>
      </c>
      <c r="X116" s="36">
        <v>5</v>
      </c>
      <c r="Y116" s="36">
        <v>20</v>
      </c>
      <c r="Z116" s="36">
        <v>7</v>
      </c>
      <c r="AA116" s="37">
        <v>0.74073999999999995</v>
      </c>
      <c r="AB116" s="16">
        <f t="shared" si="9"/>
        <v>0.15620827770360482</v>
      </c>
      <c r="AC116" s="16">
        <f t="shared" si="10"/>
        <v>4.0053404539385851E-3</v>
      </c>
      <c r="AD116" s="16">
        <f t="shared" si="11"/>
        <v>8.8117489986648867E-2</v>
      </c>
    </row>
    <row r="117" spans="1:30">
      <c r="A117" s="64" t="s">
        <v>1162</v>
      </c>
      <c r="B117" s="40">
        <v>2014</v>
      </c>
      <c r="C117" s="40">
        <v>2016</v>
      </c>
      <c r="D117" s="40" t="s">
        <v>279</v>
      </c>
      <c r="E117" s="40">
        <v>102</v>
      </c>
      <c r="F117" s="40">
        <v>4.3</v>
      </c>
      <c r="G117" s="40">
        <v>295</v>
      </c>
      <c r="H117" s="40">
        <v>1117</v>
      </c>
      <c r="I117" s="40">
        <v>999</v>
      </c>
      <c r="J117" s="40">
        <v>134</v>
      </c>
      <c r="K117" s="40">
        <v>251</v>
      </c>
      <c r="L117" s="40">
        <v>50</v>
      </c>
      <c r="M117" s="40">
        <v>15</v>
      </c>
      <c r="N117" s="40">
        <v>39</v>
      </c>
      <c r="O117" s="40">
        <v>136</v>
      </c>
      <c r="P117" s="40">
        <v>106</v>
      </c>
      <c r="Q117" s="40">
        <v>288</v>
      </c>
      <c r="R117" s="40">
        <v>0.251</v>
      </c>
      <c r="S117" s="40">
        <v>0.32300000000000001</v>
      </c>
      <c r="T117" s="40">
        <v>0.44800000000000001</v>
      </c>
      <c r="U117" s="40">
        <v>0.77200000000000002</v>
      </c>
      <c r="V117" s="40">
        <v>0.312</v>
      </c>
      <c r="W117" s="40">
        <v>4</v>
      </c>
      <c r="X117" s="40">
        <v>8</v>
      </c>
      <c r="Y117" s="40">
        <v>10</v>
      </c>
      <c r="Z117" s="40">
        <v>4</v>
      </c>
      <c r="AA117" s="41">
        <v>0.71428999999999998</v>
      </c>
      <c r="AB117" s="16">
        <f t="shared" si="9"/>
        <v>0.13413413413413414</v>
      </c>
      <c r="AC117" s="16">
        <f t="shared" si="10"/>
        <v>3.903903903903904E-2</v>
      </c>
      <c r="AD117" s="16">
        <f t="shared" si="11"/>
        <v>0.13613613613613615</v>
      </c>
    </row>
    <row r="118" spans="1:30" ht="30">
      <c r="A118" s="65" t="s">
        <v>1161</v>
      </c>
      <c r="B118" s="36">
        <v>2013</v>
      </c>
      <c r="C118" s="36">
        <v>2015</v>
      </c>
      <c r="D118" s="36" t="s">
        <v>279</v>
      </c>
      <c r="E118" s="36">
        <v>103</v>
      </c>
      <c r="F118" s="36">
        <v>4.3</v>
      </c>
      <c r="G118" s="36">
        <v>320</v>
      </c>
      <c r="H118" s="36">
        <v>1095</v>
      </c>
      <c r="I118" s="36">
        <v>1028</v>
      </c>
      <c r="J118" s="36">
        <v>126</v>
      </c>
      <c r="K118" s="36">
        <v>295</v>
      </c>
      <c r="L118" s="36">
        <v>60</v>
      </c>
      <c r="M118" s="36">
        <v>9</v>
      </c>
      <c r="N118" s="36">
        <v>21</v>
      </c>
      <c r="O118" s="36">
        <v>104</v>
      </c>
      <c r="P118" s="36">
        <v>44</v>
      </c>
      <c r="Q118" s="36">
        <v>177</v>
      </c>
      <c r="R118" s="36">
        <v>0.28699999999999998</v>
      </c>
      <c r="S118" s="36">
        <v>0.318</v>
      </c>
      <c r="T118" s="36">
        <v>0.42399999999999999</v>
      </c>
      <c r="U118" s="36">
        <v>0.74199999999999999</v>
      </c>
      <c r="V118" s="36">
        <v>0.32800000000000001</v>
      </c>
      <c r="W118" s="36">
        <v>5</v>
      </c>
      <c r="X118" s="36">
        <v>5</v>
      </c>
      <c r="Y118" s="36">
        <v>9</v>
      </c>
      <c r="Z118" s="36">
        <v>7</v>
      </c>
      <c r="AA118" s="37">
        <v>0.5625</v>
      </c>
      <c r="AB118" s="16">
        <f t="shared" si="9"/>
        <v>0.122568093385214</v>
      </c>
      <c r="AC118" s="16">
        <f t="shared" si="10"/>
        <v>2.0428015564202335E-2</v>
      </c>
      <c r="AD118" s="16">
        <f t="shared" si="11"/>
        <v>0.10116731517509728</v>
      </c>
    </row>
    <row r="119" spans="1:30" ht="30">
      <c r="A119" s="64" t="s">
        <v>1160</v>
      </c>
      <c r="B119" s="40">
        <v>2008</v>
      </c>
      <c r="C119" s="40">
        <v>2010</v>
      </c>
      <c r="D119" s="40" t="s">
        <v>1159</v>
      </c>
      <c r="E119" s="40">
        <v>101</v>
      </c>
      <c r="F119" s="40">
        <v>4.3</v>
      </c>
      <c r="G119" s="40">
        <v>426</v>
      </c>
      <c r="H119" s="40">
        <v>1622</v>
      </c>
      <c r="I119" s="40">
        <v>1358</v>
      </c>
      <c r="J119" s="40">
        <v>203</v>
      </c>
      <c r="K119" s="40">
        <v>352</v>
      </c>
      <c r="L119" s="40">
        <v>83</v>
      </c>
      <c r="M119" s="40">
        <v>10</v>
      </c>
      <c r="N119" s="40">
        <v>34</v>
      </c>
      <c r="O119" s="40">
        <v>156</v>
      </c>
      <c r="P119" s="40">
        <v>238</v>
      </c>
      <c r="Q119" s="40">
        <v>283</v>
      </c>
      <c r="R119" s="40">
        <v>0.25900000000000001</v>
      </c>
      <c r="S119" s="40">
        <v>0.36799999999999999</v>
      </c>
      <c r="T119" s="40">
        <v>0.41</v>
      </c>
      <c r="U119" s="40">
        <v>0.77800000000000002</v>
      </c>
      <c r="V119" s="40">
        <v>0.30099999999999999</v>
      </c>
      <c r="W119" s="40">
        <v>4</v>
      </c>
      <c r="X119" s="40">
        <v>14</v>
      </c>
      <c r="Y119" s="40">
        <v>25</v>
      </c>
      <c r="Z119" s="40">
        <v>22</v>
      </c>
      <c r="AA119" s="41">
        <v>0.53190999999999999</v>
      </c>
      <c r="AB119" s="16">
        <f t="shared" si="9"/>
        <v>0.14948453608247422</v>
      </c>
      <c r="AC119" s="16">
        <f t="shared" si="10"/>
        <v>2.5036818851251842E-2</v>
      </c>
      <c r="AD119" s="16">
        <f t="shared" si="11"/>
        <v>0.11487481590574374</v>
      </c>
    </row>
    <row r="120" spans="1:30" ht="30">
      <c r="A120" s="65" t="s">
        <v>1158</v>
      </c>
      <c r="B120" s="36">
        <v>2006</v>
      </c>
      <c r="C120" s="36">
        <v>2008</v>
      </c>
      <c r="D120" s="36" t="s">
        <v>284</v>
      </c>
      <c r="E120" s="36">
        <v>104</v>
      </c>
      <c r="F120" s="36">
        <v>4.3</v>
      </c>
      <c r="G120" s="36">
        <v>315</v>
      </c>
      <c r="H120" s="36">
        <v>1263</v>
      </c>
      <c r="I120" s="36">
        <v>1164</v>
      </c>
      <c r="J120" s="36">
        <v>132</v>
      </c>
      <c r="K120" s="36">
        <v>307</v>
      </c>
      <c r="L120" s="36">
        <v>63</v>
      </c>
      <c r="M120" s="36">
        <v>6</v>
      </c>
      <c r="N120" s="36">
        <v>44</v>
      </c>
      <c r="O120" s="36">
        <v>169</v>
      </c>
      <c r="P120" s="36">
        <v>60</v>
      </c>
      <c r="Q120" s="36">
        <v>245</v>
      </c>
      <c r="R120" s="36">
        <v>0.26400000000000001</v>
      </c>
      <c r="S120" s="36">
        <v>0.311</v>
      </c>
      <c r="T120" s="36">
        <v>0.442</v>
      </c>
      <c r="U120" s="36">
        <v>0.752</v>
      </c>
      <c r="V120" s="36">
        <v>0.29699999999999999</v>
      </c>
      <c r="W120" s="36">
        <v>25</v>
      </c>
      <c r="X120" s="36">
        <v>12</v>
      </c>
      <c r="Y120" s="36">
        <v>1</v>
      </c>
      <c r="Z120" s="36">
        <v>0</v>
      </c>
      <c r="AA120" s="37">
        <v>1</v>
      </c>
      <c r="AB120" s="16">
        <f t="shared" si="9"/>
        <v>0.1134020618556701</v>
      </c>
      <c r="AC120" s="16">
        <f t="shared" si="10"/>
        <v>3.7800687285223365E-2</v>
      </c>
      <c r="AD120" s="16">
        <f t="shared" si="11"/>
        <v>0.14518900343642613</v>
      </c>
    </row>
    <row r="121" spans="1:30" ht="30">
      <c r="A121" s="64" t="s">
        <v>1157</v>
      </c>
      <c r="B121" s="40">
        <v>1980</v>
      </c>
      <c r="C121" s="40">
        <v>1982</v>
      </c>
      <c r="D121" s="40" t="s">
        <v>291</v>
      </c>
      <c r="E121" s="40">
        <v>101</v>
      </c>
      <c r="F121" s="40">
        <v>4.3</v>
      </c>
      <c r="G121" s="40">
        <v>349</v>
      </c>
      <c r="H121" s="40">
        <v>1435</v>
      </c>
      <c r="I121" s="40">
        <v>1342</v>
      </c>
      <c r="J121" s="40">
        <v>172</v>
      </c>
      <c r="K121" s="40">
        <v>387</v>
      </c>
      <c r="L121" s="40">
        <v>78</v>
      </c>
      <c r="M121" s="40">
        <v>7</v>
      </c>
      <c r="N121" s="40">
        <v>31</v>
      </c>
      <c r="O121" s="40">
        <v>152</v>
      </c>
      <c r="P121" s="40">
        <v>65</v>
      </c>
      <c r="Q121" s="40">
        <v>94</v>
      </c>
      <c r="R121" s="40">
        <v>0.28799999999999998</v>
      </c>
      <c r="S121" s="40">
        <v>0.32100000000000001</v>
      </c>
      <c r="T121" s="40">
        <v>0.42599999999999999</v>
      </c>
      <c r="U121" s="40">
        <v>0.747</v>
      </c>
      <c r="V121" s="40">
        <v>0.28999999999999998</v>
      </c>
      <c r="W121" s="40">
        <v>5</v>
      </c>
      <c r="X121" s="40">
        <v>11</v>
      </c>
      <c r="Y121" s="40">
        <v>5</v>
      </c>
      <c r="Z121" s="40">
        <v>10</v>
      </c>
      <c r="AA121" s="41">
        <v>0.33333000000000002</v>
      </c>
      <c r="AB121" s="16">
        <f t="shared" si="9"/>
        <v>0.12816691505216096</v>
      </c>
      <c r="AC121" s="16">
        <f t="shared" si="10"/>
        <v>2.3099850968703428E-2</v>
      </c>
      <c r="AD121" s="16">
        <f t="shared" si="11"/>
        <v>0.11326378539493294</v>
      </c>
    </row>
    <row r="122" spans="1:30">
      <c r="A122" s="65" t="s">
        <v>1156</v>
      </c>
      <c r="B122" s="36">
        <v>2010</v>
      </c>
      <c r="C122" s="36">
        <v>2012</v>
      </c>
      <c r="D122" s="36" t="s">
        <v>279</v>
      </c>
      <c r="E122" s="36">
        <v>97</v>
      </c>
      <c r="F122" s="36">
        <v>4.2</v>
      </c>
      <c r="G122" s="36">
        <v>299</v>
      </c>
      <c r="H122" s="36">
        <v>940</v>
      </c>
      <c r="I122" s="36">
        <v>851</v>
      </c>
      <c r="J122" s="36">
        <v>118</v>
      </c>
      <c r="K122" s="36">
        <v>210</v>
      </c>
      <c r="L122" s="36">
        <v>39</v>
      </c>
      <c r="M122" s="36">
        <v>15</v>
      </c>
      <c r="N122" s="36">
        <v>21</v>
      </c>
      <c r="O122" s="36">
        <v>77</v>
      </c>
      <c r="P122" s="36">
        <v>53</v>
      </c>
      <c r="Q122" s="36">
        <v>208</v>
      </c>
      <c r="R122" s="36">
        <v>0.247</v>
      </c>
      <c r="S122" s="36">
        <v>0.30099999999999999</v>
      </c>
      <c r="T122" s="36">
        <v>0.40200000000000002</v>
      </c>
      <c r="U122" s="36">
        <v>0.70299999999999996</v>
      </c>
      <c r="V122" s="36">
        <v>0.30099999999999999</v>
      </c>
      <c r="W122" s="36">
        <v>15</v>
      </c>
      <c r="X122" s="36">
        <v>5</v>
      </c>
      <c r="Y122" s="36">
        <v>35</v>
      </c>
      <c r="Z122" s="36">
        <v>13</v>
      </c>
      <c r="AA122" s="37">
        <v>0.72916999999999998</v>
      </c>
      <c r="AB122" s="16">
        <f t="shared" si="9"/>
        <v>0.13866039952996476</v>
      </c>
      <c r="AC122" s="16">
        <f t="shared" si="10"/>
        <v>2.4676850763807285E-2</v>
      </c>
      <c r="AD122" s="16">
        <f t="shared" si="11"/>
        <v>9.0481786133960046E-2</v>
      </c>
    </row>
    <row r="123" spans="1:30" ht="30">
      <c r="A123" s="64" t="s">
        <v>1155</v>
      </c>
      <c r="B123" s="40">
        <v>2006</v>
      </c>
      <c r="C123" s="40">
        <v>2008</v>
      </c>
      <c r="D123" s="40" t="s">
        <v>277</v>
      </c>
      <c r="E123" s="40">
        <v>96</v>
      </c>
      <c r="F123" s="40">
        <v>4.2</v>
      </c>
      <c r="G123" s="40">
        <v>281</v>
      </c>
      <c r="H123" s="40">
        <v>1211</v>
      </c>
      <c r="I123" s="40">
        <v>1082</v>
      </c>
      <c r="J123" s="40">
        <v>167</v>
      </c>
      <c r="K123" s="40">
        <v>299</v>
      </c>
      <c r="L123" s="40">
        <v>59</v>
      </c>
      <c r="M123" s="40">
        <v>7</v>
      </c>
      <c r="N123" s="40">
        <v>33</v>
      </c>
      <c r="O123" s="40">
        <v>151</v>
      </c>
      <c r="P123" s="40">
        <v>105</v>
      </c>
      <c r="Q123" s="40">
        <v>211</v>
      </c>
      <c r="R123" s="40">
        <v>0.27600000000000002</v>
      </c>
      <c r="S123" s="40">
        <v>0.34599999999999997</v>
      </c>
      <c r="T123" s="40">
        <v>0.435</v>
      </c>
      <c r="U123" s="40">
        <v>0.78100000000000003</v>
      </c>
      <c r="V123" s="40">
        <v>0.316</v>
      </c>
      <c r="W123" s="40">
        <v>12</v>
      </c>
      <c r="X123" s="40">
        <v>4</v>
      </c>
      <c r="Y123" s="40">
        <v>11</v>
      </c>
      <c r="Z123" s="40">
        <v>12</v>
      </c>
      <c r="AA123" s="41">
        <v>0.47826000000000002</v>
      </c>
      <c r="AB123" s="16">
        <f t="shared" si="9"/>
        <v>0.15434380776340112</v>
      </c>
      <c r="AC123" s="16">
        <f t="shared" si="10"/>
        <v>3.0499075785582256E-2</v>
      </c>
      <c r="AD123" s="16">
        <f t="shared" si="11"/>
        <v>0.13955637707948243</v>
      </c>
    </row>
    <row r="124" spans="1:30">
      <c r="A124" s="65" t="s">
        <v>1154</v>
      </c>
      <c r="B124" s="36">
        <v>2002</v>
      </c>
      <c r="C124" s="36">
        <v>2004</v>
      </c>
      <c r="D124" s="36" t="s">
        <v>284</v>
      </c>
      <c r="E124" s="36">
        <v>95</v>
      </c>
      <c r="F124" s="36">
        <v>4.2</v>
      </c>
      <c r="G124" s="36">
        <v>346</v>
      </c>
      <c r="H124" s="36">
        <v>1305</v>
      </c>
      <c r="I124" s="36">
        <v>1183</v>
      </c>
      <c r="J124" s="36">
        <v>154</v>
      </c>
      <c r="K124" s="36">
        <v>310</v>
      </c>
      <c r="L124" s="36">
        <v>74</v>
      </c>
      <c r="M124" s="36">
        <v>8</v>
      </c>
      <c r="N124" s="36">
        <v>34</v>
      </c>
      <c r="O124" s="36">
        <v>155</v>
      </c>
      <c r="P124" s="36">
        <v>99</v>
      </c>
      <c r="Q124" s="36">
        <v>225</v>
      </c>
      <c r="R124" s="36">
        <v>0.26200000000000001</v>
      </c>
      <c r="S124" s="36">
        <v>0.32400000000000001</v>
      </c>
      <c r="T124" s="36">
        <v>0.42399999999999999</v>
      </c>
      <c r="U124" s="36">
        <v>0.748</v>
      </c>
      <c r="V124" s="36">
        <v>0.29599999999999999</v>
      </c>
      <c r="W124" s="36">
        <v>13</v>
      </c>
      <c r="X124" s="36">
        <v>8</v>
      </c>
      <c r="Y124" s="36">
        <v>21</v>
      </c>
      <c r="Z124" s="36">
        <v>4</v>
      </c>
      <c r="AA124" s="37">
        <v>0.84</v>
      </c>
      <c r="AB124" s="16">
        <f t="shared" si="9"/>
        <v>0.13017751479289941</v>
      </c>
      <c r="AC124" s="16">
        <f t="shared" si="10"/>
        <v>2.8740490278951817E-2</v>
      </c>
      <c r="AD124" s="16">
        <f t="shared" si="11"/>
        <v>0.13102282333051563</v>
      </c>
    </row>
    <row r="125" spans="1:30">
      <c r="A125" s="64" t="s">
        <v>1153</v>
      </c>
      <c r="B125" s="40">
        <v>1999</v>
      </c>
      <c r="C125" s="40">
        <v>2001</v>
      </c>
      <c r="D125" s="40" t="s">
        <v>279</v>
      </c>
      <c r="E125" s="40">
        <v>101</v>
      </c>
      <c r="F125" s="40">
        <v>4.2</v>
      </c>
      <c r="G125" s="40">
        <v>429</v>
      </c>
      <c r="H125" s="40">
        <v>1742</v>
      </c>
      <c r="I125" s="40">
        <v>1622</v>
      </c>
      <c r="J125" s="40">
        <v>248</v>
      </c>
      <c r="K125" s="40">
        <v>466</v>
      </c>
      <c r="L125" s="40">
        <v>94</v>
      </c>
      <c r="M125" s="40">
        <v>7</v>
      </c>
      <c r="N125" s="40">
        <v>64</v>
      </c>
      <c r="O125" s="40">
        <v>260</v>
      </c>
      <c r="P125" s="40">
        <v>89</v>
      </c>
      <c r="Q125" s="40">
        <v>251</v>
      </c>
      <c r="R125" s="40">
        <v>0.28699999999999998</v>
      </c>
      <c r="S125" s="40">
        <v>0.32700000000000001</v>
      </c>
      <c r="T125" s="40">
        <v>0.47199999999999998</v>
      </c>
      <c r="U125" s="40">
        <v>0.79900000000000004</v>
      </c>
      <c r="V125" s="40">
        <v>0.30399999999999999</v>
      </c>
      <c r="W125" s="40">
        <v>13</v>
      </c>
      <c r="X125" s="40">
        <v>14</v>
      </c>
      <c r="Y125" s="40">
        <v>34</v>
      </c>
      <c r="Z125" s="40">
        <v>13</v>
      </c>
      <c r="AA125" s="41">
        <v>0.72340000000000004</v>
      </c>
      <c r="AB125" s="16">
        <f t="shared" si="9"/>
        <v>0.15289765721331688</v>
      </c>
      <c r="AC125" s="16">
        <f t="shared" si="10"/>
        <v>3.9457459926017263E-2</v>
      </c>
      <c r="AD125" s="16">
        <f t="shared" si="11"/>
        <v>0.16029593094944514</v>
      </c>
    </row>
    <row r="126" spans="1:30">
      <c r="A126" s="65" t="s">
        <v>1152</v>
      </c>
      <c r="B126" s="36">
        <v>1989</v>
      </c>
      <c r="C126" s="36">
        <v>1991</v>
      </c>
      <c r="D126" s="36" t="s">
        <v>284</v>
      </c>
      <c r="E126" s="36">
        <v>95</v>
      </c>
      <c r="F126" s="36">
        <v>4.2</v>
      </c>
      <c r="G126" s="36">
        <v>382</v>
      </c>
      <c r="H126" s="36">
        <v>1410</v>
      </c>
      <c r="I126" s="36">
        <v>1277</v>
      </c>
      <c r="J126" s="36">
        <v>165</v>
      </c>
      <c r="K126" s="36">
        <v>343</v>
      </c>
      <c r="L126" s="36">
        <v>49</v>
      </c>
      <c r="M126" s="36">
        <v>16</v>
      </c>
      <c r="N126" s="36">
        <v>13</v>
      </c>
      <c r="O126" s="36">
        <v>116</v>
      </c>
      <c r="P126" s="36">
        <v>89</v>
      </c>
      <c r="Q126" s="36">
        <v>148</v>
      </c>
      <c r="R126" s="36">
        <v>0.26900000000000002</v>
      </c>
      <c r="S126" s="36">
        <v>0.316</v>
      </c>
      <c r="T126" s="36">
        <v>0.36299999999999999</v>
      </c>
      <c r="U126" s="36">
        <v>0.67800000000000005</v>
      </c>
      <c r="V126" s="36">
        <v>0.29199999999999998</v>
      </c>
      <c r="W126" s="36">
        <v>5</v>
      </c>
      <c r="X126" s="36">
        <v>13</v>
      </c>
      <c r="Y126" s="36">
        <v>73</v>
      </c>
      <c r="Z126" s="36">
        <v>30</v>
      </c>
      <c r="AA126" s="37">
        <v>0.70874000000000004</v>
      </c>
      <c r="AB126" s="16">
        <f t="shared" si="9"/>
        <v>0.12920908379013313</v>
      </c>
      <c r="AC126" s="16">
        <f t="shared" si="10"/>
        <v>1.0180109631949883E-2</v>
      </c>
      <c r="AD126" s="16">
        <f t="shared" si="11"/>
        <v>9.0837901331245099E-2</v>
      </c>
    </row>
    <row r="127" spans="1:30">
      <c r="A127" s="64" t="s">
        <v>1151</v>
      </c>
      <c r="B127" s="40">
        <v>1977</v>
      </c>
      <c r="C127" s="40">
        <v>1979</v>
      </c>
      <c r="D127" s="40" t="s">
        <v>279</v>
      </c>
      <c r="E127" s="40">
        <v>97</v>
      </c>
      <c r="F127" s="40">
        <v>4.2</v>
      </c>
      <c r="G127" s="40">
        <v>305</v>
      </c>
      <c r="H127" s="40">
        <v>913</v>
      </c>
      <c r="I127" s="40">
        <v>789</v>
      </c>
      <c r="J127" s="40">
        <v>116</v>
      </c>
      <c r="K127" s="40">
        <v>226</v>
      </c>
      <c r="L127" s="40">
        <v>31</v>
      </c>
      <c r="M127" s="40">
        <v>7</v>
      </c>
      <c r="N127" s="40">
        <v>11</v>
      </c>
      <c r="O127" s="40">
        <v>83</v>
      </c>
      <c r="P127" s="40">
        <v>65</v>
      </c>
      <c r="Q127" s="40">
        <v>107</v>
      </c>
      <c r="R127" s="40">
        <v>0.28599999999999998</v>
      </c>
      <c r="S127" s="40">
        <v>0.34100000000000003</v>
      </c>
      <c r="T127" s="40">
        <v>0.38500000000000001</v>
      </c>
      <c r="U127" s="40">
        <v>0.72699999999999998</v>
      </c>
      <c r="V127" s="40">
        <v>0.316</v>
      </c>
      <c r="W127" s="40">
        <v>6</v>
      </c>
      <c r="X127" s="40">
        <v>10</v>
      </c>
      <c r="Y127" s="40">
        <v>29</v>
      </c>
      <c r="Z127" s="40">
        <v>12</v>
      </c>
      <c r="AA127" s="41">
        <v>0.70731999999999995</v>
      </c>
      <c r="AB127" s="16">
        <f t="shared" si="9"/>
        <v>0.14702154626108999</v>
      </c>
      <c r="AC127" s="16">
        <f t="shared" si="10"/>
        <v>1.3941698352344741E-2</v>
      </c>
      <c r="AD127" s="16">
        <f t="shared" si="11"/>
        <v>0.10519645120405577</v>
      </c>
    </row>
    <row r="128" spans="1:30">
      <c r="A128" s="65" t="s">
        <v>1150</v>
      </c>
      <c r="B128" s="36">
        <v>1976</v>
      </c>
      <c r="C128" s="36">
        <v>1978</v>
      </c>
      <c r="D128" s="36" t="s">
        <v>284</v>
      </c>
      <c r="E128" s="36">
        <v>101</v>
      </c>
      <c r="F128" s="36">
        <v>4.2</v>
      </c>
      <c r="G128" s="36">
        <v>274</v>
      </c>
      <c r="H128" s="36">
        <v>937</v>
      </c>
      <c r="I128" s="36">
        <v>788</v>
      </c>
      <c r="J128" s="36">
        <v>84</v>
      </c>
      <c r="K128" s="36">
        <v>174</v>
      </c>
      <c r="L128" s="36">
        <v>31</v>
      </c>
      <c r="M128" s="36">
        <v>3</v>
      </c>
      <c r="N128" s="36">
        <v>29</v>
      </c>
      <c r="O128" s="36">
        <v>87</v>
      </c>
      <c r="P128" s="36">
        <v>128</v>
      </c>
      <c r="Q128" s="36">
        <v>148</v>
      </c>
      <c r="R128" s="36">
        <v>0.221</v>
      </c>
      <c r="S128" s="36">
        <v>0.33500000000000002</v>
      </c>
      <c r="T128" s="36">
        <v>0.378</v>
      </c>
      <c r="U128" s="36">
        <v>0.71399999999999997</v>
      </c>
      <c r="V128" s="36">
        <v>0.23599999999999999</v>
      </c>
      <c r="W128" s="36">
        <v>10</v>
      </c>
      <c r="X128" s="36">
        <v>4</v>
      </c>
      <c r="Y128" s="36">
        <v>5</v>
      </c>
      <c r="Z128" s="36">
        <v>6</v>
      </c>
      <c r="AA128" s="37">
        <v>0.45455000000000001</v>
      </c>
      <c r="AB128" s="16">
        <f t="shared" si="9"/>
        <v>0.1065989847715736</v>
      </c>
      <c r="AC128" s="16">
        <f t="shared" si="10"/>
        <v>3.6802030456852791E-2</v>
      </c>
      <c r="AD128" s="16">
        <f t="shared" si="11"/>
        <v>0.11040609137055837</v>
      </c>
    </row>
    <row r="129" spans="1:30">
      <c r="A129" s="64" t="s">
        <v>1149</v>
      </c>
      <c r="B129" s="40">
        <v>2012</v>
      </c>
      <c r="C129" s="40">
        <v>2014</v>
      </c>
      <c r="D129" s="40" t="s">
        <v>293</v>
      </c>
      <c r="E129" s="40">
        <v>101</v>
      </c>
      <c r="F129" s="40">
        <v>4.0999999999999996</v>
      </c>
      <c r="G129" s="40">
        <v>294</v>
      </c>
      <c r="H129" s="40">
        <v>988</v>
      </c>
      <c r="I129" s="40">
        <v>901</v>
      </c>
      <c r="J129" s="40">
        <v>96</v>
      </c>
      <c r="K129" s="40">
        <v>237</v>
      </c>
      <c r="L129" s="40">
        <v>54</v>
      </c>
      <c r="M129" s="40">
        <v>5</v>
      </c>
      <c r="N129" s="40">
        <v>21</v>
      </c>
      <c r="O129" s="40">
        <v>87</v>
      </c>
      <c r="P129" s="40">
        <v>61</v>
      </c>
      <c r="Q129" s="40">
        <v>165</v>
      </c>
      <c r="R129" s="40">
        <v>0.26300000000000001</v>
      </c>
      <c r="S129" s="40">
        <v>0.314</v>
      </c>
      <c r="T129" s="40">
        <v>0.40400000000000003</v>
      </c>
      <c r="U129" s="40">
        <v>0.71799999999999997</v>
      </c>
      <c r="V129" s="40">
        <v>0.29899999999999999</v>
      </c>
      <c r="W129" s="40">
        <v>9</v>
      </c>
      <c r="X129" s="40">
        <v>7</v>
      </c>
      <c r="Y129" s="40">
        <v>7</v>
      </c>
      <c r="Z129" s="40">
        <v>4</v>
      </c>
      <c r="AA129" s="41">
        <v>0.63636000000000004</v>
      </c>
      <c r="AB129" s="16">
        <f t="shared" si="9"/>
        <v>0.10654827968923418</v>
      </c>
      <c r="AC129" s="16">
        <f t="shared" si="10"/>
        <v>2.3307436182019976E-2</v>
      </c>
      <c r="AD129" s="16">
        <f t="shared" si="11"/>
        <v>9.6559378468368484E-2</v>
      </c>
    </row>
    <row r="130" spans="1:30" ht="30">
      <c r="A130" s="65" t="s">
        <v>1148</v>
      </c>
      <c r="B130" s="36">
        <v>2010</v>
      </c>
      <c r="C130" s="36">
        <v>2012</v>
      </c>
      <c r="D130" s="36" t="s">
        <v>279</v>
      </c>
      <c r="E130" s="36">
        <v>97</v>
      </c>
      <c r="F130" s="36">
        <v>4.0999999999999996</v>
      </c>
      <c r="G130" s="36">
        <v>346</v>
      </c>
      <c r="H130" s="36">
        <v>1428</v>
      </c>
      <c r="I130" s="36">
        <v>1270</v>
      </c>
      <c r="J130" s="36">
        <v>170</v>
      </c>
      <c r="K130" s="36">
        <v>304</v>
      </c>
      <c r="L130" s="36">
        <v>70</v>
      </c>
      <c r="M130" s="36">
        <v>8</v>
      </c>
      <c r="N130" s="36">
        <v>44</v>
      </c>
      <c r="O130" s="36">
        <v>137</v>
      </c>
      <c r="P130" s="36">
        <v>112</v>
      </c>
      <c r="Q130" s="36">
        <v>385</v>
      </c>
      <c r="R130" s="36">
        <v>0.23899999999999999</v>
      </c>
      <c r="S130" s="36">
        <v>0.315</v>
      </c>
      <c r="T130" s="36">
        <v>0.41099999999999998</v>
      </c>
      <c r="U130" s="36">
        <v>0.72699999999999998</v>
      </c>
      <c r="V130" s="36">
        <v>0.307</v>
      </c>
      <c r="W130" s="36">
        <v>32</v>
      </c>
      <c r="X130" s="36">
        <v>6</v>
      </c>
      <c r="Y130" s="36">
        <v>37</v>
      </c>
      <c r="Z130" s="36">
        <v>14</v>
      </c>
      <c r="AA130" s="37">
        <v>0.72548999999999997</v>
      </c>
      <c r="AB130" s="16">
        <f t="shared" si="9"/>
        <v>0.13385826771653545</v>
      </c>
      <c r="AC130" s="16">
        <f t="shared" si="10"/>
        <v>3.4645669291338582E-2</v>
      </c>
      <c r="AD130" s="16">
        <f t="shared" si="11"/>
        <v>0.1078740157480315</v>
      </c>
    </row>
    <row r="131" spans="1:30" ht="30">
      <c r="A131" s="64" t="s">
        <v>1147</v>
      </c>
      <c r="B131" s="40">
        <v>2006</v>
      </c>
      <c r="C131" s="40">
        <v>2008</v>
      </c>
      <c r="D131" s="40" t="s">
        <v>280</v>
      </c>
      <c r="E131" s="40">
        <v>98</v>
      </c>
      <c r="F131" s="40">
        <v>4.0999999999999996</v>
      </c>
      <c r="G131" s="40">
        <v>252</v>
      </c>
      <c r="H131" s="40">
        <v>997</v>
      </c>
      <c r="I131" s="40">
        <v>945</v>
      </c>
      <c r="J131" s="40">
        <v>123</v>
      </c>
      <c r="K131" s="40">
        <v>289</v>
      </c>
      <c r="L131" s="40">
        <v>71</v>
      </c>
      <c r="M131" s="40">
        <v>5</v>
      </c>
      <c r="N131" s="40">
        <v>12</v>
      </c>
      <c r="O131" s="40">
        <v>106</v>
      </c>
      <c r="P131" s="40">
        <v>30</v>
      </c>
      <c r="Q131" s="40">
        <v>163</v>
      </c>
      <c r="R131" s="40">
        <v>0.30599999999999999</v>
      </c>
      <c r="S131" s="40">
        <v>0.33300000000000002</v>
      </c>
      <c r="T131" s="40">
        <v>0.43</v>
      </c>
      <c r="U131" s="40">
        <v>0.76200000000000001</v>
      </c>
      <c r="V131" s="40">
        <v>0.35599999999999998</v>
      </c>
      <c r="W131" s="40">
        <v>12</v>
      </c>
      <c r="X131" s="40">
        <v>8</v>
      </c>
      <c r="Y131" s="40">
        <v>22</v>
      </c>
      <c r="Z131" s="40">
        <v>8</v>
      </c>
      <c r="AA131" s="41">
        <v>0.73333000000000004</v>
      </c>
      <c r="AB131" s="16">
        <f t="shared" si="9"/>
        <v>0.13015873015873017</v>
      </c>
      <c r="AC131" s="16">
        <f t="shared" si="10"/>
        <v>1.2698412698412698E-2</v>
      </c>
      <c r="AD131" s="16">
        <f t="shared" si="11"/>
        <v>0.11216931216931217</v>
      </c>
    </row>
    <row r="132" spans="1:30">
      <c r="A132" s="65" t="s">
        <v>1146</v>
      </c>
      <c r="B132" s="36">
        <v>2009</v>
      </c>
      <c r="C132" s="36">
        <v>2011</v>
      </c>
      <c r="D132" s="36" t="s">
        <v>284</v>
      </c>
      <c r="E132" s="36">
        <v>103</v>
      </c>
      <c r="F132" s="36">
        <v>4</v>
      </c>
      <c r="G132" s="36">
        <v>284</v>
      </c>
      <c r="H132" s="36">
        <v>1263</v>
      </c>
      <c r="I132" s="36">
        <v>1131</v>
      </c>
      <c r="J132" s="36">
        <v>177</v>
      </c>
      <c r="K132" s="36">
        <v>320</v>
      </c>
      <c r="L132" s="36">
        <v>71</v>
      </c>
      <c r="M132" s="36">
        <v>10</v>
      </c>
      <c r="N132" s="36">
        <v>19</v>
      </c>
      <c r="O132" s="36">
        <v>97</v>
      </c>
      <c r="P132" s="36">
        <v>108</v>
      </c>
      <c r="Q132" s="36">
        <v>210</v>
      </c>
      <c r="R132" s="36">
        <v>0.28299999999999997</v>
      </c>
      <c r="S132" s="36">
        <v>0.35</v>
      </c>
      <c r="T132" s="36">
        <v>0.41399999999999998</v>
      </c>
      <c r="U132" s="36">
        <v>0.76400000000000001</v>
      </c>
      <c r="V132" s="36">
        <v>0.33200000000000002</v>
      </c>
      <c r="W132" s="36">
        <v>12</v>
      </c>
      <c r="X132" s="36">
        <v>5</v>
      </c>
      <c r="Y132" s="36">
        <v>25</v>
      </c>
      <c r="Z132" s="36">
        <v>14</v>
      </c>
      <c r="AA132" s="37">
        <v>0.64102999999999999</v>
      </c>
      <c r="AB132" s="16">
        <f t="shared" si="9"/>
        <v>0.15649867374005305</v>
      </c>
      <c r="AC132" s="16">
        <f t="shared" si="10"/>
        <v>1.6799292661361626E-2</v>
      </c>
      <c r="AD132" s="16">
        <f t="shared" si="11"/>
        <v>8.5764809902740935E-2</v>
      </c>
    </row>
    <row r="133" spans="1:30">
      <c r="A133" s="64" t="s">
        <v>1145</v>
      </c>
      <c r="B133" s="40">
        <v>2003</v>
      </c>
      <c r="C133" s="40">
        <v>2005</v>
      </c>
      <c r="D133" s="40" t="s">
        <v>293</v>
      </c>
      <c r="E133" s="40">
        <v>104</v>
      </c>
      <c r="F133" s="40">
        <v>4</v>
      </c>
      <c r="G133" s="40">
        <v>320</v>
      </c>
      <c r="H133" s="40">
        <v>1264</v>
      </c>
      <c r="I133" s="40">
        <v>1131</v>
      </c>
      <c r="J133" s="40">
        <v>153</v>
      </c>
      <c r="K133" s="40">
        <v>298</v>
      </c>
      <c r="L133" s="40">
        <v>75</v>
      </c>
      <c r="M133" s="40">
        <v>8</v>
      </c>
      <c r="N133" s="40">
        <v>34</v>
      </c>
      <c r="O133" s="40">
        <v>140</v>
      </c>
      <c r="P133" s="40">
        <v>109</v>
      </c>
      <c r="Q133" s="40">
        <v>149</v>
      </c>
      <c r="R133" s="40">
        <v>0.26300000000000001</v>
      </c>
      <c r="S133" s="40">
        <v>0.33400000000000002</v>
      </c>
      <c r="T133" s="40">
        <v>0.434</v>
      </c>
      <c r="U133" s="40">
        <v>0.76800000000000002</v>
      </c>
      <c r="V133" s="40">
        <v>0.27700000000000002</v>
      </c>
      <c r="W133" s="40">
        <v>14</v>
      </c>
      <c r="X133" s="40">
        <v>6</v>
      </c>
      <c r="Y133" s="40">
        <v>18</v>
      </c>
      <c r="Z133" s="40">
        <v>12</v>
      </c>
      <c r="AA133" s="41">
        <v>0.6</v>
      </c>
      <c r="AB133" s="16">
        <f t="shared" si="9"/>
        <v>0.13527851458885942</v>
      </c>
      <c r="AC133" s="16">
        <f t="shared" si="10"/>
        <v>3.0061892130857647E-2</v>
      </c>
      <c r="AD133" s="16">
        <f t="shared" si="11"/>
        <v>0.1237842617152962</v>
      </c>
    </row>
    <row r="134" spans="1:30">
      <c r="A134" s="65" t="s">
        <v>1144</v>
      </c>
      <c r="B134" s="36">
        <v>2002</v>
      </c>
      <c r="C134" s="36">
        <v>2004</v>
      </c>
      <c r="D134" s="36" t="s">
        <v>284</v>
      </c>
      <c r="E134" s="36">
        <v>98</v>
      </c>
      <c r="F134" s="36">
        <v>4</v>
      </c>
      <c r="G134" s="36">
        <v>234</v>
      </c>
      <c r="H134" s="36">
        <v>920</v>
      </c>
      <c r="I134" s="36">
        <v>829</v>
      </c>
      <c r="J134" s="36">
        <v>123</v>
      </c>
      <c r="K134" s="36">
        <v>244</v>
      </c>
      <c r="L134" s="36">
        <v>32</v>
      </c>
      <c r="M134" s="36">
        <v>21</v>
      </c>
      <c r="N134" s="36">
        <v>5</v>
      </c>
      <c r="O134" s="36">
        <v>88</v>
      </c>
      <c r="P134" s="36">
        <v>69</v>
      </c>
      <c r="Q134" s="36">
        <v>137</v>
      </c>
      <c r="R134" s="36">
        <v>0.29399999999999998</v>
      </c>
      <c r="S134" s="36">
        <v>0.34599999999999997</v>
      </c>
      <c r="T134" s="36">
        <v>0.40200000000000002</v>
      </c>
      <c r="U134" s="36">
        <v>0.748</v>
      </c>
      <c r="V134" s="36">
        <v>0.34499999999999997</v>
      </c>
      <c r="W134" s="36">
        <v>0</v>
      </c>
      <c r="X134" s="36">
        <v>6</v>
      </c>
      <c r="Y134" s="36">
        <v>49</v>
      </c>
      <c r="Z134" s="36">
        <v>21</v>
      </c>
      <c r="AA134" s="37">
        <v>0.7</v>
      </c>
      <c r="AB134" s="16">
        <f t="shared" si="9"/>
        <v>0.14837153196622438</v>
      </c>
      <c r="AC134" s="16">
        <f t="shared" si="10"/>
        <v>6.0313630880579009E-3</v>
      </c>
      <c r="AD134" s="16">
        <f t="shared" si="11"/>
        <v>0.10615199034981906</v>
      </c>
    </row>
    <row r="135" spans="1:30">
      <c r="A135" s="64" t="s">
        <v>1143</v>
      </c>
      <c r="B135" s="40">
        <v>1998</v>
      </c>
      <c r="C135" s="40">
        <v>2000</v>
      </c>
      <c r="D135" s="40" t="s">
        <v>279</v>
      </c>
      <c r="E135" s="40">
        <v>97</v>
      </c>
      <c r="F135" s="40">
        <v>4</v>
      </c>
      <c r="G135" s="40">
        <v>284</v>
      </c>
      <c r="H135" s="40">
        <v>1203</v>
      </c>
      <c r="I135" s="40">
        <v>1033</v>
      </c>
      <c r="J135" s="40">
        <v>144</v>
      </c>
      <c r="K135" s="40">
        <v>286</v>
      </c>
      <c r="L135" s="40">
        <v>59</v>
      </c>
      <c r="M135" s="40">
        <v>13</v>
      </c>
      <c r="N135" s="40">
        <v>16</v>
      </c>
      <c r="O135" s="40">
        <v>112</v>
      </c>
      <c r="P135" s="40">
        <v>146</v>
      </c>
      <c r="Q135" s="40">
        <v>143</v>
      </c>
      <c r="R135" s="40">
        <v>0.27700000000000002</v>
      </c>
      <c r="S135" s="40">
        <v>0.36499999999999999</v>
      </c>
      <c r="T135" s="40">
        <v>0.40600000000000003</v>
      </c>
      <c r="U135" s="40">
        <v>0.77</v>
      </c>
      <c r="V135" s="40">
        <v>0.30499999999999999</v>
      </c>
      <c r="W135" s="40">
        <v>3</v>
      </c>
      <c r="X135" s="40">
        <v>11</v>
      </c>
      <c r="Y135" s="40">
        <v>11</v>
      </c>
      <c r="Z135" s="40">
        <v>10</v>
      </c>
      <c r="AA135" s="41">
        <v>0.52381</v>
      </c>
      <c r="AB135" s="16">
        <f t="shared" si="9"/>
        <v>0.1393998063891578</v>
      </c>
      <c r="AC135" s="16">
        <f t="shared" si="10"/>
        <v>1.5488867376573089E-2</v>
      </c>
      <c r="AD135" s="16">
        <f t="shared" si="11"/>
        <v>0.10842207163601161</v>
      </c>
    </row>
    <row r="136" spans="1:30">
      <c r="A136" s="65" t="s">
        <v>1142</v>
      </c>
      <c r="B136" s="36">
        <v>1992</v>
      </c>
      <c r="C136" s="36">
        <v>1994</v>
      </c>
      <c r="D136" s="36" t="s">
        <v>279</v>
      </c>
      <c r="E136" s="36">
        <v>103</v>
      </c>
      <c r="F136" s="36">
        <v>4</v>
      </c>
      <c r="G136" s="36">
        <v>217</v>
      </c>
      <c r="H136" s="36">
        <v>861</v>
      </c>
      <c r="I136" s="36">
        <v>781</v>
      </c>
      <c r="J136" s="36">
        <v>105</v>
      </c>
      <c r="K136" s="36">
        <v>215</v>
      </c>
      <c r="L136" s="36">
        <v>41</v>
      </c>
      <c r="M136" s="36">
        <v>4</v>
      </c>
      <c r="N136" s="36">
        <v>28</v>
      </c>
      <c r="O136" s="36">
        <v>121</v>
      </c>
      <c r="P136" s="36">
        <v>45</v>
      </c>
      <c r="Q136" s="36">
        <v>160</v>
      </c>
      <c r="R136" s="36">
        <v>0.27500000000000002</v>
      </c>
      <c r="S136" s="36">
        <v>0.32200000000000001</v>
      </c>
      <c r="T136" s="36">
        <v>0.44600000000000001</v>
      </c>
      <c r="U136" s="36">
        <v>0.76700000000000002</v>
      </c>
      <c r="V136" s="36">
        <v>0.31</v>
      </c>
      <c r="W136" s="36">
        <v>13</v>
      </c>
      <c r="X136" s="36">
        <v>10</v>
      </c>
      <c r="Y136" s="36">
        <v>6</v>
      </c>
      <c r="Z136" s="36">
        <v>8</v>
      </c>
      <c r="AA136" s="37">
        <v>0.42857000000000001</v>
      </c>
      <c r="AB136" s="16">
        <f t="shared" si="9"/>
        <v>0.13444302176696543</v>
      </c>
      <c r="AC136" s="16">
        <f t="shared" si="10"/>
        <v>3.5851472471190783E-2</v>
      </c>
      <c r="AD136" s="16">
        <f t="shared" si="11"/>
        <v>0.15492957746478872</v>
      </c>
    </row>
    <row r="137" spans="1:30">
      <c r="A137" s="64" t="s">
        <v>1141</v>
      </c>
      <c r="B137" s="40">
        <v>2014</v>
      </c>
      <c r="C137" s="40">
        <v>2016</v>
      </c>
      <c r="D137" s="40" t="s">
        <v>277</v>
      </c>
      <c r="E137" s="40">
        <v>101</v>
      </c>
      <c r="F137" s="40">
        <v>3.9</v>
      </c>
      <c r="G137" s="40">
        <v>248</v>
      </c>
      <c r="H137" s="40">
        <v>1023</v>
      </c>
      <c r="I137" s="40">
        <v>941</v>
      </c>
      <c r="J137" s="40">
        <v>117</v>
      </c>
      <c r="K137" s="40">
        <v>243</v>
      </c>
      <c r="L137" s="40">
        <v>47</v>
      </c>
      <c r="M137" s="40">
        <v>2</v>
      </c>
      <c r="N137" s="40">
        <v>39</v>
      </c>
      <c r="O137" s="40">
        <v>143</v>
      </c>
      <c r="P137" s="40">
        <v>67</v>
      </c>
      <c r="Q137" s="40">
        <v>171</v>
      </c>
      <c r="R137" s="40">
        <v>0.25800000000000001</v>
      </c>
      <c r="S137" s="40">
        <v>0.312</v>
      </c>
      <c r="T137" s="40">
        <v>0.437</v>
      </c>
      <c r="U137" s="40">
        <v>0.749</v>
      </c>
      <c r="V137" s="40">
        <v>0.27700000000000002</v>
      </c>
      <c r="W137" s="40">
        <v>9</v>
      </c>
      <c r="X137" s="40">
        <v>6</v>
      </c>
      <c r="Y137" s="40">
        <v>2</v>
      </c>
      <c r="Z137" s="40">
        <v>1</v>
      </c>
      <c r="AA137" s="41">
        <v>0.66666999999999998</v>
      </c>
      <c r="AB137" s="16">
        <f t="shared" si="9"/>
        <v>0.12433581296493093</v>
      </c>
      <c r="AC137" s="16">
        <f t="shared" si="10"/>
        <v>4.1445270988310308E-2</v>
      </c>
      <c r="AD137" s="16">
        <f t="shared" si="11"/>
        <v>0.15196599362380447</v>
      </c>
    </row>
    <row r="138" spans="1:30">
      <c r="A138" s="65" t="s">
        <v>1140</v>
      </c>
      <c r="B138" s="36">
        <v>2004</v>
      </c>
      <c r="C138" s="36">
        <v>2006</v>
      </c>
      <c r="D138" s="36" t="s">
        <v>293</v>
      </c>
      <c r="E138" s="36">
        <v>105</v>
      </c>
      <c r="F138" s="36">
        <v>3.9</v>
      </c>
      <c r="G138" s="36">
        <v>263</v>
      </c>
      <c r="H138" s="36">
        <v>1023</v>
      </c>
      <c r="I138" s="36">
        <v>856</v>
      </c>
      <c r="J138" s="36">
        <v>149</v>
      </c>
      <c r="K138" s="36">
        <v>235</v>
      </c>
      <c r="L138" s="36">
        <v>60</v>
      </c>
      <c r="M138" s="36">
        <v>2</v>
      </c>
      <c r="N138" s="36">
        <v>21</v>
      </c>
      <c r="O138" s="36">
        <v>116</v>
      </c>
      <c r="P138" s="36">
        <v>138</v>
      </c>
      <c r="Q138" s="36">
        <v>184</v>
      </c>
      <c r="R138" s="36">
        <v>0.27500000000000002</v>
      </c>
      <c r="S138" s="36">
        <v>0.379</v>
      </c>
      <c r="T138" s="36">
        <v>0.42299999999999999</v>
      </c>
      <c r="U138" s="36">
        <v>0.80200000000000005</v>
      </c>
      <c r="V138" s="36">
        <v>0.32200000000000001</v>
      </c>
      <c r="W138" s="36">
        <v>15</v>
      </c>
      <c r="X138" s="36">
        <v>14</v>
      </c>
      <c r="Y138" s="36">
        <v>5</v>
      </c>
      <c r="Z138" s="36">
        <v>4</v>
      </c>
      <c r="AA138" s="37">
        <v>0.55556000000000005</v>
      </c>
      <c r="AB138" s="16">
        <f t="shared" si="9"/>
        <v>0.17406542056074767</v>
      </c>
      <c r="AC138" s="16">
        <f t="shared" si="10"/>
        <v>2.4532710280373831E-2</v>
      </c>
      <c r="AD138" s="16">
        <f t="shared" si="11"/>
        <v>0.13551401869158877</v>
      </c>
    </row>
    <row r="139" spans="1:30">
      <c r="A139" s="64" t="s">
        <v>1139</v>
      </c>
      <c r="B139" s="40">
        <v>2001</v>
      </c>
      <c r="C139" s="40">
        <v>2003</v>
      </c>
      <c r="D139" s="40" t="s">
        <v>279</v>
      </c>
      <c r="E139" s="40">
        <v>95</v>
      </c>
      <c r="F139" s="40">
        <v>3.9</v>
      </c>
      <c r="G139" s="40">
        <v>193</v>
      </c>
      <c r="H139" s="40">
        <v>774</v>
      </c>
      <c r="I139" s="40">
        <v>695</v>
      </c>
      <c r="J139" s="40">
        <v>108</v>
      </c>
      <c r="K139" s="40">
        <v>196</v>
      </c>
      <c r="L139" s="40">
        <v>37</v>
      </c>
      <c r="M139" s="40">
        <v>8</v>
      </c>
      <c r="N139" s="40">
        <v>17</v>
      </c>
      <c r="O139" s="40">
        <v>82</v>
      </c>
      <c r="P139" s="40">
        <v>39</v>
      </c>
      <c r="Q139" s="40">
        <v>120</v>
      </c>
      <c r="R139" s="40">
        <v>0.28199999999999997</v>
      </c>
      <c r="S139" s="40">
        <v>0.33400000000000002</v>
      </c>
      <c r="T139" s="40">
        <v>0.432</v>
      </c>
      <c r="U139" s="40">
        <v>0.76500000000000001</v>
      </c>
      <c r="V139" s="40">
        <v>0.316</v>
      </c>
      <c r="W139" s="40">
        <v>19</v>
      </c>
      <c r="X139" s="40">
        <v>8</v>
      </c>
      <c r="Y139" s="40">
        <v>26</v>
      </c>
      <c r="Z139" s="40">
        <v>5</v>
      </c>
      <c r="AA139" s="41">
        <v>0.83870999999999996</v>
      </c>
      <c r="AB139" s="16">
        <f t="shared" si="9"/>
        <v>0.1553956834532374</v>
      </c>
      <c r="AC139" s="16">
        <f t="shared" si="10"/>
        <v>2.4460431654676259E-2</v>
      </c>
      <c r="AD139" s="16">
        <f t="shared" si="11"/>
        <v>0.11798561151079137</v>
      </c>
    </row>
    <row r="140" spans="1:30">
      <c r="A140" s="65" t="s">
        <v>1138</v>
      </c>
      <c r="B140" s="36">
        <v>1976</v>
      </c>
      <c r="C140" s="36">
        <v>1978</v>
      </c>
      <c r="D140" s="36" t="s">
        <v>277</v>
      </c>
      <c r="E140" s="36">
        <v>98</v>
      </c>
      <c r="F140" s="36">
        <v>3.9</v>
      </c>
      <c r="G140" s="36">
        <v>317</v>
      </c>
      <c r="H140" s="36">
        <v>1259</v>
      </c>
      <c r="I140" s="36">
        <v>1120</v>
      </c>
      <c r="J140" s="36">
        <v>142</v>
      </c>
      <c r="K140" s="36">
        <v>279</v>
      </c>
      <c r="L140" s="36">
        <v>51</v>
      </c>
      <c r="M140" s="36">
        <v>12</v>
      </c>
      <c r="N140" s="36">
        <v>31</v>
      </c>
      <c r="O140" s="36">
        <v>129</v>
      </c>
      <c r="P140" s="36">
        <v>113</v>
      </c>
      <c r="Q140" s="36">
        <v>221</v>
      </c>
      <c r="R140" s="36">
        <v>0.249</v>
      </c>
      <c r="S140" s="36">
        <v>0.316</v>
      </c>
      <c r="T140" s="36">
        <v>0.39900000000000002</v>
      </c>
      <c r="U140" s="36">
        <v>0.71499999999999997</v>
      </c>
      <c r="V140" s="36">
        <v>0.28199999999999997</v>
      </c>
      <c r="W140" s="36">
        <v>2</v>
      </c>
      <c r="X140" s="36">
        <v>11</v>
      </c>
      <c r="Y140" s="36">
        <v>35</v>
      </c>
      <c r="Z140" s="36">
        <v>17</v>
      </c>
      <c r="AA140" s="37">
        <v>0.67308000000000001</v>
      </c>
      <c r="AB140" s="16">
        <f t="shared" si="9"/>
        <v>0.12678571428571428</v>
      </c>
      <c r="AC140" s="16">
        <f t="shared" si="10"/>
        <v>2.7678571428571427E-2</v>
      </c>
      <c r="AD140" s="16">
        <f t="shared" si="11"/>
        <v>0.11517857142857142</v>
      </c>
    </row>
    <row r="141" spans="1:30">
      <c r="A141" s="64" t="s">
        <v>1137</v>
      </c>
      <c r="B141" s="40">
        <v>1971</v>
      </c>
      <c r="C141" s="40">
        <v>1973</v>
      </c>
      <c r="D141" s="40" t="s">
        <v>279</v>
      </c>
      <c r="E141" s="40">
        <v>98</v>
      </c>
      <c r="F141" s="40">
        <v>3.9</v>
      </c>
      <c r="G141" s="40">
        <v>220</v>
      </c>
      <c r="H141" s="40">
        <v>805</v>
      </c>
      <c r="I141" s="40">
        <v>697</v>
      </c>
      <c r="J141" s="40">
        <v>123</v>
      </c>
      <c r="K141" s="40">
        <v>187</v>
      </c>
      <c r="L141" s="40">
        <v>12</v>
      </c>
      <c r="M141" s="40">
        <v>8</v>
      </c>
      <c r="N141" s="40">
        <v>5</v>
      </c>
      <c r="O141" s="40">
        <v>38</v>
      </c>
      <c r="P141" s="40">
        <v>95</v>
      </c>
      <c r="Q141" s="40">
        <v>128</v>
      </c>
      <c r="R141" s="40">
        <v>0.26800000000000002</v>
      </c>
      <c r="S141" s="40">
        <v>0.36</v>
      </c>
      <c r="T141" s="40">
        <v>0.33</v>
      </c>
      <c r="U141" s="40">
        <v>0.69</v>
      </c>
      <c r="V141" s="40">
        <v>0.32300000000000001</v>
      </c>
      <c r="W141" s="40">
        <v>5</v>
      </c>
      <c r="X141" s="40">
        <v>0</v>
      </c>
      <c r="Y141" s="40">
        <v>60</v>
      </c>
      <c r="Z141" s="40">
        <v>21</v>
      </c>
      <c r="AA141" s="41">
        <v>0.74073999999999995</v>
      </c>
      <c r="AB141" s="16">
        <f t="shared" si="9"/>
        <v>0.17647058823529413</v>
      </c>
      <c r="AC141" s="16">
        <f t="shared" si="10"/>
        <v>7.1736011477761836E-3</v>
      </c>
      <c r="AD141" s="16">
        <f t="shared" si="11"/>
        <v>5.4519368723098996E-2</v>
      </c>
    </row>
    <row r="142" spans="1:30">
      <c r="A142" s="65" t="s">
        <v>1136</v>
      </c>
      <c r="B142" s="36">
        <v>2016</v>
      </c>
      <c r="C142" s="36">
        <v>2018</v>
      </c>
      <c r="D142" s="36" t="s">
        <v>284</v>
      </c>
      <c r="E142" s="36">
        <v>104</v>
      </c>
      <c r="F142" s="36">
        <v>3.8</v>
      </c>
      <c r="G142" s="36">
        <v>211</v>
      </c>
      <c r="H142" s="36">
        <v>699</v>
      </c>
      <c r="I142" s="36">
        <v>604</v>
      </c>
      <c r="J142" s="36">
        <v>64</v>
      </c>
      <c r="K142" s="36">
        <v>165</v>
      </c>
      <c r="L142" s="36">
        <v>28</v>
      </c>
      <c r="M142" s="36">
        <v>1</v>
      </c>
      <c r="N142" s="36">
        <v>10</v>
      </c>
      <c r="O142" s="36">
        <v>51</v>
      </c>
      <c r="P142" s="36">
        <v>85</v>
      </c>
      <c r="Q142" s="36">
        <v>116</v>
      </c>
      <c r="R142" s="36">
        <v>0.27300000000000002</v>
      </c>
      <c r="S142" s="36">
        <v>0.36499999999999999</v>
      </c>
      <c r="T142" s="36">
        <v>0.373</v>
      </c>
      <c r="U142" s="36">
        <v>0.73699999999999999</v>
      </c>
      <c r="V142" s="36">
        <v>0.32300000000000001</v>
      </c>
      <c r="W142" s="36">
        <v>3</v>
      </c>
      <c r="X142" s="36">
        <v>2</v>
      </c>
      <c r="Y142" s="36">
        <v>0</v>
      </c>
      <c r="Z142" s="36">
        <v>2</v>
      </c>
      <c r="AA142" s="37">
        <v>0</v>
      </c>
      <c r="AB142" s="16">
        <f t="shared" si="9"/>
        <v>0.10596026490066225</v>
      </c>
      <c r="AC142" s="16">
        <f t="shared" si="10"/>
        <v>1.6556291390728478E-2</v>
      </c>
      <c r="AD142" s="16">
        <f t="shared" si="11"/>
        <v>8.4437086092715233E-2</v>
      </c>
    </row>
    <row r="143" spans="1:30">
      <c r="A143" s="64" t="s">
        <v>1135</v>
      </c>
      <c r="B143" s="40">
        <v>2010</v>
      </c>
      <c r="C143" s="40">
        <v>2012</v>
      </c>
      <c r="D143" s="40" t="s">
        <v>279</v>
      </c>
      <c r="E143" s="40">
        <v>102</v>
      </c>
      <c r="F143" s="40">
        <v>3.8</v>
      </c>
      <c r="G143" s="40">
        <v>318</v>
      </c>
      <c r="H143" s="40">
        <v>1234</v>
      </c>
      <c r="I143" s="40">
        <v>1107</v>
      </c>
      <c r="J143" s="40">
        <v>124</v>
      </c>
      <c r="K143" s="40">
        <v>262</v>
      </c>
      <c r="L143" s="40">
        <v>55</v>
      </c>
      <c r="M143" s="40">
        <v>3</v>
      </c>
      <c r="N143" s="40">
        <v>50</v>
      </c>
      <c r="O143" s="40">
        <v>168</v>
      </c>
      <c r="P143" s="40">
        <v>118</v>
      </c>
      <c r="Q143" s="40">
        <v>379</v>
      </c>
      <c r="R143" s="40">
        <v>0.23699999999999999</v>
      </c>
      <c r="S143" s="40">
        <v>0.311</v>
      </c>
      <c r="T143" s="40">
        <v>0.42699999999999999</v>
      </c>
      <c r="U143" s="40">
        <v>0.73799999999999999</v>
      </c>
      <c r="V143" s="40">
        <v>0.31</v>
      </c>
      <c r="W143" s="40">
        <v>3</v>
      </c>
      <c r="X143" s="40">
        <v>5</v>
      </c>
      <c r="Y143" s="40">
        <v>2</v>
      </c>
      <c r="Z143" s="40">
        <v>0</v>
      </c>
      <c r="AA143" s="41">
        <v>1</v>
      </c>
      <c r="AB143" s="16">
        <f t="shared" si="9"/>
        <v>0.11201445347786811</v>
      </c>
      <c r="AC143" s="16">
        <f t="shared" si="10"/>
        <v>4.5167118337850046E-2</v>
      </c>
      <c r="AD143" s="16">
        <f t="shared" si="11"/>
        <v>0.15176151761517614</v>
      </c>
    </row>
    <row r="144" spans="1:30">
      <c r="A144" s="65" t="s">
        <v>1134</v>
      </c>
      <c r="B144" s="36">
        <v>2006</v>
      </c>
      <c r="C144" s="36">
        <v>2008</v>
      </c>
      <c r="D144" s="36" t="s">
        <v>279</v>
      </c>
      <c r="E144" s="36">
        <v>103</v>
      </c>
      <c r="F144" s="36">
        <v>3.8</v>
      </c>
      <c r="G144" s="36">
        <v>192</v>
      </c>
      <c r="H144" s="36">
        <v>734</v>
      </c>
      <c r="I144" s="36">
        <v>607</v>
      </c>
      <c r="J144" s="36">
        <v>84</v>
      </c>
      <c r="K144" s="36">
        <v>151</v>
      </c>
      <c r="L144" s="36">
        <v>34</v>
      </c>
      <c r="M144" s="36">
        <v>5</v>
      </c>
      <c r="N144" s="36">
        <v>24</v>
      </c>
      <c r="O144" s="36">
        <v>102</v>
      </c>
      <c r="P144" s="36">
        <v>98</v>
      </c>
      <c r="Q144" s="36">
        <v>167</v>
      </c>
      <c r="R144" s="36">
        <v>0.249</v>
      </c>
      <c r="S144" s="36">
        <v>0.36799999999999999</v>
      </c>
      <c r="T144" s="36">
        <v>0.44</v>
      </c>
      <c r="U144" s="36">
        <v>0.80800000000000005</v>
      </c>
      <c r="V144" s="36">
        <v>0.30199999999999999</v>
      </c>
      <c r="W144" s="36">
        <v>20</v>
      </c>
      <c r="X144" s="36">
        <v>5</v>
      </c>
      <c r="Y144" s="36">
        <v>0</v>
      </c>
      <c r="Z144" s="36">
        <v>1</v>
      </c>
      <c r="AA144" s="37">
        <v>0</v>
      </c>
      <c r="AB144" s="16">
        <f t="shared" si="9"/>
        <v>0.13838550247116968</v>
      </c>
      <c r="AC144" s="16">
        <f t="shared" si="10"/>
        <v>3.9538714991762765E-2</v>
      </c>
      <c r="AD144" s="16">
        <f t="shared" si="11"/>
        <v>0.16803953871499178</v>
      </c>
    </row>
    <row r="145" spans="1:30" ht="30">
      <c r="A145" s="64" t="s">
        <v>1133</v>
      </c>
      <c r="B145" s="40">
        <v>2004</v>
      </c>
      <c r="C145" s="40">
        <v>2006</v>
      </c>
      <c r="D145" s="40" t="s">
        <v>279</v>
      </c>
      <c r="E145" s="40">
        <v>101</v>
      </c>
      <c r="F145" s="40">
        <v>3.8</v>
      </c>
      <c r="G145" s="40">
        <v>215</v>
      </c>
      <c r="H145" s="40">
        <v>881</v>
      </c>
      <c r="I145" s="40">
        <v>783</v>
      </c>
      <c r="J145" s="40">
        <v>110</v>
      </c>
      <c r="K145" s="40">
        <v>205</v>
      </c>
      <c r="L145" s="40">
        <v>38</v>
      </c>
      <c r="M145" s="40">
        <v>13</v>
      </c>
      <c r="N145" s="40">
        <v>27</v>
      </c>
      <c r="O145" s="40">
        <v>88</v>
      </c>
      <c r="P145" s="40">
        <v>79</v>
      </c>
      <c r="Q145" s="40">
        <v>225</v>
      </c>
      <c r="R145" s="40">
        <v>0.26200000000000001</v>
      </c>
      <c r="S145" s="40">
        <v>0.33</v>
      </c>
      <c r="T145" s="40">
        <v>0.44700000000000001</v>
      </c>
      <c r="U145" s="40">
        <v>0.77700000000000002</v>
      </c>
      <c r="V145" s="40">
        <v>0.33100000000000002</v>
      </c>
      <c r="W145" s="40">
        <v>4</v>
      </c>
      <c r="X145" s="40">
        <v>6</v>
      </c>
      <c r="Y145" s="40">
        <v>9</v>
      </c>
      <c r="Z145" s="40">
        <v>6</v>
      </c>
      <c r="AA145" s="41">
        <v>0.6</v>
      </c>
      <c r="AB145" s="16">
        <f t="shared" si="9"/>
        <v>0.14048531289910601</v>
      </c>
      <c r="AC145" s="16">
        <f t="shared" si="10"/>
        <v>3.4482758620689655E-2</v>
      </c>
      <c r="AD145" s="16">
        <f t="shared" si="11"/>
        <v>0.1123882503192848</v>
      </c>
    </row>
    <row r="146" spans="1:30">
      <c r="A146" s="65" t="s">
        <v>1132</v>
      </c>
      <c r="B146" s="36">
        <v>2016</v>
      </c>
      <c r="C146" s="36">
        <v>2018</v>
      </c>
      <c r="D146" s="36" t="s">
        <v>284</v>
      </c>
      <c r="E146" s="36">
        <v>104</v>
      </c>
      <c r="F146" s="36">
        <v>3.7</v>
      </c>
      <c r="G146" s="36">
        <v>287</v>
      </c>
      <c r="H146" s="36">
        <v>921</v>
      </c>
      <c r="I146" s="36">
        <v>829</v>
      </c>
      <c r="J146" s="36">
        <v>121</v>
      </c>
      <c r="K146" s="36">
        <v>234</v>
      </c>
      <c r="L146" s="36">
        <v>47</v>
      </c>
      <c r="M146" s="36">
        <v>9</v>
      </c>
      <c r="N146" s="36">
        <v>16</v>
      </c>
      <c r="O146" s="36">
        <v>94</v>
      </c>
      <c r="P146" s="36">
        <v>73</v>
      </c>
      <c r="Q146" s="36">
        <v>129</v>
      </c>
      <c r="R146" s="36">
        <v>0.28199999999999997</v>
      </c>
      <c r="S146" s="36">
        <v>0.34699999999999998</v>
      </c>
      <c r="T146" s="36">
        <v>0.41899999999999998</v>
      </c>
      <c r="U146" s="36">
        <v>0.76600000000000001</v>
      </c>
      <c r="V146" s="36">
        <v>0.316</v>
      </c>
      <c r="W146" s="36">
        <v>12</v>
      </c>
      <c r="X146" s="36">
        <v>5</v>
      </c>
      <c r="Y146" s="36">
        <v>14</v>
      </c>
      <c r="Z146" s="36">
        <v>8</v>
      </c>
      <c r="AA146" s="37">
        <v>0.63636000000000004</v>
      </c>
      <c r="AB146" s="16">
        <f t="shared" si="9"/>
        <v>0.14595898673100122</v>
      </c>
      <c r="AC146" s="16">
        <f t="shared" si="10"/>
        <v>1.9300361881785282E-2</v>
      </c>
      <c r="AD146" s="16">
        <f t="shared" si="11"/>
        <v>0.11338962605548854</v>
      </c>
    </row>
    <row r="147" spans="1:30">
      <c r="A147" s="64" t="s">
        <v>1131</v>
      </c>
      <c r="B147" s="40">
        <v>2008</v>
      </c>
      <c r="C147" s="40">
        <v>2011</v>
      </c>
      <c r="D147" s="40" t="s">
        <v>301</v>
      </c>
      <c r="E147" s="40">
        <v>98</v>
      </c>
      <c r="F147" s="40">
        <v>3.7</v>
      </c>
      <c r="G147" s="40">
        <v>203</v>
      </c>
      <c r="H147" s="40">
        <v>687</v>
      </c>
      <c r="I147" s="40">
        <v>595</v>
      </c>
      <c r="J147" s="40">
        <v>85</v>
      </c>
      <c r="K147" s="40">
        <v>146</v>
      </c>
      <c r="L147" s="40">
        <v>33</v>
      </c>
      <c r="M147" s="40">
        <v>4</v>
      </c>
      <c r="N147" s="40">
        <v>10</v>
      </c>
      <c r="O147" s="40">
        <v>71</v>
      </c>
      <c r="P147" s="40">
        <v>84</v>
      </c>
      <c r="Q147" s="40">
        <v>77</v>
      </c>
      <c r="R147" s="40">
        <v>0.245</v>
      </c>
      <c r="S147" s="40">
        <v>0.34</v>
      </c>
      <c r="T147" s="40">
        <v>0.36499999999999999</v>
      </c>
      <c r="U147" s="40">
        <v>0.70499999999999996</v>
      </c>
      <c r="V147" s="40">
        <v>0.26600000000000001</v>
      </c>
      <c r="W147" s="40">
        <v>3</v>
      </c>
      <c r="X147" s="40">
        <v>3</v>
      </c>
      <c r="Y147" s="40">
        <v>5</v>
      </c>
      <c r="Z147" s="40">
        <v>2</v>
      </c>
      <c r="AA147" s="41">
        <v>0.71428999999999998</v>
      </c>
      <c r="AB147" s="16">
        <f t="shared" si="9"/>
        <v>0.14285714285714285</v>
      </c>
      <c r="AC147" s="16">
        <f t="shared" si="10"/>
        <v>1.680672268907563E-2</v>
      </c>
      <c r="AD147" s="16">
        <f t="shared" si="11"/>
        <v>0.11932773109243698</v>
      </c>
    </row>
    <row r="148" spans="1:30">
      <c r="A148" s="65" t="s">
        <v>1130</v>
      </c>
      <c r="B148" s="36">
        <v>1996</v>
      </c>
      <c r="C148" s="36">
        <v>1998</v>
      </c>
      <c r="D148" s="36" t="s">
        <v>279</v>
      </c>
      <c r="E148" s="36">
        <v>101</v>
      </c>
      <c r="F148" s="36">
        <v>3.7</v>
      </c>
      <c r="G148" s="36">
        <v>220</v>
      </c>
      <c r="H148" s="36">
        <v>841</v>
      </c>
      <c r="I148" s="36">
        <v>766</v>
      </c>
      <c r="J148" s="36">
        <v>108</v>
      </c>
      <c r="K148" s="36">
        <v>225</v>
      </c>
      <c r="L148" s="36">
        <v>54</v>
      </c>
      <c r="M148" s="36">
        <v>4</v>
      </c>
      <c r="N148" s="36">
        <v>15</v>
      </c>
      <c r="O148" s="36">
        <v>84</v>
      </c>
      <c r="P148" s="36">
        <v>62</v>
      </c>
      <c r="Q148" s="36">
        <v>108</v>
      </c>
      <c r="R148" s="36">
        <v>0.29399999999999998</v>
      </c>
      <c r="S148" s="36">
        <v>0.34499999999999997</v>
      </c>
      <c r="T148" s="36">
        <v>0.433</v>
      </c>
      <c r="U148" s="36">
        <v>0.77900000000000003</v>
      </c>
      <c r="V148" s="36">
        <v>0.32200000000000001</v>
      </c>
      <c r="W148" s="36">
        <v>3</v>
      </c>
      <c r="X148" s="36">
        <v>9</v>
      </c>
      <c r="Y148" s="36">
        <v>28</v>
      </c>
      <c r="Z148" s="36">
        <v>7</v>
      </c>
      <c r="AA148" s="37">
        <v>0.8</v>
      </c>
      <c r="AB148" s="16">
        <f t="shared" si="9"/>
        <v>0.14099216710182769</v>
      </c>
      <c r="AC148" s="16">
        <f t="shared" si="10"/>
        <v>1.95822454308094E-2</v>
      </c>
      <c r="AD148" s="16">
        <f t="shared" si="11"/>
        <v>0.10966057441253264</v>
      </c>
    </row>
    <row r="149" spans="1:30">
      <c r="A149" s="64" t="s">
        <v>1129</v>
      </c>
      <c r="B149" s="40">
        <v>1990</v>
      </c>
      <c r="C149" s="40">
        <v>1992</v>
      </c>
      <c r="D149" s="40" t="s">
        <v>293</v>
      </c>
      <c r="E149" s="40">
        <v>103</v>
      </c>
      <c r="F149" s="40">
        <v>3.7</v>
      </c>
      <c r="G149" s="40">
        <v>254</v>
      </c>
      <c r="H149" s="40">
        <v>736</v>
      </c>
      <c r="I149" s="40">
        <v>630</v>
      </c>
      <c r="J149" s="40">
        <v>68</v>
      </c>
      <c r="K149" s="40">
        <v>160</v>
      </c>
      <c r="L149" s="40">
        <v>40</v>
      </c>
      <c r="M149" s="40">
        <v>6</v>
      </c>
      <c r="N149" s="40">
        <v>10</v>
      </c>
      <c r="O149" s="40">
        <v>75</v>
      </c>
      <c r="P149" s="40">
        <v>76</v>
      </c>
      <c r="Q149" s="40">
        <v>98</v>
      </c>
      <c r="R149" s="40">
        <v>0.254</v>
      </c>
      <c r="S149" s="40">
        <v>0.33700000000000002</v>
      </c>
      <c r="T149" s="40">
        <v>0.38400000000000001</v>
      </c>
      <c r="U149" s="40">
        <v>0.72099999999999997</v>
      </c>
      <c r="V149" s="40">
        <v>0.28399999999999997</v>
      </c>
      <c r="W149" s="40">
        <v>6</v>
      </c>
      <c r="X149" s="40">
        <v>7</v>
      </c>
      <c r="Y149" s="40">
        <v>1</v>
      </c>
      <c r="Z149" s="40">
        <v>6</v>
      </c>
      <c r="AA149" s="41">
        <v>0.14285999999999999</v>
      </c>
      <c r="AB149" s="16">
        <f t="shared" si="9"/>
        <v>0.10793650793650794</v>
      </c>
      <c r="AC149" s="16">
        <f t="shared" si="10"/>
        <v>1.5873015873015872E-2</v>
      </c>
      <c r="AD149" s="16">
        <f t="shared" si="11"/>
        <v>0.11904761904761904</v>
      </c>
    </row>
    <row r="150" spans="1:30">
      <c r="A150" s="65" t="s">
        <v>1128</v>
      </c>
      <c r="B150" s="36">
        <v>1986</v>
      </c>
      <c r="C150" s="36">
        <v>1989</v>
      </c>
      <c r="D150" s="36" t="s">
        <v>429</v>
      </c>
      <c r="E150" s="36">
        <v>105</v>
      </c>
      <c r="F150" s="36">
        <v>3.7</v>
      </c>
      <c r="G150" s="36">
        <v>223</v>
      </c>
      <c r="H150" s="36">
        <v>655</v>
      </c>
      <c r="I150" s="36">
        <v>579</v>
      </c>
      <c r="J150" s="36">
        <v>116</v>
      </c>
      <c r="K150" s="36">
        <v>163</v>
      </c>
      <c r="L150" s="36">
        <v>20</v>
      </c>
      <c r="M150" s="36">
        <v>10</v>
      </c>
      <c r="N150" s="36">
        <v>4</v>
      </c>
      <c r="O150" s="36">
        <v>37</v>
      </c>
      <c r="P150" s="36">
        <v>64</v>
      </c>
      <c r="Q150" s="36">
        <v>76</v>
      </c>
      <c r="R150" s="36">
        <v>0.28199999999999997</v>
      </c>
      <c r="S150" s="36">
        <v>0.35199999999999998</v>
      </c>
      <c r="T150" s="36">
        <v>0.371</v>
      </c>
      <c r="U150" s="36">
        <v>0.72399999999999998</v>
      </c>
      <c r="V150" s="36">
        <v>0.317</v>
      </c>
      <c r="W150" s="36">
        <v>1</v>
      </c>
      <c r="X150" s="36">
        <v>3</v>
      </c>
      <c r="Y150" s="36">
        <v>35</v>
      </c>
      <c r="Z150" s="36">
        <v>25</v>
      </c>
      <c r="AA150" s="37">
        <v>0.58333000000000002</v>
      </c>
      <c r="AB150" s="16">
        <f t="shared" si="9"/>
        <v>0.2003454231433506</v>
      </c>
      <c r="AC150" s="16">
        <f t="shared" si="10"/>
        <v>6.9084628670120895E-3</v>
      </c>
      <c r="AD150" s="16">
        <f t="shared" si="11"/>
        <v>6.3903281519861826E-2</v>
      </c>
    </row>
    <row r="151" spans="1:30">
      <c r="A151" s="64" t="s">
        <v>1127</v>
      </c>
      <c r="B151" s="40">
        <v>1984</v>
      </c>
      <c r="C151" s="40">
        <v>1986</v>
      </c>
      <c r="D151" s="40" t="s">
        <v>280</v>
      </c>
      <c r="E151" s="40">
        <v>101</v>
      </c>
      <c r="F151" s="40">
        <v>3.7</v>
      </c>
      <c r="G151" s="40">
        <v>221</v>
      </c>
      <c r="H151" s="40">
        <v>726</v>
      </c>
      <c r="I151" s="40">
        <v>653</v>
      </c>
      <c r="J151" s="40">
        <v>98</v>
      </c>
      <c r="K151" s="40">
        <v>170</v>
      </c>
      <c r="L151" s="40">
        <v>33</v>
      </c>
      <c r="M151" s="40">
        <v>6</v>
      </c>
      <c r="N151" s="40">
        <v>17</v>
      </c>
      <c r="O151" s="40">
        <v>54</v>
      </c>
      <c r="P151" s="40">
        <v>62</v>
      </c>
      <c r="Q151" s="40">
        <v>128</v>
      </c>
      <c r="R151" s="40">
        <v>0.26</v>
      </c>
      <c r="S151" s="40">
        <v>0.32700000000000001</v>
      </c>
      <c r="T151" s="40">
        <v>0.40699999999999997</v>
      </c>
      <c r="U151" s="40">
        <v>0.73399999999999999</v>
      </c>
      <c r="V151" s="40">
        <v>0.29899999999999999</v>
      </c>
      <c r="W151" s="40">
        <v>4</v>
      </c>
      <c r="X151" s="40">
        <v>3</v>
      </c>
      <c r="Y151" s="40">
        <v>10</v>
      </c>
      <c r="Z151" s="40">
        <v>8</v>
      </c>
      <c r="AA151" s="41">
        <v>0.55556000000000005</v>
      </c>
      <c r="AB151" s="16">
        <f t="shared" si="9"/>
        <v>0.15007656967840735</v>
      </c>
      <c r="AC151" s="16">
        <f t="shared" si="10"/>
        <v>2.6033690658499236E-2</v>
      </c>
      <c r="AD151" s="16">
        <f t="shared" si="11"/>
        <v>8.2695252679938741E-2</v>
      </c>
    </row>
    <row r="152" spans="1:30">
      <c r="A152" s="65" t="s">
        <v>1126</v>
      </c>
      <c r="B152" s="36">
        <v>1984</v>
      </c>
      <c r="C152" s="36">
        <v>1986</v>
      </c>
      <c r="D152" s="36" t="s">
        <v>284</v>
      </c>
      <c r="E152" s="36">
        <v>96</v>
      </c>
      <c r="F152" s="36">
        <v>3.7</v>
      </c>
      <c r="G152" s="36">
        <v>266</v>
      </c>
      <c r="H152" s="36">
        <v>802</v>
      </c>
      <c r="I152" s="36">
        <v>707</v>
      </c>
      <c r="J152" s="36">
        <v>77</v>
      </c>
      <c r="K152" s="36">
        <v>179</v>
      </c>
      <c r="L152" s="36">
        <v>28</v>
      </c>
      <c r="M152" s="36">
        <v>1</v>
      </c>
      <c r="N152" s="36">
        <v>21</v>
      </c>
      <c r="O152" s="36">
        <v>99</v>
      </c>
      <c r="P152" s="36">
        <v>76</v>
      </c>
      <c r="Q152" s="36">
        <v>142</v>
      </c>
      <c r="R152" s="36">
        <v>0.253</v>
      </c>
      <c r="S152" s="36">
        <v>0.32500000000000001</v>
      </c>
      <c r="T152" s="36">
        <v>0.38500000000000001</v>
      </c>
      <c r="U152" s="36">
        <v>0.71</v>
      </c>
      <c r="V152" s="36">
        <v>0.28599999999999998</v>
      </c>
      <c r="W152" s="36">
        <v>3</v>
      </c>
      <c r="X152" s="36">
        <v>8</v>
      </c>
      <c r="Y152" s="36">
        <v>1</v>
      </c>
      <c r="Z152" s="36">
        <v>1</v>
      </c>
      <c r="AA152" s="37">
        <v>0.5</v>
      </c>
      <c r="AB152" s="16">
        <f t="shared" si="9"/>
        <v>0.10891089108910891</v>
      </c>
      <c r="AC152" s="16">
        <f t="shared" si="10"/>
        <v>2.9702970297029702E-2</v>
      </c>
      <c r="AD152" s="16">
        <f t="shared" si="11"/>
        <v>0.14002828854314003</v>
      </c>
    </row>
    <row r="153" spans="1:30" ht="30">
      <c r="A153" s="64" t="s">
        <v>1125</v>
      </c>
      <c r="B153" s="40">
        <v>2013</v>
      </c>
      <c r="C153" s="40">
        <v>2015</v>
      </c>
      <c r="D153" s="40" t="s">
        <v>280</v>
      </c>
      <c r="E153" s="40">
        <v>95</v>
      </c>
      <c r="F153" s="40">
        <v>3.6</v>
      </c>
      <c r="G153" s="40">
        <v>240</v>
      </c>
      <c r="H153" s="40">
        <v>927</v>
      </c>
      <c r="I153" s="40">
        <v>856</v>
      </c>
      <c r="J153" s="40">
        <v>102</v>
      </c>
      <c r="K153" s="40">
        <v>215</v>
      </c>
      <c r="L153" s="40">
        <v>37</v>
      </c>
      <c r="M153" s="40">
        <v>9</v>
      </c>
      <c r="N153" s="40">
        <v>23</v>
      </c>
      <c r="O153" s="40">
        <v>80</v>
      </c>
      <c r="P153" s="40">
        <v>64</v>
      </c>
      <c r="Q153" s="40">
        <v>224</v>
      </c>
      <c r="R153" s="40">
        <v>0.251</v>
      </c>
      <c r="S153" s="40">
        <v>0.30399999999999999</v>
      </c>
      <c r="T153" s="40">
        <v>0.39600000000000002</v>
      </c>
      <c r="U153" s="40">
        <v>0.7</v>
      </c>
      <c r="V153" s="40">
        <v>0.314</v>
      </c>
      <c r="W153" s="40">
        <v>2</v>
      </c>
      <c r="X153" s="40">
        <v>2</v>
      </c>
      <c r="Y153" s="40">
        <v>16</v>
      </c>
      <c r="Z153" s="40">
        <v>7</v>
      </c>
      <c r="AA153" s="41">
        <v>0.69564999999999999</v>
      </c>
      <c r="AB153" s="16">
        <f t="shared" si="9"/>
        <v>0.1191588785046729</v>
      </c>
      <c r="AC153" s="16">
        <f t="shared" si="10"/>
        <v>2.6869158878504672E-2</v>
      </c>
      <c r="AD153" s="16">
        <f t="shared" si="11"/>
        <v>9.3457943925233641E-2</v>
      </c>
    </row>
    <row r="154" spans="1:30">
      <c r="A154" s="65" t="s">
        <v>1124</v>
      </c>
      <c r="B154" s="36">
        <v>2004</v>
      </c>
      <c r="C154" s="36">
        <v>2006</v>
      </c>
      <c r="D154" s="36" t="s">
        <v>279</v>
      </c>
      <c r="E154" s="36">
        <v>97</v>
      </c>
      <c r="F154" s="36">
        <v>3.6</v>
      </c>
      <c r="G154" s="36">
        <v>385</v>
      </c>
      <c r="H154" s="36">
        <v>1477</v>
      </c>
      <c r="I154" s="36">
        <v>1357</v>
      </c>
      <c r="J154" s="36">
        <v>194</v>
      </c>
      <c r="K154" s="36">
        <v>384</v>
      </c>
      <c r="L154" s="36">
        <v>80</v>
      </c>
      <c r="M154" s="36">
        <v>19</v>
      </c>
      <c r="N154" s="36">
        <v>28</v>
      </c>
      <c r="O154" s="36">
        <v>169</v>
      </c>
      <c r="P154" s="36">
        <v>94</v>
      </c>
      <c r="Q154" s="36">
        <v>274</v>
      </c>
      <c r="R154" s="36">
        <v>0.28299999999999997</v>
      </c>
      <c r="S154" s="36">
        <v>0.33100000000000002</v>
      </c>
      <c r="T154" s="36">
        <v>0.432</v>
      </c>
      <c r="U154" s="36">
        <v>0.76200000000000001</v>
      </c>
      <c r="V154" s="36">
        <v>0.33300000000000002</v>
      </c>
      <c r="W154" s="36">
        <v>10</v>
      </c>
      <c r="X154" s="36">
        <v>15</v>
      </c>
      <c r="Y154" s="36">
        <v>44</v>
      </c>
      <c r="Z154" s="36">
        <v>18</v>
      </c>
      <c r="AA154" s="37">
        <v>0.70967999999999998</v>
      </c>
      <c r="AB154" s="16">
        <f t="shared" si="9"/>
        <v>0.14296241709653648</v>
      </c>
      <c r="AC154" s="16">
        <f t="shared" si="10"/>
        <v>2.0633750921149593E-2</v>
      </c>
      <c r="AD154" s="16">
        <f t="shared" si="11"/>
        <v>0.12453942520265292</v>
      </c>
    </row>
    <row r="155" spans="1:30">
      <c r="A155" s="64" t="s">
        <v>1123</v>
      </c>
      <c r="B155" s="40">
        <v>1998</v>
      </c>
      <c r="C155" s="40">
        <v>2000</v>
      </c>
      <c r="D155" s="40" t="s">
        <v>280</v>
      </c>
      <c r="E155" s="40">
        <v>99</v>
      </c>
      <c r="F155" s="40">
        <v>3.6</v>
      </c>
      <c r="G155" s="40">
        <v>253</v>
      </c>
      <c r="H155" s="40">
        <v>985</v>
      </c>
      <c r="I155" s="40">
        <v>885</v>
      </c>
      <c r="J155" s="40">
        <v>122</v>
      </c>
      <c r="K155" s="40">
        <v>241</v>
      </c>
      <c r="L155" s="40">
        <v>54</v>
      </c>
      <c r="M155" s="40">
        <v>6</v>
      </c>
      <c r="N155" s="40">
        <v>32</v>
      </c>
      <c r="O155" s="40">
        <v>115</v>
      </c>
      <c r="P155" s="40">
        <v>85</v>
      </c>
      <c r="Q155" s="40">
        <v>135</v>
      </c>
      <c r="R155" s="40">
        <v>0.27200000000000002</v>
      </c>
      <c r="S155" s="40">
        <v>0.33500000000000002</v>
      </c>
      <c r="T155" s="40">
        <v>0.45500000000000002</v>
      </c>
      <c r="U155" s="40">
        <v>0.79</v>
      </c>
      <c r="V155" s="40">
        <v>0.28799999999999998</v>
      </c>
      <c r="W155" s="40">
        <v>2</v>
      </c>
      <c r="X155" s="40">
        <v>7</v>
      </c>
      <c r="Y155" s="40">
        <v>21</v>
      </c>
      <c r="Z155" s="40">
        <v>9</v>
      </c>
      <c r="AA155" s="41">
        <v>0.7</v>
      </c>
      <c r="AB155" s="16">
        <f t="shared" si="9"/>
        <v>0.13785310734463277</v>
      </c>
      <c r="AC155" s="16">
        <f t="shared" si="10"/>
        <v>3.6158192090395481E-2</v>
      </c>
      <c r="AD155" s="16">
        <f t="shared" si="11"/>
        <v>0.12994350282485875</v>
      </c>
    </row>
    <row r="156" spans="1:30" ht="30">
      <c r="A156" s="65" t="s">
        <v>1122</v>
      </c>
      <c r="B156" s="36">
        <v>1995</v>
      </c>
      <c r="C156" s="36">
        <v>1997</v>
      </c>
      <c r="D156" s="36" t="s">
        <v>286</v>
      </c>
      <c r="E156" s="36">
        <v>102</v>
      </c>
      <c r="F156" s="36">
        <v>3.6</v>
      </c>
      <c r="G156" s="36">
        <v>317</v>
      </c>
      <c r="H156" s="36">
        <v>1020</v>
      </c>
      <c r="I156" s="36">
        <v>841</v>
      </c>
      <c r="J156" s="36">
        <v>121</v>
      </c>
      <c r="K156" s="36">
        <v>225</v>
      </c>
      <c r="L156" s="36">
        <v>44</v>
      </c>
      <c r="M156" s="36">
        <v>11</v>
      </c>
      <c r="N156" s="36">
        <v>13</v>
      </c>
      <c r="O156" s="36">
        <v>96</v>
      </c>
      <c r="P156" s="36">
        <v>111</v>
      </c>
      <c r="Q156" s="36">
        <v>143</v>
      </c>
      <c r="R156" s="36">
        <v>0.26800000000000002</v>
      </c>
      <c r="S156" s="36">
        <v>0.375</v>
      </c>
      <c r="T156" s="36">
        <v>0.39200000000000002</v>
      </c>
      <c r="U156" s="36">
        <v>0.76700000000000002</v>
      </c>
      <c r="V156" s="36">
        <v>0.30599999999999999</v>
      </c>
      <c r="W156" s="36">
        <v>38</v>
      </c>
      <c r="X156" s="36">
        <v>8</v>
      </c>
      <c r="Y156" s="36">
        <v>14</v>
      </c>
      <c r="Z156" s="36">
        <v>8</v>
      </c>
      <c r="AA156" s="37">
        <v>0.63636000000000004</v>
      </c>
      <c r="AB156" s="16">
        <f t="shared" si="9"/>
        <v>0.14387633769322236</v>
      </c>
      <c r="AC156" s="16">
        <f t="shared" si="10"/>
        <v>1.5457788347205707E-2</v>
      </c>
      <c r="AD156" s="16">
        <f t="shared" si="11"/>
        <v>0.11414982164090369</v>
      </c>
    </row>
    <row r="157" spans="1:30">
      <c r="A157" s="64" t="s">
        <v>1121</v>
      </c>
      <c r="B157" s="40">
        <v>1988</v>
      </c>
      <c r="C157" s="40">
        <v>1990</v>
      </c>
      <c r="D157" s="40" t="s">
        <v>293</v>
      </c>
      <c r="E157" s="40">
        <v>105</v>
      </c>
      <c r="F157" s="40">
        <v>3.6</v>
      </c>
      <c r="G157" s="40">
        <v>275</v>
      </c>
      <c r="H157" s="40">
        <v>784</v>
      </c>
      <c r="I157" s="40">
        <v>741</v>
      </c>
      <c r="J157" s="40">
        <v>73</v>
      </c>
      <c r="K157" s="40">
        <v>203</v>
      </c>
      <c r="L157" s="40">
        <v>41</v>
      </c>
      <c r="M157" s="40">
        <v>6</v>
      </c>
      <c r="N157" s="40">
        <v>23</v>
      </c>
      <c r="O157" s="40">
        <v>99</v>
      </c>
      <c r="P157" s="40">
        <v>32</v>
      </c>
      <c r="Q157" s="40">
        <v>126</v>
      </c>
      <c r="R157" s="40">
        <v>0.27400000000000002</v>
      </c>
      <c r="S157" s="40">
        <v>0.30299999999999999</v>
      </c>
      <c r="T157" s="40">
        <v>0.439</v>
      </c>
      <c r="U157" s="40">
        <v>0.74099999999999999</v>
      </c>
      <c r="V157" s="40">
        <v>0.30099999999999999</v>
      </c>
      <c r="W157" s="40">
        <v>1</v>
      </c>
      <c r="X157" s="40">
        <v>6</v>
      </c>
      <c r="Y157" s="40">
        <v>2</v>
      </c>
      <c r="Z157" s="40">
        <v>2</v>
      </c>
      <c r="AA157" s="41">
        <v>0.5</v>
      </c>
      <c r="AB157" s="16">
        <f t="shared" si="9"/>
        <v>9.8515519568151147E-2</v>
      </c>
      <c r="AC157" s="16">
        <f t="shared" si="10"/>
        <v>3.1039136302294199E-2</v>
      </c>
      <c r="AD157" s="16">
        <f t="shared" si="11"/>
        <v>0.13360323886639677</v>
      </c>
    </row>
    <row r="158" spans="1:30">
      <c r="A158" s="65" t="s">
        <v>1120</v>
      </c>
      <c r="B158" s="36">
        <v>2005</v>
      </c>
      <c r="C158" s="36">
        <v>2007</v>
      </c>
      <c r="D158" s="36" t="s">
        <v>293</v>
      </c>
      <c r="E158" s="36">
        <v>103</v>
      </c>
      <c r="F158" s="36">
        <v>3.5</v>
      </c>
      <c r="G158" s="36">
        <v>317</v>
      </c>
      <c r="H158" s="36">
        <v>1260</v>
      </c>
      <c r="I158" s="36">
        <v>1077</v>
      </c>
      <c r="J158" s="36">
        <v>137</v>
      </c>
      <c r="K158" s="36">
        <v>268</v>
      </c>
      <c r="L158" s="36">
        <v>54</v>
      </c>
      <c r="M158" s="36">
        <v>2</v>
      </c>
      <c r="N158" s="36">
        <v>42</v>
      </c>
      <c r="O158" s="36">
        <v>157</v>
      </c>
      <c r="P158" s="36">
        <v>162</v>
      </c>
      <c r="Q158" s="36">
        <v>174</v>
      </c>
      <c r="R158" s="36">
        <v>0.249</v>
      </c>
      <c r="S158" s="36">
        <v>0.34399999999999997</v>
      </c>
      <c r="T158" s="36">
        <v>0.42</v>
      </c>
      <c r="U158" s="36">
        <v>0.76400000000000001</v>
      </c>
      <c r="V158" s="36">
        <v>0.25700000000000001</v>
      </c>
      <c r="W158" s="36">
        <v>4</v>
      </c>
      <c r="X158" s="36">
        <v>17</v>
      </c>
      <c r="Y158" s="36">
        <v>0</v>
      </c>
      <c r="Z158" s="36">
        <v>1</v>
      </c>
      <c r="AA158" s="37">
        <v>0</v>
      </c>
      <c r="AB158" s="16">
        <f t="shared" si="9"/>
        <v>0.12720519962859797</v>
      </c>
      <c r="AC158" s="16">
        <f t="shared" si="10"/>
        <v>3.8997214484679667E-2</v>
      </c>
      <c r="AD158" s="16">
        <f t="shared" si="11"/>
        <v>0.1457753017641597</v>
      </c>
    </row>
    <row r="159" spans="1:30">
      <c r="A159" s="64" t="s">
        <v>1119</v>
      </c>
      <c r="B159" s="40">
        <v>2000</v>
      </c>
      <c r="C159" s="40">
        <v>2002</v>
      </c>
      <c r="D159" s="40" t="s">
        <v>279</v>
      </c>
      <c r="E159" s="40">
        <v>105</v>
      </c>
      <c r="F159" s="40">
        <v>3.5</v>
      </c>
      <c r="G159" s="40">
        <v>263</v>
      </c>
      <c r="H159" s="40">
        <v>1057</v>
      </c>
      <c r="I159" s="40">
        <v>987</v>
      </c>
      <c r="J159" s="40">
        <v>121</v>
      </c>
      <c r="K159" s="40">
        <v>279</v>
      </c>
      <c r="L159" s="40">
        <v>57</v>
      </c>
      <c r="M159" s="40">
        <v>1</v>
      </c>
      <c r="N159" s="40">
        <v>35</v>
      </c>
      <c r="O159" s="40">
        <v>118</v>
      </c>
      <c r="P159" s="40">
        <v>65</v>
      </c>
      <c r="Q159" s="40">
        <v>145</v>
      </c>
      <c r="R159" s="40">
        <v>0.28299999999999997</v>
      </c>
      <c r="S159" s="40">
        <v>0.32700000000000001</v>
      </c>
      <c r="T159" s="40">
        <v>0.44900000000000001</v>
      </c>
      <c r="U159" s="40">
        <v>0.77600000000000002</v>
      </c>
      <c r="V159" s="40">
        <v>0.30099999999999999</v>
      </c>
      <c r="W159" s="40">
        <v>2</v>
      </c>
      <c r="X159" s="40">
        <v>3</v>
      </c>
      <c r="Y159" s="40">
        <v>5</v>
      </c>
      <c r="Z159" s="40">
        <v>4</v>
      </c>
      <c r="AA159" s="41">
        <v>0.55556000000000005</v>
      </c>
      <c r="AB159" s="16">
        <f t="shared" si="9"/>
        <v>0.12259371833839919</v>
      </c>
      <c r="AC159" s="16">
        <f t="shared" si="10"/>
        <v>3.5460992907801421E-2</v>
      </c>
      <c r="AD159" s="16">
        <f t="shared" si="11"/>
        <v>0.11955420466058764</v>
      </c>
    </row>
    <row r="160" spans="1:30">
      <c r="A160" s="65" t="s">
        <v>1118</v>
      </c>
      <c r="B160" s="36">
        <v>1986</v>
      </c>
      <c r="C160" s="36">
        <v>1988</v>
      </c>
      <c r="D160" s="36" t="s">
        <v>281</v>
      </c>
      <c r="E160" s="36">
        <v>102</v>
      </c>
      <c r="F160" s="36">
        <v>3.5</v>
      </c>
      <c r="G160" s="36">
        <v>427</v>
      </c>
      <c r="H160" s="36">
        <v>1775</v>
      </c>
      <c r="I160" s="36">
        <v>1640</v>
      </c>
      <c r="J160" s="36">
        <v>224</v>
      </c>
      <c r="K160" s="36">
        <v>426</v>
      </c>
      <c r="L160" s="36">
        <v>80</v>
      </c>
      <c r="M160" s="36">
        <v>16</v>
      </c>
      <c r="N160" s="36">
        <v>69</v>
      </c>
      <c r="O160" s="36">
        <v>255</v>
      </c>
      <c r="P160" s="36">
        <v>105</v>
      </c>
      <c r="Q160" s="36">
        <v>270</v>
      </c>
      <c r="R160" s="36">
        <v>0.26</v>
      </c>
      <c r="S160" s="36">
        <v>0.30199999999999999</v>
      </c>
      <c r="T160" s="36">
        <v>0.45400000000000001</v>
      </c>
      <c r="U160" s="36">
        <v>0.75600000000000001</v>
      </c>
      <c r="V160" s="36">
        <v>0.26900000000000002</v>
      </c>
      <c r="W160" s="36">
        <v>4</v>
      </c>
      <c r="X160" s="36">
        <v>25</v>
      </c>
      <c r="Y160" s="36">
        <v>41</v>
      </c>
      <c r="Z160" s="36">
        <v>23</v>
      </c>
      <c r="AA160" s="37">
        <v>0.64063000000000003</v>
      </c>
      <c r="AB160" s="16">
        <f t="shared" si="9"/>
        <v>0.13658536585365855</v>
      </c>
      <c r="AC160" s="16">
        <f t="shared" si="10"/>
        <v>4.207317073170732E-2</v>
      </c>
      <c r="AD160" s="16">
        <f t="shared" si="11"/>
        <v>0.15548780487804878</v>
      </c>
    </row>
    <row r="161" spans="1:30">
      <c r="A161" s="64" t="s">
        <v>1117</v>
      </c>
      <c r="B161" s="40">
        <v>1977</v>
      </c>
      <c r="C161" s="40">
        <v>1979</v>
      </c>
      <c r="D161" s="40" t="s">
        <v>302</v>
      </c>
      <c r="E161" s="40">
        <v>98</v>
      </c>
      <c r="F161" s="40">
        <v>3.5</v>
      </c>
      <c r="G161" s="40">
        <v>370</v>
      </c>
      <c r="H161" s="40">
        <v>1289</v>
      </c>
      <c r="I161" s="40">
        <v>1108</v>
      </c>
      <c r="J161" s="40">
        <v>150</v>
      </c>
      <c r="K161" s="40">
        <v>295</v>
      </c>
      <c r="L161" s="40">
        <v>52</v>
      </c>
      <c r="M161" s="40">
        <v>17</v>
      </c>
      <c r="N161" s="40">
        <v>7</v>
      </c>
      <c r="O161" s="40">
        <v>94</v>
      </c>
      <c r="P161" s="40">
        <v>150</v>
      </c>
      <c r="Q161" s="40">
        <v>112</v>
      </c>
      <c r="R161" s="40">
        <v>0.26600000000000001</v>
      </c>
      <c r="S161" s="40">
        <v>0.35099999999999998</v>
      </c>
      <c r="T161" s="40">
        <v>0.36299999999999999</v>
      </c>
      <c r="U161" s="40">
        <v>0.71399999999999997</v>
      </c>
      <c r="V161" s="40">
        <v>0.28799999999999998</v>
      </c>
      <c r="W161" s="40">
        <v>0</v>
      </c>
      <c r="X161" s="40">
        <v>10</v>
      </c>
      <c r="Y161" s="40">
        <v>53</v>
      </c>
      <c r="Z161" s="40">
        <v>34</v>
      </c>
      <c r="AA161" s="41">
        <v>0.60919999999999996</v>
      </c>
      <c r="AB161" s="16">
        <f t="shared" si="9"/>
        <v>0.13537906137184116</v>
      </c>
      <c r="AC161" s="16">
        <f t="shared" si="10"/>
        <v>6.3176895306859202E-3</v>
      </c>
      <c r="AD161" s="16">
        <f t="shared" si="11"/>
        <v>8.4837545126353789E-2</v>
      </c>
    </row>
    <row r="162" spans="1:30">
      <c r="A162" s="65" t="s">
        <v>1116</v>
      </c>
      <c r="B162" s="36">
        <v>1974</v>
      </c>
      <c r="C162" s="36">
        <v>1976</v>
      </c>
      <c r="D162" s="36" t="s">
        <v>281</v>
      </c>
      <c r="E162" s="36">
        <v>95</v>
      </c>
      <c r="F162" s="36">
        <v>3.5</v>
      </c>
      <c r="G162" s="36">
        <v>278</v>
      </c>
      <c r="H162" s="36">
        <v>1008</v>
      </c>
      <c r="I162" s="36">
        <v>918</v>
      </c>
      <c r="J162" s="36">
        <v>100</v>
      </c>
      <c r="K162" s="36">
        <v>231</v>
      </c>
      <c r="L162" s="36">
        <v>44</v>
      </c>
      <c r="M162" s="36">
        <v>4</v>
      </c>
      <c r="N162" s="36">
        <v>19</v>
      </c>
      <c r="O162" s="36">
        <v>107</v>
      </c>
      <c r="P162" s="36">
        <v>71</v>
      </c>
      <c r="Q162" s="36">
        <v>195</v>
      </c>
      <c r="R162" s="36">
        <v>0.252</v>
      </c>
      <c r="S162" s="36">
        <v>0.30599999999999999</v>
      </c>
      <c r="T162" s="36">
        <v>0.37</v>
      </c>
      <c r="U162" s="36">
        <v>0.67600000000000005</v>
      </c>
      <c r="V162" s="36">
        <v>0.29799999999999999</v>
      </c>
      <c r="W162" s="36">
        <v>4</v>
      </c>
      <c r="X162" s="36">
        <v>7</v>
      </c>
      <c r="Y162" s="36">
        <v>3</v>
      </c>
      <c r="Z162" s="36">
        <v>2</v>
      </c>
      <c r="AA162" s="37">
        <v>0.6</v>
      </c>
      <c r="AB162" s="16">
        <f t="shared" si="9"/>
        <v>0.10893246187363835</v>
      </c>
      <c r="AC162" s="16">
        <f t="shared" si="10"/>
        <v>2.0697167755991286E-2</v>
      </c>
      <c r="AD162" s="16">
        <f t="shared" si="11"/>
        <v>0.11655773420479303</v>
      </c>
    </row>
    <row r="163" spans="1:30" ht="30">
      <c r="A163" s="64" t="s">
        <v>1115</v>
      </c>
      <c r="B163" s="40">
        <v>2016</v>
      </c>
      <c r="C163" s="40">
        <v>2018</v>
      </c>
      <c r="D163" s="40" t="s">
        <v>277</v>
      </c>
      <c r="E163" s="40">
        <v>96</v>
      </c>
      <c r="F163" s="40">
        <v>3.3</v>
      </c>
      <c r="G163" s="40">
        <v>408</v>
      </c>
      <c r="H163" s="40">
        <v>1672</v>
      </c>
      <c r="I163" s="40">
        <v>1513</v>
      </c>
      <c r="J163" s="40">
        <v>181</v>
      </c>
      <c r="K163" s="40">
        <v>396</v>
      </c>
      <c r="L163" s="40">
        <v>65</v>
      </c>
      <c r="M163" s="40">
        <v>6</v>
      </c>
      <c r="N163" s="40">
        <v>60</v>
      </c>
      <c r="O163" s="40">
        <v>239</v>
      </c>
      <c r="P163" s="40">
        <v>132</v>
      </c>
      <c r="Q163" s="40">
        <v>338</v>
      </c>
      <c r="R163" s="40">
        <v>0.26200000000000001</v>
      </c>
      <c r="S163" s="40">
        <v>0.32400000000000001</v>
      </c>
      <c r="T163" s="40">
        <v>0.432</v>
      </c>
      <c r="U163" s="40">
        <v>0.75600000000000001</v>
      </c>
      <c r="V163" s="40">
        <v>0.29799999999999999</v>
      </c>
      <c r="W163" s="40">
        <v>14</v>
      </c>
      <c r="X163" s="40">
        <v>13</v>
      </c>
      <c r="Y163" s="40">
        <v>3</v>
      </c>
      <c r="Z163" s="40">
        <v>4</v>
      </c>
      <c r="AA163" s="41">
        <v>0.42857000000000001</v>
      </c>
      <c r="AB163" s="16">
        <f t="shared" ref="AB163:AB226" si="12">J163/I163</f>
        <v>0.11962987442167879</v>
      </c>
      <c r="AC163" s="16">
        <f t="shared" ref="AC163:AC226" si="13">N163/I163</f>
        <v>3.9656311962987439E-2</v>
      </c>
      <c r="AD163" s="16">
        <f t="shared" ref="AD163:AD226" si="14">O163/I163</f>
        <v>0.1579643093192333</v>
      </c>
    </row>
    <row r="164" spans="1:30" ht="30">
      <c r="A164" s="65" t="s">
        <v>1114</v>
      </c>
      <c r="B164" s="36">
        <v>2013</v>
      </c>
      <c r="C164" s="36">
        <v>2015</v>
      </c>
      <c r="D164" s="36" t="s">
        <v>277</v>
      </c>
      <c r="E164" s="36">
        <v>96</v>
      </c>
      <c r="F164" s="36">
        <v>3.3</v>
      </c>
      <c r="G164" s="36">
        <v>313</v>
      </c>
      <c r="H164" s="36">
        <v>1192</v>
      </c>
      <c r="I164" s="36">
        <v>1100</v>
      </c>
      <c r="J164" s="36">
        <v>93</v>
      </c>
      <c r="K164" s="36">
        <v>283</v>
      </c>
      <c r="L164" s="36">
        <v>64</v>
      </c>
      <c r="M164" s="36">
        <v>10</v>
      </c>
      <c r="N164" s="36">
        <v>26</v>
      </c>
      <c r="O164" s="36">
        <v>139</v>
      </c>
      <c r="P164" s="36">
        <v>75</v>
      </c>
      <c r="Q164" s="36">
        <v>293</v>
      </c>
      <c r="R164" s="36">
        <v>0.25700000000000001</v>
      </c>
      <c r="S164" s="36">
        <v>0.30399999999999999</v>
      </c>
      <c r="T164" s="36">
        <v>0.40500000000000003</v>
      </c>
      <c r="U164" s="36">
        <v>0.70799999999999996</v>
      </c>
      <c r="V164" s="36">
        <v>0.32400000000000001</v>
      </c>
      <c r="W164" s="36">
        <v>4</v>
      </c>
      <c r="X164" s="36">
        <v>13</v>
      </c>
      <c r="Y164" s="36">
        <v>2</v>
      </c>
      <c r="Z164" s="36">
        <v>5</v>
      </c>
      <c r="AA164" s="37">
        <v>0.28571000000000002</v>
      </c>
      <c r="AB164" s="16">
        <f t="shared" si="12"/>
        <v>8.4545454545454549E-2</v>
      </c>
      <c r="AC164" s="16">
        <f t="shared" si="13"/>
        <v>2.3636363636363636E-2</v>
      </c>
      <c r="AD164" s="16">
        <f t="shared" si="14"/>
        <v>0.12636363636363637</v>
      </c>
    </row>
    <row r="165" spans="1:30">
      <c r="A165" s="64" t="s">
        <v>1113</v>
      </c>
      <c r="B165" s="40">
        <v>2006</v>
      </c>
      <c r="C165" s="40">
        <v>2008</v>
      </c>
      <c r="D165" s="40" t="s">
        <v>281</v>
      </c>
      <c r="E165" s="40">
        <v>96</v>
      </c>
      <c r="F165" s="40">
        <v>3.3</v>
      </c>
      <c r="G165" s="40">
        <v>344</v>
      </c>
      <c r="H165" s="40">
        <v>1435</v>
      </c>
      <c r="I165" s="40">
        <v>1346</v>
      </c>
      <c r="J165" s="40">
        <v>161</v>
      </c>
      <c r="K165" s="40">
        <v>393</v>
      </c>
      <c r="L165" s="40">
        <v>75</v>
      </c>
      <c r="M165" s="40">
        <v>5</v>
      </c>
      <c r="N165" s="40">
        <v>26</v>
      </c>
      <c r="O165" s="40">
        <v>172</v>
      </c>
      <c r="P165" s="40">
        <v>62</v>
      </c>
      <c r="Q165" s="40">
        <v>256</v>
      </c>
      <c r="R165" s="40">
        <v>0.29199999999999998</v>
      </c>
      <c r="S165" s="40">
        <v>0.32600000000000001</v>
      </c>
      <c r="T165" s="40">
        <v>0.41299999999999998</v>
      </c>
      <c r="U165" s="40">
        <v>0.73899999999999999</v>
      </c>
      <c r="V165" s="40">
        <v>0.34100000000000003</v>
      </c>
      <c r="W165" s="40">
        <v>13</v>
      </c>
      <c r="X165" s="40">
        <v>13</v>
      </c>
      <c r="Y165" s="40">
        <v>26</v>
      </c>
      <c r="Z165" s="40">
        <v>10</v>
      </c>
      <c r="AA165" s="41">
        <v>0.72221999999999997</v>
      </c>
      <c r="AB165" s="16">
        <f t="shared" si="12"/>
        <v>0.11961367013372957</v>
      </c>
      <c r="AC165" s="16">
        <f t="shared" si="13"/>
        <v>1.9316493313521546E-2</v>
      </c>
      <c r="AD165" s="16">
        <f t="shared" si="14"/>
        <v>0.12778603268945021</v>
      </c>
    </row>
    <row r="166" spans="1:30" ht="30">
      <c r="A166" s="65" t="s">
        <v>1112</v>
      </c>
      <c r="B166" s="36">
        <v>1999</v>
      </c>
      <c r="C166" s="36">
        <v>2001</v>
      </c>
      <c r="D166" s="36" t="s">
        <v>302</v>
      </c>
      <c r="E166" s="36">
        <v>99</v>
      </c>
      <c r="F166" s="36">
        <v>3.3</v>
      </c>
      <c r="G166" s="36">
        <v>214</v>
      </c>
      <c r="H166" s="36">
        <v>756</v>
      </c>
      <c r="I166" s="36">
        <v>625</v>
      </c>
      <c r="J166" s="36">
        <v>113</v>
      </c>
      <c r="K166" s="36">
        <v>153</v>
      </c>
      <c r="L166" s="36">
        <v>31</v>
      </c>
      <c r="M166" s="36">
        <v>3</v>
      </c>
      <c r="N166" s="36">
        <v>18</v>
      </c>
      <c r="O166" s="36">
        <v>86</v>
      </c>
      <c r="P166" s="36">
        <v>99</v>
      </c>
      <c r="Q166" s="36">
        <v>146</v>
      </c>
      <c r="R166" s="36">
        <v>0.245</v>
      </c>
      <c r="S166" s="36">
        <v>0.36199999999999999</v>
      </c>
      <c r="T166" s="36">
        <v>0.39</v>
      </c>
      <c r="U166" s="36">
        <v>0.752</v>
      </c>
      <c r="V166" s="36">
        <v>0.28799999999999998</v>
      </c>
      <c r="W166" s="36">
        <v>20</v>
      </c>
      <c r="X166" s="36">
        <v>8</v>
      </c>
      <c r="Y166" s="36">
        <v>3</v>
      </c>
      <c r="Z166" s="36">
        <v>7</v>
      </c>
      <c r="AA166" s="37">
        <v>0.3</v>
      </c>
      <c r="AB166" s="16">
        <f t="shared" si="12"/>
        <v>0.18079999999999999</v>
      </c>
      <c r="AC166" s="16">
        <f t="shared" si="13"/>
        <v>2.8799999999999999E-2</v>
      </c>
      <c r="AD166" s="16">
        <f t="shared" si="14"/>
        <v>0.1376</v>
      </c>
    </row>
    <row r="167" spans="1:30">
      <c r="A167" s="64" t="s">
        <v>1111</v>
      </c>
      <c r="B167" s="40">
        <v>1997</v>
      </c>
      <c r="C167" s="40">
        <v>1999</v>
      </c>
      <c r="D167" s="40" t="s">
        <v>284</v>
      </c>
      <c r="E167" s="40">
        <v>102</v>
      </c>
      <c r="F167" s="40">
        <v>3.3</v>
      </c>
      <c r="G167" s="40">
        <v>183</v>
      </c>
      <c r="H167" s="40">
        <v>612</v>
      </c>
      <c r="I167" s="40">
        <v>567</v>
      </c>
      <c r="J167" s="40">
        <v>88</v>
      </c>
      <c r="K167" s="40">
        <v>186</v>
      </c>
      <c r="L167" s="40">
        <v>29</v>
      </c>
      <c r="M167" s="40">
        <v>4</v>
      </c>
      <c r="N167" s="40">
        <v>6</v>
      </c>
      <c r="O167" s="40">
        <v>63</v>
      </c>
      <c r="P167" s="40">
        <v>26</v>
      </c>
      <c r="Q167" s="40">
        <v>101</v>
      </c>
      <c r="R167" s="40">
        <v>0.32800000000000001</v>
      </c>
      <c r="S167" s="40">
        <v>0.36199999999999999</v>
      </c>
      <c r="T167" s="40">
        <v>0.42499999999999999</v>
      </c>
      <c r="U167" s="40">
        <v>0.78700000000000003</v>
      </c>
      <c r="V167" s="40">
        <v>0.38900000000000001</v>
      </c>
      <c r="W167" s="40">
        <v>6</v>
      </c>
      <c r="X167" s="40">
        <v>3</v>
      </c>
      <c r="Y167" s="40">
        <v>38</v>
      </c>
      <c r="Z167" s="40">
        <v>11</v>
      </c>
      <c r="AA167" s="41">
        <v>0.77551000000000003</v>
      </c>
      <c r="AB167" s="16">
        <f t="shared" si="12"/>
        <v>0.15520282186948853</v>
      </c>
      <c r="AC167" s="16">
        <f t="shared" si="13"/>
        <v>1.0582010582010581E-2</v>
      </c>
      <c r="AD167" s="16">
        <f t="shared" si="14"/>
        <v>0.1111111111111111</v>
      </c>
    </row>
    <row r="168" spans="1:30">
      <c r="A168" s="65" t="s">
        <v>1110</v>
      </c>
      <c r="B168" s="36">
        <v>1987</v>
      </c>
      <c r="C168" s="36">
        <v>1989</v>
      </c>
      <c r="D168" s="36" t="s">
        <v>277</v>
      </c>
      <c r="E168" s="36">
        <v>98</v>
      </c>
      <c r="F168" s="36">
        <v>3.3</v>
      </c>
      <c r="G168" s="36">
        <v>211</v>
      </c>
      <c r="H168" s="36">
        <v>768</v>
      </c>
      <c r="I168" s="36">
        <v>688</v>
      </c>
      <c r="J168" s="36">
        <v>81</v>
      </c>
      <c r="K168" s="36">
        <v>179</v>
      </c>
      <c r="L168" s="36">
        <v>33</v>
      </c>
      <c r="M168" s="36">
        <v>6</v>
      </c>
      <c r="N168" s="36">
        <v>16</v>
      </c>
      <c r="O168" s="36">
        <v>68</v>
      </c>
      <c r="P168" s="36">
        <v>58</v>
      </c>
      <c r="Q168" s="36">
        <v>146</v>
      </c>
      <c r="R168" s="36">
        <v>0.26</v>
      </c>
      <c r="S168" s="36">
        <v>0.32</v>
      </c>
      <c r="T168" s="36">
        <v>0.39500000000000002</v>
      </c>
      <c r="U168" s="36">
        <v>0.71499999999999997</v>
      </c>
      <c r="V168" s="36">
        <v>0.307</v>
      </c>
      <c r="W168" s="36">
        <v>5</v>
      </c>
      <c r="X168" s="36">
        <v>5</v>
      </c>
      <c r="Y168" s="36">
        <v>12</v>
      </c>
      <c r="Z168" s="36">
        <v>6</v>
      </c>
      <c r="AA168" s="37">
        <v>0.66666999999999998</v>
      </c>
      <c r="AB168" s="16">
        <f t="shared" si="12"/>
        <v>0.11773255813953488</v>
      </c>
      <c r="AC168" s="16">
        <f t="shared" si="13"/>
        <v>2.3255813953488372E-2</v>
      </c>
      <c r="AD168" s="16">
        <f t="shared" si="14"/>
        <v>9.8837209302325577E-2</v>
      </c>
    </row>
    <row r="169" spans="1:30">
      <c r="A169" s="64" t="s">
        <v>1109</v>
      </c>
      <c r="B169" s="40">
        <v>2016</v>
      </c>
      <c r="C169" s="40">
        <v>2018</v>
      </c>
      <c r="D169" s="40" t="s">
        <v>291</v>
      </c>
      <c r="E169" s="40">
        <v>105</v>
      </c>
      <c r="F169" s="40">
        <v>3.2</v>
      </c>
      <c r="G169" s="40">
        <v>162</v>
      </c>
      <c r="H169" s="40">
        <v>606</v>
      </c>
      <c r="I169" s="40">
        <v>548</v>
      </c>
      <c r="J169" s="40">
        <v>68</v>
      </c>
      <c r="K169" s="40">
        <v>157</v>
      </c>
      <c r="L169" s="40">
        <v>26</v>
      </c>
      <c r="M169" s="40">
        <v>6</v>
      </c>
      <c r="N169" s="40">
        <v>9</v>
      </c>
      <c r="O169" s="40">
        <v>68</v>
      </c>
      <c r="P169" s="40">
        <v>37</v>
      </c>
      <c r="Q169" s="40">
        <v>110</v>
      </c>
      <c r="R169" s="40">
        <v>0.28599999999999998</v>
      </c>
      <c r="S169" s="40">
        <v>0.33400000000000002</v>
      </c>
      <c r="T169" s="40">
        <v>0.40500000000000003</v>
      </c>
      <c r="U169" s="40">
        <v>0.74</v>
      </c>
      <c r="V169" s="40">
        <v>0.33600000000000002</v>
      </c>
      <c r="W169" s="40">
        <v>8</v>
      </c>
      <c r="X169" s="40">
        <v>11</v>
      </c>
      <c r="Y169" s="40">
        <v>15</v>
      </c>
      <c r="Z169" s="40">
        <v>4</v>
      </c>
      <c r="AA169" s="41">
        <v>0.78947000000000001</v>
      </c>
      <c r="AB169" s="16">
        <f t="shared" si="12"/>
        <v>0.12408759124087591</v>
      </c>
      <c r="AC169" s="16">
        <f t="shared" si="13"/>
        <v>1.6423357664233577E-2</v>
      </c>
      <c r="AD169" s="16">
        <f t="shared" si="14"/>
        <v>0.12408759124087591</v>
      </c>
    </row>
    <row r="170" spans="1:30" ht="30">
      <c r="A170" s="65" t="s">
        <v>1108</v>
      </c>
      <c r="B170" s="36">
        <v>2014</v>
      </c>
      <c r="C170" s="36">
        <v>2016</v>
      </c>
      <c r="D170" s="36" t="s">
        <v>280</v>
      </c>
      <c r="E170" s="36">
        <v>97</v>
      </c>
      <c r="F170" s="36">
        <v>3.2</v>
      </c>
      <c r="G170" s="36">
        <v>386</v>
      </c>
      <c r="H170" s="36">
        <v>1551</v>
      </c>
      <c r="I170" s="36">
        <v>1397</v>
      </c>
      <c r="J170" s="36">
        <v>212</v>
      </c>
      <c r="K170" s="36">
        <v>353</v>
      </c>
      <c r="L170" s="36">
        <v>78</v>
      </c>
      <c r="M170" s="36">
        <v>10</v>
      </c>
      <c r="N170" s="36">
        <v>38</v>
      </c>
      <c r="O170" s="36">
        <v>171</v>
      </c>
      <c r="P170" s="36">
        <v>138</v>
      </c>
      <c r="Q170" s="36">
        <v>299</v>
      </c>
      <c r="R170" s="36">
        <v>0.253</v>
      </c>
      <c r="S170" s="36">
        <v>0.318</v>
      </c>
      <c r="T170" s="36">
        <v>0.40400000000000003</v>
      </c>
      <c r="U170" s="36">
        <v>0.72299999999999998</v>
      </c>
      <c r="V170" s="36">
        <v>0.29399999999999998</v>
      </c>
      <c r="W170" s="36">
        <v>1</v>
      </c>
      <c r="X170" s="36">
        <v>10</v>
      </c>
      <c r="Y170" s="36">
        <v>58</v>
      </c>
      <c r="Z170" s="36">
        <v>21</v>
      </c>
      <c r="AA170" s="37">
        <v>0.73418000000000005</v>
      </c>
      <c r="AB170" s="16">
        <f t="shared" si="12"/>
        <v>0.15175375805297064</v>
      </c>
      <c r="AC170" s="16">
        <f t="shared" si="13"/>
        <v>2.7201145311381531E-2</v>
      </c>
      <c r="AD170" s="16">
        <f t="shared" si="14"/>
        <v>0.1224051539012169</v>
      </c>
    </row>
    <row r="171" spans="1:30">
      <c r="A171" s="64" t="s">
        <v>1107</v>
      </c>
      <c r="B171" s="40">
        <v>1989</v>
      </c>
      <c r="C171" s="40">
        <v>1992</v>
      </c>
      <c r="D171" s="40" t="s">
        <v>307</v>
      </c>
      <c r="E171" s="40">
        <v>98</v>
      </c>
      <c r="F171" s="40">
        <v>3.2</v>
      </c>
      <c r="G171" s="40">
        <v>249</v>
      </c>
      <c r="H171" s="40">
        <v>937</v>
      </c>
      <c r="I171" s="40">
        <v>828</v>
      </c>
      <c r="J171" s="40">
        <v>112</v>
      </c>
      <c r="K171" s="40">
        <v>176</v>
      </c>
      <c r="L171" s="40">
        <v>36</v>
      </c>
      <c r="M171" s="40">
        <v>2</v>
      </c>
      <c r="N171" s="40">
        <v>41</v>
      </c>
      <c r="O171" s="40">
        <v>110</v>
      </c>
      <c r="P171" s="40">
        <v>94</v>
      </c>
      <c r="Q171" s="40">
        <v>264</v>
      </c>
      <c r="R171" s="40">
        <v>0.21299999999999999</v>
      </c>
      <c r="S171" s="40">
        <v>0.29699999999999999</v>
      </c>
      <c r="T171" s="40">
        <v>0.40899999999999997</v>
      </c>
      <c r="U171" s="40">
        <v>0.70599999999999996</v>
      </c>
      <c r="V171" s="40">
        <v>0.25600000000000001</v>
      </c>
      <c r="W171" s="40">
        <v>7</v>
      </c>
      <c r="X171" s="40">
        <v>5</v>
      </c>
      <c r="Y171" s="40">
        <v>10</v>
      </c>
      <c r="Z171" s="40">
        <v>6</v>
      </c>
      <c r="AA171" s="41">
        <v>0.625</v>
      </c>
      <c r="AB171" s="16">
        <f t="shared" si="12"/>
        <v>0.13526570048309178</v>
      </c>
      <c r="AC171" s="16">
        <f t="shared" si="13"/>
        <v>4.9516908212560384E-2</v>
      </c>
      <c r="AD171" s="16">
        <f t="shared" si="14"/>
        <v>0.13285024154589373</v>
      </c>
    </row>
    <row r="172" spans="1:30">
      <c r="A172" s="65" t="s">
        <v>1106</v>
      </c>
      <c r="B172" s="36">
        <v>1985</v>
      </c>
      <c r="C172" s="36">
        <v>1987</v>
      </c>
      <c r="D172" s="36" t="s">
        <v>279</v>
      </c>
      <c r="E172" s="36">
        <v>105</v>
      </c>
      <c r="F172" s="36">
        <v>3.2</v>
      </c>
      <c r="G172" s="36">
        <v>244</v>
      </c>
      <c r="H172" s="36">
        <v>844</v>
      </c>
      <c r="I172" s="36">
        <v>737</v>
      </c>
      <c r="J172" s="36">
        <v>109</v>
      </c>
      <c r="K172" s="36">
        <v>178</v>
      </c>
      <c r="L172" s="36">
        <v>36</v>
      </c>
      <c r="M172" s="36">
        <v>7</v>
      </c>
      <c r="N172" s="36">
        <v>32</v>
      </c>
      <c r="O172" s="36">
        <v>103</v>
      </c>
      <c r="P172" s="36">
        <v>92</v>
      </c>
      <c r="Q172" s="36">
        <v>179</v>
      </c>
      <c r="R172" s="36">
        <v>0.24199999999999999</v>
      </c>
      <c r="S172" s="36">
        <v>0.32500000000000001</v>
      </c>
      <c r="T172" s="36">
        <v>0.44</v>
      </c>
      <c r="U172" s="36">
        <v>0.76500000000000001</v>
      </c>
      <c r="V172" s="36">
        <v>0.27500000000000002</v>
      </c>
      <c r="W172" s="36">
        <v>2</v>
      </c>
      <c r="X172" s="36">
        <v>5</v>
      </c>
      <c r="Y172" s="36">
        <v>7</v>
      </c>
      <c r="Z172" s="36">
        <v>4</v>
      </c>
      <c r="AA172" s="37">
        <v>0.63636000000000004</v>
      </c>
      <c r="AB172" s="16">
        <f t="shared" si="12"/>
        <v>0.14789687924016282</v>
      </c>
      <c r="AC172" s="16">
        <f t="shared" si="13"/>
        <v>4.3419267299864311E-2</v>
      </c>
      <c r="AD172" s="16">
        <f t="shared" si="14"/>
        <v>0.13975576662143827</v>
      </c>
    </row>
    <row r="173" spans="1:30">
      <c r="A173" s="64" t="s">
        <v>1105</v>
      </c>
      <c r="B173" s="40">
        <v>1985</v>
      </c>
      <c r="C173" s="40">
        <v>1987</v>
      </c>
      <c r="D173" s="40" t="s">
        <v>280</v>
      </c>
      <c r="E173" s="40">
        <v>97</v>
      </c>
      <c r="F173" s="40">
        <v>3.2</v>
      </c>
      <c r="G173" s="40">
        <v>209</v>
      </c>
      <c r="H173" s="40">
        <v>762</v>
      </c>
      <c r="I173" s="40">
        <v>697</v>
      </c>
      <c r="J173" s="40">
        <v>118</v>
      </c>
      <c r="K173" s="40">
        <v>181</v>
      </c>
      <c r="L173" s="40">
        <v>34</v>
      </c>
      <c r="M173" s="40">
        <v>6</v>
      </c>
      <c r="N173" s="40">
        <v>25</v>
      </c>
      <c r="O173" s="40">
        <v>90</v>
      </c>
      <c r="P173" s="40">
        <v>46</v>
      </c>
      <c r="Q173" s="40">
        <v>146</v>
      </c>
      <c r="R173" s="40">
        <v>0.26</v>
      </c>
      <c r="S173" s="40">
        <v>0.307</v>
      </c>
      <c r="T173" s="40">
        <v>0.433</v>
      </c>
      <c r="U173" s="40">
        <v>0.74099999999999999</v>
      </c>
      <c r="V173" s="40">
        <v>0.29499999999999998</v>
      </c>
      <c r="W173" s="40">
        <v>3</v>
      </c>
      <c r="X173" s="40">
        <v>2</v>
      </c>
      <c r="Y173" s="40">
        <v>41</v>
      </c>
      <c r="Z173" s="40">
        <v>12</v>
      </c>
      <c r="AA173" s="41">
        <v>0.77358000000000005</v>
      </c>
      <c r="AB173" s="16">
        <f t="shared" si="12"/>
        <v>0.16929698708751795</v>
      </c>
      <c r="AC173" s="16">
        <f t="shared" si="13"/>
        <v>3.5868005738880916E-2</v>
      </c>
      <c r="AD173" s="16">
        <f t="shared" si="14"/>
        <v>0.1291248206599713</v>
      </c>
    </row>
    <row r="174" spans="1:30">
      <c r="A174" s="65" t="s">
        <v>165</v>
      </c>
      <c r="B174" s="36">
        <v>1974</v>
      </c>
      <c r="C174" s="36">
        <v>1976</v>
      </c>
      <c r="D174" s="36" t="s">
        <v>281</v>
      </c>
      <c r="E174" s="36">
        <v>97</v>
      </c>
      <c r="F174" s="36">
        <v>3.2</v>
      </c>
      <c r="G174" s="36">
        <v>244</v>
      </c>
      <c r="H174" s="36">
        <v>966</v>
      </c>
      <c r="I174" s="36">
        <v>841</v>
      </c>
      <c r="J174" s="36">
        <v>94</v>
      </c>
      <c r="K174" s="36">
        <v>215</v>
      </c>
      <c r="L174" s="36">
        <v>28</v>
      </c>
      <c r="M174" s="36">
        <v>3</v>
      </c>
      <c r="N174" s="36">
        <v>24</v>
      </c>
      <c r="O174" s="36">
        <v>112</v>
      </c>
      <c r="P174" s="36">
        <v>103</v>
      </c>
      <c r="Q174" s="36">
        <v>128</v>
      </c>
      <c r="R174" s="36">
        <v>0.25600000000000001</v>
      </c>
      <c r="S174" s="36">
        <v>0.33500000000000002</v>
      </c>
      <c r="T174" s="36">
        <v>0.38200000000000001</v>
      </c>
      <c r="U174" s="36">
        <v>0.71699999999999997</v>
      </c>
      <c r="V174" s="36">
        <v>0.27400000000000002</v>
      </c>
      <c r="W174" s="36">
        <v>2</v>
      </c>
      <c r="X174" s="36">
        <v>8</v>
      </c>
      <c r="Y174" s="36">
        <v>7</v>
      </c>
      <c r="Z174" s="36">
        <v>4</v>
      </c>
      <c r="AA174" s="37">
        <v>0.63636000000000004</v>
      </c>
      <c r="AB174" s="16">
        <f t="shared" si="12"/>
        <v>0.1117717003567182</v>
      </c>
      <c r="AC174" s="16">
        <f t="shared" si="13"/>
        <v>2.8537455410225922E-2</v>
      </c>
      <c r="AD174" s="16">
        <f t="shared" si="14"/>
        <v>0.13317479191438764</v>
      </c>
    </row>
    <row r="175" spans="1:30">
      <c r="A175" s="64" t="s">
        <v>156</v>
      </c>
      <c r="B175" s="40">
        <v>1972</v>
      </c>
      <c r="C175" s="40">
        <v>1974</v>
      </c>
      <c r="D175" s="40" t="s">
        <v>281</v>
      </c>
      <c r="E175" s="40">
        <v>104</v>
      </c>
      <c r="F175" s="40">
        <v>3.2</v>
      </c>
      <c r="G175" s="40">
        <v>270</v>
      </c>
      <c r="H175" s="40">
        <v>906</v>
      </c>
      <c r="I175" s="40">
        <v>802</v>
      </c>
      <c r="J175" s="40">
        <v>108</v>
      </c>
      <c r="K175" s="40">
        <v>208</v>
      </c>
      <c r="L175" s="40">
        <v>35</v>
      </c>
      <c r="M175" s="40">
        <v>10</v>
      </c>
      <c r="N175" s="40">
        <v>21</v>
      </c>
      <c r="O175" s="40">
        <v>108</v>
      </c>
      <c r="P175" s="40">
        <v>85</v>
      </c>
      <c r="Q175" s="40">
        <v>142</v>
      </c>
      <c r="R175" s="40">
        <v>0.25900000000000001</v>
      </c>
      <c r="S175" s="40">
        <v>0.33</v>
      </c>
      <c r="T175" s="40">
        <v>0.40600000000000003</v>
      </c>
      <c r="U175" s="40">
        <v>0.73599999999999999</v>
      </c>
      <c r="V175" s="40">
        <v>0.28899999999999998</v>
      </c>
      <c r="W175" s="40">
        <v>3</v>
      </c>
      <c r="X175" s="40">
        <v>7</v>
      </c>
      <c r="Y175" s="40">
        <v>9</v>
      </c>
      <c r="Z175" s="40">
        <v>4</v>
      </c>
      <c r="AA175" s="41">
        <v>0.69230999999999998</v>
      </c>
      <c r="AB175" s="16">
        <f t="shared" si="12"/>
        <v>0.13466334164588528</v>
      </c>
      <c r="AC175" s="16">
        <f t="shared" si="13"/>
        <v>2.6184538653366583E-2</v>
      </c>
      <c r="AD175" s="16">
        <f t="shared" si="14"/>
        <v>0.13466334164588528</v>
      </c>
    </row>
    <row r="176" spans="1:30" ht="30">
      <c r="A176" s="65" t="s">
        <v>1104</v>
      </c>
      <c r="B176" s="36">
        <v>2007</v>
      </c>
      <c r="C176" s="36">
        <v>2009</v>
      </c>
      <c r="D176" s="36" t="s">
        <v>279</v>
      </c>
      <c r="E176" s="36">
        <v>104</v>
      </c>
      <c r="F176" s="36">
        <v>3.1</v>
      </c>
      <c r="G176" s="36">
        <v>255</v>
      </c>
      <c r="H176" s="36">
        <v>1001</v>
      </c>
      <c r="I176" s="36">
        <v>892</v>
      </c>
      <c r="J176" s="36">
        <v>97</v>
      </c>
      <c r="K176" s="36">
        <v>235</v>
      </c>
      <c r="L176" s="36">
        <v>51</v>
      </c>
      <c r="M176" s="36">
        <v>4</v>
      </c>
      <c r="N176" s="36">
        <v>21</v>
      </c>
      <c r="O176" s="36">
        <v>102</v>
      </c>
      <c r="P176" s="36">
        <v>94</v>
      </c>
      <c r="Q176" s="36">
        <v>241</v>
      </c>
      <c r="R176" s="36">
        <v>0.26300000000000001</v>
      </c>
      <c r="S176" s="36">
        <v>0.34</v>
      </c>
      <c r="T176" s="36">
        <v>0.4</v>
      </c>
      <c r="U176" s="36">
        <v>0.74</v>
      </c>
      <c r="V176" s="36">
        <v>0.33800000000000002</v>
      </c>
      <c r="W176" s="36">
        <v>11</v>
      </c>
      <c r="X176" s="36">
        <v>4</v>
      </c>
      <c r="Y176" s="36">
        <v>14</v>
      </c>
      <c r="Z176" s="36">
        <v>3</v>
      </c>
      <c r="AA176" s="37">
        <v>0.82352999999999998</v>
      </c>
      <c r="AB176" s="16">
        <f t="shared" si="12"/>
        <v>0.10874439461883408</v>
      </c>
      <c r="AC176" s="16">
        <f t="shared" si="13"/>
        <v>2.3542600896860985E-2</v>
      </c>
      <c r="AD176" s="16">
        <f t="shared" si="14"/>
        <v>0.11434977578475336</v>
      </c>
    </row>
    <row r="177" spans="1:30">
      <c r="A177" s="64" t="s">
        <v>1103</v>
      </c>
      <c r="B177" s="40">
        <v>1999</v>
      </c>
      <c r="C177" s="40">
        <v>2001</v>
      </c>
      <c r="D177" s="40" t="s">
        <v>284</v>
      </c>
      <c r="E177" s="40">
        <v>95</v>
      </c>
      <c r="F177" s="40">
        <v>3.1</v>
      </c>
      <c r="G177" s="40">
        <v>398</v>
      </c>
      <c r="H177" s="40">
        <v>1419</v>
      </c>
      <c r="I177" s="40">
        <v>1320</v>
      </c>
      <c r="J177" s="40">
        <v>177</v>
      </c>
      <c r="K177" s="40">
        <v>373</v>
      </c>
      <c r="L177" s="40">
        <v>75</v>
      </c>
      <c r="M177" s="40">
        <v>7</v>
      </c>
      <c r="N177" s="40">
        <v>42</v>
      </c>
      <c r="O177" s="40">
        <v>169</v>
      </c>
      <c r="P177" s="40">
        <v>82</v>
      </c>
      <c r="Q177" s="40">
        <v>266</v>
      </c>
      <c r="R177" s="40">
        <v>0.28299999999999997</v>
      </c>
      <c r="S177" s="40">
        <v>0.32700000000000001</v>
      </c>
      <c r="T177" s="40">
        <v>0.44500000000000001</v>
      </c>
      <c r="U177" s="40">
        <v>0.77300000000000002</v>
      </c>
      <c r="V177" s="40">
        <v>0.32600000000000001</v>
      </c>
      <c r="W177" s="40">
        <v>7</v>
      </c>
      <c r="X177" s="40">
        <v>3</v>
      </c>
      <c r="Y177" s="40">
        <v>22</v>
      </c>
      <c r="Z177" s="40">
        <v>18</v>
      </c>
      <c r="AA177" s="41">
        <v>0.55000000000000004</v>
      </c>
      <c r="AB177" s="16">
        <f t="shared" si="12"/>
        <v>0.13409090909090909</v>
      </c>
      <c r="AC177" s="16">
        <f t="shared" si="13"/>
        <v>3.1818181818181815E-2</v>
      </c>
      <c r="AD177" s="16">
        <f t="shared" si="14"/>
        <v>0.12803030303030302</v>
      </c>
    </row>
    <row r="178" spans="1:30">
      <c r="A178" s="65" t="s">
        <v>1102</v>
      </c>
      <c r="B178" s="36">
        <v>1986</v>
      </c>
      <c r="C178" s="36">
        <v>1988</v>
      </c>
      <c r="D178" s="36" t="s">
        <v>279</v>
      </c>
      <c r="E178" s="36">
        <v>104</v>
      </c>
      <c r="F178" s="36">
        <v>3.1</v>
      </c>
      <c r="G178" s="36">
        <v>281</v>
      </c>
      <c r="H178" s="36">
        <v>1044</v>
      </c>
      <c r="I178" s="36">
        <v>970</v>
      </c>
      <c r="J178" s="36">
        <v>110</v>
      </c>
      <c r="K178" s="36">
        <v>255</v>
      </c>
      <c r="L178" s="36">
        <v>47</v>
      </c>
      <c r="M178" s="36">
        <v>7</v>
      </c>
      <c r="N178" s="36">
        <v>37</v>
      </c>
      <c r="O178" s="36">
        <v>125</v>
      </c>
      <c r="P178" s="36">
        <v>59</v>
      </c>
      <c r="Q178" s="36">
        <v>153</v>
      </c>
      <c r="R178" s="36">
        <v>0.26300000000000001</v>
      </c>
      <c r="S178" s="36">
        <v>0.30599999999999999</v>
      </c>
      <c r="T178" s="36">
        <v>0.44</v>
      </c>
      <c r="U178" s="36">
        <v>0.746</v>
      </c>
      <c r="V178" s="36">
        <v>0.27700000000000002</v>
      </c>
      <c r="W178" s="36">
        <v>5</v>
      </c>
      <c r="X178" s="36">
        <v>8</v>
      </c>
      <c r="Y178" s="36">
        <v>10</v>
      </c>
      <c r="Z178" s="36">
        <v>5</v>
      </c>
      <c r="AA178" s="37">
        <v>0.66666999999999998</v>
      </c>
      <c r="AB178" s="16">
        <f t="shared" si="12"/>
        <v>0.1134020618556701</v>
      </c>
      <c r="AC178" s="16">
        <f t="shared" si="13"/>
        <v>3.814432989690722E-2</v>
      </c>
      <c r="AD178" s="16">
        <f t="shared" si="14"/>
        <v>0.12886597938144329</v>
      </c>
    </row>
    <row r="179" spans="1:30">
      <c r="A179" s="64" t="s">
        <v>1101</v>
      </c>
      <c r="B179" s="40">
        <v>2015</v>
      </c>
      <c r="C179" s="40">
        <v>2017</v>
      </c>
      <c r="D179" s="40" t="s">
        <v>280</v>
      </c>
      <c r="E179" s="40">
        <v>95</v>
      </c>
      <c r="F179" s="40">
        <v>3</v>
      </c>
      <c r="G179" s="40">
        <v>263</v>
      </c>
      <c r="H179" s="40">
        <v>1022</v>
      </c>
      <c r="I179" s="40">
        <v>914</v>
      </c>
      <c r="J179" s="40">
        <v>119</v>
      </c>
      <c r="K179" s="40">
        <v>218</v>
      </c>
      <c r="L179" s="40">
        <v>52</v>
      </c>
      <c r="M179" s="40">
        <v>4</v>
      </c>
      <c r="N179" s="40">
        <v>36</v>
      </c>
      <c r="O179" s="40">
        <v>132</v>
      </c>
      <c r="P179" s="40">
        <v>89</v>
      </c>
      <c r="Q179" s="40">
        <v>210</v>
      </c>
      <c r="R179" s="40">
        <v>0.23899999999999999</v>
      </c>
      <c r="S179" s="40">
        <v>0.31</v>
      </c>
      <c r="T179" s="40">
        <v>0.42199999999999999</v>
      </c>
      <c r="U179" s="40">
        <v>0.73199999999999998</v>
      </c>
      <c r="V179" s="40">
        <v>0.26900000000000002</v>
      </c>
      <c r="W179" s="40">
        <v>9</v>
      </c>
      <c r="X179" s="40">
        <v>8</v>
      </c>
      <c r="Y179" s="40">
        <v>12</v>
      </c>
      <c r="Z179" s="40">
        <v>3</v>
      </c>
      <c r="AA179" s="41">
        <v>0.8</v>
      </c>
      <c r="AB179" s="16">
        <f t="shared" si="12"/>
        <v>0.13019693654266959</v>
      </c>
      <c r="AC179" s="16">
        <f t="shared" si="13"/>
        <v>3.9387308533916851E-2</v>
      </c>
      <c r="AD179" s="16">
        <f t="shared" si="14"/>
        <v>0.14442013129102846</v>
      </c>
    </row>
    <row r="180" spans="1:30">
      <c r="A180" s="65" t="s">
        <v>1100</v>
      </c>
      <c r="B180" s="36">
        <v>2013</v>
      </c>
      <c r="C180" s="36">
        <v>2015</v>
      </c>
      <c r="D180" s="36" t="s">
        <v>279</v>
      </c>
      <c r="E180" s="36">
        <v>104</v>
      </c>
      <c r="F180" s="36">
        <v>3</v>
      </c>
      <c r="G180" s="36">
        <v>196</v>
      </c>
      <c r="H180" s="36">
        <v>705</v>
      </c>
      <c r="I180" s="36">
        <v>623</v>
      </c>
      <c r="J180" s="36">
        <v>101</v>
      </c>
      <c r="K180" s="36">
        <v>146</v>
      </c>
      <c r="L180" s="36">
        <v>30</v>
      </c>
      <c r="M180" s="36">
        <v>7</v>
      </c>
      <c r="N180" s="36">
        <v>24</v>
      </c>
      <c r="O180" s="36">
        <v>64</v>
      </c>
      <c r="P180" s="36">
        <v>47</v>
      </c>
      <c r="Q180" s="36">
        <v>159</v>
      </c>
      <c r="R180" s="36">
        <v>0.23400000000000001</v>
      </c>
      <c r="S180" s="36">
        <v>0.317</v>
      </c>
      <c r="T180" s="36">
        <v>0.42099999999999999</v>
      </c>
      <c r="U180" s="36">
        <v>0.73799999999999999</v>
      </c>
      <c r="V180" s="36">
        <v>0.27500000000000002</v>
      </c>
      <c r="W180" s="36">
        <v>30</v>
      </c>
      <c r="X180" s="36">
        <v>3</v>
      </c>
      <c r="Y180" s="36">
        <v>2</v>
      </c>
      <c r="Z180" s="36">
        <v>2</v>
      </c>
      <c r="AA180" s="37">
        <v>0.5</v>
      </c>
      <c r="AB180" s="16">
        <f t="shared" si="12"/>
        <v>0.16211878009630817</v>
      </c>
      <c r="AC180" s="16">
        <f t="shared" si="13"/>
        <v>3.8523274478330656E-2</v>
      </c>
      <c r="AD180" s="16">
        <f t="shared" si="14"/>
        <v>0.10272873194221509</v>
      </c>
    </row>
    <row r="181" spans="1:30" ht="30">
      <c r="A181" s="64" t="s">
        <v>1099</v>
      </c>
      <c r="B181" s="40">
        <v>2010</v>
      </c>
      <c r="C181" s="40">
        <v>2012</v>
      </c>
      <c r="D181" s="40" t="s">
        <v>293</v>
      </c>
      <c r="E181" s="40">
        <v>96</v>
      </c>
      <c r="F181" s="40">
        <v>3</v>
      </c>
      <c r="G181" s="40">
        <v>380</v>
      </c>
      <c r="H181" s="40">
        <v>1487</v>
      </c>
      <c r="I181" s="40">
        <v>1362</v>
      </c>
      <c r="J181" s="40">
        <v>176</v>
      </c>
      <c r="K181" s="40">
        <v>353</v>
      </c>
      <c r="L181" s="40">
        <v>73</v>
      </c>
      <c r="M181" s="40">
        <v>6</v>
      </c>
      <c r="N181" s="40">
        <v>42</v>
      </c>
      <c r="O181" s="40">
        <v>175</v>
      </c>
      <c r="P181" s="40">
        <v>101</v>
      </c>
      <c r="Q181" s="40">
        <v>286</v>
      </c>
      <c r="R181" s="40">
        <v>0.25900000000000001</v>
      </c>
      <c r="S181" s="40">
        <v>0.315</v>
      </c>
      <c r="T181" s="40">
        <v>0.41399999999999998</v>
      </c>
      <c r="U181" s="40">
        <v>0.72899999999999998</v>
      </c>
      <c r="V181" s="40">
        <v>0.29799999999999999</v>
      </c>
      <c r="W181" s="40">
        <v>15</v>
      </c>
      <c r="X181" s="40">
        <v>9</v>
      </c>
      <c r="Y181" s="40">
        <v>18</v>
      </c>
      <c r="Z181" s="40">
        <v>7</v>
      </c>
      <c r="AA181" s="41">
        <v>0.72</v>
      </c>
      <c r="AB181" s="16">
        <f t="shared" si="12"/>
        <v>0.12922173274596183</v>
      </c>
      <c r="AC181" s="16">
        <f t="shared" si="13"/>
        <v>3.0837004405286344E-2</v>
      </c>
      <c r="AD181" s="16">
        <f t="shared" si="14"/>
        <v>0.12848751835535976</v>
      </c>
    </row>
    <row r="182" spans="1:30">
      <c r="A182" s="65" t="s">
        <v>1098</v>
      </c>
      <c r="B182" s="36">
        <v>2001</v>
      </c>
      <c r="C182" s="36">
        <v>2004</v>
      </c>
      <c r="D182" s="36" t="s">
        <v>299</v>
      </c>
      <c r="E182" s="36">
        <v>98</v>
      </c>
      <c r="F182" s="36">
        <v>3</v>
      </c>
      <c r="G182" s="36">
        <v>195</v>
      </c>
      <c r="H182" s="36">
        <v>769</v>
      </c>
      <c r="I182" s="36">
        <v>664</v>
      </c>
      <c r="J182" s="36">
        <v>98</v>
      </c>
      <c r="K182" s="36">
        <v>185</v>
      </c>
      <c r="L182" s="36">
        <v>28</v>
      </c>
      <c r="M182" s="36">
        <v>9</v>
      </c>
      <c r="N182" s="36">
        <v>7</v>
      </c>
      <c r="O182" s="36">
        <v>43</v>
      </c>
      <c r="P182" s="36">
        <v>77</v>
      </c>
      <c r="Q182" s="36">
        <v>105</v>
      </c>
      <c r="R182" s="36">
        <v>0.27900000000000003</v>
      </c>
      <c r="S182" s="36">
        <v>0.36799999999999999</v>
      </c>
      <c r="T182" s="36">
        <v>0.38</v>
      </c>
      <c r="U182" s="36">
        <v>0.747</v>
      </c>
      <c r="V182" s="36">
        <v>0.32200000000000001</v>
      </c>
      <c r="W182" s="36">
        <v>17</v>
      </c>
      <c r="X182" s="36">
        <v>1</v>
      </c>
      <c r="Y182" s="36">
        <v>48</v>
      </c>
      <c r="Z182" s="36">
        <v>15</v>
      </c>
      <c r="AA182" s="37">
        <v>0.76190000000000002</v>
      </c>
      <c r="AB182" s="16">
        <f t="shared" si="12"/>
        <v>0.14759036144578314</v>
      </c>
      <c r="AC182" s="16">
        <f t="shared" si="13"/>
        <v>1.0542168674698794E-2</v>
      </c>
      <c r="AD182" s="16">
        <f t="shared" si="14"/>
        <v>6.4759036144578314E-2</v>
      </c>
    </row>
    <row r="183" spans="1:30">
      <c r="A183" s="64" t="s">
        <v>1097</v>
      </c>
      <c r="B183" s="40">
        <v>2001</v>
      </c>
      <c r="C183" s="40">
        <v>2003</v>
      </c>
      <c r="D183" s="40" t="s">
        <v>280</v>
      </c>
      <c r="E183" s="40">
        <v>104</v>
      </c>
      <c r="F183" s="40">
        <v>3</v>
      </c>
      <c r="G183" s="40">
        <v>163</v>
      </c>
      <c r="H183" s="40">
        <v>584</v>
      </c>
      <c r="I183" s="40">
        <v>530</v>
      </c>
      <c r="J183" s="40">
        <v>81</v>
      </c>
      <c r="K183" s="40">
        <v>160</v>
      </c>
      <c r="L183" s="40">
        <v>32</v>
      </c>
      <c r="M183" s="40">
        <v>7</v>
      </c>
      <c r="N183" s="40">
        <v>13</v>
      </c>
      <c r="O183" s="40">
        <v>55</v>
      </c>
      <c r="P183" s="40">
        <v>41</v>
      </c>
      <c r="Q183" s="40">
        <v>46</v>
      </c>
      <c r="R183" s="40">
        <v>0.30199999999999999</v>
      </c>
      <c r="S183" s="40">
        <v>0.35199999999999998</v>
      </c>
      <c r="T183" s="40">
        <v>0.46200000000000002</v>
      </c>
      <c r="U183" s="40">
        <v>0.81499999999999995</v>
      </c>
      <c r="V183" s="40">
        <v>0.31</v>
      </c>
      <c r="W183" s="40">
        <v>2</v>
      </c>
      <c r="X183" s="40">
        <v>3</v>
      </c>
      <c r="Y183" s="40">
        <v>2</v>
      </c>
      <c r="Z183" s="40">
        <v>3</v>
      </c>
      <c r="AA183" s="41">
        <v>0.4</v>
      </c>
      <c r="AB183" s="16">
        <f t="shared" si="12"/>
        <v>0.15283018867924528</v>
      </c>
      <c r="AC183" s="16">
        <f t="shared" si="13"/>
        <v>2.4528301886792454E-2</v>
      </c>
      <c r="AD183" s="16">
        <f t="shared" si="14"/>
        <v>0.10377358490566038</v>
      </c>
    </row>
    <row r="184" spans="1:30">
      <c r="A184" s="65" t="s">
        <v>1096</v>
      </c>
      <c r="B184" s="36">
        <v>1999</v>
      </c>
      <c r="C184" s="36">
        <v>2001</v>
      </c>
      <c r="D184" s="36" t="s">
        <v>293</v>
      </c>
      <c r="E184" s="36">
        <v>103</v>
      </c>
      <c r="F184" s="36">
        <v>3</v>
      </c>
      <c r="G184" s="36">
        <v>270</v>
      </c>
      <c r="H184" s="36">
        <v>1082</v>
      </c>
      <c r="I184" s="36">
        <v>1013</v>
      </c>
      <c r="J184" s="36">
        <v>144</v>
      </c>
      <c r="K184" s="36">
        <v>289</v>
      </c>
      <c r="L184" s="36">
        <v>68</v>
      </c>
      <c r="M184" s="36">
        <v>5</v>
      </c>
      <c r="N184" s="36">
        <v>43</v>
      </c>
      <c r="O184" s="36">
        <v>156</v>
      </c>
      <c r="P184" s="36">
        <v>51</v>
      </c>
      <c r="Q184" s="36">
        <v>171</v>
      </c>
      <c r="R184" s="36">
        <v>0.28499999999999998</v>
      </c>
      <c r="S184" s="36">
        <v>0.32500000000000001</v>
      </c>
      <c r="T184" s="36">
        <v>0.49</v>
      </c>
      <c r="U184" s="36">
        <v>0.81499999999999995</v>
      </c>
      <c r="V184" s="36">
        <v>0.30599999999999999</v>
      </c>
      <c r="W184" s="36">
        <v>11</v>
      </c>
      <c r="X184" s="36">
        <v>4</v>
      </c>
      <c r="Y184" s="36">
        <v>15</v>
      </c>
      <c r="Z184" s="36">
        <v>7</v>
      </c>
      <c r="AA184" s="37">
        <v>0.68181999999999998</v>
      </c>
      <c r="AB184" s="16">
        <f t="shared" si="12"/>
        <v>0.14215202369200394</v>
      </c>
      <c r="AC184" s="16">
        <f t="shared" si="13"/>
        <v>4.244817374136229E-2</v>
      </c>
      <c r="AD184" s="16">
        <f t="shared" si="14"/>
        <v>0.15399802566633761</v>
      </c>
    </row>
    <row r="185" spans="1:30">
      <c r="A185" s="64" t="s">
        <v>1095</v>
      </c>
      <c r="B185" s="40">
        <v>1995</v>
      </c>
      <c r="C185" s="40">
        <v>1997</v>
      </c>
      <c r="D185" s="40" t="s">
        <v>279</v>
      </c>
      <c r="E185" s="40">
        <v>97</v>
      </c>
      <c r="F185" s="40">
        <v>3</v>
      </c>
      <c r="G185" s="40">
        <v>242</v>
      </c>
      <c r="H185" s="40">
        <v>904</v>
      </c>
      <c r="I185" s="40">
        <v>772</v>
      </c>
      <c r="J185" s="40">
        <v>119</v>
      </c>
      <c r="K185" s="40">
        <v>198</v>
      </c>
      <c r="L185" s="40">
        <v>40</v>
      </c>
      <c r="M185" s="40">
        <v>5</v>
      </c>
      <c r="N185" s="40">
        <v>21</v>
      </c>
      <c r="O185" s="40">
        <v>114</v>
      </c>
      <c r="P185" s="40">
        <v>111</v>
      </c>
      <c r="Q185" s="40">
        <v>120</v>
      </c>
      <c r="R185" s="40">
        <v>0.25600000000000001</v>
      </c>
      <c r="S185" s="40">
        <v>0.36099999999999999</v>
      </c>
      <c r="T185" s="40">
        <v>0.40300000000000002</v>
      </c>
      <c r="U185" s="40">
        <v>0.76400000000000001</v>
      </c>
      <c r="V185" s="40">
        <v>0.27900000000000003</v>
      </c>
      <c r="W185" s="40">
        <v>17</v>
      </c>
      <c r="X185" s="40">
        <v>3</v>
      </c>
      <c r="Y185" s="40">
        <v>12</v>
      </c>
      <c r="Z185" s="40">
        <v>9</v>
      </c>
      <c r="AA185" s="41">
        <v>0.57142999999999999</v>
      </c>
      <c r="AB185" s="16">
        <f t="shared" si="12"/>
        <v>0.15414507772020725</v>
      </c>
      <c r="AC185" s="16">
        <f t="shared" si="13"/>
        <v>2.7202072538860103E-2</v>
      </c>
      <c r="AD185" s="16">
        <f t="shared" si="14"/>
        <v>0.14766839378238342</v>
      </c>
    </row>
    <row r="186" spans="1:30">
      <c r="A186" s="65" t="s">
        <v>1094</v>
      </c>
      <c r="B186" s="36">
        <v>1995</v>
      </c>
      <c r="C186" s="36">
        <v>1997</v>
      </c>
      <c r="D186" s="36" t="s">
        <v>293</v>
      </c>
      <c r="E186" s="36">
        <v>99</v>
      </c>
      <c r="F186" s="36">
        <v>3</v>
      </c>
      <c r="G186" s="36">
        <v>270</v>
      </c>
      <c r="H186" s="36">
        <v>945</v>
      </c>
      <c r="I186" s="36">
        <v>850</v>
      </c>
      <c r="J186" s="36">
        <v>100</v>
      </c>
      <c r="K186" s="36">
        <v>248</v>
      </c>
      <c r="L186" s="36">
        <v>53</v>
      </c>
      <c r="M186" s="36">
        <v>10</v>
      </c>
      <c r="N186" s="36">
        <v>14</v>
      </c>
      <c r="O186" s="36">
        <v>112</v>
      </c>
      <c r="P186" s="36">
        <v>73</v>
      </c>
      <c r="Q186" s="36">
        <v>128</v>
      </c>
      <c r="R186" s="36">
        <v>0.29199999999999998</v>
      </c>
      <c r="S186" s="36">
        <v>0.34899999999999998</v>
      </c>
      <c r="T186" s="36">
        <v>0.42699999999999999</v>
      </c>
      <c r="U186" s="36">
        <v>0.77600000000000002</v>
      </c>
      <c r="V186" s="36">
        <v>0.32600000000000001</v>
      </c>
      <c r="W186" s="36">
        <v>7</v>
      </c>
      <c r="X186" s="36">
        <v>9</v>
      </c>
      <c r="Y186" s="36">
        <v>17</v>
      </c>
      <c r="Z186" s="36">
        <v>7</v>
      </c>
      <c r="AA186" s="37">
        <v>0.70833000000000002</v>
      </c>
      <c r="AB186" s="16">
        <f t="shared" si="12"/>
        <v>0.11764705882352941</v>
      </c>
      <c r="AC186" s="16">
        <f t="shared" si="13"/>
        <v>1.6470588235294119E-2</v>
      </c>
      <c r="AD186" s="16">
        <f t="shared" si="14"/>
        <v>0.13176470588235295</v>
      </c>
    </row>
    <row r="187" spans="1:30">
      <c r="A187" s="64" t="s">
        <v>1093</v>
      </c>
      <c r="B187" s="40">
        <v>1987</v>
      </c>
      <c r="C187" s="40">
        <v>1989</v>
      </c>
      <c r="D187" s="40" t="s">
        <v>284</v>
      </c>
      <c r="E187" s="40">
        <v>96</v>
      </c>
      <c r="F187" s="40">
        <v>3</v>
      </c>
      <c r="G187" s="40">
        <v>260</v>
      </c>
      <c r="H187" s="40">
        <v>945</v>
      </c>
      <c r="I187" s="40">
        <v>858</v>
      </c>
      <c r="J187" s="40">
        <v>97</v>
      </c>
      <c r="K187" s="40">
        <v>235</v>
      </c>
      <c r="L187" s="40">
        <v>41</v>
      </c>
      <c r="M187" s="40">
        <v>7</v>
      </c>
      <c r="N187" s="40">
        <v>12</v>
      </c>
      <c r="O187" s="40">
        <v>67</v>
      </c>
      <c r="P187" s="40">
        <v>59</v>
      </c>
      <c r="Q187" s="40">
        <v>74</v>
      </c>
      <c r="R187" s="40">
        <v>0.27400000000000002</v>
      </c>
      <c r="S187" s="40">
        <v>0.32</v>
      </c>
      <c r="T187" s="40">
        <v>0.38</v>
      </c>
      <c r="U187" s="40">
        <v>0.7</v>
      </c>
      <c r="V187" s="40">
        <v>0.28499999999999998</v>
      </c>
      <c r="W187" s="40">
        <v>4</v>
      </c>
      <c r="X187" s="40">
        <v>11</v>
      </c>
      <c r="Y187" s="40">
        <v>6</v>
      </c>
      <c r="Z187" s="40">
        <v>2</v>
      </c>
      <c r="AA187" s="41">
        <v>0.75</v>
      </c>
      <c r="AB187" s="16">
        <f t="shared" si="12"/>
        <v>0.11305361305361306</v>
      </c>
      <c r="AC187" s="16">
        <f t="shared" si="13"/>
        <v>1.3986013986013986E-2</v>
      </c>
      <c r="AD187" s="16">
        <f t="shared" si="14"/>
        <v>7.8088578088578095E-2</v>
      </c>
    </row>
    <row r="188" spans="1:30" ht="30">
      <c r="A188" s="65" t="s">
        <v>1092</v>
      </c>
      <c r="B188" s="36">
        <v>1973</v>
      </c>
      <c r="C188" s="36">
        <v>1975</v>
      </c>
      <c r="D188" s="36" t="s">
        <v>277</v>
      </c>
      <c r="E188" s="36">
        <v>103</v>
      </c>
      <c r="F188" s="36">
        <v>3</v>
      </c>
      <c r="G188" s="36">
        <v>252</v>
      </c>
      <c r="H188" s="36">
        <v>828</v>
      </c>
      <c r="I188" s="36">
        <v>701</v>
      </c>
      <c r="J188" s="36">
        <v>69</v>
      </c>
      <c r="K188" s="36">
        <v>193</v>
      </c>
      <c r="L188" s="36">
        <v>31</v>
      </c>
      <c r="M188" s="36">
        <v>1</v>
      </c>
      <c r="N188" s="36">
        <v>8</v>
      </c>
      <c r="O188" s="36">
        <v>69</v>
      </c>
      <c r="P188" s="36">
        <v>116</v>
      </c>
      <c r="Q188" s="36">
        <v>92</v>
      </c>
      <c r="R188" s="36">
        <v>0.27500000000000002</v>
      </c>
      <c r="S188" s="36">
        <v>0.38</v>
      </c>
      <c r="T188" s="36">
        <v>0.35699999999999998</v>
      </c>
      <c r="U188" s="36">
        <v>0.73699999999999999</v>
      </c>
      <c r="V188" s="36">
        <v>0.30599999999999999</v>
      </c>
      <c r="W188" s="36">
        <v>5</v>
      </c>
      <c r="X188" s="36">
        <v>4</v>
      </c>
      <c r="Y188" s="36">
        <v>2</v>
      </c>
      <c r="Z188" s="36">
        <v>0</v>
      </c>
      <c r="AA188" s="37">
        <v>1</v>
      </c>
      <c r="AB188" s="16">
        <f t="shared" si="12"/>
        <v>9.843081312410841E-2</v>
      </c>
      <c r="AC188" s="16">
        <f t="shared" si="13"/>
        <v>1.1412268188302425E-2</v>
      </c>
      <c r="AD188" s="16">
        <f t="shared" si="14"/>
        <v>9.843081312410841E-2</v>
      </c>
    </row>
    <row r="189" spans="1:30">
      <c r="A189" s="64" t="s">
        <v>1091</v>
      </c>
      <c r="B189" s="40">
        <v>1972</v>
      </c>
      <c r="C189" s="40">
        <v>1974</v>
      </c>
      <c r="D189" s="40" t="s">
        <v>277</v>
      </c>
      <c r="E189" s="40">
        <v>104</v>
      </c>
      <c r="F189" s="40">
        <v>3</v>
      </c>
      <c r="G189" s="40">
        <v>309</v>
      </c>
      <c r="H189" s="40">
        <v>1208</v>
      </c>
      <c r="I189" s="40">
        <v>1108</v>
      </c>
      <c r="J189" s="40">
        <v>133</v>
      </c>
      <c r="K189" s="40">
        <v>279</v>
      </c>
      <c r="L189" s="40">
        <v>36</v>
      </c>
      <c r="M189" s="40">
        <v>4</v>
      </c>
      <c r="N189" s="40">
        <v>45</v>
      </c>
      <c r="O189" s="40">
        <v>156</v>
      </c>
      <c r="P189" s="40">
        <v>80</v>
      </c>
      <c r="Q189" s="40">
        <v>216</v>
      </c>
      <c r="R189" s="40">
        <v>0.252</v>
      </c>
      <c r="S189" s="40">
        <v>0.307</v>
      </c>
      <c r="T189" s="40">
        <v>0.41299999999999998</v>
      </c>
      <c r="U189" s="40">
        <v>0.72</v>
      </c>
      <c r="V189" s="40">
        <v>0.27400000000000002</v>
      </c>
      <c r="W189" s="40">
        <v>12</v>
      </c>
      <c r="X189" s="40">
        <v>8</v>
      </c>
      <c r="Y189" s="40">
        <v>15</v>
      </c>
      <c r="Z189" s="40">
        <v>11</v>
      </c>
      <c r="AA189" s="41">
        <v>0.57691999999999999</v>
      </c>
      <c r="AB189" s="16">
        <f t="shared" si="12"/>
        <v>0.12003610108303249</v>
      </c>
      <c r="AC189" s="16">
        <f t="shared" si="13"/>
        <v>4.0613718411552348E-2</v>
      </c>
      <c r="AD189" s="16">
        <f t="shared" si="14"/>
        <v>0.1407942238267148</v>
      </c>
    </row>
    <row r="190" spans="1:30">
      <c r="A190" s="65" t="s">
        <v>1090</v>
      </c>
      <c r="B190" s="36">
        <v>2010</v>
      </c>
      <c r="C190" s="36">
        <v>2012</v>
      </c>
      <c r="D190" s="36" t="s">
        <v>284</v>
      </c>
      <c r="E190" s="36">
        <v>96</v>
      </c>
      <c r="F190" s="36">
        <v>2.9</v>
      </c>
      <c r="G190" s="36">
        <v>222</v>
      </c>
      <c r="H190" s="36">
        <v>829</v>
      </c>
      <c r="I190" s="36">
        <v>749</v>
      </c>
      <c r="J190" s="36">
        <v>110</v>
      </c>
      <c r="K190" s="36">
        <v>173</v>
      </c>
      <c r="L190" s="36">
        <v>38</v>
      </c>
      <c r="M190" s="36">
        <v>2</v>
      </c>
      <c r="N190" s="36">
        <v>34</v>
      </c>
      <c r="O190" s="36">
        <v>92</v>
      </c>
      <c r="P190" s="36">
        <v>62</v>
      </c>
      <c r="Q190" s="36">
        <v>177</v>
      </c>
      <c r="R190" s="36">
        <v>0.23100000000000001</v>
      </c>
      <c r="S190" s="36">
        <v>0.29499999999999998</v>
      </c>
      <c r="T190" s="36">
        <v>0.42299999999999999</v>
      </c>
      <c r="U190" s="36">
        <v>0.71799999999999997</v>
      </c>
      <c r="V190" s="36">
        <v>0.25600000000000001</v>
      </c>
      <c r="W190" s="36">
        <v>8</v>
      </c>
      <c r="X190" s="36">
        <v>6</v>
      </c>
      <c r="Y190" s="36">
        <v>4</v>
      </c>
      <c r="Z190" s="36">
        <v>6</v>
      </c>
      <c r="AA190" s="37">
        <v>0.4</v>
      </c>
      <c r="AB190" s="16">
        <f t="shared" si="12"/>
        <v>0.14686248331108145</v>
      </c>
      <c r="AC190" s="16">
        <f t="shared" si="13"/>
        <v>4.5393858477970631E-2</v>
      </c>
      <c r="AD190" s="16">
        <f t="shared" si="14"/>
        <v>0.12283044058744993</v>
      </c>
    </row>
    <row r="191" spans="1:30">
      <c r="A191" s="64" t="s">
        <v>1089</v>
      </c>
      <c r="B191" s="40">
        <v>2016</v>
      </c>
      <c r="C191" s="40">
        <v>2018</v>
      </c>
      <c r="D191" s="40" t="s">
        <v>284</v>
      </c>
      <c r="E191" s="40">
        <v>99</v>
      </c>
      <c r="F191" s="40">
        <v>2.8</v>
      </c>
      <c r="G191" s="40">
        <v>256</v>
      </c>
      <c r="H191" s="40">
        <v>877</v>
      </c>
      <c r="I191" s="40">
        <v>795</v>
      </c>
      <c r="J191" s="40">
        <v>111</v>
      </c>
      <c r="K191" s="40">
        <v>215</v>
      </c>
      <c r="L191" s="40">
        <v>42</v>
      </c>
      <c r="M191" s="40">
        <v>9</v>
      </c>
      <c r="N191" s="40">
        <v>13</v>
      </c>
      <c r="O191" s="40">
        <v>80</v>
      </c>
      <c r="P191" s="40">
        <v>70</v>
      </c>
      <c r="Q191" s="40">
        <v>194</v>
      </c>
      <c r="R191" s="40">
        <v>0.27</v>
      </c>
      <c r="S191" s="40">
        <v>0.33200000000000002</v>
      </c>
      <c r="T191" s="40">
        <v>0.39500000000000002</v>
      </c>
      <c r="U191" s="40">
        <v>0.72699999999999998</v>
      </c>
      <c r="V191" s="40">
        <v>0.34200000000000003</v>
      </c>
      <c r="W191" s="40">
        <v>5</v>
      </c>
      <c r="X191" s="40">
        <v>3</v>
      </c>
      <c r="Y191" s="40">
        <v>11</v>
      </c>
      <c r="Z191" s="40">
        <v>4</v>
      </c>
      <c r="AA191" s="41">
        <v>0.73333000000000004</v>
      </c>
      <c r="AB191" s="16">
        <f t="shared" si="12"/>
        <v>0.13962264150943396</v>
      </c>
      <c r="AC191" s="16">
        <f t="shared" si="13"/>
        <v>1.6352201257861635E-2</v>
      </c>
      <c r="AD191" s="16">
        <f t="shared" si="14"/>
        <v>0.10062893081761007</v>
      </c>
    </row>
    <row r="192" spans="1:30">
      <c r="A192" s="65" t="s">
        <v>1088</v>
      </c>
      <c r="B192" s="36">
        <v>1988</v>
      </c>
      <c r="C192" s="36">
        <v>1990</v>
      </c>
      <c r="D192" s="36" t="s">
        <v>279</v>
      </c>
      <c r="E192" s="36">
        <v>103</v>
      </c>
      <c r="F192" s="36">
        <v>2.8</v>
      </c>
      <c r="G192" s="36">
        <v>253</v>
      </c>
      <c r="H192" s="36">
        <v>866</v>
      </c>
      <c r="I192" s="36">
        <v>767</v>
      </c>
      <c r="J192" s="36">
        <v>98</v>
      </c>
      <c r="K192" s="36">
        <v>197</v>
      </c>
      <c r="L192" s="36">
        <v>42</v>
      </c>
      <c r="M192" s="36">
        <v>6</v>
      </c>
      <c r="N192" s="36">
        <v>19</v>
      </c>
      <c r="O192" s="36">
        <v>85</v>
      </c>
      <c r="P192" s="36">
        <v>81</v>
      </c>
      <c r="Q192" s="36">
        <v>136</v>
      </c>
      <c r="R192" s="36">
        <v>0.25700000000000001</v>
      </c>
      <c r="S192" s="36">
        <v>0.32900000000000001</v>
      </c>
      <c r="T192" s="36">
        <v>0.40200000000000002</v>
      </c>
      <c r="U192" s="36">
        <v>0.73</v>
      </c>
      <c r="V192" s="36">
        <v>0.28599999999999998</v>
      </c>
      <c r="W192" s="36">
        <v>6</v>
      </c>
      <c r="X192" s="36">
        <v>10</v>
      </c>
      <c r="Y192" s="36">
        <v>27</v>
      </c>
      <c r="Z192" s="36">
        <v>10</v>
      </c>
      <c r="AA192" s="37">
        <v>0.72972999999999999</v>
      </c>
      <c r="AB192" s="16">
        <f t="shared" si="12"/>
        <v>0.12777053455019557</v>
      </c>
      <c r="AC192" s="16">
        <f t="shared" si="13"/>
        <v>2.4771838331160364E-2</v>
      </c>
      <c r="AD192" s="16">
        <f t="shared" si="14"/>
        <v>0.11082138200782268</v>
      </c>
    </row>
    <row r="193" spans="1:30">
      <c r="A193" s="64" t="s">
        <v>1087</v>
      </c>
      <c r="B193" s="40">
        <v>1988</v>
      </c>
      <c r="C193" s="40">
        <v>1990</v>
      </c>
      <c r="D193" s="40" t="s">
        <v>279</v>
      </c>
      <c r="E193" s="40">
        <v>103</v>
      </c>
      <c r="F193" s="40">
        <v>2.8</v>
      </c>
      <c r="G193" s="40">
        <v>305</v>
      </c>
      <c r="H193" s="40">
        <v>1186</v>
      </c>
      <c r="I193" s="40">
        <v>1120</v>
      </c>
      <c r="J193" s="40">
        <v>136</v>
      </c>
      <c r="K193" s="40">
        <v>311</v>
      </c>
      <c r="L193" s="40">
        <v>58</v>
      </c>
      <c r="M193" s="40">
        <v>4</v>
      </c>
      <c r="N193" s="40">
        <v>28</v>
      </c>
      <c r="O193" s="40">
        <v>162</v>
      </c>
      <c r="P193" s="40">
        <v>43</v>
      </c>
      <c r="Q193" s="40">
        <v>140</v>
      </c>
      <c r="R193" s="40">
        <v>0.27800000000000002</v>
      </c>
      <c r="S193" s="40">
        <v>0.307</v>
      </c>
      <c r="T193" s="40">
        <v>0.41199999999999998</v>
      </c>
      <c r="U193" s="40">
        <v>0.71899999999999997</v>
      </c>
      <c r="V193" s="40">
        <v>0.29299999999999998</v>
      </c>
      <c r="W193" s="40">
        <v>10</v>
      </c>
      <c r="X193" s="40">
        <v>13</v>
      </c>
      <c r="Y193" s="40">
        <v>7</v>
      </c>
      <c r="Z193" s="40">
        <v>4</v>
      </c>
      <c r="AA193" s="41">
        <v>0.63636000000000004</v>
      </c>
      <c r="AB193" s="16">
        <f t="shared" si="12"/>
        <v>0.12142857142857143</v>
      </c>
      <c r="AC193" s="16">
        <f t="shared" si="13"/>
        <v>2.5000000000000001E-2</v>
      </c>
      <c r="AD193" s="16">
        <f t="shared" si="14"/>
        <v>0.14464285714285716</v>
      </c>
    </row>
    <row r="194" spans="1:30">
      <c r="A194" s="65" t="s">
        <v>1086</v>
      </c>
      <c r="B194" s="36">
        <v>1987</v>
      </c>
      <c r="C194" s="36">
        <v>1989</v>
      </c>
      <c r="D194" s="36" t="s">
        <v>284</v>
      </c>
      <c r="E194" s="36">
        <v>101</v>
      </c>
      <c r="F194" s="36">
        <v>2.8</v>
      </c>
      <c r="G194" s="36">
        <v>370</v>
      </c>
      <c r="H194" s="36">
        <v>1376</v>
      </c>
      <c r="I194" s="36">
        <v>1184</v>
      </c>
      <c r="J194" s="36">
        <v>140</v>
      </c>
      <c r="K194" s="36">
        <v>316</v>
      </c>
      <c r="L194" s="36">
        <v>66</v>
      </c>
      <c r="M194" s="36">
        <v>5</v>
      </c>
      <c r="N194" s="36">
        <v>18</v>
      </c>
      <c r="O194" s="36">
        <v>144</v>
      </c>
      <c r="P194" s="36">
        <v>147</v>
      </c>
      <c r="Q194" s="36">
        <v>143</v>
      </c>
      <c r="R194" s="36">
        <v>0.26700000000000002</v>
      </c>
      <c r="S194" s="36">
        <v>0.35699999999999998</v>
      </c>
      <c r="T194" s="36">
        <v>0.377</v>
      </c>
      <c r="U194" s="36">
        <v>0.73399999999999999</v>
      </c>
      <c r="V194" s="36">
        <v>0.28799999999999998</v>
      </c>
      <c r="W194" s="36">
        <v>26</v>
      </c>
      <c r="X194" s="36">
        <v>13</v>
      </c>
      <c r="Y194" s="36">
        <v>9</v>
      </c>
      <c r="Z194" s="36">
        <v>8</v>
      </c>
      <c r="AA194" s="37">
        <v>0.52941000000000005</v>
      </c>
      <c r="AB194" s="16">
        <f t="shared" si="12"/>
        <v>0.11824324324324324</v>
      </c>
      <c r="AC194" s="16">
        <f t="shared" si="13"/>
        <v>1.5202702702702704E-2</v>
      </c>
      <c r="AD194" s="16">
        <f t="shared" si="14"/>
        <v>0.12162162162162163</v>
      </c>
    </row>
    <row r="195" spans="1:30">
      <c r="A195" s="64" t="s">
        <v>1085</v>
      </c>
      <c r="B195" s="40">
        <v>1981</v>
      </c>
      <c r="C195" s="40">
        <v>1983</v>
      </c>
      <c r="D195" s="40" t="s">
        <v>280</v>
      </c>
      <c r="E195" s="40">
        <v>96</v>
      </c>
      <c r="F195" s="40">
        <v>2.8</v>
      </c>
      <c r="G195" s="40">
        <v>317</v>
      </c>
      <c r="H195" s="40">
        <v>1106</v>
      </c>
      <c r="I195" s="40">
        <v>987</v>
      </c>
      <c r="J195" s="40">
        <v>131</v>
      </c>
      <c r="K195" s="40">
        <v>253</v>
      </c>
      <c r="L195" s="40">
        <v>42</v>
      </c>
      <c r="M195" s="40">
        <v>10</v>
      </c>
      <c r="N195" s="40">
        <v>21</v>
      </c>
      <c r="O195" s="40">
        <v>131</v>
      </c>
      <c r="P195" s="40">
        <v>92</v>
      </c>
      <c r="Q195" s="40">
        <v>128</v>
      </c>
      <c r="R195" s="40">
        <v>0.25600000000000001</v>
      </c>
      <c r="S195" s="40">
        <v>0.32400000000000001</v>
      </c>
      <c r="T195" s="40">
        <v>0.38300000000000001</v>
      </c>
      <c r="U195" s="40">
        <v>0.70699999999999996</v>
      </c>
      <c r="V195" s="40">
        <v>0.27500000000000002</v>
      </c>
      <c r="W195" s="40">
        <v>9</v>
      </c>
      <c r="X195" s="40">
        <v>6</v>
      </c>
      <c r="Y195" s="40">
        <v>60</v>
      </c>
      <c r="Z195" s="40">
        <v>26</v>
      </c>
      <c r="AA195" s="41">
        <v>0.69767000000000001</v>
      </c>
      <c r="AB195" s="16">
        <f t="shared" si="12"/>
        <v>0.13272543059777103</v>
      </c>
      <c r="AC195" s="16">
        <f t="shared" si="13"/>
        <v>2.1276595744680851E-2</v>
      </c>
      <c r="AD195" s="16">
        <f t="shared" si="14"/>
        <v>0.13272543059777103</v>
      </c>
    </row>
    <row r="196" spans="1:30" ht="30">
      <c r="A196" s="65" t="s">
        <v>1084</v>
      </c>
      <c r="B196" s="36">
        <v>2016</v>
      </c>
      <c r="C196" s="36">
        <v>2018</v>
      </c>
      <c r="D196" s="36" t="s">
        <v>277</v>
      </c>
      <c r="E196" s="36">
        <v>95</v>
      </c>
      <c r="F196" s="36">
        <v>2.7</v>
      </c>
      <c r="G196" s="36">
        <v>199</v>
      </c>
      <c r="H196" s="36">
        <v>847</v>
      </c>
      <c r="I196" s="36">
        <v>748</v>
      </c>
      <c r="J196" s="36">
        <v>101</v>
      </c>
      <c r="K196" s="36">
        <v>171</v>
      </c>
      <c r="L196" s="36">
        <v>35</v>
      </c>
      <c r="M196" s="36">
        <v>8</v>
      </c>
      <c r="N196" s="36">
        <v>25</v>
      </c>
      <c r="O196" s="36">
        <v>81</v>
      </c>
      <c r="P196" s="36">
        <v>91</v>
      </c>
      <c r="Q196" s="36">
        <v>284</v>
      </c>
      <c r="R196" s="36">
        <v>0.22900000000000001</v>
      </c>
      <c r="S196" s="36">
        <v>0.315</v>
      </c>
      <c r="T196" s="36">
        <v>0.39700000000000002</v>
      </c>
      <c r="U196" s="36">
        <v>0.71199999999999997</v>
      </c>
      <c r="V196" s="36">
        <v>0.33100000000000002</v>
      </c>
      <c r="W196" s="36">
        <v>4</v>
      </c>
      <c r="X196" s="36">
        <v>2</v>
      </c>
      <c r="Y196" s="36">
        <v>14</v>
      </c>
      <c r="Z196" s="36">
        <v>8</v>
      </c>
      <c r="AA196" s="37">
        <v>0.63636000000000004</v>
      </c>
      <c r="AB196" s="16">
        <f t="shared" si="12"/>
        <v>0.13502673796791445</v>
      </c>
      <c r="AC196" s="16">
        <f t="shared" si="13"/>
        <v>3.342245989304813E-2</v>
      </c>
      <c r="AD196" s="16">
        <f t="shared" si="14"/>
        <v>0.10828877005347594</v>
      </c>
    </row>
    <row r="197" spans="1:30">
      <c r="A197" s="64" t="s">
        <v>1083</v>
      </c>
      <c r="B197" s="40">
        <v>2016</v>
      </c>
      <c r="C197" s="40">
        <v>2018</v>
      </c>
      <c r="D197" s="40" t="s">
        <v>293</v>
      </c>
      <c r="E197" s="40">
        <v>105</v>
      </c>
      <c r="F197" s="40">
        <v>2.7</v>
      </c>
      <c r="G197" s="40">
        <v>196</v>
      </c>
      <c r="H197" s="40">
        <v>588</v>
      </c>
      <c r="I197" s="40">
        <v>532</v>
      </c>
      <c r="J197" s="40">
        <v>78</v>
      </c>
      <c r="K197" s="40">
        <v>149</v>
      </c>
      <c r="L197" s="40">
        <v>27</v>
      </c>
      <c r="M197" s="40">
        <v>5</v>
      </c>
      <c r="N197" s="40">
        <v>17</v>
      </c>
      <c r="O197" s="40">
        <v>67</v>
      </c>
      <c r="P197" s="40">
        <v>44</v>
      </c>
      <c r="Q197" s="40">
        <v>163</v>
      </c>
      <c r="R197" s="40">
        <v>0.28000000000000003</v>
      </c>
      <c r="S197" s="40">
        <v>0.34</v>
      </c>
      <c r="T197" s="40">
        <v>0.44500000000000001</v>
      </c>
      <c r="U197" s="40">
        <v>0.78500000000000003</v>
      </c>
      <c r="V197" s="40">
        <v>0.371</v>
      </c>
      <c r="W197" s="40">
        <v>6</v>
      </c>
      <c r="X197" s="40">
        <v>4</v>
      </c>
      <c r="Y197" s="40">
        <v>7</v>
      </c>
      <c r="Z197" s="40">
        <v>5</v>
      </c>
      <c r="AA197" s="41">
        <v>0.58333000000000002</v>
      </c>
      <c r="AB197" s="16">
        <f t="shared" si="12"/>
        <v>0.14661654135338345</v>
      </c>
      <c r="AC197" s="16">
        <f t="shared" si="13"/>
        <v>3.1954887218045111E-2</v>
      </c>
      <c r="AD197" s="16">
        <f t="shared" si="14"/>
        <v>0.12593984962406016</v>
      </c>
    </row>
    <row r="198" spans="1:30">
      <c r="A198" s="65" t="s">
        <v>1082</v>
      </c>
      <c r="B198" s="36">
        <v>2011</v>
      </c>
      <c r="C198" s="36">
        <v>2013</v>
      </c>
      <c r="D198" s="36" t="s">
        <v>293</v>
      </c>
      <c r="E198" s="36">
        <v>101</v>
      </c>
      <c r="F198" s="36">
        <v>2.7</v>
      </c>
      <c r="G198" s="36">
        <v>297</v>
      </c>
      <c r="H198" s="36">
        <v>1063</v>
      </c>
      <c r="I198" s="36">
        <v>971</v>
      </c>
      <c r="J198" s="36">
        <v>150</v>
      </c>
      <c r="K198" s="36">
        <v>268</v>
      </c>
      <c r="L198" s="36">
        <v>47</v>
      </c>
      <c r="M198" s="36">
        <v>7</v>
      </c>
      <c r="N198" s="36">
        <v>24</v>
      </c>
      <c r="O198" s="36">
        <v>100</v>
      </c>
      <c r="P198" s="36">
        <v>76</v>
      </c>
      <c r="Q198" s="36">
        <v>173</v>
      </c>
      <c r="R198" s="36">
        <v>0.27600000000000002</v>
      </c>
      <c r="S198" s="36">
        <v>0.33200000000000002</v>
      </c>
      <c r="T198" s="36">
        <v>0.41299999999999998</v>
      </c>
      <c r="U198" s="36">
        <v>0.745</v>
      </c>
      <c r="V198" s="36">
        <v>0.314</v>
      </c>
      <c r="W198" s="36">
        <v>7</v>
      </c>
      <c r="X198" s="36">
        <v>3</v>
      </c>
      <c r="Y198" s="36">
        <v>13</v>
      </c>
      <c r="Z198" s="36">
        <v>4</v>
      </c>
      <c r="AA198" s="37">
        <v>0.76471</v>
      </c>
      <c r="AB198" s="16">
        <f t="shared" si="12"/>
        <v>0.15447991761071062</v>
      </c>
      <c r="AC198" s="16">
        <f t="shared" si="13"/>
        <v>2.4716786817713696E-2</v>
      </c>
      <c r="AD198" s="16">
        <f t="shared" si="14"/>
        <v>0.10298661174047374</v>
      </c>
    </row>
    <row r="199" spans="1:30">
      <c r="A199" s="64" t="s">
        <v>1081</v>
      </c>
      <c r="B199" s="40">
        <v>2007</v>
      </c>
      <c r="C199" s="40">
        <v>2009</v>
      </c>
      <c r="D199" s="40" t="s">
        <v>291</v>
      </c>
      <c r="E199" s="40">
        <v>101</v>
      </c>
      <c r="F199" s="40">
        <v>2.7</v>
      </c>
      <c r="G199" s="40">
        <v>206</v>
      </c>
      <c r="H199" s="40">
        <v>826</v>
      </c>
      <c r="I199" s="40">
        <v>736</v>
      </c>
      <c r="J199" s="40">
        <v>115</v>
      </c>
      <c r="K199" s="40">
        <v>223</v>
      </c>
      <c r="L199" s="40">
        <v>31</v>
      </c>
      <c r="M199" s="40">
        <v>11</v>
      </c>
      <c r="N199" s="40">
        <v>4</v>
      </c>
      <c r="O199" s="40">
        <v>53</v>
      </c>
      <c r="P199" s="40">
        <v>59</v>
      </c>
      <c r="Q199" s="40">
        <v>125</v>
      </c>
      <c r="R199" s="40">
        <v>0.30299999999999999</v>
      </c>
      <c r="S199" s="40">
        <v>0.36199999999999999</v>
      </c>
      <c r="T199" s="40">
        <v>0.39100000000000001</v>
      </c>
      <c r="U199" s="40">
        <v>0.754</v>
      </c>
      <c r="V199" s="40">
        <v>0.35699999999999998</v>
      </c>
      <c r="W199" s="40">
        <v>13</v>
      </c>
      <c r="X199" s="40">
        <v>6</v>
      </c>
      <c r="Y199" s="40">
        <v>58</v>
      </c>
      <c r="Z199" s="40">
        <v>25</v>
      </c>
      <c r="AA199" s="41">
        <v>0.69879999999999998</v>
      </c>
      <c r="AB199" s="16">
        <f t="shared" si="12"/>
        <v>0.15625</v>
      </c>
      <c r="AC199" s="16">
        <f t="shared" si="13"/>
        <v>5.434782608695652E-3</v>
      </c>
      <c r="AD199" s="16">
        <f t="shared" si="14"/>
        <v>7.2010869565217392E-2</v>
      </c>
    </row>
    <row r="200" spans="1:30">
      <c r="A200" s="65" t="s">
        <v>1080</v>
      </c>
      <c r="B200" s="36">
        <v>2006</v>
      </c>
      <c r="C200" s="36">
        <v>2008</v>
      </c>
      <c r="D200" s="36" t="s">
        <v>293</v>
      </c>
      <c r="E200" s="36">
        <v>105</v>
      </c>
      <c r="F200" s="36">
        <v>2.7</v>
      </c>
      <c r="G200" s="36">
        <v>204</v>
      </c>
      <c r="H200" s="36">
        <v>712</v>
      </c>
      <c r="I200" s="36">
        <v>636</v>
      </c>
      <c r="J200" s="36">
        <v>120</v>
      </c>
      <c r="K200" s="36">
        <v>182</v>
      </c>
      <c r="L200" s="36">
        <v>32</v>
      </c>
      <c r="M200" s="36">
        <v>13</v>
      </c>
      <c r="N200" s="36">
        <v>12</v>
      </c>
      <c r="O200" s="36">
        <v>61</v>
      </c>
      <c r="P200" s="36">
        <v>70</v>
      </c>
      <c r="Q200" s="36">
        <v>159</v>
      </c>
      <c r="R200" s="36">
        <v>0.28599999999999998</v>
      </c>
      <c r="S200" s="36">
        <v>0.35899999999999999</v>
      </c>
      <c r="T200" s="36">
        <v>0.434</v>
      </c>
      <c r="U200" s="36">
        <v>0.79300000000000004</v>
      </c>
      <c r="V200" s="36">
        <v>0.36399999999999999</v>
      </c>
      <c r="W200" s="36">
        <v>3</v>
      </c>
      <c r="X200" s="36">
        <v>2</v>
      </c>
      <c r="Y200" s="36">
        <v>26</v>
      </c>
      <c r="Z200" s="36">
        <v>8</v>
      </c>
      <c r="AA200" s="37">
        <v>0.76471</v>
      </c>
      <c r="AB200" s="16">
        <f t="shared" si="12"/>
        <v>0.18867924528301888</v>
      </c>
      <c r="AC200" s="16">
        <f t="shared" si="13"/>
        <v>1.8867924528301886E-2</v>
      </c>
      <c r="AD200" s="16">
        <f t="shared" si="14"/>
        <v>9.5911949685534598E-2</v>
      </c>
    </row>
    <row r="201" spans="1:30">
      <c r="A201" s="64" t="s">
        <v>1079</v>
      </c>
      <c r="B201" s="40">
        <v>1997</v>
      </c>
      <c r="C201" s="40">
        <v>1999</v>
      </c>
      <c r="D201" s="40" t="s">
        <v>293</v>
      </c>
      <c r="E201" s="40">
        <v>96</v>
      </c>
      <c r="F201" s="40">
        <v>2.7</v>
      </c>
      <c r="G201" s="40">
        <v>231</v>
      </c>
      <c r="H201" s="40">
        <v>792</v>
      </c>
      <c r="I201" s="40">
        <v>705</v>
      </c>
      <c r="J201" s="40">
        <v>101</v>
      </c>
      <c r="K201" s="40">
        <v>187</v>
      </c>
      <c r="L201" s="40">
        <v>52</v>
      </c>
      <c r="M201" s="40">
        <v>2</v>
      </c>
      <c r="N201" s="40">
        <v>27</v>
      </c>
      <c r="O201" s="40">
        <v>109</v>
      </c>
      <c r="P201" s="40">
        <v>63</v>
      </c>
      <c r="Q201" s="40">
        <v>130</v>
      </c>
      <c r="R201" s="40">
        <v>0.26500000000000001</v>
      </c>
      <c r="S201" s="40">
        <v>0.32400000000000001</v>
      </c>
      <c r="T201" s="40">
        <v>0.46</v>
      </c>
      <c r="U201" s="40">
        <v>0.78400000000000003</v>
      </c>
      <c r="V201" s="40">
        <v>0.28599999999999998</v>
      </c>
      <c r="W201" s="40">
        <v>4</v>
      </c>
      <c r="X201" s="40">
        <v>11</v>
      </c>
      <c r="Y201" s="40">
        <v>3</v>
      </c>
      <c r="Z201" s="40">
        <v>4</v>
      </c>
      <c r="AA201" s="41">
        <v>0.42857000000000001</v>
      </c>
      <c r="AB201" s="16">
        <f t="shared" si="12"/>
        <v>0.14326241134751774</v>
      </c>
      <c r="AC201" s="16">
        <f t="shared" si="13"/>
        <v>3.8297872340425532E-2</v>
      </c>
      <c r="AD201" s="16">
        <f t="shared" si="14"/>
        <v>0.15460992907801419</v>
      </c>
    </row>
    <row r="202" spans="1:30">
      <c r="A202" s="65" t="s">
        <v>1078</v>
      </c>
      <c r="B202" s="36">
        <v>1981</v>
      </c>
      <c r="C202" s="36">
        <v>1984</v>
      </c>
      <c r="D202" s="36" t="s">
        <v>300</v>
      </c>
      <c r="E202" s="36">
        <v>98</v>
      </c>
      <c r="F202" s="36">
        <v>2.7</v>
      </c>
      <c r="G202" s="36">
        <v>250</v>
      </c>
      <c r="H202" s="36">
        <v>890</v>
      </c>
      <c r="I202" s="36">
        <v>815</v>
      </c>
      <c r="J202" s="36">
        <v>107</v>
      </c>
      <c r="K202" s="36">
        <v>226</v>
      </c>
      <c r="L202" s="36">
        <v>36</v>
      </c>
      <c r="M202" s="36">
        <v>6</v>
      </c>
      <c r="N202" s="36">
        <v>15</v>
      </c>
      <c r="O202" s="36">
        <v>89</v>
      </c>
      <c r="P202" s="36">
        <v>61</v>
      </c>
      <c r="Q202" s="36">
        <v>156</v>
      </c>
      <c r="R202" s="36">
        <v>0.27700000000000002</v>
      </c>
      <c r="S202" s="36">
        <v>0.32700000000000001</v>
      </c>
      <c r="T202" s="36">
        <v>0.39100000000000001</v>
      </c>
      <c r="U202" s="36">
        <v>0.71899999999999997</v>
      </c>
      <c r="V202" s="36">
        <v>0.32600000000000001</v>
      </c>
      <c r="W202" s="36">
        <v>1</v>
      </c>
      <c r="X202" s="36">
        <v>3</v>
      </c>
      <c r="Y202" s="36">
        <v>31</v>
      </c>
      <c r="Z202" s="36">
        <v>9</v>
      </c>
      <c r="AA202" s="37">
        <v>0.77500000000000002</v>
      </c>
      <c r="AB202" s="16">
        <f t="shared" si="12"/>
        <v>0.1312883435582822</v>
      </c>
      <c r="AC202" s="16">
        <f t="shared" si="13"/>
        <v>1.8404907975460124E-2</v>
      </c>
      <c r="AD202" s="16">
        <f t="shared" si="14"/>
        <v>0.10920245398773006</v>
      </c>
    </row>
    <row r="203" spans="1:30">
      <c r="A203" s="64" t="s">
        <v>1077</v>
      </c>
      <c r="B203" s="40">
        <v>1970</v>
      </c>
      <c r="C203" s="40">
        <v>1972</v>
      </c>
      <c r="D203" s="40" t="s">
        <v>280</v>
      </c>
      <c r="E203" s="40">
        <v>102</v>
      </c>
      <c r="F203" s="40">
        <v>2.7</v>
      </c>
      <c r="G203" s="40">
        <v>206</v>
      </c>
      <c r="H203" s="40">
        <v>742</v>
      </c>
      <c r="I203" s="40">
        <v>641</v>
      </c>
      <c r="J203" s="40">
        <v>81</v>
      </c>
      <c r="K203" s="40">
        <v>164</v>
      </c>
      <c r="L203" s="40">
        <v>28</v>
      </c>
      <c r="M203" s="40">
        <v>6</v>
      </c>
      <c r="N203" s="40">
        <v>11</v>
      </c>
      <c r="O203" s="40">
        <v>51</v>
      </c>
      <c r="P203" s="40">
        <v>89</v>
      </c>
      <c r="Q203" s="40">
        <v>89</v>
      </c>
      <c r="R203" s="40">
        <v>0.25600000000000001</v>
      </c>
      <c r="S203" s="40">
        <v>0.34599999999999997</v>
      </c>
      <c r="T203" s="40">
        <v>0.37</v>
      </c>
      <c r="U203" s="40">
        <v>0.71599999999999997</v>
      </c>
      <c r="V203" s="40">
        <v>0.28000000000000003</v>
      </c>
      <c r="W203" s="40">
        <v>3</v>
      </c>
      <c r="X203" s="40">
        <v>6</v>
      </c>
      <c r="Y203" s="40">
        <v>15</v>
      </c>
      <c r="Z203" s="40">
        <v>6</v>
      </c>
      <c r="AA203" s="41">
        <v>0.71428999999999998</v>
      </c>
      <c r="AB203" s="16">
        <f t="shared" si="12"/>
        <v>0.12636505460218408</v>
      </c>
      <c r="AC203" s="16">
        <f t="shared" si="13"/>
        <v>1.7160686427457099E-2</v>
      </c>
      <c r="AD203" s="16">
        <f t="shared" si="14"/>
        <v>7.9563182527301088E-2</v>
      </c>
    </row>
    <row r="204" spans="1:30">
      <c r="A204" s="65" t="s">
        <v>1076</v>
      </c>
      <c r="B204" s="36">
        <v>1995</v>
      </c>
      <c r="C204" s="36">
        <v>1998</v>
      </c>
      <c r="D204" s="36" t="s">
        <v>301</v>
      </c>
      <c r="E204" s="36">
        <v>101</v>
      </c>
      <c r="F204" s="36">
        <v>2.6</v>
      </c>
      <c r="G204" s="36">
        <v>162</v>
      </c>
      <c r="H204" s="36">
        <v>591</v>
      </c>
      <c r="I204" s="36">
        <v>500</v>
      </c>
      <c r="J204" s="36">
        <v>63</v>
      </c>
      <c r="K204" s="36">
        <v>133</v>
      </c>
      <c r="L204" s="36">
        <v>28</v>
      </c>
      <c r="M204" s="36">
        <v>7</v>
      </c>
      <c r="N204" s="36">
        <v>5</v>
      </c>
      <c r="O204" s="36">
        <v>56</v>
      </c>
      <c r="P204" s="36">
        <v>70</v>
      </c>
      <c r="Q204" s="36">
        <v>64</v>
      </c>
      <c r="R204" s="36">
        <v>0.26600000000000001</v>
      </c>
      <c r="S204" s="36">
        <v>0.36299999999999999</v>
      </c>
      <c r="T204" s="36">
        <v>0.38</v>
      </c>
      <c r="U204" s="36">
        <v>0.74299999999999999</v>
      </c>
      <c r="V204" s="36">
        <v>0.29599999999999999</v>
      </c>
      <c r="W204" s="36">
        <v>7</v>
      </c>
      <c r="X204" s="36">
        <v>2</v>
      </c>
      <c r="Y204" s="36">
        <v>4</v>
      </c>
      <c r="Z204" s="36">
        <v>1</v>
      </c>
      <c r="AA204" s="37">
        <v>0.8</v>
      </c>
      <c r="AB204" s="16">
        <f t="shared" si="12"/>
        <v>0.126</v>
      </c>
      <c r="AC204" s="16">
        <f t="shared" si="13"/>
        <v>0.01</v>
      </c>
      <c r="AD204" s="16">
        <f t="shared" si="14"/>
        <v>0.112</v>
      </c>
    </row>
    <row r="205" spans="1:30">
      <c r="A205" s="64" t="s">
        <v>1075</v>
      </c>
      <c r="B205" s="40">
        <v>1987</v>
      </c>
      <c r="C205" s="40">
        <v>1990</v>
      </c>
      <c r="D205" s="40" t="s">
        <v>300</v>
      </c>
      <c r="E205" s="40">
        <v>103</v>
      </c>
      <c r="F205" s="40">
        <v>2.6</v>
      </c>
      <c r="G205" s="40">
        <v>286</v>
      </c>
      <c r="H205" s="40">
        <v>760</v>
      </c>
      <c r="I205" s="40">
        <v>670</v>
      </c>
      <c r="J205" s="40">
        <v>91</v>
      </c>
      <c r="K205" s="40">
        <v>188</v>
      </c>
      <c r="L205" s="40">
        <v>24</v>
      </c>
      <c r="M205" s="40">
        <v>7</v>
      </c>
      <c r="N205" s="40">
        <v>12</v>
      </c>
      <c r="O205" s="40">
        <v>81</v>
      </c>
      <c r="P205" s="40">
        <v>61</v>
      </c>
      <c r="Q205" s="40">
        <v>137</v>
      </c>
      <c r="R205" s="40">
        <v>0.28100000000000003</v>
      </c>
      <c r="S205" s="40">
        <v>0.34899999999999998</v>
      </c>
      <c r="T205" s="40">
        <v>0.39100000000000001</v>
      </c>
      <c r="U205" s="40">
        <v>0.74</v>
      </c>
      <c r="V205" s="40">
        <v>0.33600000000000002</v>
      </c>
      <c r="W205" s="40">
        <v>11</v>
      </c>
      <c r="X205" s="40">
        <v>3</v>
      </c>
      <c r="Y205" s="40">
        <v>22</v>
      </c>
      <c r="Z205" s="40">
        <v>11</v>
      </c>
      <c r="AA205" s="41">
        <v>0.66666999999999998</v>
      </c>
      <c r="AB205" s="16">
        <f t="shared" si="12"/>
        <v>0.13582089552238805</v>
      </c>
      <c r="AC205" s="16">
        <f t="shared" si="13"/>
        <v>1.7910447761194031E-2</v>
      </c>
      <c r="AD205" s="16">
        <f t="shared" si="14"/>
        <v>0.1208955223880597</v>
      </c>
    </row>
    <row r="206" spans="1:30">
      <c r="A206" s="65" t="s">
        <v>1074</v>
      </c>
      <c r="B206" s="36">
        <v>1982</v>
      </c>
      <c r="C206" s="36">
        <v>1984</v>
      </c>
      <c r="D206" s="36" t="s">
        <v>284</v>
      </c>
      <c r="E206" s="36">
        <v>102</v>
      </c>
      <c r="F206" s="36">
        <v>2.6</v>
      </c>
      <c r="G206" s="36">
        <v>316</v>
      </c>
      <c r="H206" s="36">
        <v>1243</v>
      </c>
      <c r="I206" s="36">
        <v>1111</v>
      </c>
      <c r="J206" s="36">
        <v>123</v>
      </c>
      <c r="K206" s="36">
        <v>289</v>
      </c>
      <c r="L206" s="36">
        <v>54</v>
      </c>
      <c r="M206" s="36">
        <v>8</v>
      </c>
      <c r="N206" s="36">
        <v>30</v>
      </c>
      <c r="O206" s="36">
        <v>146</v>
      </c>
      <c r="P206" s="36">
        <v>117</v>
      </c>
      <c r="Q206" s="36">
        <v>120</v>
      </c>
      <c r="R206" s="36">
        <v>0.26</v>
      </c>
      <c r="S206" s="36">
        <v>0.32800000000000001</v>
      </c>
      <c r="T206" s="36">
        <v>0.40400000000000003</v>
      </c>
      <c r="U206" s="36">
        <v>0.73299999999999998</v>
      </c>
      <c r="V206" s="36">
        <v>0.26700000000000002</v>
      </c>
      <c r="W206" s="36">
        <v>1</v>
      </c>
      <c r="X206" s="36">
        <v>10</v>
      </c>
      <c r="Y206" s="36">
        <v>9</v>
      </c>
      <c r="Z206" s="36">
        <v>9</v>
      </c>
      <c r="AA206" s="37">
        <v>0.5</v>
      </c>
      <c r="AB206" s="16">
        <f t="shared" si="12"/>
        <v>0.11071107110711072</v>
      </c>
      <c r="AC206" s="16">
        <f t="shared" si="13"/>
        <v>2.7002700270027002E-2</v>
      </c>
      <c r="AD206" s="16">
        <f t="shared" si="14"/>
        <v>0.13141314131413143</v>
      </c>
    </row>
    <row r="207" spans="1:30">
      <c r="A207" s="64" t="s">
        <v>1073</v>
      </c>
      <c r="B207" s="40">
        <v>1981</v>
      </c>
      <c r="C207" s="40">
        <v>1983</v>
      </c>
      <c r="D207" s="40" t="s">
        <v>284</v>
      </c>
      <c r="E207" s="40">
        <v>99</v>
      </c>
      <c r="F207" s="40">
        <v>2.6</v>
      </c>
      <c r="G207" s="40">
        <v>260</v>
      </c>
      <c r="H207" s="40">
        <v>870</v>
      </c>
      <c r="I207" s="40">
        <v>808</v>
      </c>
      <c r="J207" s="40">
        <v>95</v>
      </c>
      <c r="K207" s="40">
        <v>220</v>
      </c>
      <c r="L207" s="40">
        <v>43</v>
      </c>
      <c r="M207" s="40">
        <v>10</v>
      </c>
      <c r="N207" s="40">
        <v>17</v>
      </c>
      <c r="O207" s="40">
        <v>91</v>
      </c>
      <c r="P207" s="40">
        <v>51</v>
      </c>
      <c r="Q207" s="40">
        <v>98</v>
      </c>
      <c r="R207" s="40">
        <v>0.27200000000000002</v>
      </c>
      <c r="S207" s="40">
        <v>0.315</v>
      </c>
      <c r="T207" s="40">
        <v>0.41299999999999998</v>
      </c>
      <c r="U207" s="40">
        <v>0.72899999999999998</v>
      </c>
      <c r="V207" s="40">
        <v>0.28999999999999998</v>
      </c>
      <c r="W207" s="40">
        <v>3</v>
      </c>
      <c r="X207" s="40">
        <v>7</v>
      </c>
      <c r="Y207" s="40">
        <v>2</v>
      </c>
      <c r="Z207" s="40">
        <v>2</v>
      </c>
      <c r="AA207" s="41">
        <v>0.5</v>
      </c>
      <c r="AB207" s="16">
        <f t="shared" si="12"/>
        <v>0.11757425742574257</v>
      </c>
      <c r="AC207" s="16">
        <f t="shared" si="13"/>
        <v>2.1039603960396041E-2</v>
      </c>
      <c r="AD207" s="16">
        <f t="shared" si="14"/>
        <v>0.11262376237623763</v>
      </c>
    </row>
    <row r="208" spans="1:30" ht="30">
      <c r="A208" s="65" t="s">
        <v>1072</v>
      </c>
      <c r="B208" s="36">
        <v>1981</v>
      </c>
      <c r="C208" s="36">
        <v>1983</v>
      </c>
      <c r="D208" s="36" t="s">
        <v>280</v>
      </c>
      <c r="E208" s="36">
        <v>99</v>
      </c>
      <c r="F208" s="36">
        <v>2.6</v>
      </c>
      <c r="G208" s="36">
        <v>300</v>
      </c>
      <c r="H208" s="36">
        <v>1028</v>
      </c>
      <c r="I208" s="36">
        <v>934</v>
      </c>
      <c r="J208" s="36">
        <v>114</v>
      </c>
      <c r="K208" s="36">
        <v>233</v>
      </c>
      <c r="L208" s="36">
        <v>44</v>
      </c>
      <c r="M208" s="36">
        <v>6</v>
      </c>
      <c r="N208" s="36">
        <v>37</v>
      </c>
      <c r="O208" s="36">
        <v>116</v>
      </c>
      <c r="P208" s="36">
        <v>80</v>
      </c>
      <c r="Q208" s="36">
        <v>184</v>
      </c>
      <c r="R208" s="36">
        <v>0.249</v>
      </c>
      <c r="S208" s="36">
        <v>0.308</v>
      </c>
      <c r="T208" s="36">
        <v>0.42799999999999999</v>
      </c>
      <c r="U208" s="36">
        <v>0.73599999999999999</v>
      </c>
      <c r="V208" s="36">
        <v>0.27200000000000002</v>
      </c>
      <c r="W208" s="36">
        <v>2</v>
      </c>
      <c r="X208" s="36">
        <v>8</v>
      </c>
      <c r="Y208" s="36">
        <v>13</v>
      </c>
      <c r="Z208" s="36">
        <v>9</v>
      </c>
      <c r="AA208" s="37">
        <v>0.59091000000000005</v>
      </c>
      <c r="AB208" s="16">
        <f t="shared" si="12"/>
        <v>0.12205567451820129</v>
      </c>
      <c r="AC208" s="16">
        <f t="shared" si="13"/>
        <v>3.961456102783726E-2</v>
      </c>
      <c r="AD208" s="16">
        <f t="shared" si="14"/>
        <v>0.12419700214132762</v>
      </c>
    </row>
    <row r="209" spans="1:30" ht="30">
      <c r="A209" s="64" t="s">
        <v>1071</v>
      </c>
      <c r="B209" s="40">
        <v>2016</v>
      </c>
      <c r="C209" s="40">
        <v>2018</v>
      </c>
      <c r="D209" s="40" t="s">
        <v>280</v>
      </c>
      <c r="E209" s="40">
        <v>97</v>
      </c>
      <c r="F209" s="40">
        <v>2.5</v>
      </c>
      <c r="G209" s="40">
        <v>175</v>
      </c>
      <c r="H209" s="40">
        <v>725</v>
      </c>
      <c r="I209" s="40">
        <v>636</v>
      </c>
      <c r="J209" s="40">
        <v>90</v>
      </c>
      <c r="K209" s="40">
        <v>150</v>
      </c>
      <c r="L209" s="40">
        <v>37</v>
      </c>
      <c r="M209" s="40">
        <v>3</v>
      </c>
      <c r="N209" s="40">
        <v>22</v>
      </c>
      <c r="O209" s="40">
        <v>69</v>
      </c>
      <c r="P209" s="40">
        <v>74</v>
      </c>
      <c r="Q209" s="40">
        <v>185</v>
      </c>
      <c r="R209" s="40">
        <v>0.23599999999999999</v>
      </c>
      <c r="S209" s="40">
        <v>0.32300000000000001</v>
      </c>
      <c r="T209" s="40">
        <v>0.40699999999999997</v>
      </c>
      <c r="U209" s="40">
        <v>0.73</v>
      </c>
      <c r="V209" s="40">
        <v>0.29499999999999998</v>
      </c>
      <c r="W209" s="40">
        <v>10</v>
      </c>
      <c r="X209" s="40">
        <v>5</v>
      </c>
      <c r="Y209" s="40">
        <v>2</v>
      </c>
      <c r="Z209" s="40">
        <v>2</v>
      </c>
      <c r="AA209" s="41">
        <v>0.5</v>
      </c>
      <c r="AB209" s="16">
        <f t="shared" si="12"/>
        <v>0.14150943396226415</v>
      </c>
      <c r="AC209" s="16">
        <f t="shared" si="13"/>
        <v>3.4591194968553458E-2</v>
      </c>
      <c r="AD209" s="16">
        <f t="shared" si="14"/>
        <v>0.10849056603773585</v>
      </c>
    </row>
    <row r="210" spans="1:30">
      <c r="A210" s="65" t="s">
        <v>1070</v>
      </c>
      <c r="B210" s="36">
        <v>2005</v>
      </c>
      <c r="C210" s="36">
        <v>2008</v>
      </c>
      <c r="D210" s="36" t="s">
        <v>429</v>
      </c>
      <c r="E210" s="36">
        <v>101</v>
      </c>
      <c r="F210" s="36">
        <v>2.5</v>
      </c>
      <c r="G210" s="36">
        <v>200</v>
      </c>
      <c r="H210" s="36">
        <v>745</v>
      </c>
      <c r="I210" s="36">
        <v>653</v>
      </c>
      <c r="J210" s="36">
        <v>77</v>
      </c>
      <c r="K210" s="36">
        <v>178</v>
      </c>
      <c r="L210" s="36">
        <v>43</v>
      </c>
      <c r="M210" s="36">
        <v>2</v>
      </c>
      <c r="N210" s="36">
        <v>15</v>
      </c>
      <c r="O210" s="36">
        <v>73</v>
      </c>
      <c r="P210" s="36">
        <v>78</v>
      </c>
      <c r="Q210" s="36">
        <v>91</v>
      </c>
      <c r="R210" s="36">
        <v>0.27300000000000002</v>
      </c>
      <c r="S210" s="36">
        <v>0.35799999999999998</v>
      </c>
      <c r="T210" s="36">
        <v>0.41299999999999998</v>
      </c>
      <c r="U210" s="36">
        <v>0.77100000000000002</v>
      </c>
      <c r="V210" s="36">
        <v>0.29699999999999999</v>
      </c>
      <c r="W210" s="36">
        <v>9</v>
      </c>
      <c r="X210" s="36">
        <v>1</v>
      </c>
      <c r="Y210" s="36">
        <v>6</v>
      </c>
      <c r="Z210" s="36">
        <v>5</v>
      </c>
      <c r="AA210" s="37">
        <v>0.54544999999999999</v>
      </c>
      <c r="AB210" s="16">
        <f t="shared" si="12"/>
        <v>0.11791730474732007</v>
      </c>
      <c r="AC210" s="16">
        <f t="shared" si="13"/>
        <v>2.2970903522205207E-2</v>
      </c>
      <c r="AD210" s="16">
        <f t="shared" si="14"/>
        <v>0.11179173047473201</v>
      </c>
    </row>
    <row r="211" spans="1:30" ht="30">
      <c r="A211" s="64" t="s">
        <v>1069</v>
      </c>
      <c r="B211" s="40">
        <v>1995</v>
      </c>
      <c r="C211" s="40">
        <v>1998</v>
      </c>
      <c r="D211" s="40" t="s">
        <v>301</v>
      </c>
      <c r="E211" s="40">
        <v>102</v>
      </c>
      <c r="F211" s="40">
        <v>2.5</v>
      </c>
      <c r="G211" s="40">
        <v>159</v>
      </c>
      <c r="H211" s="40">
        <v>458</v>
      </c>
      <c r="I211" s="40">
        <v>420</v>
      </c>
      <c r="J211" s="40">
        <v>58</v>
      </c>
      <c r="K211" s="40">
        <v>136</v>
      </c>
      <c r="L211" s="40">
        <v>21</v>
      </c>
      <c r="M211" s="40">
        <v>4</v>
      </c>
      <c r="N211" s="40">
        <v>2</v>
      </c>
      <c r="O211" s="40">
        <v>43</v>
      </c>
      <c r="P211" s="40">
        <v>28</v>
      </c>
      <c r="Q211" s="40">
        <v>67</v>
      </c>
      <c r="R211" s="40">
        <v>0.32400000000000001</v>
      </c>
      <c r="S211" s="40">
        <v>0.36599999999999999</v>
      </c>
      <c r="T211" s="40">
        <v>0.40699999999999997</v>
      </c>
      <c r="U211" s="40">
        <v>0.77400000000000002</v>
      </c>
      <c r="V211" s="40">
        <v>0.379</v>
      </c>
      <c r="W211" s="40">
        <v>2</v>
      </c>
      <c r="X211" s="40">
        <v>3</v>
      </c>
      <c r="Y211" s="40">
        <v>10</v>
      </c>
      <c r="Z211" s="40">
        <v>7</v>
      </c>
      <c r="AA211" s="41">
        <v>0.58823999999999999</v>
      </c>
      <c r="AB211" s="16">
        <f t="shared" si="12"/>
        <v>0.1380952380952381</v>
      </c>
      <c r="AC211" s="16">
        <f t="shared" si="13"/>
        <v>4.7619047619047623E-3</v>
      </c>
      <c r="AD211" s="16">
        <f t="shared" si="14"/>
        <v>0.10238095238095238</v>
      </c>
    </row>
    <row r="212" spans="1:30" ht="30">
      <c r="A212" s="65" t="s">
        <v>1068</v>
      </c>
      <c r="B212" s="36">
        <v>1995</v>
      </c>
      <c r="C212" s="36">
        <v>1997</v>
      </c>
      <c r="D212" s="36" t="s">
        <v>284</v>
      </c>
      <c r="E212" s="36">
        <v>99</v>
      </c>
      <c r="F212" s="36">
        <v>2.5</v>
      </c>
      <c r="G212" s="36">
        <v>308</v>
      </c>
      <c r="H212" s="36">
        <v>1145</v>
      </c>
      <c r="I212" s="36">
        <v>1015</v>
      </c>
      <c r="J212" s="36">
        <v>158</v>
      </c>
      <c r="K212" s="36">
        <v>275</v>
      </c>
      <c r="L212" s="36">
        <v>53</v>
      </c>
      <c r="M212" s="36">
        <v>11</v>
      </c>
      <c r="N212" s="36">
        <v>30</v>
      </c>
      <c r="O212" s="36">
        <v>126</v>
      </c>
      <c r="P212" s="36">
        <v>102</v>
      </c>
      <c r="Q212" s="36">
        <v>236</v>
      </c>
      <c r="R212" s="36">
        <v>0.27100000000000002</v>
      </c>
      <c r="S212" s="36">
        <v>0.34399999999999997</v>
      </c>
      <c r="T212" s="36">
        <v>0.433</v>
      </c>
      <c r="U212" s="36">
        <v>0.77800000000000002</v>
      </c>
      <c r="V212" s="36">
        <v>0.32500000000000001</v>
      </c>
      <c r="W212" s="36">
        <v>14</v>
      </c>
      <c r="X212" s="36">
        <v>5</v>
      </c>
      <c r="Y212" s="36">
        <v>24</v>
      </c>
      <c r="Z212" s="36">
        <v>14</v>
      </c>
      <c r="AA212" s="37">
        <v>0.63158000000000003</v>
      </c>
      <c r="AB212" s="16">
        <f t="shared" si="12"/>
        <v>0.15566502463054188</v>
      </c>
      <c r="AC212" s="16">
        <f t="shared" si="13"/>
        <v>2.9556650246305417E-2</v>
      </c>
      <c r="AD212" s="16">
        <f t="shared" si="14"/>
        <v>0.12413793103448276</v>
      </c>
    </row>
    <row r="213" spans="1:30" ht="30">
      <c r="A213" s="64" t="s">
        <v>1067</v>
      </c>
      <c r="B213" s="40">
        <v>1986</v>
      </c>
      <c r="C213" s="40">
        <v>1988</v>
      </c>
      <c r="D213" s="40" t="s">
        <v>293</v>
      </c>
      <c r="E213" s="40">
        <v>97</v>
      </c>
      <c r="F213" s="40">
        <v>2.5</v>
      </c>
      <c r="G213" s="40">
        <v>268</v>
      </c>
      <c r="H213" s="40">
        <v>1105</v>
      </c>
      <c r="I213" s="40">
        <v>1030</v>
      </c>
      <c r="J213" s="40">
        <v>140</v>
      </c>
      <c r="K213" s="40">
        <v>278</v>
      </c>
      <c r="L213" s="40">
        <v>51</v>
      </c>
      <c r="M213" s="40">
        <v>8</v>
      </c>
      <c r="N213" s="40">
        <v>32</v>
      </c>
      <c r="O213" s="40">
        <v>117</v>
      </c>
      <c r="P213" s="40">
        <v>60</v>
      </c>
      <c r="Q213" s="40">
        <v>129</v>
      </c>
      <c r="R213" s="40">
        <v>0.27</v>
      </c>
      <c r="S213" s="40">
        <v>0.309</v>
      </c>
      <c r="T213" s="40">
        <v>0.42799999999999999</v>
      </c>
      <c r="U213" s="40">
        <v>0.73799999999999999</v>
      </c>
      <c r="V213" s="40">
        <v>0.28100000000000003</v>
      </c>
      <c r="W213" s="40">
        <v>2</v>
      </c>
      <c r="X213" s="40">
        <v>7</v>
      </c>
      <c r="Y213" s="40">
        <v>32</v>
      </c>
      <c r="Z213" s="40">
        <v>12</v>
      </c>
      <c r="AA213" s="41">
        <v>0.72726999999999997</v>
      </c>
      <c r="AB213" s="16">
        <f t="shared" si="12"/>
        <v>0.13592233009708737</v>
      </c>
      <c r="AC213" s="16">
        <f t="shared" si="13"/>
        <v>3.1067961165048542E-2</v>
      </c>
      <c r="AD213" s="16">
        <f t="shared" si="14"/>
        <v>0.11359223300970873</v>
      </c>
    </row>
    <row r="214" spans="1:30">
      <c r="A214" s="65" t="s">
        <v>1066</v>
      </c>
      <c r="B214" s="36">
        <v>1982</v>
      </c>
      <c r="C214" s="36">
        <v>1984</v>
      </c>
      <c r="D214" s="36" t="s">
        <v>279</v>
      </c>
      <c r="E214" s="36">
        <v>96</v>
      </c>
      <c r="F214" s="36">
        <v>2.5</v>
      </c>
      <c r="G214" s="36">
        <v>360</v>
      </c>
      <c r="H214" s="36">
        <v>1238</v>
      </c>
      <c r="I214" s="36">
        <v>1166</v>
      </c>
      <c r="J214" s="36">
        <v>122</v>
      </c>
      <c r="K214" s="36">
        <v>311</v>
      </c>
      <c r="L214" s="36">
        <v>61</v>
      </c>
      <c r="M214" s="36">
        <v>10</v>
      </c>
      <c r="N214" s="36">
        <v>29</v>
      </c>
      <c r="O214" s="36">
        <v>130</v>
      </c>
      <c r="P214" s="36">
        <v>57</v>
      </c>
      <c r="Q214" s="36">
        <v>186</v>
      </c>
      <c r="R214" s="36">
        <v>0.26700000000000002</v>
      </c>
      <c r="S214" s="36">
        <v>0.30099999999999999</v>
      </c>
      <c r="T214" s="36">
        <v>0.41099999999999998</v>
      </c>
      <c r="U214" s="36">
        <v>0.71199999999999997</v>
      </c>
      <c r="V214" s="36">
        <v>0.29399999999999998</v>
      </c>
      <c r="W214" s="36">
        <v>4</v>
      </c>
      <c r="X214" s="36">
        <v>7</v>
      </c>
      <c r="Y214" s="36">
        <v>10</v>
      </c>
      <c r="Z214" s="36">
        <v>5</v>
      </c>
      <c r="AA214" s="37">
        <v>0.66666999999999998</v>
      </c>
      <c r="AB214" s="16">
        <f t="shared" si="12"/>
        <v>0.10463121783876501</v>
      </c>
      <c r="AC214" s="16">
        <f t="shared" si="13"/>
        <v>2.4871355060034305E-2</v>
      </c>
      <c r="AD214" s="16">
        <f t="shared" si="14"/>
        <v>0.11149228130360206</v>
      </c>
    </row>
    <row r="215" spans="1:30">
      <c r="A215" s="64" t="s">
        <v>1065</v>
      </c>
      <c r="B215" s="40">
        <v>1981</v>
      </c>
      <c r="C215" s="40">
        <v>1983</v>
      </c>
      <c r="D215" s="40" t="s">
        <v>286</v>
      </c>
      <c r="E215" s="40">
        <v>101</v>
      </c>
      <c r="F215" s="40">
        <v>2.5</v>
      </c>
      <c r="G215" s="40">
        <v>188</v>
      </c>
      <c r="H215" s="40">
        <v>577</v>
      </c>
      <c r="I215" s="40">
        <v>506</v>
      </c>
      <c r="J215" s="40">
        <v>67</v>
      </c>
      <c r="K215" s="40">
        <v>129</v>
      </c>
      <c r="L215" s="40">
        <v>18</v>
      </c>
      <c r="M215" s="40">
        <v>4</v>
      </c>
      <c r="N215" s="40">
        <v>12</v>
      </c>
      <c r="O215" s="40">
        <v>53</v>
      </c>
      <c r="P215" s="40">
        <v>61</v>
      </c>
      <c r="Q215" s="40">
        <v>78</v>
      </c>
      <c r="R215" s="40">
        <v>0.255</v>
      </c>
      <c r="S215" s="40">
        <v>0.33700000000000002</v>
      </c>
      <c r="T215" s="40">
        <v>0.377</v>
      </c>
      <c r="U215" s="40">
        <v>0.71499999999999997</v>
      </c>
      <c r="V215" s="40">
        <v>0.27900000000000003</v>
      </c>
      <c r="W215" s="40">
        <v>4</v>
      </c>
      <c r="X215" s="40">
        <v>4</v>
      </c>
      <c r="Y215" s="40">
        <v>16</v>
      </c>
      <c r="Z215" s="40">
        <v>10</v>
      </c>
      <c r="AA215" s="41">
        <v>0.61538000000000004</v>
      </c>
      <c r="AB215" s="16">
        <f t="shared" si="12"/>
        <v>0.1324110671936759</v>
      </c>
      <c r="AC215" s="16">
        <f t="shared" si="13"/>
        <v>2.3715415019762844E-2</v>
      </c>
      <c r="AD215" s="16">
        <f t="shared" si="14"/>
        <v>0.10474308300395258</v>
      </c>
    </row>
    <row r="216" spans="1:30">
      <c r="A216" s="65" t="s">
        <v>191</v>
      </c>
      <c r="B216" s="36">
        <v>1971</v>
      </c>
      <c r="C216" s="36">
        <v>1973</v>
      </c>
      <c r="D216" s="36" t="s">
        <v>279</v>
      </c>
      <c r="E216" s="36">
        <v>105</v>
      </c>
      <c r="F216" s="36">
        <v>2.5</v>
      </c>
      <c r="G216" s="36">
        <v>165</v>
      </c>
      <c r="H216" s="36">
        <v>642</v>
      </c>
      <c r="I216" s="36">
        <v>546</v>
      </c>
      <c r="J216" s="36">
        <v>63</v>
      </c>
      <c r="K216" s="36">
        <v>134</v>
      </c>
      <c r="L216" s="36">
        <v>19</v>
      </c>
      <c r="M216" s="36">
        <v>4</v>
      </c>
      <c r="N216" s="36">
        <v>16</v>
      </c>
      <c r="O216" s="36">
        <v>83</v>
      </c>
      <c r="P216" s="36">
        <v>81</v>
      </c>
      <c r="Q216" s="36">
        <v>89</v>
      </c>
      <c r="R216" s="36">
        <v>0.245</v>
      </c>
      <c r="S216" s="36">
        <v>0.34200000000000003</v>
      </c>
      <c r="T216" s="36">
        <v>0.38300000000000001</v>
      </c>
      <c r="U216" s="36">
        <v>0.72399999999999998</v>
      </c>
      <c r="V216" s="36">
        <v>0.26300000000000001</v>
      </c>
      <c r="W216" s="36">
        <v>3</v>
      </c>
      <c r="X216" s="36">
        <v>8</v>
      </c>
      <c r="Y216" s="36">
        <v>1</v>
      </c>
      <c r="Z216" s="36">
        <v>1</v>
      </c>
      <c r="AA216" s="37">
        <v>0.5</v>
      </c>
      <c r="AB216" s="16">
        <f t="shared" si="12"/>
        <v>0.11538461538461539</v>
      </c>
      <c r="AC216" s="16">
        <f t="shared" si="13"/>
        <v>2.9304029304029304E-2</v>
      </c>
      <c r="AD216" s="16">
        <f t="shared" si="14"/>
        <v>0.152014652014652</v>
      </c>
    </row>
    <row r="217" spans="1:30">
      <c r="A217" s="64" t="s">
        <v>1064</v>
      </c>
      <c r="B217" s="40">
        <v>2013</v>
      </c>
      <c r="C217" s="40">
        <v>2015</v>
      </c>
      <c r="D217" s="40" t="s">
        <v>280</v>
      </c>
      <c r="E217" s="40">
        <v>104</v>
      </c>
      <c r="F217" s="40">
        <v>2.4</v>
      </c>
      <c r="G217" s="40">
        <v>219</v>
      </c>
      <c r="H217" s="40">
        <v>853</v>
      </c>
      <c r="I217" s="40">
        <v>781</v>
      </c>
      <c r="J217" s="40">
        <v>86</v>
      </c>
      <c r="K217" s="40">
        <v>190</v>
      </c>
      <c r="L217" s="40">
        <v>33</v>
      </c>
      <c r="M217" s="40">
        <v>5</v>
      </c>
      <c r="N217" s="40">
        <v>36</v>
      </c>
      <c r="O217" s="40">
        <v>108</v>
      </c>
      <c r="P217" s="40">
        <v>58</v>
      </c>
      <c r="Q217" s="40">
        <v>259</v>
      </c>
      <c r="R217" s="40">
        <v>0.24299999999999999</v>
      </c>
      <c r="S217" s="40">
        <v>0.30499999999999999</v>
      </c>
      <c r="T217" s="40">
        <v>0.437</v>
      </c>
      <c r="U217" s="40">
        <v>0.74099999999999999</v>
      </c>
      <c r="V217" s="40">
        <v>0.316</v>
      </c>
      <c r="W217" s="40">
        <v>12</v>
      </c>
      <c r="X217" s="40">
        <v>2</v>
      </c>
      <c r="Y217" s="40">
        <v>2</v>
      </c>
      <c r="Z217" s="40">
        <v>4</v>
      </c>
      <c r="AA217" s="41">
        <v>0.33333000000000002</v>
      </c>
      <c r="AB217" s="16">
        <f t="shared" si="12"/>
        <v>0.11011523687580026</v>
      </c>
      <c r="AC217" s="16">
        <f t="shared" si="13"/>
        <v>4.6094750320102434E-2</v>
      </c>
      <c r="AD217" s="16">
        <f t="shared" si="14"/>
        <v>0.1382842509603073</v>
      </c>
    </row>
    <row r="218" spans="1:30" ht="30">
      <c r="A218" s="65" t="s">
        <v>1063</v>
      </c>
      <c r="B218" s="36">
        <v>2010</v>
      </c>
      <c r="C218" s="36">
        <v>2013</v>
      </c>
      <c r="D218" s="36" t="s">
        <v>299</v>
      </c>
      <c r="E218" s="36">
        <v>95</v>
      </c>
      <c r="F218" s="36">
        <v>2.4</v>
      </c>
      <c r="G218" s="36">
        <v>160</v>
      </c>
      <c r="H218" s="36">
        <v>598</v>
      </c>
      <c r="I218" s="36">
        <v>517</v>
      </c>
      <c r="J218" s="36">
        <v>69</v>
      </c>
      <c r="K218" s="36">
        <v>123</v>
      </c>
      <c r="L218" s="36">
        <v>30</v>
      </c>
      <c r="M218" s="36">
        <v>1</v>
      </c>
      <c r="N218" s="36">
        <v>14</v>
      </c>
      <c r="O218" s="36">
        <v>70</v>
      </c>
      <c r="P218" s="36">
        <v>68</v>
      </c>
      <c r="Q218" s="36">
        <v>154</v>
      </c>
      <c r="R218" s="36">
        <v>0.23799999999999999</v>
      </c>
      <c r="S218" s="36">
        <v>0.32800000000000001</v>
      </c>
      <c r="T218" s="36">
        <v>0.38100000000000001</v>
      </c>
      <c r="U218" s="36">
        <v>0.70899999999999996</v>
      </c>
      <c r="V218" s="36">
        <v>0.311</v>
      </c>
      <c r="W218" s="36">
        <v>2</v>
      </c>
      <c r="X218" s="36">
        <v>2</v>
      </c>
      <c r="Y218" s="36">
        <v>5</v>
      </c>
      <c r="Z218" s="36">
        <v>3</v>
      </c>
      <c r="AA218" s="37">
        <v>0.625</v>
      </c>
      <c r="AB218" s="16">
        <f t="shared" si="12"/>
        <v>0.13346228239845262</v>
      </c>
      <c r="AC218" s="16">
        <f t="shared" si="13"/>
        <v>2.7079303675048357E-2</v>
      </c>
      <c r="AD218" s="16">
        <f t="shared" si="14"/>
        <v>0.13539651837524178</v>
      </c>
    </row>
    <row r="219" spans="1:30">
      <c r="A219" s="64" t="s">
        <v>1062</v>
      </c>
      <c r="B219" s="40">
        <v>2008</v>
      </c>
      <c r="C219" s="40">
        <v>2010</v>
      </c>
      <c r="D219" s="40" t="s">
        <v>284</v>
      </c>
      <c r="E219" s="40">
        <v>97</v>
      </c>
      <c r="F219" s="40">
        <v>2.4</v>
      </c>
      <c r="G219" s="40">
        <v>168</v>
      </c>
      <c r="H219" s="40">
        <v>579</v>
      </c>
      <c r="I219" s="40">
        <v>499</v>
      </c>
      <c r="J219" s="40">
        <v>70</v>
      </c>
      <c r="K219" s="40">
        <v>126</v>
      </c>
      <c r="L219" s="40">
        <v>41</v>
      </c>
      <c r="M219" s="40">
        <v>3</v>
      </c>
      <c r="N219" s="40">
        <v>13</v>
      </c>
      <c r="O219" s="40">
        <v>81</v>
      </c>
      <c r="P219" s="40">
        <v>66</v>
      </c>
      <c r="Q219" s="40">
        <v>113</v>
      </c>
      <c r="R219" s="40">
        <v>0.253</v>
      </c>
      <c r="S219" s="40">
        <v>0.33600000000000002</v>
      </c>
      <c r="T219" s="40">
        <v>0.42499999999999999</v>
      </c>
      <c r="U219" s="40">
        <v>0.76100000000000001</v>
      </c>
      <c r="V219" s="40">
        <v>0.29499999999999998</v>
      </c>
      <c r="W219" s="40">
        <v>2</v>
      </c>
      <c r="X219" s="40">
        <v>10</v>
      </c>
      <c r="Y219" s="40">
        <v>2</v>
      </c>
      <c r="Z219" s="40">
        <v>1</v>
      </c>
      <c r="AA219" s="41">
        <v>0.66666999999999998</v>
      </c>
      <c r="AB219" s="16">
        <f t="shared" si="12"/>
        <v>0.14028056112224449</v>
      </c>
      <c r="AC219" s="16">
        <f t="shared" si="13"/>
        <v>2.6052104208416832E-2</v>
      </c>
      <c r="AD219" s="16">
        <f t="shared" si="14"/>
        <v>0.16232464929859719</v>
      </c>
    </row>
    <row r="220" spans="1:30">
      <c r="A220" s="65" t="s">
        <v>1061</v>
      </c>
      <c r="B220" s="36">
        <v>2007</v>
      </c>
      <c r="C220" s="36">
        <v>2009</v>
      </c>
      <c r="D220" s="36" t="s">
        <v>279</v>
      </c>
      <c r="E220" s="36">
        <v>104</v>
      </c>
      <c r="F220" s="36">
        <v>2.4</v>
      </c>
      <c r="G220" s="36">
        <v>240</v>
      </c>
      <c r="H220" s="36">
        <v>970</v>
      </c>
      <c r="I220" s="36">
        <v>824</v>
      </c>
      <c r="J220" s="36">
        <v>113</v>
      </c>
      <c r="K220" s="36">
        <v>199</v>
      </c>
      <c r="L220" s="36">
        <v>39</v>
      </c>
      <c r="M220" s="36">
        <v>8</v>
      </c>
      <c r="N220" s="36">
        <v>31</v>
      </c>
      <c r="O220" s="36">
        <v>123</v>
      </c>
      <c r="P220" s="36">
        <v>129</v>
      </c>
      <c r="Q220" s="36">
        <v>197</v>
      </c>
      <c r="R220" s="36">
        <v>0.24199999999999999</v>
      </c>
      <c r="S220" s="36">
        <v>0.34899999999999998</v>
      </c>
      <c r="T220" s="36">
        <v>0.42099999999999999</v>
      </c>
      <c r="U220" s="36">
        <v>0.77100000000000002</v>
      </c>
      <c r="V220" s="36">
        <v>0.27900000000000003</v>
      </c>
      <c r="W220" s="36">
        <v>11</v>
      </c>
      <c r="X220" s="36">
        <v>6</v>
      </c>
      <c r="Y220" s="36">
        <v>18</v>
      </c>
      <c r="Z220" s="36">
        <v>18</v>
      </c>
      <c r="AA220" s="37">
        <v>0.5</v>
      </c>
      <c r="AB220" s="16">
        <f t="shared" si="12"/>
        <v>0.13713592233009708</v>
      </c>
      <c r="AC220" s="16">
        <f t="shared" si="13"/>
        <v>3.7621359223300968E-2</v>
      </c>
      <c r="AD220" s="16">
        <f t="shared" si="14"/>
        <v>0.14927184466019416</v>
      </c>
    </row>
    <row r="221" spans="1:30" ht="30">
      <c r="A221" s="64" t="s">
        <v>1060</v>
      </c>
      <c r="B221" s="40">
        <v>1982</v>
      </c>
      <c r="C221" s="40">
        <v>1984</v>
      </c>
      <c r="D221" s="40" t="s">
        <v>277</v>
      </c>
      <c r="E221" s="40">
        <v>103</v>
      </c>
      <c r="F221" s="40">
        <v>2.4</v>
      </c>
      <c r="G221" s="40">
        <v>197</v>
      </c>
      <c r="H221" s="40">
        <v>649</v>
      </c>
      <c r="I221" s="40">
        <v>576</v>
      </c>
      <c r="J221" s="40">
        <v>77</v>
      </c>
      <c r="K221" s="40">
        <v>151</v>
      </c>
      <c r="L221" s="40">
        <v>19</v>
      </c>
      <c r="M221" s="40">
        <v>1</v>
      </c>
      <c r="N221" s="40">
        <v>19</v>
      </c>
      <c r="O221" s="40">
        <v>69</v>
      </c>
      <c r="P221" s="40">
        <v>63</v>
      </c>
      <c r="Q221" s="40">
        <v>107</v>
      </c>
      <c r="R221" s="40">
        <v>0.26200000000000001</v>
      </c>
      <c r="S221" s="40">
        <v>0.33700000000000002</v>
      </c>
      <c r="T221" s="40">
        <v>0.39800000000000002</v>
      </c>
      <c r="U221" s="40">
        <v>0.73499999999999999</v>
      </c>
      <c r="V221" s="40">
        <v>0.29199999999999998</v>
      </c>
      <c r="W221" s="40">
        <v>3</v>
      </c>
      <c r="X221" s="40">
        <v>2</v>
      </c>
      <c r="Y221" s="40">
        <v>17</v>
      </c>
      <c r="Z221" s="40">
        <v>10</v>
      </c>
      <c r="AA221" s="41">
        <v>0.62963000000000002</v>
      </c>
      <c r="AB221" s="16">
        <f t="shared" si="12"/>
        <v>0.13368055555555555</v>
      </c>
      <c r="AC221" s="16">
        <f t="shared" si="13"/>
        <v>3.2986111111111112E-2</v>
      </c>
      <c r="AD221" s="16">
        <f t="shared" si="14"/>
        <v>0.11979166666666667</v>
      </c>
    </row>
    <row r="222" spans="1:30">
      <c r="A222" s="65" t="s">
        <v>1059</v>
      </c>
      <c r="B222" s="36">
        <v>1977</v>
      </c>
      <c r="C222" s="36">
        <v>1979</v>
      </c>
      <c r="D222" s="36" t="s">
        <v>277</v>
      </c>
      <c r="E222" s="36">
        <v>97</v>
      </c>
      <c r="F222" s="36">
        <v>2.4</v>
      </c>
      <c r="G222" s="36">
        <v>168</v>
      </c>
      <c r="H222" s="36">
        <v>498</v>
      </c>
      <c r="I222" s="36">
        <v>428</v>
      </c>
      <c r="J222" s="36">
        <v>60</v>
      </c>
      <c r="K222" s="36">
        <v>118</v>
      </c>
      <c r="L222" s="36">
        <v>20</v>
      </c>
      <c r="M222" s="36">
        <v>5</v>
      </c>
      <c r="N222" s="36">
        <v>1</v>
      </c>
      <c r="O222" s="36">
        <v>36</v>
      </c>
      <c r="P222" s="36">
        <v>60</v>
      </c>
      <c r="Q222" s="36">
        <v>39</v>
      </c>
      <c r="R222" s="36">
        <v>0.27600000000000002</v>
      </c>
      <c r="S222" s="36">
        <v>0.36699999999999999</v>
      </c>
      <c r="T222" s="36">
        <v>0.35299999999999998</v>
      </c>
      <c r="U222" s="36">
        <v>0.72</v>
      </c>
      <c r="V222" s="36">
        <v>0.29799999999999999</v>
      </c>
      <c r="W222" s="36">
        <v>4</v>
      </c>
      <c r="X222" s="36">
        <v>4</v>
      </c>
      <c r="Y222" s="36">
        <v>4</v>
      </c>
      <c r="Z222" s="36">
        <v>1</v>
      </c>
      <c r="AA222" s="37">
        <v>0.8</v>
      </c>
      <c r="AB222" s="16">
        <f t="shared" si="12"/>
        <v>0.14018691588785046</v>
      </c>
      <c r="AC222" s="16">
        <f t="shared" si="13"/>
        <v>2.3364485981308409E-3</v>
      </c>
      <c r="AD222" s="16">
        <f t="shared" si="14"/>
        <v>8.4112149532710276E-2</v>
      </c>
    </row>
    <row r="223" spans="1:30">
      <c r="A223" s="64" t="s">
        <v>1058</v>
      </c>
      <c r="B223" s="40">
        <v>1975</v>
      </c>
      <c r="C223" s="40">
        <v>1977</v>
      </c>
      <c r="D223" s="40" t="s">
        <v>279</v>
      </c>
      <c r="E223" s="40">
        <v>95</v>
      </c>
      <c r="F223" s="40">
        <v>2.4</v>
      </c>
      <c r="G223" s="40">
        <v>237</v>
      </c>
      <c r="H223" s="40">
        <v>933</v>
      </c>
      <c r="I223" s="40">
        <v>866</v>
      </c>
      <c r="J223" s="40">
        <v>111</v>
      </c>
      <c r="K223" s="40">
        <v>221</v>
      </c>
      <c r="L223" s="40">
        <v>40</v>
      </c>
      <c r="M223" s="40">
        <v>10</v>
      </c>
      <c r="N223" s="40">
        <v>38</v>
      </c>
      <c r="O223" s="40">
        <v>146</v>
      </c>
      <c r="P223" s="40">
        <v>42</v>
      </c>
      <c r="Q223" s="40">
        <v>226</v>
      </c>
      <c r="R223" s="40">
        <v>0.255</v>
      </c>
      <c r="S223" s="40">
        <v>0.29099999999999998</v>
      </c>
      <c r="T223" s="40">
        <v>0.45600000000000002</v>
      </c>
      <c r="U223" s="40">
        <v>0.747</v>
      </c>
      <c r="V223" s="40">
        <v>0.30099999999999999</v>
      </c>
      <c r="W223" s="40">
        <v>4</v>
      </c>
      <c r="X223" s="40">
        <v>6</v>
      </c>
      <c r="Y223" s="40">
        <v>5</v>
      </c>
      <c r="Z223" s="40">
        <v>5</v>
      </c>
      <c r="AA223" s="41">
        <v>0.5</v>
      </c>
      <c r="AB223" s="16">
        <f t="shared" si="12"/>
        <v>0.12817551963048499</v>
      </c>
      <c r="AC223" s="16">
        <f t="shared" si="13"/>
        <v>4.3879907621247112E-2</v>
      </c>
      <c r="AD223" s="16">
        <f t="shared" si="14"/>
        <v>0.16859122401847576</v>
      </c>
    </row>
    <row r="224" spans="1:30" ht="30">
      <c r="A224" s="65" t="s">
        <v>1057</v>
      </c>
      <c r="B224" s="36">
        <v>2014</v>
      </c>
      <c r="C224" s="36">
        <v>2016</v>
      </c>
      <c r="D224" s="36" t="s">
        <v>279</v>
      </c>
      <c r="E224" s="36">
        <v>104</v>
      </c>
      <c r="F224" s="36">
        <v>2.2999999999999998</v>
      </c>
      <c r="G224" s="36">
        <v>142</v>
      </c>
      <c r="H224" s="36">
        <v>463</v>
      </c>
      <c r="I224" s="36">
        <v>413</v>
      </c>
      <c r="J224" s="36">
        <v>51</v>
      </c>
      <c r="K224" s="36">
        <v>111</v>
      </c>
      <c r="L224" s="36">
        <v>20</v>
      </c>
      <c r="M224" s="36">
        <v>7</v>
      </c>
      <c r="N224" s="36">
        <v>7</v>
      </c>
      <c r="O224" s="36">
        <v>38</v>
      </c>
      <c r="P224" s="36">
        <v>34</v>
      </c>
      <c r="Q224" s="36">
        <v>102</v>
      </c>
      <c r="R224" s="36">
        <v>0.26900000000000002</v>
      </c>
      <c r="S224" s="36">
        <v>0.32700000000000001</v>
      </c>
      <c r="T224" s="36">
        <v>0.40200000000000002</v>
      </c>
      <c r="U224" s="36">
        <v>0.72899999999999998</v>
      </c>
      <c r="V224" s="36">
        <v>0.33900000000000002</v>
      </c>
      <c r="W224" s="36">
        <v>3</v>
      </c>
      <c r="X224" s="36">
        <v>3</v>
      </c>
      <c r="Y224" s="36">
        <v>14</v>
      </c>
      <c r="Z224" s="36">
        <v>6</v>
      </c>
      <c r="AA224" s="37">
        <v>0.7</v>
      </c>
      <c r="AB224" s="16">
        <f t="shared" si="12"/>
        <v>0.12348668280871671</v>
      </c>
      <c r="AC224" s="16">
        <f t="shared" si="13"/>
        <v>1.6949152542372881E-2</v>
      </c>
      <c r="AD224" s="16">
        <f t="shared" si="14"/>
        <v>9.2009685230024216E-2</v>
      </c>
    </row>
    <row r="225" spans="1:30">
      <c r="A225" s="64" t="s">
        <v>1056</v>
      </c>
      <c r="B225" s="40">
        <v>2011</v>
      </c>
      <c r="C225" s="40">
        <v>2013</v>
      </c>
      <c r="D225" s="40" t="s">
        <v>277</v>
      </c>
      <c r="E225" s="40">
        <v>101</v>
      </c>
      <c r="F225" s="40">
        <v>2.2999999999999998</v>
      </c>
      <c r="G225" s="40">
        <v>296</v>
      </c>
      <c r="H225" s="40">
        <v>1211</v>
      </c>
      <c r="I225" s="40">
        <v>1071</v>
      </c>
      <c r="J225" s="40">
        <v>124</v>
      </c>
      <c r="K225" s="40">
        <v>255</v>
      </c>
      <c r="L225" s="40">
        <v>63</v>
      </c>
      <c r="M225" s="40">
        <v>3</v>
      </c>
      <c r="N225" s="40">
        <v>39</v>
      </c>
      <c r="O225" s="40">
        <v>137</v>
      </c>
      <c r="P225" s="40">
        <v>124</v>
      </c>
      <c r="Q225" s="40">
        <v>235</v>
      </c>
      <c r="R225" s="40">
        <v>0.23799999999999999</v>
      </c>
      <c r="S225" s="40">
        <v>0.32400000000000001</v>
      </c>
      <c r="T225" s="40">
        <v>0.41199999999999998</v>
      </c>
      <c r="U225" s="40">
        <v>0.73499999999999999</v>
      </c>
      <c r="V225" s="40">
        <v>0.27</v>
      </c>
      <c r="W225" s="40">
        <v>13</v>
      </c>
      <c r="X225" s="40">
        <v>3</v>
      </c>
      <c r="Y225" s="40">
        <v>11</v>
      </c>
      <c r="Z225" s="40">
        <v>8</v>
      </c>
      <c r="AA225" s="41">
        <v>0.57894999999999996</v>
      </c>
      <c r="AB225" s="16">
        <f t="shared" si="12"/>
        <v>0.1157796451914099</v>
      </c>
      <c r="AC225" s="16">
        <f t="shared" si="13"/>
        <v>3.6414565826330535E-2</v>
      </c>
      <c r="AD225" s="16">
        <f t="shared" si="14"/>
        <v>0.12791783380018673</v>
      </c>
    </row>
    <row r="226" spans="1:30">
      <c r="A226" s="65" t="s">
        <v>1055</v>
      </c>
      <c r="B226" s="36">
        <v>2005</v>
      </c>
      <c r="C226" s="36">
        <v>2007</v>
      </c>
      <c r="D226" s="36" t="s">
        <v>279</v>
      </c>
      <c r="E226" s="36">
        <v>102</v>
      </c>
      <c r="F226" s="36">
        <v>2.2999999999999998</v>
      </c>
      <c r="G226" s="36">
        <v>310</v>
      </c>
      <c r="H226" s="36">
        <v>1132</v>
      </c>
      <c r="I226" s="36">
        <v>985</v>
      </c>
      <c r="J226" s="36">
        <v>139</v>
      </c>
      <c r="K226" s="36">
        <v>276</v>
      </c>
      <c r="L226" s="36">
        <v>58</v>
      </c>
      <c r="M226" s="36">
        <v>2</v>
      </c>
      <c r="N226" s="36">
        <v>32</v>
      </c>
      <c r="O226" s="36">
        <v>147</v>
      </c>
      <c r="P226" s="36">
        <v>119</v>
      </c>
      <c r="Q226" s="36">
        <v>134</v>
      </c>
      <c r="R226" s="36">
        <v>0.28000000000000003</v>
      </c>
      <c r="S226" s="36">
        <v>0.36199999999999999</v>
      </c>
      <c r="T226" s="36">
        <v>0.441</v>
      </c>
      <c r="U226" s="36">
        <v>0.80300000000000005</v>
      </c>
      <c r="V226" s="36">
        <v>0.29399999999999998</v>
      </c>
      <c r="W226" s="36">
        <v>14</v>
      </c>
      <c r="X226" s="36">
        <v>11</v>
      </c>
      <c r="Y226" s="36">
        <v>3</v>
      </c>
      <c r="Z226" s="36">
        <v>2</v>
      </c>
      <c r="AA226" s="37">
        <v>0.6</v>
      </c>
      <c r="AB226" s="16">
        <f t="shared" si="12"/>
        <v>0.14111675126903553</v>
      </c>
      <c r="AC226" s="16">
        <f t="shared" si="13"/>
        <v>3.2487309644670052E-2</v>
      </c>
      <c r="AD226" s="16">
        <f t="shared" si="14"/>
        <v>0.14923857868020304</v>
      </c>
    </row>
    <row r="227" spans="1:30">
      <c r="A227" s="64" t="s">
        <v>1054</v>
      </c>
      <c r="B227" s="40">
        <v>2004</v>
      </c>
      <c r="C227" s="40">
        <v>2006</v>
      </c>
      <c r="D227" s="40" t="s">
        <v>293</v>
      </c>
      <c r="E227" s="40">
        <v>105</v>
      </c>
      <c r="F227" s="40">
        <v>2.2999999999999998</v>
      </c>
      <c r="G227" s="40">
        <v>293</v>
      </c>
      <c r="H227" s="40">
        <v>1044</v>
      </c>
      <c r="I227" s="40">
        <v>909</v>
      </c>
      <c r="J227" s="40">
        <v>117</v>
      </c>
      <c r="K227" s="40">
        <v>252</v>
      </c>
      <c r="L227" s="40">
        <v>46</v>
      </c>
      <c r="M227" s="40">
        <v>11</v>
      </c>
      <c r="N227" s="40">
        <v>34</v>
      </c>
      <c r="O227" s="40">
        <v>140</v>
      </c>
      <c r="P227" s="40">
        <v>128</v>
      </c>
      <c r="Q227" s="40">
        <v>227</v>
      </c>
      <c r="R227" s="40">
        <v>0.27700000000000002</v>
      </c>
      <c r="S227" s="40">
        <v>0.36499999999999999</v>
      </c>
      <c r="T227" s="40">
        <v>0.46400000000000002</v>
      </c>
      <c r="U227" s="40">
        <v>0.82899999999999996</v>
      </c>
      <c r="V227" s="40">
        <v>0.33300000000000002</v>
      </c>
      <c r="W227" s="40">
        <v>1</v>
      </c>
      <c r="X227" s="40">
        <v>6</v>
      </c>
      <c r="Y227" s="40">
        <v>8</v>
      </c>
      <c r="Z227" s="40">
        <v>8</v>
      </c>
      <c r="AA227" s="41">
        <v>0.5</v>
      </c>
      <c r="AB227" s="16">
        <f t="shared" ref="AB227:AB290" si="15">J227/I227</f>
        <v>0.12871287128712872</v>
      </c>
      <c r="AC227" s="16">
        <f t="shared" ref="AC227:AC290" si="16">N227/I227</f>
        <v>3.7403740374037403E-2</v>
      </c>
      <c r="AD227" s="16">
        <f t="shared" ref="AD227:AD290" si="17">O227/I227</f>
        <v>0.15401540154015403</v>
      </c>
    </row>
    <row r="228" spans="1:30">
      <c r="A228" s="65" t="s">
        <v>1053</v>
      </c>
      <c r="B228" s="36">
        <v>1998</v>
      </c>
      <c r="C228" s="36">
        <v>2000</v>
      </c>
      <c r="D228" s="36" t="s">
        <v>284</v>
      </c>
      <c r="E228" s="36">
        <v>101</v>
      </c>
      <c r="F228" s="36">
        <v>2.2999999999999998</v>
      </c>
      <c r="G228" s="36">
        <v>245</v>
      </c>
      <c r="H228" s="36">
        <v>942</v>
      </c>
      <c r="I228" s="36">
        <v>831</v>
      </c>
      <c r="J228" s="36">
        <v>106</v>
      </c>
      <c r="K228" s="36">
        <v>219</v>
      </c>
      <c r="L228" s="36">
        <v>53</v>
      </c>
      <c r="M228" s="36">
        <v>0</v>
      </c>
      <c r="N228" s="36">
        <v>34</v>
      </c>
      <c r="O228" s="36">
        <v>138</v>
      </c>
      <c r="P228" s="36">
        <v>80</v>
      </c>
      <c r="Q228" s="36">
        <v>145</v>
      </c>
      <c r="R228" s="36">
        <v>0.26400000000000001</v>
      </c>
      <c r="S228" s="36">
        <v>0.33300000000000002</v>
      </c>
      <c r="T228" s="36">
        <v>0.45</v>
      </c>
      <c r="U228" s="36">
        <v>0.78300000000000003</v>
      </c>
      <c r="V228" s="36">
        <v>0.27700000000000002</v>
      </c>
      <c r="W228" s="36">
        <v>14</v>
      </c>
      <c r="X228" s="36">
        <v>16</v>
      </c>
      <c r="Y228" s="36">
        <v>4</v>
      </c>
      <c r="Z228" s="36">
        <v>0</v>
      </c>
      <c r="AA228" s="37">
        <v>1</v>
      </c>
      <c r="AB228" s="16">
        <f t="shared" si="15"/>
        <v>0.12755716004813478</v>
      </c>
      <c r="AC228" s="16">
        <f t="shared" si="16"/>
        <v>4.0914560770156441E-2</v>
      </c>
      <c r="AD228" s="16">
        <f t="shared" si="17"/>
        <v>0.16606498194945848</v>
      </c>
    </row>
    <row r="229" spans="1:30" ht="30">
      <c r="A229" s="64" t="s">
        <v>1052</v>
      </c>
      <c r="B229" s="40">
        <v>1997</v>
      </c>
      <c r="C229" s="40">
        <v>1999</v>
      </c>
      <c r="D229" s="40" t="s">
        <v>280</v>
      </c>
      <c r="E229" s="40">
        <v>101</v>
      </c>
      <c r="F229" s="40">
        <v>2.2999999999999998</v>
      </c>
      <c r="G229" s="40">
        <v>201</v>
      </c>
      <c r="H229" s="40">
        <v>750</v>
      </c>
      <c r="I229" s="40">
        <v>656</v>
      </c>
      <c r="J229" s="40">
        <v>88</v>
      </c>
      <c r="K229" s="40">
        <v>170</v>
      </c>
      <c r="L229" s="40">
        <v>45</v>
      </c>
      <c r="M229" s="40">
        <v>2</v>
      </c>
      <c r="N229" s="40">
        <v>24</v>
      </c>
      <c r="O229" s="40">
        <v>97</v>
      </c>
      <c r="P229" s="40">
        <v>77</v>
      </c>
      <c r="Q229" s="40">
        <v>128</v>
      </c>
      <c r="R229" s="40">
        <v>0.25900000000000001</v>
      </c>
      <c r="S229" s="40">
        <v>0.33900000000000002</v>
      </c>
      <c r="T229" s="40">
        <v>0.44400000000000001</v>
      </c>
      <c r="U229" s="40">
        <v>0.78300000000000003</v>
      </c>
      <c r="V229" s="40">
        <v>0.28499999999999998</v>
      </c>
      <c r="W229" s="40">
        <v>7</v>
      </c>
      <c r="X229" s="40">
        <v>9</v>
      </c>
      <c r="Y229" s="40">
        <v>12</v>
      </c>
      <c r="Z229" s="40">
        <v>8</v>
      </c>
      <c r="AA229" s="41">
        <v>0.6</v>
      </c>
      <c r="AB229" s="16">
        <f t="shared" si="15"/>
        <v>0.13414634146341464</v>
      </c>
      <c r="AC229" s="16">
        <f t="shared" si="16"/>
        <v>3.6585365853658534E-2</v>
      </c>
      <c r="AD229" s="16">
        <f t="shared" si="17"/>
        <v>0.14786585365853658</v>
      </c>
    </row>
    <row r="230" spans="1:30">
      <c r="A230" s="65" t="s">
        <v>1051</v>
      </c>
      <c r="B230" s="36">
        <v>1995</v>
      </c>
      <c r="C230" s="36">
        <v>1997</v>
      </c>
      <c r="D230" s="36" t="s">
        <v>302</v>
      </c>
      <c r="E230" s="36">
        <v>101</v>
      </c>
      <c r="F230" s="36">
        <v>2.2999999999999998</v>
      </c>
      <c r="G230" s="36">
        <v>272</v>
      </c>
      <c r="H230" s="36">
        <v>914</v>
      </c>
      <c r="I230" s="36">
        <v>857</v>
      </c>
      <c r="J230" s="36">
        <v>112</v>
      </c>
      <c r="K230" s="36">
        <v>251</v>
      </c>
      <c r="L230" s="36">
        <v>45</v>
      </c>
      <c r="M230" s="36">
        <v>4</v>
      </c>
      <c r="N230" s="36">
        <v>30</v>
      </c>
      <c r="O230" s="36">
        <v>145</v>
      </c>
      <c r="P230" s="36">
        <v>48</v>
      </c>
      <c r="Q230" s="36">
        <v>126</v>
      </c>
      <c r="R230" s="36">
        <v>0.29299999999999998</v>
      </c>
      <c r="S230" s="36">
        <v>0.32800000000000001</v>
      </c>
      <c r="T230" s="36">
        <v>0.46</v>
      </c>
      <c r="U230" s="36">
        <v>0.78800000000000003</v>
      </c>
      <c r="V230" s="36">
        <v>0.312</v>
      </c>
      <c r="W230" s="36">
        <v>1</v>
      </c>
      <c r="X230" s="36">
        <v>8</v>
      </c>
      <c r="Y230" s="36">
        <v>7</v>
      </c>
      <c r="Z230" s="36">
        <v>4</v>
      </c>
      <c r="AA230" s="37">
        <v>0.63636000000000004</v>
      </c>
      <c r="AB230" s="16">
        <f t="shared" si="15"/>
        <v>0.13068844807467911</v>
      </c>
      <c r="AC230" s="16">
        <f t="shared" si="16"/>
        <v>3.5005834305717617E-2</v>
      </c>
      <c r="AD230" s="16">
        <f t="shared" si="17"/>
        <v>0.16919486581096849</v>
      </c>
    </row>
    <row r="231" spans="1:30" ht="30">
      <c r="A231" s="64" t="s">
        <v>1050</v>
      </c>
      <c r="B231" s="40">
        <v>1995</v>
      </c>
      <c r="C231" s="40">
        <v>1997</v>
      </c>
      <c r="D231" s="40" t="s">
        <v>280</v>
      </c>
      <c r="E231" s="40">
        <v>98</v>
      </c>
      <c r="F231" s="40">
        <v>2.2999999999999998</v>
      </c>
      <c r="G231" s="40">
        <v>296</v>
      </c>
      <c r="H231" s="40">
        <v>958</v>
      </c>
      <c r="I231" s="40">
        <v>877</v>
      </c>
      <c r="J231" s="40">
        <v>119</v>
      </c>
      <c r="K231" s="40">
        <v>236</v>
      </c>
      <c r="L231" s="40">
        <v>48</v>
      </c>
      <c r="M231" s="40">
        <v>6</v>
      </c>
      <c r="N231" s="40">
        <v>21</v>
      </c>
      <c r="O231" s="40">
        <v>103</v>
      </c>
      <c r="P231" s="40">
        <v>68</v>
      </c>
      <c r="Q231" s="40">
        <v>182</v>
      </c>
      <c r="R231" s="40">
        <v>0.26900000000000002</v>
      </c>
      <c r="S231" s="40">
        <v>0.32200000000000001</v>
      </c>
      <c r="T231" s="40">
        <v>0.40899999999999997</v>
      </c>
      <c r="U231" s="40">
        <v>0.73099999999999998</v>
      </c>
      <c r="V231" s="40">
        <v>0.317</v>
      </c>
      <c r="W231" s="40">
        <v>3</v>
      </c>
      <c r="X231" s="40">
        <v>5</v>
      </c>
      <c r="Y231" s="40">
        <v>28</v>
      </c>
      <c r="Z231" s="40">
        <v>12</v>
      </c>
      <c r="AA231" s="41">
        <v>0.7</v>
      </c>
      <c r="AB231" s="16">
        <f t="shared" si="15"/>
        <v>0.13568985176738882</v>
      </c>
      <c r="AC231" s="16">
        <f t="shared" si="16"/>
        <v>2.394526795895097E-2</v>
      </c>
      <c r="AD231" s="16">
        <f t="shared" si="17"/>
        <v>0.11744583808437856</v>
      </c>
    </row>
    <row r="232" spans="1:30" ht="30">
      <c r="A232" s="65" t="s">
        <v>1049</v>
      </c>
      <c r="B232" s="36">
        <v>1988</v>
      </c>
      <c r="C232" s="36">
        <v>1991</v>
      </c>
      <c r="D232" s="36" t="s">
        <v>300</v>
      </c>
      <c r="E232" s="36">
        <v>95</v>
      </c>
      <c r="F232" s="36">
        <v>2.2999999999999998</v>
      </c>
      <c r="G232" s="36">
        <v>255</v>
      </c>
      <c r="H232" s="36">
        <v>733</v>
      </c>
      <c r="I232" s="36">
        <v>664</v>
      </c>
      <c r="J232" s="36">
        <v>105</v>
      </c>
      <c r="K232" s="36">
        <v>191</v>
      </c>
      <c r="L232" s="36">
        <v>24</v>
      </c>
      <c r="M232" s="36">
        <v>6</v>
      </c>
      <c r="N232" s="36">
        <v>3</v>
      </c>
      <c r="O232" s="36">
        <v>86</v>
      </c>
      <c r="P232" s="36">
        <v>54</v>
      </c>
      <c r="Q232" s="36">
        <v>59</v>
      </c>
      <c r="R232" s="36">
        <v>0.28799999999999998</v>
      </c>
      <c r="S232" s="36">
        <v>0.34</v>
      </c>
      <c r="T232" s="36">
        <v>0.35499999999999998</v>
      </c>
      <c r="U232" s="36">
        <v>0.69599999999999995</v>
      </c>
      <c r="V232" s="36">
        <v>0.31</v>
      </c>
      <c r="W232" s="36">
        <v>1</v>
      </c>
      <c r="X232" s="36">
        <v>4</v>
      </c>
      <c r="Y232" s="36">
        <v>33</v>
      </c>
      <c r="Z232" s="36">
        <v>12</v>
      </c>
      <c r="AA232" s="37">
        <v>0.73333000000000004</v>
      </c>
      <c r="AB232" s="16">
        <f t="shared" si="15"/>
        <v>0.15813253012048192</v>
      </c>
      <c r="AC232" s="16">
        <f t="shared" si="16"/>
        <v>4.5180722891566263E-3</v>
      </c>
      <c r="AD232" s="16">
        <f t="shared" si="17"/>
        <v>0.12951807228915663</v>
      </c>
    </row>
    <row r="233" spans="1:30">
      <c r="A233" s="64" t="s">
        <v>1048</v>
      </c>
      <c r="B233" s="40">
        <v>1975</v>
      </c>
      <c r="C233" s="40">
        <v>1977</v>
      </c>
      <c r="D233" s="40" t="s">
        <v>279</v>
      </c>
      <c r="E233" s="40">
        <v>101</v>
      </c>
      <c r="F233" s="40">
        <v>2.2999999999999998</v>
      </c>
      <c r="G233" s="40">
        <v>136</v>
      </c>
      <c r="H233" s="40">
        <v>538</v>
      </c>
      <c r="I233" s="40">
        <v>509</v>
      </c>
      <c r="J233" s="40">
        <v>64</v>
      </c>
      <c r="K233" s="40">
        <v>157</v>
      </c>
      <c r="L233" s="40">
        <v>21</v>
      </c>
      <c r="M233" s="40">
        <v>6</v>
      </c>
      <c r="N233" s="40">
        <v>5</v>
      </c>
      <c r="O233" s="40">
        <v>32</v>
      </c>
      <c r="P233" s="40">
        <v>18</v>
      </c>
      <c r="Q233" s="40">
        <v>26</v>
      </c>
      <c r="R233" s="40">
        <v>0.308</v>
      </c>
      <c r="S233" s="40">
        <v>0.33300000000000002</v>
      </c>
      <c r="T233" s="40">
        <v>0.40300000000000002</v>
      </c>
      <c r="U233" s="40">
        <v>0.73599999999999999</v>
      </c>
      <c r="V233" s="40">
        <v>0.317</v>
      </c>
      <c r="W233" s="40">
        <v>2</v>
      </c>
      <c r="X233" s="40">
        <v>2</v>
      </c>
      <c r="Y233" s="40">
        <v>15</v>
      </c>
      <c r="Z233" s="40">
        <v>7</v>
      </c>
      <c r="AA233" s="41">
        <v>0.68181999999999998</v>
      </c>
      <c r="AB233" s="16">
        <f t="shared" si="15"/>
        <v>0.12573673870333987</v>
      </c>
      <c r="AC233" s="16">
        <f t="shared" si="16"/>
        <v>9.823182711198428E-3</v>
      </c>
      <c r="AD233" s="16">
        <f t="shared" si="17"/>
        <v>6.2868369351669937E-2</v>
      </c>
    </row>
    <row r="234" spans="1:30">
      <c r="A234" s="65" t="s">
        <v>1047</v>
      </c>
      <c r="B234" s="36">
        <v>1973</v>
      </c>
      <c r="C234" s="36">
        <v>1975</v>
      </c>
      <c r="D234" s="36" t="s">
        <v>277</v>
      </c>
      <c r="E234" s="36">
        <v>97</v>
      </c>
      <c r="F234" s="36">
        <v>2.2999999999999998</v>
      </c>
      <c r="G234" s="36">
        <v>174</v>
      </c>
      <c r="H234" s="36">
        <v>644</v>
      </c>
      <c r="I234" s="36">
        <v>538</v>
      </c>
      <c r="J234" s="36">
        <v>59</v>
      </c>
      <c r="K234" s="36">
        <v>144</v>
      </c>
      <c r="L234" s="36">
        <v>26</v>
      </c>
      <c r="M234" s="36">
        <v>1</v>
      </c>
      <c r="N234" s="36">
        <v>0</v>
      </c>
      <c r="O234" s="36">
        <v>54</v>
      </c>
      <c r="P234" s="36">
        <v>92</v>
      </c>
      <c r="Q234" s="36">
        <v>71</v>
      </c>
      <c r="R234" s="36">
        <v>0.26800000000000002</v>
      </c>
      <c r="S234" s="36">
        <v>0.375</v>
      </c>
      <c r="T234" s="36">
        <v>0.32</v>
      </c>
      <c r="U234" s="36">
        <v>0.69499999999999995</v>
      </c>
      <c r="V234" s="36">
        <v>0.30599999999999999</v>
      </c>
      <c r="W234" s="36">
        <v>2</v>
      </c>
      <c r="X234" s="36">
        <v>3</v>
      </c>
      <c r="Y234" s="36">
        <v>1</v>
      </c>
      <c r="Z234" s="36">
        <v>2</v>
      </c>
      <c r="AA234" s="37">
        <v>0.33333000000000002</v>
      </c>
      <c r="AB234" s="16">
        <f t="shared" si="15"/>
        <v>0.10966542750929369</v>
      </c>
      <c r="AC234" s="16">
        <f t="shared" si="16"/>
        <v>0</v>
      </c>
      <c r="AD234" s="16">
        <f t="shared" si="17"/>
        <v>0.10037174721189591</v>
      </c>
    </row>
    <row r="235" spans="1:30">
      <c r="A235" s="64" t="s">
        <v>1046</v>
      </c>
      <c r="B235" s="40">
        <v>2016</v>
      </c>
      <c r="C235" s="40">
        <v>2018</v>
      </c>
      <c r="D235" s="40" t="s">
        <v>284</v>
      </c>
      <c r="E235" s="40">
        <v>101</v>
      </c>
      <c r="F235" s="40">
        <v>2.2000000000000002</v>
      </c>
      <c r="G235" s="40">
        <v>210</v>
      </c>
      <c r="H235" s="40">
        <v>676</v>
      </c>
      <c r="I235" s="40">
        <v>612</v>
      </c>
      <c r="J235" s="40">
        <v>79</v>
      </c>
      <c r="K235" s="40">
        <v>150</v>
      </c>
      <c r="L235" s="40">
        <v>30</v>
      </c>
      <c r="M235" s="40">
        <v>2</v>
      </c>
      <c r="N235" s="40">
        <v>27</v>
      </c>
      <c r="O235" s="40">
        <v>71</v>
      </c>
      <c r="P235" s="40">
        <v>46</v>
      </c>
      <c r="Q235" s="40">
        <v>188</v>
      </c>
      <c r="R235" s="40">
        <v>0.245</v>
      </c>
      <c r="S235" s="40">
        <v>0.308</v>
      </c>
      <c r="T235" s="40">
        <v>0.433</v>
      </c>
      <c r="U235" s="40">
        <v>0.74099999999999999</v>
      </c>
      <c r="V235" s="40">
        <v>0.307</v>
      </c>
      <c r="W235" s="40">
        <v>11</v>
      </c>
      <c r="X235" s="40">
        <v>4</v>
      </c>
      <c r="Y235" s="40">
        <v>2</v>
      </c>
      <c r="Z235" s="40">
        <v>2</v>
      </c>
      <c r="AA235" s="41">
        <v>0.5</v>
      </c>
      <c r="AB235" s="16">
        <f t="shared" si="15"/>
        <v>0.12908496732026145</v>
      </c>
      <c r="AC235" s="16">
        <f t="shared" si="16"/>
        <v>4.4117647058823532E-2</v>
      </c>
      <c r="AD235" s="16">
        <f t="shared" si="17"/>
        <v>0.11601307189542484</v>
      </c>
    </row>
    <row r="236" spans="1:30" ht="30">
      <c r="A236" s="65" t="s">
        <v>1045</v>
      </c>
      <c r="B236" s="36">
        <v>2014</v>
      </c>
      <c r="C236" s="36">
        <v>2016</v>
      </c>
      <c r="D236" s="36" t="s">
        <v>293</v>
      </c>
      <c r="E236" s="36">
        <v>96</v>
      </c>
      <c r="F236" s="36">
        <v>2.2000000000000002</v>
      </c>
      <c r="G236" s="36">
        <v>251</v>
      </c>
      <c r="H236" s="36">
        <v>920</v>
      </c>
      <c r="I236" s="36">
        <v>826</v>
      </c>
      <c r="J236" s="36">
        <v>119</v>
      </c>
      <c r="K236" s="36">
        <v>193</v>
      </c>
      <c r="L236" s="36">
        <v>32</v>
      </c>
      <c r="M236" s="36">
        <v>2</v>
      </c>
      <c r="N236" s="36">
        <v>35</v>
      </c>
      <c r="O236" s="36">
        <v>91</v>
      </c>
      <c r="P236" s="36">
        <v>80</v>
      </c>
      <c r="Q236" s="36">
        <v>310</v>
      </c>
      <c r="R236" s="36">
        <v>0.23400000000000001</v>
      </c>
      <c r="S236" s="36">
        <v>0.308</v>
      </c>
      <c r="T236" s="36">
        <v>0.40400000000000003</v>
      </c>
      <c r="U236" s="36">
        <v>0.71199999999999997</v>
      </c>
      <c r="V236" s="36">
        <v>0.32600000000000001</v>
      </c>
      <c r="W236" s="36">
        <v>10</v>
      </c>
      <c r="X236" s="36">
        <v>3</v>
      </c>
      <c r="Y236" s="36">
        <v>19</v>
      </c>
      <c r="Z236" s="36">
        <v>12</v>
      </c>
      <c r="AA236" s="37">
        <v>0.6129</v>
      </c>
      <c r="AB236" s="16">
        <f t="shared" si="15"/>
        <v>0.1440677966101695</v>
      </c>
      <c r="AC236" s="16">
        <f t="shared" si="16"/>
        <v>4.2372881355932202E-2</v>
      </c>
      <c r="AD236" s="16">
        <f t="shared" si="17"/>
        <v>0.11016949152542373</v>
      </c>
    </row>
    <row r="237" spans="1:30">
      <c r="A237" s="64" t="s">
        <v>1044</v>
      </c>
      <c r="B237" s="40">
        <v>2009</v>
      </c>
      <c r="C237" s="40">
        <v>2011</v>
      </c>
      <c r="D237" s="40" t="s">
        <v>280</v>
      </c>
      <c r="E237" s="40">
        <v>97</v>
      </c>
      <c r="F237" s="40">
        <v>2.2000000000000002</v>
      </c>
      <c r="G237" s="40">
        <v>204</v>
      </c>
      <c r="H237" s="40">
        <v>672</v>
      </c>
      <c r="I237" s="40">
        <v>595</v>
      </c>
      <c r="J237" s="40">
        <v>41</v>
      </c>
      <c r="K237" s="40">
        <v>164</v>
      </c>
      <c r="L237" s="40">
        <v>26</v>
      </c>
      <c r="M237" s="40">
        <v>2</v>
      </c>
      <c r="N237" s="40">
        <v>6</v>
      </c>
      <c r="O237" s="40">
        <v>66</v>
      </c>
      <c r="P237" s="40">
        <v>66</v>
      </c>
      <c r="Q237" s="40">
        <v>77</v>
      </c>
      <c r="R237" s="40">
        <v>0.27600000000000002</v>
      </c>
      <c r="S237" s="40">
        <v>0.35</v>
      </c>
      <c r="T237" s="40">
        <v>0.35599999999999998</v>
      </c>
      <c r="U237" s="40">
        <v>0.70699999999999996</v>
      </c>
      <c r="V237" s="40">
        <v>0.30599999999999999</v>
      </c>
      <c r="W237" s="40">
        <v>5</v>
      </c>
      <c r="X237" s="40">
        <v>5</v>
      </c>
      <c r="Y237" s="40">
        <v>2</v>
      </c>
      <c r="Z237" s="40">
        <v>2</v>
      </c>
      <c r="AA237" s="41">
        <v>0.5</v>
      </c>
      <c r="AB237" s="16">
        <f t="shared" si="15"/>
        <v>6.8907563025210089E-2</v>
      </c>
      <c r="AC237" s="16">
        <f t="shared" si="16"/>
        <v>1.0084033613445379E-2</v>
      </c>
      <c r="AD237" s="16">
        <f t="shared" si="17"/>
        <v>0.11092436974789915</v>
      </c>
    </row>
    <row r="238" spans="1:30">
      <c r="A238" s="65" t="s">
        <v>1043</v>
      </c>
      <c r="B238" s="36">
        <v>2003</v>
      </c>
      <c r="C238" s="36">
        <v>2005</v>
      </c>
      <c r="D238" s="36" t="s">
        <v>279</v>
      </c>
      <c r="E238" s="36">
        <v>97</v>
      </c>
      <c r="F238" s="36">
        <v>2.2000000000000002</v>
      </c>
      <c r="G238" s="36">
        <v>159</v>
      </c>
      <c r="H238" s="36">
        <v>448</v>
      </c>
      <c r="I238" s="36">
        <v>397</v>
      </c>
      <c r="J238" s="36">
        <v>52</v>
      </c>
      <c r="K238" s="36">
        <v>111</v>
      </c>
      <c r="L238" s="36">
        <v>20</v>
      </c>
      <c r="M238" s="36">
        <v>3</v>
      </c>
      <c r="N238" s="36">
        <v>5</v>
      </c>
      <c r="O238" s="36">
        <v>35</v>
      </c>
      <c r="P238" s="36">
        <v>39</v>
      </c>
      <c r="Q238" s="36">
        <v>100</v>
      </c>
      <c r="R238" s="36">
        <v>0.28000000000000003</v>
      </c>
      <c r="S238" s="36">
        <v>0.35299999999999998</v>
      </c>
      <c r="T238" s="36">
        <v>0.38300000000000001</v>
      </c>
      <c r="U238" s="36">
        <v>0.73599999999999999</v>
      </c>
      <c r="V238" s="36">
        <v>0.36099999999999999</v>
      </c>
      <c r="W238" s="36">
        <v>7</v>
      </c>
      <c r="X238" s="36">
        <v>2</v>
      </c>
      <c r="Y238" s="36">
        <v>16</v>
      </c>
      <c r="Z238" s="36">
        <v>5</v>
      </c>
      <c r="AA238" s="37">
        <v>0.76190000000000002</v>
      </c>
      <c r="AB238" s="16">
        <f t="shared" si="15"/>
        <v>0.13098236775818639</v>
      </c>
      <c r="AC238" s="16">
        <f t="shared" si="16"/>
        <v>1.2594458438287154E-2</v>
      </c>
      <c r="AD238" s="16">
        <f t="shared" si="17"/>
        <v>8.8161209068010074E-2</v>
      </c>
    </row>
    <row r="239" spans="1:30">
      <c r="A239" s="64" t="s">
        <v>1042</v>
      </c>
      <c r="B239" s="40">
        <v>2000</v>
      </c>
      <c r="C239" s="40">
        <v>2002</v>
      </c>
      <c r="D239" s="40" t="s">
        <v>291</v>
      </c>
      <c r="E239" s="40">
        <v>105</v>
      </c>
      <c r="F239" s="40">
        <v>2.2000000000000002</v>
      </c>
      <c r="G239" s="40">
        <v>248</v>
      </c>
      <c r="H239" s="40">
        <v>953</v>
      </c>
      <c r="I239" s="40">
        <v>853</v>
      </c>
      <c r="J239" s="40">
        <v>128</v>
      </c>
      <c r="K239" s="40">
        <v>221</v>
      </c>
      <c r="L239" s="40">
        <v>56</v>
      </c>
      <c r="M239" s="40">
        <v>5</v>
      </c>
      <c r="N239" s="40">
        <v>33</v>
      </c>
      <c r="O239" s="40">
        <v>119</v>
      </c>
      <c r="P239" s="40">
        <v>74</v>
      </c>
      <c r="Q239" s="40">
        <v>170</v>
      </c>
      <c r="R239" s="40">
        <v>0.25900000000000001</v>
      </c>
      <c r="S239" s="40">
        <v>0.32500000000000001</v>
      </c>
      <c r="T239" s="40">
        <v>0.45300000000000001</v>
      </c>
      <c r="U239" s="40">
        <v>0.77800000000000002</v>
      </c>
      <c r="V239" s="40">
        <v>0.28499999999999998</v>
      </c>
      <c r="W239" s="40">
        <v>14</v>
      </c>
      <c r="X239" s="40">
        <v>9</v>
      </c>
      <c r="Y239" s="40">
        <v>18</v>
      </c>
      <c r="Z239" s="40">
        <v>17</v>
      </c>
      <c r="AA239" s="41">
        <v>0.51429000000000002</v>
      </c>
      <c r="AB239" s="16">
        <f t="shared" si="15"/>
        <v>0.15005861664712777</v>
      </c>
      <c r="AC239" s="16">
        <f t="shared" si="16"/>
        <v>3.8686987104337635E-2</v>
      </c>
      <c r="AD239" s="16">
        <f t="shared" si="17"/>
        <v>0.1395076201641266</v>
      </c>
    </row>
    <row r="240" spans="1:30" ht="30">
      <c r="A240" s="65" t="s">
        <v>1041</v>
      </c>
      <c r="B240" s="36">
        <v>1997</v>
      </c>
      <c r="C240" s="36">
        <v>1999</v>
      </c>
      <c r="D240" s="36" t="s">
        <v>277</v>
      </c>
      <c r="E240" s="36">
        <v>97</v>
      </c>
      <c r="F240" s="36">
        <v>2.2000000000000002</v>
      </c>
      <c r="G240" s="36">
        <v>183</v>
      </c>
      <c r="H240" s="36">
        <v>751</v>
      </c>
      <c r="I240" s="36">
        <v>706</v>
      </c>
      <c r="J240" s="36">
        <v>95</v>
      </c>
      <c r="K240" s="36">
        <v>191</v>
      </c>
      <c r="L240" s="36">
        <v>40</v>
      </c>
      <c r="M240" s="36">
        <v>11</v>
      </c>
      <c r="N240" s="36">
        <v>27</v>
      </c>
      <c r="O240" s="36">
        <v>100</v>
      </c>
      <c r="P240" s="36">
        <v>24</v>
      </c>
      <c r="Q240" s="36">
        <v>156</v>
      </c>
      <c r="R240" s="36">
        <v>0.27100000000000002</v>
      </c>
      <c r="S240" s="36">
        <v>0.30399999999999999</v>
      </c>
      <c r="T240" s="36">
        <v>0.47299999999999998</v>
      </c>
      <c r="U240" s="36">
        <v>0.77700000000000002</v>
      </c>
      <c r="V240" s="36">
        <v>0.311</v>
      </c>
      <c r="W240" s="36">
        <v>12</v>
      </c>
      <c r="X240" s="36">
        <v>5</v>
      </c>
      <c r="Y240" s="36">
        <v>43</v>
      </c>
      <c r="Z240" s="36">
        <v>17</v>
      </c>
      <c r="AA240" s="37">
        <v>0.71667000000000003</v>
      </c>
      <c r="AB240" s="16">
        <f t="shared" si="15"/>
        <v>0.13456090651558072</v>
      </c>
      <c r="AC240" s="16">
        <f t="shared" si="16"/>
        <v>3.8243626062322948E-2</v>
      </c>
      <c r="AD240" s="16">
        <f t="shared" si="17"/>
        <v>0.14164305949008499</v>
      </c>
    </row>
    <row r="241" spans="1:30">
      <c r="A241" s="64" t="s">
        <v>1040</v>
      </c>
      <c r="B241" s="40">
        <v>1986</v>
      </c>
      <c r="C241" s="40">
        <v>1988</v>
      </c>
      <c r="D241" s="40" t="s">
        <v>279</v>
      </c>
      <c r="E241" s="40">
        <v>98</v>
      </c>
      <c r="F241" s="40">
        <v>2.2000000000000002</v>
      </c>
      <c r="G241" s="40">
        <v>265</v>
      </c>
      <c r="H241" s="40">
        <v>993</v>
      </c>
      <c r="I241" s="40">
        <v>917</v>
      </c>
      <c r="J241" s="40">
        <v>118</v>
      </c>
      <c r="K241" s="40">
        <v>218</v>
      </c>
      <c r="L241" s="40">
        <v>35</v>
      </c>
      <c r="M241" s="40">
        <v>7</v>
      </c>
      <c r="N241" s="40">
        <v>49</v>
      </c>
      <c r="O241" s="40">
        <v>130</v>
      </c>
      <c r="P241" s="40">
        <v>62</v>
      </c>
      <c r="Q241" s="40">
        <v>338</v>
      </c>
      <c r="R241" s="40">
        <v>0.23799999999999999</v>
      </c>
      <c r="S241" s="40">
        <v>0.29099999999999998</v>
      </c>
      <c r="T241" s="40">
        <v>0.45100000000000001</v>
      </c>
      <c r="U241" s="40">
        <v>0.74199999999999999</v>
      </c>
      <c r="V241" s="40">
        <v>0.316</v>
      </c>
      <c r="W241" s="40">
        <v>8</v>
      </c>
      <c r="X241" s="40">
        <v>4</v>
      </c>
      <c r="Y241" s="40">
        <v>40</v>
      </c>
      <c r="Z241" s="40">
        <v>11</v>
      </c>
      <c r="AA241" s="41">
        <v>0.78430999999999995</v>
      </c>
      <c r="AB241" s="16">
        <f t="shared" si="15"/>
        <v>0.128680479825518</v>
      </c>
      <c r="AC241" s="16">
        <f t="shared" si="16"/>
        <v>5.3435114503816793E-2</v>
      </c>
      <c r="AD241" s="16">
        <f t="shared" si="17"/>
        <v>0.14176663031624864</v>
      </c>
    </row>
    <row r="242" spans="1:30">
      <c r="A242" s="65" t="s">
        <v>1039</v>
      </c>
      <c r="B242" s="36">
        <v>1981</v>
      </c>
      <c r="C242" s="36">
        <v>1983</v>
      </c>
      <c r="D242" s="36" t="s">
        <v>277</v>
      </c>
      <c r="E242" s="36">
        <v>102</v>
      </c>
      <c r="F242" s="36">
        <v>2.2000000000000002</v>
      </c>
      <c r="G242" s="36">
        <v>292</v>
      </c>
      <c r="H242" s="36">
        <v>966</v>
      </c>
      <c r="I242" s="36">
        <v>877</v>
      </c>
      <c r="J242" s="36">
        <v>119</v>
      </c>
      <c r="K242" s="36">
        <v>217</v>
      </c>
      <c r="L242" s="36">
        <v>29</v>
      </c>
      <c r="M242" s="36">
        <v>7</v>
      </c>
      <c r="N242" s="36">
        <v>47</v>
      </c>
      <c r="O242" s="36">
        <v>135</v>
      </c>
      <c r="P242" s="36">
        <v>68</v>
      </c>
      <c r="Q242" s="36">
        <v>208</v>
      </c>
      <c r="R242" s="36">
        <v>0.247</v>
      </c>
      <c r="S242" s="36">
        <v>0.30599999999999999</v>
      </c>
      <c r="T242" s="36">
        <v>0.45700000000000002</v>
      </c>
      <c r="U242" s="36">
        <v>0.76300000000000001</v>
      </c>
      <c r="V242" s="36">
        <v>0.27100000000000002</v>
      </c>
      <c r="W242" s="36">
        <v>8</v>
      </c>
      <c r="X242" s="36">
        <v>6</v>
      </c>
      <c r="Y242" s="36">
        <v>7</v>
      </c>
      <c r="Z242" s="36">
        <v>12</v>
      </c>
      <c r="AA242" s="37">
        <v>0.36842000000000003</v>
      </c>
      <c r="AB242" s="16">
        <f t="shared" si="15"/>
        <v>0.13568985176738882</v>
      </c>
      <c r="AC242" s="16">
        <f t="shared" si="16"/>
        <v>5.3591790193842644E-2</v>
      </c>
      <c r="AD242" s="16">
        <f t="shared" si="17"/>
        <v>0.15393386545039908</v>
      </c>
    </row>
    <row r="243" spans="1:30" ht="30">
      <c r="A243" s="64" t="s">
        <v>1038</v>
      </c>
      <c r="B243" s="40">
        <v>2014</v>
      </c>
      <c r="C243" s="40">
        <v>2016</v>
      </c>
      <c r="D243" s="40" t="s">
        <v>280</v>
      </c>
      <c r="E243" s="40">
        <v>98</v>
      </c>
      <c r="F243" s="40">
        <v>2.1</v>
      </c>
      <c r="G243" s="40">
        <v>227</v>
      </c>
      <c r="H243" s="40">
        <v>596</v>
      </c>
      <c r="I243" s="40">
        <v>539</v>
      </c>
      <c r="J243" s="40">
        <v>62</v>
      </c>
      <c r="K243" s="40">
        <v>133</v>
      </c>
      <c r="L243" s="40">
        <v>26</v>
      </c>
      <c r="M243" s="40">
        <v>5</v>
      </c>
      <c r="N243" s="40">
        <v>17</v>
      </c>
      <c r="O243" s="40">
        <v>54</v>
      </c>
      <c r="P243" s="40">
        <v>51</v>
      </c>
      <c r="Q243" s="40">
        <v>131</v>
      </c>
      <c r="R243" s="40">
        <v>0.247</v>
      </c>
      <c r="S243" s="40">
        <v>0.314</v>
      </c>
      <c r="T243" s="40">
        <v>0.40799999999999997</v>
      </c>
      <c r="U243" s="40">
        <v>0.72199999999999998</v>
      </c>
      <c r="V243" s="40">
        <v>0.29499999999999998</v>
      </c>
      <c r="W243" s="40">
        <v>3</v>
      </c>
      <c r="X243" s="40">
        <v>2</v>
      </c>
      <c r="Y243" s="40">
        <v>2</v>
      </c>
      <c r="Z243" s="40">
        <v>2</v>
      </c>
      <c r="AA243" s="41">
        <v>0.5</v>
      </c>
      <c r="AB243" s="16">
        <f t="shared" si="15"/>
        <v>0.11502782931354361</v>
      </c>
      <c r="AC243" s="16">
        <f t="shared" si="16"/>
        <v>3.1539888682745827E-2</v>
      </c>
      <c r="AD243" s="16">
        <f t="shared" si="17"/>
        <v>0.10018552875695733</v>
      </c>
    </row>
    <row r="244" spans="1:30">
      <c r="A244" s="65" t="s">
        <v>1037</v>
      </c>
      <c r="B244" s="36">
        <v>2005</v>
      </c>
      <c r="C244" s="36">
        <v>2007</v>
      </c>
      <c r="D244" s="36" t="s">
        <v>284</v>
      </c>
      <c r="E244" s="36">
        <v>96</v>
      </c>
      <c r="F244" s="36">
        <v>2.1</v>
      </c>
      <c r="G244" s="36">
        <v>219</v>
      </c>
      <c r="H244" s="36">
        <v>714</v>
      </c>
      <c r="I244" s="36">
        <v>632</v>
      </c>
      <c r="J244" s="36">
        <v>73</v>
      </c>
      <c r="K244" s="36">
        <v>159</v>
      </c>
      <c r="L244" s="36">
        <v>41</v>
      </c>
      <c r="M244" s="36">
        <v>3</v>
      </c>
      <c r="N244" s="36">
        <v>21</v>
      </c>
      <c r="O244" s="36">
        <v>84</v>
      </c>
      <c r="P244" s="36">
        <v>48</v>
      </c>
      <c r="Q244" s="36">
        <v>149</v>
      </c>
      <c r="R244" s="36">
        <v>0.252</v>
      </c>
      <c r="S244" s="36">
        <v>0.33</v>
      </c>
      <c r="T244" s="36">
        <v>0.42599999999999999</v>
      </c>
      <c r="U244" s="36">
        <v>0.75600000000000001</v>
      </c>
      <c r="V244" s="36">
        <v>0.29599999999999999</v>
      </c>
      <c r="W244" s="36">
        <v>28</v>
      </c>
      <c r="X244" s="36">
        <v>4</v>
      </c>
      <c r="Y244" s="36">
        <v>3</v>
      </c>
      <c r="Z244" s="36">
        <v>3</v>
      </c>
      <c r="AA244" s="37">
        <v>0.5</v>
      </c>
      <c r="AB244" s="16">
        <f t="shared" si="15"/>
        <v>0.11550632911392406</v>
      </c>
      <c r="AC244" s="16">
        <f t="shared" si="16"/>
        <v>3.3227848101265819E-2</v>
      </c>
      <c r="AD244" s="16">
        <f t="shared" si="17"/>
        <v>0.13291139240506328</v>
      </c>
    </row>
    <row r="245" spans="1:30">
      <c r="A245" s="64" t="s">
        <v>1036</v>
      </c>
      <c r="B245" s="40">
        <v>1995</v>
      </c>
      <c r="C245" s="40">
        <v>1997</v>
      </c>
      <c r="D245" s="40" t="s">
        <v>284</v>
      </c>
      <c r="E245" s="40">
        <v>101</v>
      </c>
      <c r="F245" s="40">
        <v>2.1</v>
      </c>
      <c r="G245" s="40">
        <v>158</v>
      </c>
      <c r="H245" s="40">
        <v>452</v>
      </c>
      <c r="I245" s="40">
        <v>386</v>
      </c>
      <c r="J245" s="40">
        <v>59</v>
      </c>
      <c r="K245" s="40">
        <v>104</v>
      </c>
      <c r="L245" s="40">
        <v>24</v>
      </c>
      <c r="M245" s="40">
        <v>3</v>
      </c>
      <c r="N245" s="40">
        <v>7</v>
      </c>
      <c r="O245" s="40">
        <v>49</v>
      </c>
      <c r="P245" s="40">
        <v>56</v>
      </c>
      <c r="Q245" s="40">
        <v>52</v>
      </c>
      <c r="R245" s="40">
        <v>0.26900000000000002</v>
      </c>
      <c r="S245" s="40">
        <v>0.36599999999999999</v>
      </c>
      <c r="T245" s="40">
        <v>0.40200000000000002</v>
      </c>
      <c r="U245" s="40">
        <v>0.76800000000000002</v>
      </c>
      <c r="V245" s="40">
        <v>0.29499999999999998</v>
      </c>
      <c r="W245" s="40">
        <v>4</v>
      </c>
      <c r="X245" s="40">
        <v>2</v>
      </c>
      <c r="Y245" s="40">
        <v>3</v>
      </c>
      <c r="Z245" s="40">
        <v>1</v>
      </c>
      <c r="AA245" s="41">
        <v>0.75</v>
      </c>
      <c r="AB245" s="16">
        <f t="shared" si="15"/>
        <v>0.15284974093264247</v>
      </c>
      <c r="AC245" s="16">
        <f t="shared" si="16"/>
        <v>1.8134715025906734E-2</v>
      </c>
      <c r="AD245" s="16">
        <f t="shared" si="17"/>
        <v>0.12694300518134716</v>
      </c>
    </row>
    <row r="246" spans="1:30" ht="30">
      <c r="A246" s="65" t="s">
        <v>1035</v>
      </c>
      <c r="B246" s="36">
        <v>1990</v>
      </c>
      <c r="C246" s="36">
        <v>1992</v>
      </c>
      <c r="D246" s="36" t="s">
        <v>284</v>
      </c>
      <c r="E246" s="36">
        <v>98</v>
      </c>
      <c r="F246" s="36">
        <v>2.1</v>
      </c>
      <c r="G246" s="36">
        <v>195</v>
      </c>
      <c r="H246" s="36">
        <v>753</v>
      </c>
      <c r="I246" s="36">
        <v>704</v>
      </c>
      <c r="J246" s="36">
        <v>86</v>
      </c>
      <c r="K246" s="36">
        <v>176</v>
      </c>
      <c r="L246" s="36">
        <v>37</v>
      </c>
      <c r="M246" s="36">
        <v>3</v>
      </c>
      <c r="N246" s="36">
        <v>24</v>
      </c>
      <c r="O246" s="36">
        <v>95</v>
      </c>
      <c r="P246" s="36">
        <v>42</v>
      </c>
      <c r="Q246" s="36">
        <v>137</v>
      </c>
      <c r="R246" s="36">
        <v>0.25</v>
      </c>
      <c r="S246" s="36">
        <v>0.29399999999999998</v>
      </c>
      <c r="T246" s="36">
        <v>0.41299999999999998</v>
      </c>
      <c r="U246" s="36">
        <v>0.70799999999999996</v>
      </c>
      <c r="V246" s="36">
        <v>0.27900000000000003</v>
      </c>
      <c r="W246" s="36">
        <v>3</v>
      </c>
      <c r="X246" s="36">
        <v>2</v>
      </c>
      <c r="Y246" s="36">
        <v>17</v>
      </c>
      <c r="Z246" s="36">
        <v>4</v>
      </c>
      <c r="AA246" s="37">
        <v>0.80952000000000002</v>
      </c>
      <c r="AB246" s="16">
        <f t="shared" si="15"/>
        <v>0.12215909090909091</v>
      </c>
      <c r="AC246" s="16">
        <f t="shared" si="16"/>
        <v>3.4090909090909088E-2</v>
      </c>
      <c r="AD246" s="16">
        <f t="shared" si="17"/>
        <v>0.13494318181818182</v>
      </c>
    </row>
    <row r="247" spans="1:30">
      <c r="A247" s="64" t="s">
        <v>1034</v>
      </c>
      <c r="B247" s="40">
        <v>1984</v>
      </c>
      <c r="C247" s="40">
        <v>1986</v>
      </c>
      <c r="D247" s="40" t="s">
        <v>279</v>
      </c>
      <c r="E247" s="40">
        <v>99</v>
      </c>
      <c r="F247" s="40">
        <v>2.1</v>
      </c>
      <c r="G247" s="40">
        <v>213</v>
      </c>
      <c r="H247" s="40">
        <v>696</v>
      </c>
      <c r="I247" s="40">
        <v>630</v>
      </c>
      <c r="J247" s="40">
        <v>68</v>
      </c>
      <c r="K247" s="40">
        <v>151</v>
      </c>
      <c r="L247" s="40">
        <v>41</v>
      </c>
      <c r="M247" s="40">
        <v>3</v>
      </c>
      <c r="N247" s="40">
        <v>24</v>
      </c>
      <c r="O247" s="40">
        <v>94</v>
      </c>
      <c r="P247" s="40">
        <v>55</v>
      </c>
      <c r="Q247" s="40">
        <v>208</v>
      </c>
      <c r="R247" s="40">
        <v>0.24</v>
      </c>
      <c r="S247" s="40">
        <v>0.30099999999999999</v>
      </c>
      <c r="T247" s="40">
        <v>0.42899999999999999</v>
      </c>
      <c r="U247" s="40">
        <v>0.72899999999999998</v>
      </c>
      <c r="V247" s="40">
        <v>0.314</v>
      </c>
      <c r="W247" s="40">
        <v>3</v>
      </c>
      <c r="X247" s="40">
        <v>7</v>
      </c>
      <c r="Y247" s="40">
        <v>2</v>
      </c>
      <c r="Z247" s="40">
        <v>2</v>
      </c>
      <c r="AA247" s="41">
        <v>0.5</v>
      </c>
      <c r="AB247" s="16">
        <f t="shared" si="15"/>
        <v>0.10793650793650794</v>
      </c>
      <c r="AC247" s="16">
        <f t="shared" si="16"/>
        <v>3.8095238095238099E-2</v>
      </c>
      <c r="AD247" s="16">
        <f t="shared" si="17"/>
        <v>0.1492063492063492</v>
      </c>
    </row>
    <row r="248" spans="1:30">
      <c r="A248" s="65" t="s">
        <v>1033</v>
      </c>
      <c r="B248" s="36">
        <v>1976</v>
      </c>
      <c r="C248" s="36">
        <v>1978</v>
      </c>
      <c r="D248" s="36" t="s">
        <v>291</v>
      </c>
      <c r="E248" s="36">
        <v>105</v>
      </c>
      <c r="F248" s="36">
        <v>2.1</v>
      </c>
      <c r="G248" s="36">
        <v>149</v>
      </c>
      <c r="H248" s="36">
        <v>376</v>
      </c>
      <c r="I248" s="36">
        <v>351</v>
      </c>
      <c r="J248" s="36">
        <v>42</v>
      </c>
      <c r="K248" s="36">
        <v>108</v>
      </c>
      <c r="L248" s="36">
        <v>16</v>
      </c>
      <c r="M248" s="36">
        <v>4</v>
      </c>
      <c r="N248" s="36">
        <v>4</v>
      </c>
      <c r="O248" s="36">
        <v>54</v>
      </c>
      <c r="P248" s="36">
        <v>10</v>
      </c>
      <c r="Q248" s="36">
        <v>25</v>
      </c>
      <c r="R248" s="36">
        <v>0.308</v>
      </c>
      <c r="S248" s="36">
        <v>0.33100000000000002</v>
      </c>
      <c r="T248" s="36">
        <v>0.41</v>
      </c>
      <c r="U248" s="36">
        <v>0.74099999999999999</v>
      </c>
      <c r="V248" s="36">
        <v>0.317</v>
      </c>
      <c r="W248" s="36">
        <v>5</v>
      </c>
      <c r="X248" s="36">
        <v>6</v>
      </c>
      <c r="Y248" s="36">
        <v>4</v>
      </c>
      <c r="Z248" s="36">
        <v>3</v>
      </c>
      <c r="AA248" s="37">
        <v>0.57142999999999999</v>
      </c>
      <c r="AB248" s="16">
        <f t="shared" si="15"/>
        <v>0.11965811965811966</v>
      </c>
      <c r="AC248" s="16">
        <f t="shared" si="16"/>
        <v>1.1396011396011397E-2</v>
      </c>
      <c r="AD248" s="16">
        <f t="shared" si="17"/>
        <v>0.15384615384615385</v>
      </c>
    </row>
    <row r="249" spans="1:30" ht="30">
      <c r="A249" s="64" t="s">
        <v>1032</v>
      </c>
      <c r="B249" s="40">
        <v>2015</v>
      </c>
      <c r="C249" s="40">
        <v>2017</v>
      </c>
      <c r="D249" s="40" t="s">
        <v>293</v>
      </c>
      <c r="E249" s="40">
        <v>97</v>
      </c>
      <c r="F249" s="40">
        <v>2</v>
      </c>
      <c r="G249" s="40">
        <v>215</v>
      </c>
      <c r="H249" s="40">
        <v>690</v>
      </c>
      <c r="I249" s="40">
        <v>638</v>
      </c>
      <c r="J249" s="40">
        <v>88</v>
      </c>
      <c r="K249" s="40">
        <v>163</v>
      </c>
      <c r="L249" s="40">
        <v>29</v>
      </c>
      <c r="M249" s="40">
        <v>7</v>
      </c>
      <c r="N249" s="40">
        <v>24</v>
      </c>
      <c r="O249" s="40">
        <v>68</v>
      </c>
      <c r="P249" s="40">
        <v>36</v>
      </c>
      <c r="Q249" s="40">
        <v>178</v>
      </c>
      <c r="R249" s="40">
        <v>0.255</v>
      </c>
      <c r="S249" s="40">
        <v>0.30499999999999999</v>
      </c>
      <c r="T249" s="40">
        <v>0.436</v>
      </c>
      <c r="U249" s="40">
        <v>0.74099999999999999</v>
      </c>
      <c r="V249" s="40">
        <v>0.317</v>
      </c>
      <c r="W249" s="40">
        <v>11</v>
      </c>
      <c r="X249" s="40">
        <v>3</v>
      </c>
      <c r="Y249" s="40">
        <v>10</v>
      </c>
      <c r="Z249" s="40">
        <v>4</v>
      </c>
      <c r="AA249" s="41">
        <v>0.71428999999999998</v>
      </c>
      <c r="AB249" s="16">
        <f t="shared" si="15"/>
        <v>0.13793103448275862</v>
      </c>
      <c r="AC249" s="16">
        <f t="shared" si="16"/>
        <v>3.7617554858934171E-2</v>
      </c>
      <c r="AD249" s="16">
        <f t="shared" si="17"/>
        <v>0.10658307210031348</v>
      </c>
    </row>
    <row r="250" spans="1:30">
      <c r="A250" s="65" t="s">
        <v>1031</v>
      </c>
      <c r="B250" s="36">
        <v>2014</v>
      </c>
      <c r="C250" s="36">
        <v>2016</v>
      </c>
      <c r="D250" s="36" t="s">
        <v>284</v>
      </c>
      <c r="E250" s="36">
        <v>103</v>
      </c>
      <c r="F250" s="36">
        <v>2</v>
      </c>
      <c r="G250" s="36">
        <v>162</v>
      </c>
      <c r="H250" s="36">
        <v>362</v>
      </c>
      <c r="I250" s="36">
        <v>303</v>
      </c>
      <c r="J250" s="36">
        <v>42</v>
      </c>
      <c r="K250" s="36">
        <v>79</v>
      </c>
      <c r="L250" s="36">
        <v>17</v>
      </c>
      <c r="M250" s="36">
        <v>0</v>
      </c>
      <c r="N250" s="36">
        <v>5</v>
      </c>
      <c r="O250" s="36">
        <v>22</v>
      </c>
      <c r="P250" s="36">
        <v>49</v>
      </c>
      <c r="Q250" s="36">
        <v>68</v>
      </c>
      <c r="R250" s="36">
        <v>0.26100000000000001</v>
      </c>
      <c r="S250" s="36">
        <v>0.377</v>
      </c>
      <c r="T250" s="36">
        <v>0.36599999999999999</v>
      </c>
      <c r="U250" s="36">
        <v>0.74299999999999999</v>
      </c>
      <c r="V250" s="36">
        <v>0.32</v>
      </c>
      <c r="W250" s="36">
        <v>8</v>
      </c>
      <c r="X250" s="36">
        <v>1</v>
      </c>
      <c r="Y250" s="36">
        <v>1</v>
      </c>
      <c r="Z250" s="36">
        <v>1</v>
      </c>
      <c r="AA250" s="37">
        <v>0.5</v>
      </c>
      <c r="AB250" s="16">
        <f t="shared" si="15"/>
        <v>0.13861386138613863</v>
      </c>
      <c r="AC250" s="16">
        <f t="shared" si="16"/>
        <v>1.65016501650165E-2</v>
      </c>
      <c r="AD250" s="16">
        <f t="shared" si="17"/>
        <v>7.2607260726072612E-2</v>
      </c>
    </row>
    <row r="251" spans="1:30">
      <c r="A251" s="64" t="s">
        <v>1030</v>
      </c>
      <c r="B251" s="40">
        <v>2009</v>
      </c>
      <c r="C251" s="40">
        <v>2011</v>
      </c>
      <c r="D251" s="40" t="s">
        <v>284</v>
      </c>
      <c r="E251" s="40">
        <v>98</v>
      </c>
      <c r="F251" s="40">
        <v>2</v>
      </c>
      <c r="G251" s="40">
        <v>212</v>
      </c>
      <c r="H251" s="40">
        <v>790</v>
      </c>
      <c r="I251" s="40">
        <v>741</v>
      </c>
      <c r="J251" s="40">
        <v>73</v>
      </c>
      <c r="K251" s="40">
        <v>202</v>
      </c>
      <c r="L251" s="40">
        <v>43</v>
      </c>
      <c r="M251" s="40">
        <v>5</v>
      </c>
      <c r="N251" s="40">
        <v>18</v>
      </c>
      <c r="O251" s="40">
        <v>95</v>
      </c>
      <c r="P251" s="40">
        <v>32</v>
      </c>
      <c r="Q251" s="40">
        <v>194</v>
      </c>
      <c r="R251" s="40">
        <v>0.27300000000000002</v>
      </c>
      <c r="S251" s="40">
        <v>0.308</v>
      </c>
      <c r="T251" s="40">
        <v>0.41699999999999998</v>
      </c>
      <c r="U251" s="40">
        <v>0.72499999999999998</v>
      </c>
      <c r="V251" s="40">
        <v>0.34300000000000003</v>
      </c>
      <c r="W251" s="40">
        <v>9</v>
      </c>
      <c r="X251" s="40">
        <v>8</v>
      </c>
      <c r="Y251" s="40">
        <v>5</v>
      </c>
      <c r="Z251" s="40">
        <v>2</v>
      </c>
      <c r="AA251" s="41">
        <v>0.71428999999999998</v>
      </c>
      <c r="AB251" s="16">
        <f t="shared" si="15"/>
        <v>9.8515519568151147E-2</v>
      </c>
      <c r="AC251" s="16">
        <f t="shared" si="16"/>
        <v>2.4291497975708502E-2</v>
      </c>
      <c r="AD251" s="16">
        <f t="shared" si="17"/>
        <v>0.12820512820512819</v>
      </c>
    </row>
    <row r="252" spans="1:30">
      <c r="A252" s="65" t="s">
        <v>1029</v>
      </c>
      <c r="B252" s="36">
        <v>1999</v>
      </c>
      <c r="C252" s="36">
        <v>2001</v>
      </c>
      <c r="D252" s="36" t="s">
        <v>280</v>
      </c>
      <c r="E252" s="36">
        <v>95</v>
      </c>
      <c r="F252" s="36">
        <v>2</v>
      </c>
      <c r="G252" s="36">
        <v>156</v>
      </c>
      <c r="H252" s="36">
        <v>527</v>
      </c>
      <c r="I252" s="36">
        <v>452</v>
      </c>
      <c r="J252" s="36">
        <v>86</v>
      </c>
      <c r="K252" s="36">
        <v>125</v>
      </c>
      <c r="L252" s="36">
        <v>28</v>
      </c>
      <c r="M252" s="36">
        <v>4</v>
      </c>
      <c r="N252" s="36">
        <v>18</v>
      </c>
      <c r="O252" s="36">
        <v>71</v>
      </c>
      <c r="P252" s="36">
        <v>61</v>
      </c>
      <c r="Q252" s="36">
        <v>113</v>
      </c>
      <c r="R252" s="36">
        <v>0.27700000000000002</v>
      </c>
      <c r="S252" s="36">
        <v>0.36399999999999999</v>
      </c>
      <c r="T252" s="36">
        <v>0.47599999999999998</v>
      </c>
      <c r="U252" s="36">
        <v>0.83899999999999997</v>
      </c>
      <c r="V252" s="36">
        <v>0.32600000000000001</v>
      </c>
      <c r="W252" s="36">
        <v>5</v>
      </c>
      <c r="X252" s="36">
        <v>7</v>
      </c>
      <c r="Y252" s="36">
        <v>5</v>
      </c>
      <c r="Z252" s="36">
        <v>5</v>
      </c>
      <c r="AA252" s="37">
        <v>0.5</v>
      </c>
      <c r="AB252" s="16">
        <f t="shared" si="15"/>
        <v>0.19026548672566371</v>
      </c>
      <c r="AC252" s="16">
        <f t="shared" si="16"/>
        <v>3.9823008849557522E-2</v>
      </c>
      <c r="AD252" s="16">
        <f t="shared" si="17"/>
        <v>0.15707964601769911</v>
      </c>
    </row>
    <row r="253" spans="1:30" ht="30">
      <c r="A253" s="64" t="s">
        <v>1028</v>
      </c>
      <c r="B253" s="40">
        <v>1994</v>
      </c>
      <c r="C253" s="40">
        <v>1996</v>
      </c>
      <c r="D253" s="40" t="s">
        <v>280</v>
      </c>
      <c r="E253" s="40">
        <v>97</v>
      </c>
      <c r="F253" s="40">
        <v>2</v>
      </c>
      <c r="G253" s="40">
        <v>261</v>
      </c>
      <c r="H253" s="40">
        <v>1055</v>
      </c>
      <c r="I253" s="40">
        <v>994</v>
      </c>
      <c r="J253" s="40">
        <v>129</v>
      </c>
      <c r="K253" s="40">
        <v>298</v>
      </c>
      <c r="L253" s="40">
        <v>52</v>
      </c>
      <c r="M253" s="40">
        <v>3</v>
      </c>
      <c r="N253" s="40">
        <v>28</v>
      </c>
      <c r="O253" s="40">
        <v>142</v>
      </c>
      <c r="P253" s="40">
        <v>46</v>
      </c>
      <c r="Q253" s="40">
        <v>151</v>
      </c>
      <c r="R253" s="40">
        <v>0.3</v>
      </c>
      <c r="S253" s="40">
        <v>0.32900000000000001</v>
      </c>
      <c r="T253" s="40">
        <v>0.443</v>
      </c>
      <c r="U253" s="40">
        <v>0.77200000000000002</v>
      </c>
      <c r="V253" s="40">
        <v>0.32800000000000001</v>
      </c>
      <c r="W253" s="40">
        <v>1</v>
      </c>
      <c r="X253" s="40">
        <v>7</v>
      </c>
      <c r="Y253" s="40">
        <v>13</v>
      </c>
      <c r="Z253" s="40">
        <v>11</v>
      </c>
      <c r="AA253" s="41">
        <v>0.54166999999999998</v>
      </c>
      <c r="AB253" s="16">
        <f t="shared" si="15"/>
        <v>0.12977867203219315</v>
      </c>
      <c r="AC253" s="16">
        <f t="shared" si="16"/>
        <v>2.8169014084507043E-2</v>
      </c>
      <c r="AD253" s="16">
        <f t="shared" si="17"/>
        <v>0.14285714285714285</v>
      </c>
    </row>
    <row r="254" spans="1:30">
      <c r="A254" s="65" t="s">
        <v>1027</v>
      </c>
      <c r="B254" s="36">
        <v>2015</v>
      </c>
      <c r="C254" s="36">
        <v>2017</v>
      </c>
      <c r="D254" s="36" t="s">
        <v>284</v>
      </c>
      <c r="E254" s="36">
        <v>103</v>
      </c>
      <c r="F254" s="36">
        <v>1.9</v>
      </c>
      <c r="G254" s="36">
        <v>242</v>
      </c>
      <c r="H254" s="36">
        <v>853</v>
      </c>
      <c r="I254" s="36">
        <v>766</v>
      </c>
      <c r="J254" s="36">
        <v>105</v>
      </c>
      <c r="K254" s="36">
        <v>187</v>
      </c>
      <c r="L254" s="36">
        <v>37</v>
      </c>
      <c r="M254" s="36">
        <v>4</v>
      </c>
      <c r="N254" s="36">
        <v>42</v>
      </c>
      <c r="O254" s="36">
        <v>111</v>
      </c>
      <c r="P254" s="36">
        <v>61</v>
      </c>
      <c r="Q254" s="36">
        <v>197</v>
      </c>
      <c r="R254" s="36">
        <v>0.24399999999999999</v>
      </c>
      <c r="S254" s="36">
        <v>0.315</v>
      </c>
      <c r="T254" s="36">
        <v>0.46700000000000003</v>
      </c>
      <c r="U254" s="36">
        <v>0.78300000000000003</v>
      </c>
      <c r="V254" s="36">
        <v>0.27300000000000002</v>
      </c>
      <c r="W254" s="36">
        <v>21</v>
      </c>
      <c r="X254" s="36">
        <v>5</v>
      </c>
      <c r="Y254" s="36">
        <v>9</v>
      </c>
      <c r="Z254" s="36">
        <v>8</v>
      </c>
      <c r="AA254" s="37">
        <v>0.52941000000000005</v>
      </c>
      <c r="AB254" s="16">
        <f t="shared" si="15"/>
        <v>0.13707571801566579</v>
      </c>
      <c r="AC254" s="16">
        <f t="shared" si="16"/>
        <v>5.4830287206266322E-2</v>
      </c>
      <c r="AD254" s="16">
        <f t="shared" si="17"/>
        <v>0.14490861618798956</v>
      </c>
    </row>
    <row r="255" spans="1:30" ht="30">
      <c r="A255" s="64" t="s">
        <v>1026</v>
      </c>
      <c r="B255" s="40">
        <v>2010</v>
      </c>
      <c r="C255" s="40">
        <v>2012</v>
      </c>
      <c r="D255" s="40" t="s">
        <v>284</v>
      </c>
      <c r="E255" s="40">
        <v>102</v>
      </c>
      <c r="F255" s="40">
        <v>1.9</v>
      </c>
      <c r="G255" s="40">
        <v>295</v>
      </c>
      <c r="H255" s="40">
        <v>1042</v>
      </c>
      <c r="I255" s="40">
        <v>936</v>
      </c>
      <c r="J255" s="40">
        <v>121</v>
      </c>
      <c r="K255" s="40">
        <v>247</v>
      </c>
      <c r="L255" s="40">
        <v>44</v>
      </c>
      <c r="M255" s="40">
        <v>1</v>
      </c>
      <c r="N255" s="40">
        <v>40</v>
      </c>
      <c r="O255" s="40">
        <v>126</v>
      </c>
      <c r="P255" s="40">
        <v>87</v>
      </c>
      <c r="Q255" s="40">
        <v>199</v>
      </c>
      <c r="R255" s="40">
        <v>0.26400000000000001</v>
      </c>
      <c r="S255" s="40">
        <v>0.32800000000000001</v>
      </c>
      <c r="T255" s="40">
        <v>0.441</v>
      </c>
      <c r="U255" s="40">
        <v>0.76900000000000002</v>
      </c>
      <c r="V255" s="40">
        <v>0.29299999999999998</v>
      </c>
      <c r="W255" s="40">
        <v>6</v>
      </c>
      <c r="X255" s="40">
        <v>9</v>
      </c>
      <c r="Y255" s="40">
        <v>6</v>
      </c>
      <c r="Z255" s="40">
        <v>4</v>
      </c>
      <c r="AA255" s="41">
        <v>0.6</v>
      </c>
      <c r="AB255" s="16">
        <f t="shared" si="15"/>
        <v>0.12927350427350429</v>
      </c>
      <c r="AC255" s="16">
        <f t="shared" si="16"/>
        <v>4.2735042735042736E-2</v>
      </c>
      <c r="AD255" s="16">
        <f t="shared" si="17"/>
        <v>0.13461538461538461</v>
      </c>
    </row>
    <row r="256" spans="1:30">
      <c r="A256" s="65" t="s">
        <v>1025</v>
      </c>
      <c r="B256" s="36">
        <v>2007</v>
      </c>
      <c r="C256" s="36">
        <v>2009</v>
      </c>
      <c r="D256" s="36" t="s">
        <v>280</v>
      </c>
      <c r="E256" s="36">
        <v>96</v>
      </c>
      <c r="F256" s="36">
        <v>1.9</v>
      </c>
      <c r="G256" s="36">
        <v>263</v>
      </c>
      <c r="H256" s="36">
        <v>841</v>
      </c>
      <c r="I256" s="36">
        <v>734</v>
      </c>
      <c r="J256" s="36">
        <v>110</v>
      </c>
      <c r="K256" s="36">
        <v>175</v>
      </c>
      <c r="L256" s="36">
        <v>41</v>
      </c>
      <c r="M256" s="36">
        <v>5</v>
      </c>
      <c r="N256" s="36">
        <v>36</v>
      </c>
      <c r="O256" s="36">
        <v>120</v>
      </c>
      <c r="P256" s="36">
        <v>87</v>
      </c>
      <c r="Q256" s="36">
        <v>249</v>
      </c>
      <c r="R256" s="36">
        <v>0.23799999999999999</v>
      </c>
      <c r="S256" s="36">
        <v>0.32800000000000001</v>
      </c>
      <c r="T256" s="36">
        <v>0.45500000000000002</v>
      </c>
      <c r="U256" s="36">
        <v>0.78300000000000003</v>
      </c>
      <c r="V256" s="36">
        <v>0.30499999999999999</v>
      </c>
      <c r="W256" s="36">
        <v>14</v>
      </c>
      <c r="X256" s="36">
        <v>6</v>
      </c>
      <c r="Y256" s="36">
        <v>8</v>
      </c>
      <c r="Z256" s="36">
        <v>5</v>
      </c>
      <c r="AA256" s="37">
        <v>0.61538000000000004</v>
      </c>
      <c r="AB256" s="16">
        <f t="shared" si="15"/>
        <v>0.14986376021798364</v>
      </c>
      <c r="AC256" s="16">
        <f t="shared" si="16"/>
        <v>4.9046321525885561E-2</v>
      </c>
      <c r="AD256" s="16">
        <f t="shared" si="17"/>
        <v>0.16348773841961853</v>
      </c>
    </row>
    <row r="257" spans="1:30" ht="30">
      <c r="A257" s="64" t="s">
        <v>1024</v>
      </c>
      <c r="B257" s="40">
        <v>1995</v>
      </c>
      <c r="C257" s="40">
        <v>1997</v>
      </c>
      <c r="D257" s="40" t="s">
        <v>293</v>
      </c>
      <c r="E257" s="40">
        <v>102</v>
      </c>
      <c r="F257" s="40">
        <v>1.9</v>
      </c>
      <c r="G257" s="40">
        <v>126</v>
      </c>
      <c r="H257" s="40">
        <v>411</v>
      </c>
      <c r="I257" s="40">
        <v>363</v>
      </c>
      <c r="J257" s="40">
        <v>50</v>
      </c>
      <c r="K257" s="40">
        <v>100</v>
      </c>
      <c r="L257" s="40">
        <v>24</v>
      </c>
      <c r="M257" s="40">
        <v>1</v>
      </c>
      <c r="N257" s="40">
        <v>10</v>
      </c>
      <c r="O257" s="40">
        <v>44</v>
      </c>
      <c r="P257" s="40">
        <v>43</v>
      </c>
      <c r="Q257" s="40">
        <v>72</v>
      </c>
      <c r="R257" s="40">
        <v>0.27500000000000002</v>
      </c>
      <c r="S257" s="40">
        <v>0.35499999999999998</v>
      </c>
      <c r="T257" s="40">
        <v>0.43</v>
      </c>
      <c r="U257" s="40">
        <v>0.78400000000000003</v>
      </c>
      <c r="V257" s="40">
        <v>0.31900000000000001</v>
      </c>
      <c r="W257" s="40">
        <v>2</v>
      </c>
      <c r="X257" s="40">
        <v>1</v>
      </c>
      <c r="Y257" s="40">
        <v>0</v>
      </c>
      <c r="Z257" s="40">
        <v>1</v>
      </c>
      <c r="AA257" s="41">
        <v>0</v>
      </c>
      <c r="AB257" s="16">
        <f t="shared" si="15"/>
        <v>0.13774104683195593</v>
      </c>
      <c r="AC257" s="16">
        <f t="shared" si="16"/>
        <v>2.7548209366391185E-2</v>
      </c>
      <c r="AD257" s="16">
        <f t="shared" si="17"/>
        <v>0.12121212121212122</v>
      </c>
    </row>
    <row r="258" spans="1:30">
      <c r="A258" s="65" t="s">
        <v>1023</v>
      </c>
      <c r="B258" s="36">
        <v>1981</v>
      </c>
      <c r="C258" s="36">
        <v>1983</v>
      </c>
      <c r="D258" s="36" t="s">
        <v>281</v>
      </c>
      <c r="E258" s="36">
        <v>97</v>
      </c>
      <c r="F258" s="36">
        <v>1.9</v>
      </c>
      <c r="G258" s="36">
        <v>243</v>
      </c>
      <c r="H258" s="36">
        <v>674</v>
      </c>
      <c r="I258" s="36">
        <v>622</v>
      </c>
      <c r="J258" s="36">
        <v>79</v>
      </c>
      <c r="K258" s="36">
        <v>172</v>
      </c>
      <c r="L258" s="36">
        <v>22</v>
      </c>
      <c r="M258" s="36">
        <v>11</v>
      </c>
      <c r="N258" s="36">
        <v>10</v>
      </c>
      <c r="O258" s="36">
        <v>94</v>
      </c>
      <c r="P258" s="36">
        <v>40</v>
      </c>
      <c r="Q258" s="36">
        <v>110</v>
      </c>
      <c r="R258" s="36">
        <v>0.27700000000000002</v>
      </c>
      <c r="S258" s="36">
        <v>0.31900000000000001</v>
      </c>
      <c r="T258" s="36">
        <v>0.39500000000000002</v>
      </c>
      <c r="U258" s="36">
        <v>0.71399999999999997</v>
      </c>
      <c r="V258" s="36">
        <v>0.318</v>
      </c>
      <c r="W258" s="36">
        <v>2</v>
      </c>
      <c r="X258" s="36">
        <v>7</v>
      </c>
      <c r="Y258" s="36">
        <v>45</v>
      </c>
      <c r="Z258" s="36">
        <v>20</v>
      </c>
      <c r="AA258" s="37">
        <v>0.69230999999999998</v>
      </c>
      <c r="AB258" s="16">
        <f t="shared" si="15"/>
        <v>0.12700964630225081</v>
      </c>
      <c r="AC258" s="16">
        <f t="shared" si="16"/>
        <v>1.607717041800643E-2</v>
      </c>
      <c r="AD258" s="16">
        <f t="shared" si="17"/>
        <v>0.15112540192926044</v>
      </c>
    </row>
    <row r="259" spans="1:30">
      <c r="A259" s="64" t="s">
        <v>1022</v>
      </c>
      <c r="B259" s="40">
        <v>1973</v>
      </c>
      <c r="C259" s="40">
        <v>1975</v>
      </c>
      <c r="D259" s="40" t="s">
        <v>281</v>
      </c>
      <c r="E259" s="40">
        <v>95</v>
      </c>
      <c r="F259" s="40">
        <v>1.9</v>
      </c>
      <c r="G259" s="40">
        <v>153</v>
      </c>
      <c r="H259" s="40">
        <v>516</v>
      </c>
      <c r="I259" s="40">
        <v>472</v>
      </c>
      <c r="J259" s="40">
        <v>43</v>
      </c>
      <c r="K259" s="40">
        <v>125</v>
      </c>
      <c r="L259" s="40">
        <v>30</v>
      </c>
      <c r="M259" s="40">
        <v>6</v>
      </c>
      <c r="N259" s="40">
        <v>1</v>
      </c>
      <c r="O259" s="40">
        <v>51</v>
      </c>
      <c r="P259" s="40">
        <v>40</v>
      </c>
      <c r="Q259" s="40">
        <v>69</v>
      </c>
      <c r="R259" s="40">
        <v>0.26500000000000001</v>
      </c>
      <c r="S259" s="40">
        <v>0.32200000000000001</v>
      </c>
      <c r="T259" s="40">
        <v>0.36</v>
      </c>
      <c r="U259" s="40">
        <v>0.68200000000000005</v>
      </c>
      <c r="V259" s="40">
        <v>0.308</v>
      </c>
      <c r="W259" s="40">
        <v>0</v>
      </c>
      <c r="X259" s="40">
        <v>1</v>
      </c>
      <c r="Y259" s="40">
        <v>4</v>
      </c>
      <c r="Z259" s="40">
        <v>9</v>
      </c>
      <c r="AA259" s="41">
        <v>0.30769000000000002</v>
      </c>
      <c r="AB259" s="16">
        <f t="shared" si="15"/>
        <v>9.110169491525423E-2</v>
      </c>
      <c r="AC259" s="16">
        <f t="shared" si="16"/>
        <v>2.1186440677966102E-3</v>
      </c>
      <c r="AD259" s="16">
        <f t="shared" si="17"/>
        <v>0.10805084745762712</v>
      </c>
    </row>
    <row r="260" spans="1:30">
      <c r="A260" s="65" t="s">
        <v>1021</v>
      </c>
      <c r="B260" s="36">
        <v>2007</v>
      </c>
      <c r="C260" s="36">
        <v>2009</v>
      </c>
      <c r="D260" s="36" t="s">
        <v>277</v>
      </c>
      <c r="E260" s="36">
        <v>101</v>
      </c>
      <c r="F260" s="36">
        <v>1.8</v>
      </c>
      <c r="G260" s="36">
        <v>212</v>
      </c>
      <c r="H260" s="36">
        <v>799</v>
      </c>
      <c r="I260" s="36">
        <v>678</v>
      </c>
      <c r="J260" s="36">
        <v>106</v>
      </c>
      <c r="K260" s="36">
        <v>169</v>
      </c>
      <c r="L260" s="36">
        <v>38</v>
      </c>
      <c r="M260" s="36">
        <v>6</v>
      </c>
      <c r="N260" s="36">
        <v>16</v>
      </c>
      <c r="O260" s="36">
        <v>79</v>
      </c>
      <c r="P260" s="36">
        <v>101</v>
      </c>
      <c r="Q260" s="36">
        <v>135</v>
      </c>
      <c r="R260" s="36">
        <v>0.249</v>
      </c>
      <c r="S260" s="36">
        <v>0.34799999999999998</v>
      </c>
      <c r="T260" s="36">
        <v>0.39400000000000002</v>
      </c>
      <c r="U260" s="36">
        <v>0.74199999999999999</v>
      </c>
      <c r="V260" s="36">
        <v>0.28699999999999998</v>
      </c>
      <c r="W260" s="36">
        <v>6</v>
      </c>
      <c r="X260" s="36">
        <v>7</v>
      </c>
      <c r="Y260" s="36">
        <v>3</v>
      </c>
      <c r="Z260" s="36">
        <v>3</v>
      </c>
      <c r="AA260" s="37">
        <v>0.5</v>
      </c>
      <c r="AB260" s="16">
        <f t="shared" si="15"/>
        <v>0.15634218289085547</v>
      </c>
      <c r="AC260" s="16">
        <f t="shared" si="16"/>
        <v>2.359882005899705E-2</v>
      </c>
      <c r="AD260" s="16">
        <f t="shared" si="17"/>
        <v>0.11651917404129794</v>
      </c>
    </row>
    <row r="261" spans="1:30">
      <c r="A261" s="64" t="s">
        <v>1020</v>
      </c>
      <c r="B261" s="40">
        <v>2001</v>
      </c>
      <c r="C261" s="40">
        <v>2003</v>
      </c>
      <c r="D261" s="40" t="s">
        <v>279</v>
      </c>
      <c r="E261" s="40">
        <v>96</v>
      </c>
      <c r="F261" s="40">
        <v>1.8</v>
      </c>
      <c r="G261" s="40">
        <v>146</v>
      </c>
      <c r="H261" s="40">
        <v>504</v>
      </c>
      <c r="I261" s="40">
        <v>452</v>
      </c>
      <c r="J261" s="40">
        <v>59</v>
      </c>
      <c r="K261" s="40">
        <v>123</v>
      </c>
      <c r="L261" s="40">
        <v>22</v>
      </c>
      <c r="M261" s="40">
        <v>1</v>
      </c>
      <c r="N261" s="40">
        <v>11</v>
      </c>
      <c r="O261" s="40">
        <v>45</v>
      </c>
      <c r="P261" s="40">
        <v>47</v>
      </c>
      <c r="Q261" s="40">
        <v>113</v>
      </c>
      <c r="R261" s="40">
        <v>0.27200000000000002</v>
      </c>
      <c r="S261" s="40">
        <v>0.33900000000000002</v>
      </c>
      <c r="T261" s="40">
        <v>0.39800000000000002</v>
      </c>
      <c r="U261" s="40">
        <v>0.73699999999999999</v>
      </c>
      <c r="V261" s="40">
        <v>0.33800000000000002</v>
      </c>
      <c r="W261" s="40">
        <v>0</v>
      </c>
      <c r="X261" s="40">
        <v>3</v>
      </c>
      <c r="Y261" s="40">
        <v>12</v>
      </c>
      <c r="Z261" s="40">
        <v>2</v>
      </c>
      <c r="AA261" s="41">
        <v>0.85714000000000001</v>
      </c>
      <c r="AB261" s="16">
        <f t="shared" si="15"/>
        <v>0.13053097345132744</v>
      </c>
      <c r="AC261" s="16">
        <f t="shared" si="16"/>
        <v>2.4336283185840708E-2</v>
      </c>
      <c r="AD261" s="16">
        <f t="shared" si="17"/>
        <v>9.9557522123893807E-2</v>
      </c>
    </row>
    <row r="262" spans="1:30">
      <c r="A262" s="65" t="s">
        <v>1019</v>
      </c>
      <c r="B262" s="36">
        <v>1999</v>
      </c>
      <c r="C262" s="36">
        <v>2001</v>
      </c>
      <c r="D262" s="36" t="s">
        <v>284</v>
      </c>
      <c r="E262" s="36">
        <v>103</v>
      </c>
      <c r="F262" s="36">
        <v>1.8</v>
      </c>
      <c r="G262" s="36">
        <v>230</v>
      </c>
      <c r="H262" s="36">
        <v>766</v>
      </c>
      <c r="I262" s="36">
        <v>679</v>
      </c>
      <c r="J262" s="36">
        <v>81</v>
      </c>
      <c r="K262" s="36">
        <v>182</v>
      </c>
      <c r="L262" s="36">
        <v>42</v>
      </c>
      <c r="M262" s="36">
        <v>1</v>
      </c>
      <c r="N262" s="36">
        <v>23</v>
      </c>
      <c r="O262" s="36">
        <v>86</v>
      </c>
      <c r="P262" s="36">
        <v>69</v>
      </c>
      <c r="Q262" s="36">
        <v>124</v>
      </c>
      <c r="R262" s="36">
        <v>0.26800000000000002</v>
      </c>
      <c r="S262" s="36">
        <v>0.34699999999999998</v>
      </c>
      <c r="T262" s="36">
        <v>0.434</v>
      </c>
      <c r="U262" s="36">
        <v>0.78200000000000003</v>
      </c>
      <c r="V262" s="36">
        <v>0.29699999999999999</v>
      </c>
      <c r="W262" s="36">
        <v>15</v>
      </c>
      <c r="X262" s="36">
        <v>3</v>
      </c>
      <c r="Y262" s="36">
        <v>3</v>
      </c>
      <c r="Z262" s="36">
        <v>4</v>
      </c>
      <c r="AA262" s="37">
        <v>0.42857000000000001</v>
      </c>
      <c r="AB262" s="16">
        <f t="shared" si="15"/>
        <v>0.11929307805596466</v>
      </c>
      <c r="AC262" s="16">
        <f t="shared" si="16"/>
        <v>3.3873343151693665E-2</v>
      </c>
      <c r="AD262" s="16">
        <f t="shared" si="17"/>
        <v>0.12665684830633284</v>
      </c>
    </row>
    <row r="263" spans="1:30">
      <c r="A263" s="64" t="s">
        <v>1018</v>
      </c>
      <c r="B263" s="40">
        <v>1998</v>
      </c>
      <c r="C263" s="40">
        <v>2000</v>
      </c>
      <c r="D263" s="40" t="s">
        <v>291</v>
      </c>
      <c r="E263" s="40">
        <v>105</v>
      </c>
      <c r="F263" s="40">
        <v>1.8</v>
      </c>
      <c r="G263" s="40">
        <v>262</v>
      </c>
      <c r="H263" s="40">
        <v>986</v>
      </c>
      <c r="I263" s="40">
        <v>891</v>
      </c>
      <c r="J263" s="40">
        <v>116</v>
      </c>
      <c r="K263" s="40">
        <v>238</v>
      </c>
      <c r="L263" s="40">
        <v>66</v>
      </c>
      <c r="M263" s="40">
        <v>5</v>
      </c>
      <c r="N263" s="40">
        <v>42</v>
      </c>
      <c r="O263" s="40">
        <v>152</v>
      </c>
      <c r="P263" s="40">
        <v>81</v>
      </c>
      <c r="Q263" s="40">
        <v>227</v>
      </c>
      <c r="R263" s="40">
        <v>0.26700000000000002</v>
      </c>
      <c r="S263" s="40">
        <v>0.33400000000000002</v>
      </c>
      <c r="T263" s="40">
        <v>0.49399999999999999</v>
      </c>
      <c r="U263" s="40">
        <v>0.82699999999999996</v>
      </c>
      <c r="V263" s="40">
        <v>0.313</v>
      </c>
      <c r="W263" s="40">
        <v>10</v>
      </c>
      <c r="X263" s="40">
        <v>4</v>
      </c>
      <c r="Y263" s="40">
        <v>1</v>
      </c>
      <c r="Z263" s="40">
        <v>2</v>
      </c>
      <c r="AA263" s="41">
        <v>0.33333000000000002</v>
      </c>
      <c r="AB263" s="16">
        <f t="shared" si="15"/>
        <v>0.13019079685746351</v>
      </c>
      <c r="AC263" s="16">
        <f t="shared" si="16"/>
        <v>4.7138047138047139E-2</v>
      </c>
      <c r="AD263" s="16">
        <f t="shared" si="17"/>
        <v>0.17059483726150393</v>
      </c>
    </row>
    <row r="264" spans="1:30" ht="30">
      <c r="A264" s="65" t="s">
        <v>1017</v>
      </c>
      <c r="B264" s="36">
        <v>1987</v>
      </c>
      <c r="C264" s="36">
        <v>1989</v>
      </c>
      <c r="D264" s="36" t="s">
        <v>302</v>
      </c>
      <c r="E264" s="36">
        <v>105</v>
      </c>
      <c r="F264" s="36">
        <v>1.8</v>
      </c>
      <c r="G264" s="36">
        <v>209</v>
      </c>
      <c r="H264" s="36">
        <v>539</v>
      </c>
      <c r="I264" s="36">
        <v>468</v>
      </c>
      <c r="J264" s="36">
        <v>64</v>
      </c>
      <c r="K264" s="36">
        <v>119</v>
      </c>
      <c r="L264" s="36">
        <v>21</v>
      </c>
      <c r="M264" s="36">
        <v>1</v>
      </c>
      <c r="N264" s="36">
        <v>17</v>
      </c>
      <c r="O264" s="36">
        <v>67</v>
      </c>
      <c r="P264" s="36">
        <v>56</v>
      </c>
      <c r="Q264" s="36">
        <v>68</v>
      </c>
      <c r="R264" s="36">
        <v>0.254</v>
      </c>
      <c r="S264" s="36">
        <v>0.33100000000000002</v>
      </c>
      <c r="T264" s="36">
        <v>0.41199999999999998</v>
      </c>
      <c r="U264" s="36">
        <v>0.74399999999999999</v>
      </c>
      <c r="V264" s="36">
        <v>0.26</v>
      </c>
      <c r="W264" s="36">
        <v>3</v>
      </c>
      <c r="X264" s="36">
        <v>10</v>
      </c>
      <c r="Y264" s="36">
        <v>11</v>
      </c>
      <c r="Z264" s="36">
        <v>4</v>
      </c>
      <c r="AA264" s="37">
        <v>0.73333000000000004</v>
      </c>
      <c r="AB264" s="16">
        <f t="shared" si="15"/>
        <v>0.13675213675213677</v>
      </c>
      <c r="AC264" s="16">
        <f t="shared" si="16"/>
        <v>3.6324786324786328E-2</v>
      </c>
      <c r="AD264" s="16">
        <f t="shared" si="17"/>
        <v>0.14316239316239315</v>
      </c>
    </row>
    <row r="265" spans="1:30">
      <c r="A265" s="64" t="s">
        <v>1016</v>
      </c>
      <c r="B265" s="40">
        <v>1983</v>
      </c>
      <c r="C265" s="40">
        <v>1985</v>
      </c>
      <c r="D265" s="40" t="s">
        <v>284</v>
      </c>
      <c r="E265" s="40">
        <v>96</v>
      </c>
      <c r="F265" s="40">
        <v>1.8</v>
      </c>
      <c r="G265" s="40">
        <v>137</v>
      </c>
      <c r="H265" s="40">
        <v>515</v>
      </c>
      <c r="I265" s="40">
        <v>477</v>
      </c>
      <c r="J265" s="40">
        <v>54</v>
      </c>
      <c r="K265" s="40">
        <v>114</v>
      </c>
      <c r="L265" s="40">
        <v>16</v>
      </c>
      <c r="M265" s="40">
        <v>1</v>
      </c>
      <c r="N265" s="40">
        <v>25</v>
      </c>
      <c r="O265" s="40">
        <v>57</v>
      </c>
      <c r="P265" s="40">
        <v>23</v>
      </c>
      <c r="Q265" s="40">
        <v>138</v>
      </c>
      <c r="R265" s="40">
        <v>0.23899999999999999</v>
      </c>
      <c r="S265" s="40">
        <v>0.27900000000000003</v>
      </c>
      <c r="T265" s="40">
        <v>0.434</v>
      </c>
      <c r="U265" s="40">
        <v>0.71299999999999997</v>
      </c>
      <c r="V265" s="40">
        <v>0.28000000000000003</v>
      </c>
      <c r="W265" s="40">
        <v>5</v>
      </c>
      <c r="X265" s="40">
        <v>4</v>
      </c>
      <c r="Y265" s="40">
        <v>0</v>
      </c>
      <c r="Z265" s="40">
        <v>3</v>
      </c>
      <c r="AA265" s="41">
        <v>0</v>
      </c>
      <c r="AB265" s="16">
        <f t="shared" si="15"/>
        <v>0.11320754716981132</v>
      </c>
      <c r="AC265" s="16">
        <f t="shared" si="16"/>
        <v>5.2410901467505239E-2</v>
      </c>
      <c r="AD265" s="16">
        <f t="shared" si="17"/>
        <v>0.11949685534591195</v>
      </c>
    </row>
    <row r="266" spans="1:30">
      <c r="A266" s="65" t="s">
        <v>1015</v>
      </c>
      <c r="B266" s="36">
        <v>2010</v>
      </c>
      <c r="C266" s="36">
        <v>2012</v>
      </c>
      <c r="D266" s="36" t="s">
        <v>284</v>
      </c>
      <c r="E266" s="36">
        <v>96</v>
      </c>
      <c r="F266" s="36">
        <v>1.7</v>
      </c>
      <c r="G266" s="36">
        <v>107</v>
      </c>
      <c r="H266" s="36">
        <v>312</v>
      </c>
      <c r="I266" s="36">
        <v>298</v>
      </c>
      <c r="J266" s="36">
        <v>40</v>
      </c>
      <c r="K266" s="36">
        <v>89</v>
      </c>
      <c r="L266" s="36">
        <v>18</v>
      </c>
      <c r="M266" s="36">
        <v>4</v>
      </c>
      <c r="N266" s="36">
        <v>2</v>
      </c>
      <c r="O266" s="36">
        <v>26</v>
      </c>
      <c r="P266" s="36">
        <v>9</v>
      </c>
      <c r="Q266" s="36">
        <v>56</v>
      </c>
      <c r="R266" s="36">
        <v>0.29899999999999999</v>
      </c>
      <c r="S266" s="36">
        <v>0.31900000000000001</v>
      </c>
      <c r="T266" s="36">
        <v>0.40600000000000003</v>
      </c>
      <c r="U266" s="36">
        <v>0.72499999999999998</v>
      </c>
      <c r="V266" s="36">
        <v>0.36299999999999999</v>
      </c>
      <c r="W266" s="36">
        <v>0</v>
      </c>
      <c r="X266" s="36">
        <v>0</v>
      </c>
      <c r="Y266" s="36">
        <v>18</v>
      </c>
      <c r="Z266" s="36">
        <v>4</v>
      </c>
      <c r="AA266" s="37">
        <v>0.81818000000000002</v>
      </c>
      <c r="AB266" s="16">
        <f t="shared" si="15"/>
        <v>0.13422818791946309</v>
      </c>
      <c r="AC266" s="16">
        <f t="shared" si="16"/>
        <v>6.7114093959731542E-3</v>
      </c>
      <c r="AD266" s="16">
        <f t="shared" si="17"/>
        <v>8.7248322147651006E-2</v>
      </c>
    </row>
    <row r="267" spans="1:30">
      <c r="A267" s="64" t="s">
        <v>1014</v>
      </c>
      <c r="B267" s="40">
        <v>2010</v>
      </c>
      <c r="C267" s="40">
        <v>2012</v>
      </c>
      <c r="D267" s="40" t="s">
        <v>277</v>
      </c>
      <c r="E267" s="40">
        <v>98</v>
      </c>
      <c r="F267" s="40">
        <v>1.7</v>
      </c>
      <c r="G267" s="40">
        <v>214</v>
      </c>
      <c r="H267" s="40">
        <v>762</v>
      </c>
      <c r="I267" s="40">
        <v>711</v>
      </c>
      <c r="J267" s="40">
        <v>92</v>
      </c>
      <c r="K267" s="40">
        <v>187</v>
      </c>
      <c r="L267" s="40">
        <v>28</v>
      </c>
      <c r="M267" s="40">
        <v>1</v>
      </c>
      <c r="N267" s="40">
        <v>31</v>
      </c>
      <c r="O267" s="40">
        <v>97</v>
      </c>
      <c r="P267" s="40">
        <v>39</v>
      </c>
      <c r="Q267" s="40">
        <v>168</v>
      </c>
      <c r="R267" s="40">
        <v>0.26300000000000001</v>
      </c>
      <c r="S267" s="40">
        <v>0.307</v>
      </c>
      <c r="T267" s="40">
        <v>0.436</v>
      </c>
      <c r="U267" s="40">
        <v>0.74299999999999999</v>
      </c>
      <c r="V267" s="40">
        <v>0.30199999999999999</v>
      </c>
      <c r="W267" s="40">
        <v>8</v>
      </c>
      <c r="X267" s="40">
        <v>4</v>
      </c>
      <c r="Y267" s="40">
        <v>2</v>
      </c>
      <c r="Z267" s="40">
        <v>2</v>
      </c>
      <c r="AA267" s="41">
        <v>0.5</v>
      </c>
      <c r="AB267" s="16">
        <f t="shared" si="15"/>
        <v>0.12939521800281295</v>
      </c>
      <c r="AC267" s="16">
        <f t="shared" si="16"/>
        <v>4.360056258790436E-2</v>
      </c>
      <c r="AD267" s="16">
        <f t="shared" si="17"/>
        <v>0.13642756680731363</v>
      </c>
    </row>
    <row r="268" spans="1:30">
      <c r="A268" s="65" t="s">
        <v>1013</v>
      </c>
      <c r="B268" s="36">
        <v>2009</v>
      </c>
      <c r="C268" s="36">
        <v>2011</v>
      </c>
      <c r="D268" s="36" t="s">
        <v>293</v>
      </c>
      <c r="E268" s="36">
        <v>101</v>
      </c>
      <c r="F268" s="36">
        <v>1.7</v>
      </c>
      <c r="G268" s="36">
        <v>163</v>
      </c>
      <c r="H268" s="36">
        <v>391</v>
      </c>
      <c r="I268" s="36">
        <v>349</v>
      </c>
      <c r="J268" s="36">
        <v>43</v>
      </c>
      <c r="K268" s="36">
        <v>85</v>
      </c>
      <c r="L268" s="36">
        <v>27</v>
      </c>
      <c r="M268" s="36">
        <v>0</v>
      </c>
      <c r="N268" s="36">
        <v>12</v>
      </c>
      <c r="O268" s="36">
        <v>50</v>
      </c>
      <c r="P268" s="36">
        <v>32</v>
      </c>
      <c r="Q268" s="36">
        <v>80</v>
      </c>
      <c r="R268" s="36">
        <v>0.24399999999999999</v>
      </c>
      <c r="S268" s="36">
        <v>0.317</v>
      </c>
      <c r="T268" s="36">
        <v>0.42399999999999999</v>
      </c>
      <c r="U268" s="36">
        <v>0.74099999999999999</v>
      </c>
      <c r="V268" s="36">
        <v>0.28100000000000003</v>
      </c>
      <c r="W268" s="36">
        <v>7</v>
      </c>
      <c r="X268" s="36">
        <v>3</v>
      </c>
      <c r="Y268" s="36">
        <v>1</v>
      </c>
      <c r="Z268" s="36">
        <v>0</v>
      </c>
      <c r="AA268" s="37">
        <v>1</v>
      </c>
      <c r="AB268" s="16">
        <f t="shared" si="15"/>
        <v>0.12320916905444126</v>
      </c>
      <c r="AC268" s="16">
        <f t="shared" si="16"/>
        <v>3.4383954154727794E-2</v>
      </c>
      <c r="AD268" s="16">
        <f t="shared" si="17"/>
        <v>0.14326647564469913</v>
      </c>
    </row>
    <row r="269" spans="1:30">
      <c r="A269" s="64" t="s">
        <v>1012</v>
      </c>
      <c r="B269" s="40">
        <v>2008</v>
      </c>
      <c r="C269" s="40">
        <v>2010</v>
      </c>
      <c r="D269" s="40" t="s">
        <v>281</v>
      </c>
      <c r="E269" s="40">
        <v>102</v>
      </c>
      <c r="F269" s="40">
        <v>1.7</v>
      </c>
      <c r="G269" s="40">
        <v>183</v>
      </c>
      <c r="H269" s="40">
        <v>675</v>
      </c>
      <c r="I269" s="40">
        <v>612</v>
      </c>
      <c r="J269" s="40">
        <v>79</v>
      </c>
      <c r="K269" s="40">
        <v>156</v>
      </c>
      <c r="L269" s="40">
        <v>40</v>
      </c>
      <c r="M269" s="40">
        <v>1</v>
      </c>
      <c r="N269" s="40">
        <v>25</v>
      </c>
      <c r="O269" s="40">
        <v>74</v>
      </c>
      <c r="P269" s="40">
        <v>55</v>
      </c>
      <c r="Q269" s="40">
        <v>180</v>
      </c>
      <c r="R269" s="40">
        <v>0.255</v>
      </c>
      <c r="S269" s="40">
        <v>0.318</v>
      </c>
      <c r="T269" s="40">
        <v>0.44600000000000001</v>
      </c>
      <c r="U269" s="40">
        <v>0.76400000000000001</v>
      </c>
      <c r="V269" s="40">
        <v>0.32</v>
      </c>
      <c r="W269" s="40">
        <v>3</v>
      </c>
      <c r="X269" s="40">
        <v>3</v>
      </c>
      <c r="Y269" s="40">
        <v>7</v>
      </c>
      <c r="Z269" s="40">
        <v>4</v>
      </c>
      <c r="AA269" s="41">
        <v>0.63636000000000004</v>
      </c>
      <c r="AB269" s="16">
        <f t="shared" si="15"/>
        <v>0.12908496732026145</v>
      </c>
      <c r="AC269" s="16">
        <f t="shared" si="16"/>
        <v>4.084967320261438E-2</v>
      </c>
      <c r="AD269" s="16">
        <f t="shared" si="17"/>
        <v>0.12091503267973856</v>
      </c>
    </row>
    <row r="270" spans="1:30" ht="30">
      <c r="A270" s="65" t="s">
        <v>1011</v>
      </c>
      <c r="B270" s="36">
        <v>1992</v>
      </c>
      <c r="C270" s="36">
        <v>1994</v>
      </c>
      <c r="D270" s="36" t="s">
        <v>286</v>
      </c>
      <c r="E270" s="36">
        <v>102</v>
      </c>
      <c r="F270" s="36">
        <v>1.7</v>
      </c>
      <c r="G270" s="36">
        <v>195</v>
      </c>
      <c r="H270" s="36">
        <v>473</v>
      </c>
      <c r="I270" s="36">
        <v>424</v>
      </c>
      <c r="J270" s="36">
        <v>82</v>
      </c>
      <c r="K270" s="36">
        <v>115</v>
      </c>
      <c r="L270" s="36">
        <v>27</v>
      </c>
      <c r="M270" s="36">
        <v>5</v>
      </c>
      <c r="N270" s="36">
        <v>10</v>
      </c>
      <c r="O270" s="36">
        <v>36</v>
      </c>
      <c r="P270" s="36">
        <v>38</v>
      </c>
      <c r="Q270" s="36">
        <v>69</v>
      </c>
      <c r="R270" s="36">
        <v>0.27100000000000002</v>
      </c>
      <c r="S270" s="36">
        <v>0.33100000000000002</v>
      </c>
      <c r="T270" s="36">
        <v>0.42899999999999999</v>
      </c>
      <c r="U270" s="36">
        <v>0.76</v>
      </c>
      <c r="V270" s="36">
        <v>0.30099999999999999</v>
      </c>
      <c r="W270" s="36">
        <v>2</v>
      </c>
      <c r="X270" s="36">
        <v>4</v>
      </c>
      <c r="Y270" s="36">
        <v>32</v>
      </c>
      <c r="Z270" s="36">
        <v>11</v>
      </c>
      <c r="AA270" s="37">
        <v>0.74419000000000002</v>
      </c>
      <c r="AB270" s="16">
        <f t="shared" si="15"/>
        <v>0.19339622641509435</v>
      </c>
      <c r="AC270" s="16">
        <f t="shared" si="16"/>
        <v>2.358490566037736E-2</v>
      </c>
      <c r="AD270" s="16">
        <f t="shared" si="17"/>
        <v>8.4905660377358486E-2</v>
      </c>
    </row>
    <row r="271" spans="1:30">
      <c r="A271" s="64" t="s">
        <v>125</v>
      </c>
      <c r="B271" s="40">
        <v>1991</v>
      </c>
      <c r="C271" s="40">
        <v>1993</v>
      </c>
      <c r="D271" s="40" t="s">
        <v>281</v>
      </c>
      <c r="E271" s="40">
        <v>98</v>
      </c>
      <c r="F271" s="40">
        <v>1.7</v>
      </c>
      <c r="G271" s="40">
        <v>114</v>
      </c>
      <c r="H271" s="40">
        <v>427</v>
      </c>
      <c r="I271" s="40">
        <v>369</v>
      </c>
      <c r="J271" s="40">
        <v>43</v>
      </c>
      <c r="K271" s="40">
        <v>90</v>
      </c>
      <c r="L271" s="40">
        <v>18</v>
      </c>
      <c r="M271" s="40">
        <v>3</v>
      </c>
      <c r="N271" s="40">
        <v>10</v>
      </c>
      <c r="O271" s="40">
        <v>43</v>
      </c>
      <c r="P271" s="40">
        <v>44</v>
      </c>
      <c r="Q271" s="40">
        <v>86</v>
      </c>
      <c r="R271" s="40">
        <v>0.24399999999999999</v>
      </c>
      <c r="S271" s="40">
        <v>0.33</v>
      </c>
      <c r="T271" s="40">
        <v>0.39</v>
      </c>
      <c r="U271" s="40">
        <v>0.72</v>
      </c>
      <c r="V271" s="40">
        <v>0.28599999999999998</v>
      </c>
      <c r="W271" s="40">
        <v>7</v>
      </c>
      <c r="X271" s="40">
        <v>7</v>
      </c>
      <c r="Y271" s="40">
        <v>5</v>
      </c>
      <c r="Z271" s="40">
        <v>2</v>
      </c>
      <c r="AA271" s="41">
        <v>0.71428999999999998</v>
      </c>
      <c r="AB271" s="16">
        <f t="shared" si="15"/>
        <v>0.11653116531165311</v>
      </c>
      <c r="AC271" s="16">
        <f t="shared" si="16"/>
        <v>2.7100271002710029E-2</v>
      </c>
      <c r="AD271" s="16">
        <f t="shared" si="17"/>
        <v>0.11653116531165311</v>
      </c>
    </row>
    <row r="272" spans="1:30" ht="30">
      <c r="A272" s="65" t="s">
        <v>1010</v>
      </c>
      <c r="B272" s="36">
        <v>1987</v>
      </c>
      <c r="C272" s="36">
        <v>1989</v>
      </c>
      <c r="D272" s="36" t="s">
        <v>284</v>
      </c>
      <c r="E272" s="36">
        <v>101</v>
      </c>
      <c r="F272" s="36">
        <v>1.7</v>
      </c>
      <c r="G272" s="36">
        <v>146</v>
      </c>
      <c r="H272" s="36">
        <v>349</v>
      </c>
      <c r="I272" s="36">
        <v>332</v>
      </c>
      <c r="J272" s="36">
        <v>28</v>
      </c>
      <c r="K272" s="36">
        <v>93</v>
      </c>
      <c r="L272" s="36">
        <v>24</v>
      </c>
      <c r="M272" s="36">
        <v>3</v>
      </c>
      <c r="N272" s="36">
        <v>2</v>
      </c>
      <c r="O272" s="36">
        <v>41</v>
      </c>
      <c r="P272" s="36">
        <v>13</v>
      </c>
      <c r="Q272" s="36">
        <v>26</v>
      </c>
      <c r="R272" s="36">
        <v>0.28000000000000003</v>
      </c>
      <c r="S272" s="36">
        <v>0.30499999999999999</v>
      </c>
      <c r="T272" s="36">
        <v>0.38900000000000001</v>
      </c>
      <c r="U272" s="36">
        <v>0.69299999999999995</v>
      </c>
      <c r="V272" s="36">
        <v>0.29599999999999999</v>
      </c>
      <c r="W272" s="36">
        <v>0</v>
      </c>
      <c r="X272" s="36">
        <v>3</v>
      </c>
      <c r="Y272" s="36">
        <v>0</v>
      </c>
      <c r="Z272" s="36">
        <v>1</v>
      </c>
      <c r="AA272" s="37">
        <v>0</v>
      </c>
      <c r="AB272" s="16">
        <f t="shared" si="15"/>
        <v>8.4337349397590355E-2</v>
      </c>
      <c r="AC272" s="16">
        <f t="shared" si="16"/>
        <v>6.024096385542169E-3</v>
      </c>
      <c r="AD272" s="16">
        <f t="shared" si="17"/>
        <v>0.12349397590361445</v>
      </c>
    </row>
    <row r="273" spans="1:30">
      <c r="A273" s="64" t="s">
        <v>1009</v>
      </c>
      <c r="B273" s="40">
        <v>1981</v>
      </c>
      <c r="C273" s="40">
        <v>1983</v>
      </c>
      <c r="D273" s="40" t="s">
        <v>279</v>
      </c>
      <c r="E273" s="40">
        <v>98</v>
      </c>
      <c r="F273" s="40">
        <v>1.7</v>
      </c>
      <c r="G273" s="40">
        <v>184</v>
      </c>
      <c r="H273" s="40">
        <v>703</v>
      </c>
      <c r="I273" s="40">
        <v>616</v>
      </c>
      <c r="J273" s="40">
        <v>76</v>
      </c>
      <c r="K273" s="40">
        <v>164</v>
      </c>
      <c r="L273" s="40">
        <v>30</v>
      </c>
      <c r="M273" s="40">
        <v>8</v>
      </c>
      <c r="N273" s="40">
        <v>8</v>
      </c>
      <c r="O273" s="40">
        <v>77</v>
      </c>
      <c r="P273" s="40">
        <v>75</v>
      </c>
      <c r="Q273" s="40">
        <v>109</v>
      </c>
      <c r="R273" s="40">
        <v>0.26600000000000001</v>
      </c>
      <c r="S273" s="40">
        <v>0.34399999999999997</v>
      </c>
      <c r="T273" s="40">
        <v>0.38</v>
      </c>
      <c r="U273" s="40">
        <v>0.72399999999999998</v>
      </c>
      <c r="V273" s="40">
        <v>0.308</v>
      </c>
      <c r="W273" s="40">
        <v>2</v>
      </c>
      <c r="X273" s="40">
        <v>7</v>
      </c>
      <c r="Y273" s="40">
        <v>2</v>
      </c>
      <c r="Z273" s="40">
        <v>5</v>
      </c>
      <c r="AA273" s="41">
        <v>0.28571000000000002</v>
      </c>
      <c r="AB273" s="16">
        <f t="shared" si="15"/>
        <v>0.12337662337662338</v>
      </c>
      <c r="AC273" s="16">
        <f t="shared" si="16"/>
        <v>1.2987012987012988E-2</v>
      </c>
      <c r="AD273" s="16">
        <f t="shared" si="17"/>
        <v>0.125</v>
      </c>
    </row>
    <row r="274" spans="1:30">
      <c r="A274" s="65" t="s">
        <v>1008</v>
      </c>
      <c r="B274" s="36">
        <v>2006</v>
      </c>
      <c r="C274" s="36">
        <v>2008</v>
      </c>
      <c r="D274" s="36" t="s">
        <v>280</v>
      </c>
      <c r="E274" s="36">
        <v>96</v>
      </c>
      <c r="F274" s="36">
        <v>1.6</v>
      </c>
      <c r="G274" s="36">
        <v>195</v>
      </c>
      <c r="H274" s="36">
        <v>725</v>
      </c>
      <c r="I274" s="36">
        <v>676</v>
      </c>
      <c r="J274" s="36">
        <v>90</v>
      </c>
      <c r="K274" s="36">
        <v>183</v>
      </c>
      <c r="L274" s="36">
        <v>38</v>
      </c>
      <c r="M274" s="36">
        <v>4</v>
      </c>
      <c r="N274" s="36">
        <v>22</v>
      </c>
      <c r="O274" s="36">
        <v>94</v>
      </c>
      <c r="P274" s="36">
        <v>37</v>
      </c>
      <c r="Q274" s="36">
        <v>136</v>
      </c>
      <c r="R274" s="36">
        <v>0.27100000000000002</v>
      </c>
      <c r="S274" s="36">
        <v>0.309</v>
      </c>
      <c r="T274" s="36">
        <v>0.436</v>
      </c>
      <c r="U274" s="36">
        <v>0.745</v>
      </c>
      <c r="V274" s="36">
        <v>0.307</v>
      </c>
      <c r="W274" s="36">
        <v>3</v>
      </c>
      <c r="X274" s="36">
        <v>6</v>
      </c>
      <c r="Y274" s="36">
        <v>3</v>
      </c>
      <c r="Z274" s="36">
        <v>2</v>
      </c>
      <c r="AA274" s="37">
        <v>0.6</v>
      </c>
      <c r="AB274" s="16">
        <f t="shared" si="15"/>
        <v>0.13313609467455623</v>
      </c>
      <c r="AC274" s="16">
        <f t="shared" si="16"/>
        <v>3.2544378698224852E-2</v>
      </c>
      <c r="AD274" s="16">
        <f t="shared" si="17"/>
        <v>0.13905325443786981</v>
      </c>
    </row>
    <row r="275" spans="1:30">
      <c r="A275" s="64" t="s">
        <v>1007</v>
      </c>
      <c r="B275" s="40">
        <v>1992</v>
      </c>
      <c r="C275" s="40">
        <v>1994</v>
      </c>
      <c r="D275" s="40" t="s">
        <v>293</v>
      </c>
      <c r="E275" s="40">
        <v>105</v>
      </c>
      <c r="F275" s="40">
        <v>1.6</v>
      </c>
      <c r="G275" s="40">
        <v>175</v>
      </c>
      <c r="H275" s="40">
        <v>643</v>
      </c>
      <c r="I275" s="40">
        <v>594</v>
      </c>
      <c r="J275" s="40">
        <v>64</v>
      </c>
      <c r="K275" s="40">
        <v>155</v>
      </c>
      <c r="L275" s="40">
        <v>27</v>
      </c>
      <c r="M275" s="40">
        <v>12</v>
      </c>
      <c r="N275" s="40">
        <v>20</v>
      </c>
      <c r="O275" s="40">
        <v>81</v>
      </c>
      <c r="P275" s="40">
        <v>38</v>
      </c>
      <c r="Q275" s="40">
        <v>123</v>
      </c>
      <c r="R275" s="40">
        <v>0.26100000000000001</v>
      </c>
      <c r="S275" s="40">
        <v>0.309</v>
      </c>
      <c r="T275" s="40">
        <v>0.44800000000000001</v>
      </c>
      <c r="U275" s="40">
        <v>0.75700000000000001</v>
      </c>
      <c r="V275" s="40">
        <v>0.29599999999999999</v>
      </c>
      <c r="W275" s="40">
        <v>6</v>
      </c>
      <c r="X275" s="40">
        <v>5</v>
      </c>
      <c r="Y275" s="40">
        <v>17</v>
      </c>
      <c r="Z275" s="40">
        <v>11</v>
      </c>
      <c r="AA275" s="41">
        <v>0.60714000000000001</v>
      </c>
      <c r="AB275" s="16">
        <f t="shared" si="15"/>
        <v>0.10774410774410774</v>
      </c>
      <c r="AC275" s="16">
        <f t="shared" si="16"/>
        <v>3.3670033670033669E-2</v>
      </c>
      <c r="AD275" s="16">
        <f t="shared" si="17"/>
        <v>0.13636363636363635</v>
      </c>
    </row>
    <row r="276" spans="1:30">
      <c r="A276" s="65" t="s">
        <v>1006</v>
      </c>
      <c r="B276" s="36">
        <v>1992</v>
      </c>
      <c r="C276" s="36">
        <v>1994</v>
      </c>
      <c r="D276" s="36" t="s">
        <v>291</v>
      </c>
      <c r="E276" s="36">
        <v>103</v>
      </c>
      <c r="F276" s="36">
        <v>1.6</v>
      </c>
      <c r="G276" s="36">
        <v>124</v>
      </c>
      <c r="H276" s="36">
        <v>340</v>
      </c>
      <c r="I276" s="36">
        <v>293</v>
      </c>
      <c r="J276" s="36">
        <v>47</v>
      </c>
      <c r="K276" s="36">
        <v>79</v>
      </c>
      <c r="L276" s="36">
        <v>16</v>
      </c>
      <c r="M276" s="36">
        <v>1</v>
      </c>
      <c r="N276" s="36">
        <v>9</v>
      </c>
      <c r="O276" s="36">
        <v>43</v>
      </c>
      <c r="P276" s="36">
        <v>43</v>
      </c>
      <c r="Q276" s="36">
        <v>58</v>
      </c>
      <c r="R276" s="36">
        <v>0.27</v>
      </c>
      <c r="S276" s="36">
        <v>0.36299999999999999</v>
      </c>
      <c r="T276" s="36">
        <v>0.42299999999999999</v>
      </c>
      <c r="U276" s="36">
        <v>0.78600000000000003</v>
      </c>
      <c r="V276" s="36">
        <v>0.307</v>
      </c>
      <c r="W276" s="36">
        <v>1</v>
      </c>
      <c r="X276" s="36">
        <v>2</v>
      </c>
      <c r="Y276" s="36">
        <v>1</v>
      </c>
      <c r="Z276" s="36">
        <v>0</v>
      </c>
      <c r="AA276" s="37">
        <v>1</v>
      </c>
      <c r="AB276" s="16">
        <f t="shared" si="15"/>
        <v>0.16040955631399317</v>
      </c>
      <c r="AC276" s="16">
        <f t="shared" si="16"/>
        <v>3.0716723549488054E-2</v>
      </c>
      <c r="AD276" s="16">
        <f t="shared" si="17"/>
        <v>0.14675767918088736</v>
      </c>
    </row>
    <row r="277" spans="1:30">
      <c r="A277" s="64" t="s">
        <v>1005</v>
      </c>
      <c r="B277" s="40">
        <v>1982</v>
      </c>
      <c r="C277" s="40">
        <v>1984</v>
      </c>
      <c r="D277" s="40" t="s">
        <v>293</v>
      </c>
      <c r="E277" s="40">
        <v>96</v>
      </c>
      <c r="F277" s="40">
        <v>1.6</v>
      </c>
      <c r="G277" s="40">
        <v>278</v>
      </c>
      <c r="H277" s="40">
        <v>753</v>
      </c>
      <c r="I277" s="40">
        <v>659</v>
      </c>
      <c r="J277" s="40">
        <v>75</v>
      </c>
      <c r="K277" s="40">
        <v>162</v>
      </c>
      <c r="L277" s="40">
        <v>32</v>
      </c>
      <c r="M277" s="40">
        <v>4</v>
      </c>
      <c r="N277" s="40">
        <v>17</v>
      </c>
      <c r="O277" s="40">
        <v>79</v>
      </c>
      <c r="P277" s="40">
        <v>80</v>
      </c>
      <c r="Q277" s="40">
        <v>136</v>
      </c>
      <c r="R277" s="40">
        <v>0.246</v>
      </c>
      <c r="S277" s="40">
        <v>0.32600000000000001</v>
      </c>
      <c r="T277" s="40">
        <v>0.38400000000000001</v>
      </c>
      <c r="U277" s="40">
        <v>0.71</v>
      </c>
      <c r="V277" s="40">
        <v>0.28199999999999997</v>
      </c>
      <c r="W277" s="40">
        <v>2</v>
      </c>
      <c r="X277" s="40">
        <v>8</v>
      </c>
      <c r="Y277" s="40">
        <v>22</v>
      </c>
      <c r="Z277" s="40">
        <v>9</v>
      </c>
      <c r="AA277" s="41">
        <v>0.70967999999999998</v>
      </c>
      <c r="AB277" s="16">
        <f t="shared" si="15"/>
        <v>0.11380880121396054</v>
      </c>
      <c r="AC277" s="16">
        <f t="shared" si="16"/>
        <v>2.5796661608497723E-2</v>
      </c>
      <c r="AD277" s="16">
        <f t="shared" si="17"/>
        <v>0.11987860394537178</v>
      </c>
    </row>
    <row r="278" spans="1:30" ht="30">
      <c r="A278" s="65" t="s">
        <v>1004</v>
      </c>
      <c r="B278" s="36">
        <v>1977</v>
      </c>
      <c r="C278" s="36">
        <v>1979</v>
      </c>
      <c r="D278" s="36" t="s">
        <v>277</v>
      </c>
      <c r="E278" s="36">
        <v>104</v>
      </c>
      <c r="F278" s="36">
        <v>1.6</v>
      </c>
      <c r="G278" s="36">
        <v>153</v>
      </c>
      <c r="H278" s="36">
        <v>505</v>
      </c>
      <c r="I278" s="36">
        <v>447</v>
      </c>
      <c r="J278" s="36">
        <v>50</v>
      </c>
      <c r="K278" s="36">
        <v>132</v>
      </c>
      <c r="L278" s="36">
        <v>17</v>
      </c>
      <c r="M278" s="36">
        <v>6</v>
      </c>
      <c r="N278" s="36">
        <v>0</v>
      </c>
      <c r="O278" s="36">
        <v>53</v>
      </c>
      <c r="P278" s="36">
        <v>48</v>
      </c>
      <c r="Q278" s="36">
        <v>74</v>
      </c>
      <c r="R278" s="36">
        <v>0.29499999999999998</v>
      </c>
      <c r="S278" s="36">
        <v>0.36299999999999999</v>
      </c>
      <c r="T278" s="36">
        <v>0.36</v>
      </c>
      <c r="U278" s="36">
        <v>0.72299999999999998</v>
      </c>
      <c r="V278" s="36">
        <v>0.34899999999999998</v>
      </c>
      <c r="W278" s="36">
        <v>2</v>
      </c>
      <c r="X278" s="36">
        <v>5</v>
      </c>
      <c r="Y278" s="36">
        <v>23</v>
      </c>
      <c r="Z278" s="36">
        <v>11</v>
      </c>
      <c r="AA278" s="37">
        <v>0.67647000000000002</v>
      </c>
      <c r="AB278" s="16">
        <f t="shared" si="15"/>
        <v>0.11185682326621924</v>
      </c>
      <c r="AC278" s="16">
        <f t="shared" si="16"/>
        <v>0</v>
      </c>
      <c r="AD278" s="16">
        <f t="shared" si="17"/>
        <v>0.11856823266219239</v>
      </c>
    </row>
    <row r="279" spans="1:30">
      <c r="A279" s="64" t="s">
        <v>1003</v>
      </c>
      <c r="B279" s="40">
        <v>1977</v>
      </c>
      <c r="C279" s="40">
        <v>1979</v>
      </c>
      <c r="D279" s="40" t="s">
        <v>284</v>
      </c>
      <c r="E279" s="40">
        <v>98</v>
      </c>
      <c r="F279" s="40">
        <v>1.6</v>
      </c>
      <c r="G279" s="40">
        <v>125</v>
      </c>
      <c r="H279" s="40">
        <v>400</v>
      </c>
      <c r="I279" s="40">
        <v>355</v>
      </c>
      <c r="J279" s="40">
        <v>53</v>
      </c>
      <c r="K279" s="40">
        <v>86</v>
      </c>
      <c r="L279" s="40">
        <v>15</v>
      </c>
      <c r="M279" s="40">
        <v>1</v>
      </c>
      <c r="N279" s="40">
        <v>17</v>
      </c>
      <c r="O279" s="40">
        <v>46</v>
      </c>
      <c r="P279" s="40">
        <v>26</v>
      </c>
      <c r="Q279" s="40">
        <v>70</v>
      </c>
      <c r="R279" s="40">
        <v>0.24199999999999999</v>
      </c>
      <c r="S279" s="40">
        <v>0.30099999999999999</v>
      </c>
      <c r="T279" s="40">
        <v>0.434</v>
      </c>
      <c r="U279" s="40">
        <v>0.73499999999999999</v>
      </c>
      <c r="V279" s="40">
        <v>0.255</v>
      </c>
      <c r="W279" s="40">
        <v>5</v>
      </c>
      <c r="X279" s="40">
        <v>3</v>
      </c>
      <c r="Y279" s="40">
        <v>12</v>
      </c>
      <c r="Z279" s="40">
        <v>4</v>
      </c>
      <c r="AA279" s="41">
        <v>0.75</v>
      </c>
      <c r="AB279" s="16">
        <f t="shared" si="15"/>
        <v>0.14929577464788732</v>
      </c>
      <c r="AC279" s="16">
        <f t="shared" si="16"/>
        <v>4.788732394366197E-2</v>
      </c>
      <c r="AD279" s="16">
        <f t="shared" si="17"/>
        <v>0.12957746478873239</v>
      </c>
    </row>
    <row r="280" spans="1:30" ht="30">
      <c r="A280" s="65" t="s">
        <v>1002</v>
      </c>
      <c r="B280" s="36">
        <v>2015</v>
      </c>
      <c r="C280" s="36">
        <v>2017</v>
      </c>
      <c r="D280" s="36" t="s">
        <v>284</v>
      </c>
      <c r="E280" s="36">
        <v>103</v>
      </c>
      <c r="F280" s="36">
        <v>1.5</v>
      </c>
      <c r="G280" s="36">
        <v>151</v>
      </c>
      <c r="H280" s="36">
        <v>452</v>
      </c>
      <c r="I280" s="36">
        <v>407</v>
      </c>
      <c r="J280" s="36">
        <v>54</v>
      </c>
      <c r="K280" s="36">
        <v>95</v>
      </c>
      <c r="L280" s="36">
        <v>21</v>
      </c>
      <c r="M280" s="36">
        <v>4</v>
      </c>
      <c r="N280" s="36">
        <v>19</v>
      </c>
      <c r="O280" s="36">
        <v>50</v>
      </c>
      <c r="P280" s="36">
        <v>45</v>
      </c>
      <c r="Q280" s="36">
        <v>115</v>
      </c>
      <c r="R280" s="36">
        <v>0.23300000000000001</v>
      </c>
      <c r="S280" s="36">
        <v>0.31</v>
      </c>
      <c r="T280" s="36">
        <v>0.44500000000000001</v>
      </c>
      <c r="U280" s="36">
        <v>0.754</v>
      </c>
      <c r="V280" s="36">
        <v>0.27800000000000002</v>
      </c>
      <c r="W280" s="36">
        <v>0</v>
      </c>
      <c r="X280" s="36">
        <v>0</v>
      </c>
      <c r="Y280" s="36">
        <v>6</v>
      </c>
      <c r="Z280" s="36">
        <v>1</v>
      </c>
      <c r="AA280" s="37">
        <v>0.85714000000000001</v>
      </c>
      <c r="AB280" s="16">
        <f t="shared" si="15"/>
        <v>0.13267813267813267</v>
      </c>
      <c r="AC280" s="16">
        <f t="shared" si="16"/>
        <v>4.6683046683046681E-2</v>
      </c>
      <c r="AD280" s="16">
        <f t="shared" si="17"/>
        <v>0.12285012285012285</v>
      </c>
    </row>
    <row r="281" spans="1:30">
      <c r="A281" s="64" t="s">
        <v>1001</v>
      </c>
      <c r="B281" s="40">
        <v>2013</v>
      </c>
      <c r="C281" s="40">
        <v>2016</v>
      </c>
      <c r="D281" s="40" t="s">
        <v>300</v>
      </c>
      <c r="E281" s="40">
        <v>97</v>
      </c>
      <c r="F281" s="40">
        <v>1.5</v>
      </c>
      <c r="G281" s="40">
        <v>151</v>
      </c>
      <c r="H281" s="40">
        <v>446</v>
      </c>
      <c r="I281" s="40">
        <v>408</v>
      </c>
      <c r="J281" s="40">
        <v>50</v>
      </c>
      <c r="K281" s="40">
        <v>97</v>
      </c>
      <c r="L281" s="40">
        <v>19</v>
      </c>
      <c r="M281" s="40">
        <v>9</v>
      </c>
      <c r="N281" s="40">
        <v>14</v>
      </c>
      <c r="O281" s="40">
        <v>54</v>
      </c>
      <c r="P281" s="40">
        <v>27</v>
      </c>
      <c r="Q281" s="40">
        <v>136</v>
      </c>
      <c r="R281" s="40">
        <v>0.23799999999999999</v>
      </c>
      <c r="S281" s="40">
        <v>0.28799999999999998</v>
      </c>
      <c r="T281" s="40">
        <v>0.43099999999999999</v>
      </c>
      <c r="U281" s="40">
        <v>0.72</v>
      </c>
      <c r="V281" s="40">
        <v>0.316</v>
      </c>
      <c r="W281" s="40">
        <v>4</v>
      </c>
      <c r="X281" s="40">
        <v>5</v>
      </c>
      <c r="Y281" s="40">
        <v>5</v>
      </c>
      <c r="Z281" s="40">
        <v>2</v>
      </c>
      <c r="AA281" s="41">
        <v>0.71428999999999998</v>
      </c>
      <c r="AB281" s="16">
        <f t="shared" si="15"/>
        <v>0.12254901960784313</v>
      </c>
      <c r="AC281" s="16">
        <f t="shared" si="16"/>
        <v>3.4313725490196081E-2</v>
      </c>
      <c r="AD281" s="16">
        <f t="shared" si="17"/>
        <v>0.13235294117647059</v>
      </c>
    </row>
    <row r="282" spans="1:30">
      <c r="A282" s="65" t="s">
        <v>1000</v>
      </c>
      <c r="B282" s="36">
        <v>2014</v>
      </c>
      <c r="C282" s="36">
        <v>2016</v>
      </c>
      <c r="D282" s="36" t="s">
        <v>293</v>
      </c>
      <c r="E282" s="36">
        <v>102</v>
      </c>
      <c r="F282" s="36">
        <v>1.5</v>
      </c>
      <c r="G282" s="36">
        <v>205</v>
      </c>
      <c r="H282" s="36">
        <v>757</v>
      </c>
      <c r="I282" s="36">
        <v>689</v>
      </c>
      <c r="J282" s="36">
        <v>99</v>
      </c>
      <c r="K282" s="36">
        <v>161</v>
      </c>
      <c r="L282" s="36">
        <v>35</v>
      </c>
      <c r="M282" s="36">
        <v>6</v>
      </c>
      <c r="N282" s="36">
        <v>41</v>
      </c>
      <c r="O282" s="36">
        <v>117</v>
      </c>
      <c r="P282" s="36">
        <v>50</v>
      </c>
      <c r="Q282" s="36">
        <v>210</v>
      </c>
      <c r="R282" s="36">
        <v>0.23400000000000001</v>
      </c>
      <c r="S282" s="36">
        <v>0.29099999999999998</v>
      </c>
      <c r="T282" s="36">
        <v>0.48</v>
      </c>
      <c r="U282" s="36">
        <v>0.77100000000000002</v>
      </c>
      <c r="V282" s="36">
        <v>0.26900000000000002</v>
      </c>
      <c r="W282" s="36">
        <v>9</v>
      </c>
      <c r="X282" s="36">
        <v>8</v>
      </c>
      <c r="Y282" s="36">
        <v>6</v>
      </c>
      <c r="Z282" s="36">
        <v>5</v>
      </c>
      <c r="AA282" s="37">
        <v>0.54544999999999999</v>
      </c>
      <c r="AB282" s="16">
        <f t="shared" si="15"/>
        <v>0.14368650217706821</v>
      </c>
      <c r="AC282" s="16">
        <f t="shared" si="16"/>
        <v>5.9506531204644414E-2</v>
      </c>
      <c r="AD282" s="16">
        <f t="shared" si="17"/>
        <v>0.16981132075471697</v>
      </c>
    </row>
    <row r="283" spans="1:30">
      <c r="A283" s="64" t="s">
        <v>999</v>
      </c>
      <c r="B283" s="40">
        <v>2013</v>
      </c>
      <c r="C283" s="40">
        <v>2015</v>
      </c>
      <c r="D283" s="40" t="s">
        <v>284</v>
      </c>
      <c r="E283" s="40">
        <v>105</v>
      </c>
      <c r="F283" s="40">
        <v>1.5</v>
      </c>
      <c r="G283" s="40">
        <v>94</v>
      </c>
      <c r="H283" s="40">
        <v>261</v>
      </c>
      <c r="I283" s="40">
        <v>240</v>
      </c>
      <c r="J283" s="40">
        <v>38</v>
      </c>
      <c r="K283" s="40">
        <v>69</v>
      </c>
      <c r="L283" s="40">
        <v>13</v>
      </c>
      <c r="M283" s="40">
        <v>1</v>
      </c>
      <c r="N283" s="40">
        <v>4</v>
      </c>
      <c r="O283" s="40">
        <v>18</v>
      </c>
      <c r="P283" s="40">
        <v>15</v>
      </c>
      <c r="Q283" s="40">
        <v>45</v>
      </c>
      <c r="R283" s="40">
        <v>0.28799999999999998</v>
      </c>
      <c r="S283" s="40">
        <v>0.33800000000000002</v>
      </c>
      <c r="T283" s="40">
        <v>0.4</v>
      </c>
      <c r="U283" s="40">
        <v>0.73799999999999999</v>
      </c>
      <c r="V283" s="40">
        <v>0.33900000000000002</v>
      </c>
      <c r="W283" s="40">
        <v>4</v>
      </c>
      <c r="X283" s="40">
        <v>1</v>
      </c>
      <c r="Y283" s="40">
        <v>4</v>
      </c>
      <c r="Z283" s="40">
        <v>3</v>
      </c>
      <c r="AA283" s="41">
        <v>0.57142999999999999</v>
      </c>
      <c r="AB283" s="16">
        <f t="shared" si="15"/>
        <v>0.15833333333333333</v>
      </c>
      <c r="AC283" s="16">
        <f t="shared" si="16"/>
        <v>1.6666666666666666E-2</v>
      </c>
      <c r="AD283" s="16">
        <f t="shared" si="17"/>
        <v>7.4999999999999997E-2</v>
      </c>
    </row>
    <row r="284" spans="1:30">
      <c r="A284" s="65" t="s">
        <v>998</v>
      </c>
      <c r="B284" s="36">
        <v>1996</v>
      </c>
      <c r="C284" s="36">
        <v>1999</v>
      </c>
      <c r="D284" s="36" t="s">
        <v>429</v>
      </c>
      <c r="E284" s="36">
        <v>104</v>
      </c>
      <c r="F284" s="36">
        <v>1.5</v>
      </c>
      <c r="G284" s="36">
        <v>139</v>
      </c>
      <c r="H284" s="36">
        <v>479</v>
      </c>
      <c r="I284" s="36">
        <v>412</v>
      </c>
      <c r="J284" s="36">
        <v>72</v>
      </c>
      <c r="K284" s="36">
        <v>112</v>
      </c>
      <c r="L284" s="36">
        <v>24</v>
      </c>
      <c r="M284" s="36">
        <v>5</v>
      </c>
      <c r="N284" s="36">
        <v>15</v>
      </c>
      <c r="O284" s="36">
        <v>52</v>
      </c>
      <c r="P284" s="36">
        <v>54</v>
      </c>
      <c r="Q284" s="36">
        <v>79</v>
      </c>
      <c r="R284" s="36">
        <v>0.27200000000000002</v>
      </c>
      <c r="S284" s="36">
        <v>0.35399999999999998</v>
      </c>
      <c r="T284" s="36">
        <v>0.46400000000000002</v>
      </c>
      <c r="U284" s="36">
        <v>0.81799999999999995</v>
      </c>
      <c r="V284" s="36">
        <v>0.29799999999999999</v>
      </c>
      <c r="W284" s="36">
        <v>3</v>
      </c>
      <c r="X284" s="36">
        <v>8</v>
      </c>
      <c r="Y284" s="36">
        <v>4</v>
      </c>
      <c r="Z284" s="36">
        <v>1</v>
      </c>
      <c r="AA284" s="37">
        <v>0.8</v>
      </c>
      <c r="AB284" s="16">
        <f t="shared" si="15"/>
        <v>0.17475728155339806</v>
      </c>
      <c r="AC284" s="16">
        <f t="shared" si="16"/>
        <v>3.640776699029126E-2</v>
      </c>
      <c r="AD284" s="16">
        <f t="shared" si="17"/>
        <v>0.12621359223300971</v>
      </c>
    </row>
    <row r="285" spans="1:30">
      <c r="A285" s="64" t="s">
        <v>997</v>
      </c>
      <c r="B285" s="40">
        <v>1995</v>
      </c>
      <c r="C285" s="40">
        <v>1997</v>
      </c>
      <c r="D285" s="40" t="s">
        <v>291</v>
      </c>
      <c r="E285" s="40">
        <v>101</v>
      </c>
      <c r="F285" s="40">
        <v>1.5</v>
      </c>
      <c r="G285" s="40">
        <v>233</v>
      </c>
      <c r="H285" s="40">
        <v>702</v>
      </c>
      <c r="I285" s="40">
        <v>635</v>
      </c>
      <c r="J285" s="40">
        <v>74</v>
      </c>
      <c r="K285" s="40">
        <v>182</v>
      </c>
      <c r="L285" s="40">
        <v>33</v>
      </c>
      <c r="M285" s="40">
        <v>1</v>
      </c>
      <c r="N285" s="40">
        <v>17</v>
      </c>
      <c r="O285" s="40">
        <v>89</v>
      </c>
      <c r="P285" s="40">
        <v>55</v>
      </c>
      <c r="Q285" s="40">
        <v>162</v>
      </c>
      <c r="R285" s="40">
        <v>0.28699999999999998</v>
      </c>
      <c r="S285" s="40">
        <v>0.34499999999999997</v>
      </c>
      <c r="T285" s="40">
        <v>0.42199999999999999</v>
      </c>
      <c r="U285" s="40">
        <v>0.76700000000000002</v>
      </c>
      <c r="V285" s="40">
        <v>0.35599999999999998</v>
      </c>
      <c r="W285" s="40">
        <v>5</v>
      </c>
      <c r="X285" s="40">
        <v>7</v>
      </c>
      <c r="Y285" s="40">
        <v>8</v>
      </c>
      <c r="Z285" s="40">
        <v>4</v>
      </c>
      <c r="AA285" s="41">
        <v>0.66666999999999998</v>
      </c>
      <c r="AB285" s="16">
        <f t="shared" si="15"/>
        <v>0.11653543307086614</v>
      </c>
      <c r="AC285" s="16">
        <f t="shared" si="16"/>
        <v>2.6771653543307086E-2</v>
      </c>
      <c r="AD285" s="16">
        <f t="shared" si="17"/>
        <v>0.14015748031496064</v>
      </c>
    </row>
    <row r="286" spans="1:30">
      <c r="A286" s="65" t="s">
        <v>996</v>
      </c>
      <c r="B286" s="36">
        <v>1982</v>
      </c>
      <c r="C286" s="36">
        <v>1984</v>
      </c>
      <c r="D286" s="36" t="s">
        <v>293</v>
      </c>
      <c r="E286" s="36">
        <v>103</v>
      </c>
      <c r="F286" s="36">
        <v>1.5</v>
      </c>
      <c r="G286" s="36">
        <v>252</v>
      </c>
      <c r="H286" s="36">
        <v>874</v>
      </c>
      <c r="I286" s="36">
        <v>743</v>
      </c>
      <c r="J286" s="36">
        <v>98</v>
      </c>
      <c r="K286" s="36">
        <v>165</v>
      </c>
      <c r="L286" s="36">
        <v>21</v>
      </c>
      <c r="M286" s="36">
        <v>2</v>
      </c>
      <c r="N286" s="36">
        <v>34</v>
      </c>
      <c r="O286" s="36">
        <v>101</v>
      </c>
      <c r="P286" s="36">
        <v>123</v>
      </c>
      <c r="Q286" s="36">
        <v>123</v>
      </c>
      <c r="R286" s="36">
        <v>0.222</v>
      </c>
      <c r="S286" s="36">
        <v>0.33100000000000002</v>
      </c>
      <c r="T286" s="36">
        <v>0.39300000000000002</v>
      </c>
      <c r="U286" s="36">
        <v>0.72399999999999998</v>
      </c>
      <c r="V286" s="36">
        <v>0.221</v>
      </c>
      <c r="W286" s="36">
        <v>1</v>
      </c>
      <c r="X286" s="36">
        <v>7</v>
      </c>
      <c r="Y286" s="36">
        <v>13</v>
      </c>
      <c r="Z286" s="36">
        <v>1</v>
      </c>
      <c r="AA286" s="37">
        <v>0.92857000000000001</v>
      </c>
      <c r="AB286" s="16">
        <f t="shared" si="15"/>
        <v>0.13189771197846567</v>
      </c>
      <c r="AC286" s="16">
        <f t="shared" si="16"/>
        <v>4.5760430686406457E-2</v>
      </c>
      <c r="AD286" s="16">
        <f t="shared" si="17"/>
        <v>0.13593539703903096</v>
      </c>
    </row>
    <row r="287" spans="1:30">
      <c r="A287" s="64" t="s">
        <v>995</v>
      </c>
      <c r="B287" s="40">
        <v>1980</v>
      </c>
      <c r="C287" s="40">
        <v>1982</v>
      </c>
      <c r="D287" s="40" t="s">
        <v>284</v>
      </c>
      <c r="E287" s="40">
        <v>105</v>
      </c>
      <c r="F287" s="40">
        <v>1.5</v>
      </c>
      <c r="G287" s="40">
        <v>262</v>
      </c>
      <c r="H287" s="40">
        <v>728</v>
      </c>
      <c r="I287" s="40">
        <v>635</v>
      </c>
      <c r="J287" s="40">
        <v>82</v>
      </c>
      <c r="K287" s="40">
        <v>154</v>
      </c>
      <c r="L287" s="40">
        <v>23</v>
      </c>
      <c r="M287" s="40">
        <v>5</v>
      </c>
      <c r="N287" s="40">
        <v>20</v>
      </c>
      <c r="O287" s="40">
        <v>73</v>
      </c>
      <c r="P287" s="40">
        <v>80</v>
      </c>
      <c r="Q287" s="40">
        <v>113</v>
      </c>
      <c r="R287" s="40">
        <v>0.24299999999999999</v>
      </c>
      <c r="S287" s="40">
        <v>0.32900000000000001</v>
      </c>
      <c r="T287" s="40">
        <v>0.38900000000000001</v>
      </c>
      <c r="U287" s="40">
        <v>0.71799999999999997</v>
      </c>
      <c r="V287" s="40">
        <v>0.26500000000000001</v>
      </c>
      <c r="W287" s="40">
        <v>3</v>
      </c>
      <c r="X287" s="40">
        <v>3</v>
      </c>
      <c r="Y287" s="40">
        <v>6</v>
      </c>
      <c r="Z287" s="40">
        <v>4</v>
      </c>
      <c r="AA287" s="41">
        <v>0.6</v>
      </c>
      <c r="AB287" s="16">
        <f t="shared" si="15"/>
        <v>0.12913385826771653</v>
      </c>
      <c r="AC287" s="16">
        <f t="shared" si="16"/>
        <v>3.1496062992125984E-2</v>
      </c>
      <c r="AD287" s="16">
        <f t="shared" si="17"/>
        <v>0.11496062992125984</v>
      </c>
    </row>
    <row r="288" spans="1:30" ht="30">
      <c r="A288" s="65" t="s">
        <v>994</v>
      </c>
      <c r="B288" s="36">
        <v>2015</v>
      </c>
      <c r="C288" s="36">
        <v>2017</v>
      </c>
      <c r="D288" s="36" t="s">
        <v>284</v>
      </c>
      <c r="E288" s="36">
        <v>98</v>
      </c>
      <c r="F288" s="36">
        <v>1.4</v>
      </c>
      <c r="G288" s="36">
        <v>305</v>
      </c>
      <c r="H288" s="36">
        <v>1169</v>
      </c>
      <c r="I288" s="36">
        <v>1102</v>
      </c>
      <c r="J288" s="36">
        <v>131</v>
      </c>
      <c r="K288" s="36">
        <v>295</v>
      </c>
      <c r="L288" s="36">
        <v>60</v>
      </c>
      <c r="M288" s="36">
        <v>5</v>
      </c>
      <c r="N288" s="36">
        <v>48</v>
      </c>
      <c r="O288" s="36">
        <v>163</v>
      </c>
      <c r="P288" s="36">
        <v>61</v>
      </c>
      <c r="Q288" s="36">
        <v>296</v>
      </c>
      <c r="R288" s="36">
        <v>0.26800000000000002</v>
      </c>
      <c r="S288" s="36">
        <v>0.307</v>
      </c>
      <c r="T288" s="36">
        <v>0.46200000000000002</v>
      </c>
      <c r="U288" s="36">
        <v>0.76900000000000002</v>
      </c>
      <c r="V288" s="36">
        <v>0.32500000000000001</v>
      </c>
      <c r="W288" s="36">
        <v>3</v>
      </c>
      <c r="X288" s="36">
        <v>3</v>
      </c>
      <c r="Y288" s="36">
        <v>7</v>
      </c>
      <c r="Z288" s="36">
        <v>6</v>
      </c>
      <c r="AA288" s="37">
        <v>0.53846000000000005</v>
      </c>
      <c r="AB288" s="16">
        <f t="shared" si="15"/>
        <v>0.11887477313974591</v>
      </c>
      <c r="AC288" s="16">
        <f t="shared" si="16"/>
        <v>4.3557168784029036E-2</v>
      </c>
      <c r="AD288" s="16">
        <f t="shared" si="17"/>
        <v>0.14791288566243194</v>
      </c>
    </row>
    <row r="289" spans="1:30" ht="30">
      <c r="A289" s="64" t="s">
        <v>993</v>
      </c>
      <c r="B289" s="40">
        <v>2014</v>
      </c>
      <c r="C289" s="40">
        <v>2016</v>
      </c>
      <c r="D289" s="40" t="s">
        <v>277</v>
      </c>
      <c r="E289" s="40">
        <v>102</v>
      </c>
      <c r="F289" s="40">
        <v>1.4</v>
      </c>
      <c r="G289" s="40">
        <v>135</v>
      </c>
      <c r="H289" s="40">
        <v>486</v>
      </c>
      <c r="I289" s="40">
        <v>423</v>
      </c>
      <c r="J289" s="40">
        <v>55</v>
      </c>
      <c r="K289" s="40">
        <v>101</v>
      </c>
      <c r="L289" s="40">
        <v>21</v>
      </c>
      <c r="M289" s="40">
        <v>0</v>
      </c>
      <c r="N289" s="40">
        <v>19</v>
      </c>
      <c r="O289" s="40">
        <v>58</v>
      </c>
      <c r="P289" s="40">
        <v>53</v>
      </c>
      <c r="Q289" s="40">
        <v>168</v>
      </c>
      <c r="R289" s="40">
        <v>0.23899999999999999</v>
      </c>
      <c r="S289" s="40">
        <v>0.33100000000000002</v>
      </c>
      <c r="T289" s="40">
        <v>0.42299999999999999</v>
      </c>
      <c r="U289" s="40">
        <v>0.754</v>
      </c>
      <c r="V289" s="40">
        <v>0.34300000000000003</v>
      </c>
      <c r="W289" s="40">
        <v>7</v>
      </c>
      <c r="X289" s="40">
        <v>3</v>
      </c>
      <c r="Y289" s="40">
        <v>6</v>
      </c>
      <c r="Z289" s="40">
        <v>4</v>
      </c>
      <c r="AA289" s="41">
        <v>0.6</v>
      </c>
      <c r="AB289" s="16">
        <f t="shared" si="15"/>
        <v>0.13002364066193853</v>
      </c>
      <c r="AC289" s="16">
        <f t="shared" si="16"/>
        <v>4.4917257683215132E-2</v>
      </c>
      <c r="AD289" s="16">
        <f t="shared" si="17"/>
        <v>0.13711583924349882</v>
      </c>
    </row>
    <row r="290" spans="1:30" ht="30">
      <c r="A290" s="65" t="s">
        <v>992</v>
      </c>
      <c r="B290" s="36">
        <v>2011</v>
      </c>
      <c r="C290" s="36">
        <v>2014</v>
      </c>
      <c r="D290" s="36" t="s">
        <v>299</v>
      </c>
      <c r="E290" s="36">
        <v>97</v>
      </c>
      <c r="F290" s="36">
        <v>1.4</v>
      </c>
      <c r="G290" s="36">
        <v>115</v>
      </c>
      <c r="H290" s="36">
        <v>344</v>
      </c>
      <c r="I290" s="36">
        <v>307</v>
      </c>
      <c r="J290" s="36">
        <v>46</v>
      </c>
      <c r="K290" s="36">
        <v>78</v>
      </c>
      <c r="L290" s="36">
        <v>16</v>
      </c>
      <c r="M290" s="36">
        <v>1</v>
      </c>
      <c r="N290" s="36">
        <v>6</v>
      </c>
      <c r="O290" s="36">
        <v>30</v>
      </c>
      <c r="P290" s="36">
        <v>17</v>
      </c>
      <c r="Q290" s="36">
        <v>62</v>
      </c>
      <c r="R290" s="36">
        <v>0.254</v>
      </c>
      <c r="S290" s="36">
        <v>0.315</v>
      </c>
      <c r="T290" s="36">
        <v>0.371</v>
      </c>
      <c r="U290" s="36">
        <v>0.68700000000000006</v>
      </c>
      <c r="V290" s="36">
        <v>0.3</v>
      </c>
      <c r="W290" s="36">
        <v>11</v>
      </c>
      <c r="X290" s="36">
        <v>1</v>
      </c>
      <c r="Y290" s="36">
        <v>6</v>
      </c>
      <c r="Z290" s="36">
        <v>1</v>
      </c>
      <c r="AA290" s="37">
        <v>0.85714000000000001</v>
      </c>
      <c r="AB290" s="16">
        <f t="shared" si="15"/>
        <v>0.14983713355048861</v>
      </c>
      <c r="AC290" s="16">
        <f t="shared" si="16"/>
        <v>1.9543973941368076E-2</v>
      </c>
      <c r="AD290" s="16">
        <f t="shared" si="17"/>
        <v>9.7719869706840393E-2</v>
      </c>
    </row>
    <row r="291" spans="1:30" ht="30">
      <c r="A291" s="64" t="s">
        <v>991</v>
      </c>
      <c r="B291" s="40">
        <v>2012</v>
      </c>
      <c r="C291" s="40">
        <v>2014</v>
      </c>
      <c r="D291" s="40" t="s">
        <v>284</v>
      </c>
      <c r="E291" s="40">
        <v>98</v>
      </c>
      <c r="F291" s="40">
        <v>1.4</v>
      </c>
      <c r="G291" s="40">
        <v>199</v>
      </c>
      <c r="H291" s="40">
        <v>552</v>
      </c>
      <c r="I291" s="40">
        <v>489</v>
      </c>
      <c r="J291" s="40">
        <v>66</v>
      </c>
      <c r="K291" s="40">
        <v>118</v>
      </c>
      <c r="L291" s="40">
        <v>29</v>
      </c>
      <c r="M291" s="40">
        <v>3</v>
      </c>
      <c r="N291" s="40">
        <v>13</v>
      </c>
      <c r="O291" s="40">
        <v>58</v>
      </c>
      <c r="P291" s="40">
        <v>53</v>
      </c>
      <c r="Q291" s="40">
        <v>169</v>
      </c>
      <c r="R291" s="40">
        <v>0.24099999999999999</v>
      </c>
      <c r="S291" s="40">
        <v>0.315</v>
      </c>
      <c r="T291" s="40">
        <v>0.39300000000000002</v>
      </c>
      <c r="U291" s="40">
        <v>0.70799999999999996</v>
      </c>
      <c r="V291" s="40">
        <v>0.33700000000000002</v>
      </c>
      <c r="W291" s="40">
        <v>2</v>
      </c>
      <c r="X291" s="40">
        <v>5</v>
      </c>
      <c r="Y291" s="40">
        <v>10</v>
      </c>
      <c r="Z291" s="40">
        <v>4</v>
      </c>
      <c r="AA291" s="41">
        <v>0.71428999999999998</v>
      </c>
      <c r="AB291" s="16">
        <f t="shared" ref="AB291:AB354" si="18">J291/I291</f>
        <v>0.13496932515337423</v>
      </c>
      <c r="AC291" s="16">
        <f t="shared" ref="AC291:AC354" si="19">N291/I291</f>
        <v>2.6584867075664622E-2</v>
      </c>
      <c r="AD291" s="16">
        <f t="shared" ref="AD291:AD354" si="20">O291/I291</f>
        <v>0.11860940695296524</v>
      </c>
    </row>
    <row r="292" spans="1:30">
      <c r="A292" s="65" t="s">
        <v>990</v>
      </c>
      <c r="B292" s="36">
        <v>2009</v>
      </c>
      <c r="C292" s="36">
        <v>2011</v>
      </c>
      <c r="D292" s="36" t="s">
        <v>280</v>
      </c>
      <c r="E292" s="36">
        <v>105</v>
      </c>
      <c r="F292" s="36">
        <v>1.4</v>
      </c>
      <c r="G292" s="36">
        <v>142</v>
      </c>
      <c r="H292" s="36">
        <v>482</v>
      </c>
      <c r="I292" s="36">
        <v>420</v>
      </c>
      <c r="J292" s="36">
        <v>59</v>
      </c>
      <c r="K292" s="36">
        <v>92</v>
      </c>
      <c r="L292" s="36">
        <v>22</v>
      </c>
      <c r="M292" s="36">
        <v>2</v>
      </c>
      <c r="N292" s="36">
        <v>20</v>
      </c>
      <c r="O292" s="36">
        <v>63</v>
      </c>
      <c r="P292" s="36">
        <v>49</v>
      </c>
      <c r="Q292" s="36">
        <v>152</v>
      </c>
      <c r="R292" s="36">
        <v>0.219</v>
      </c>
      <c r="S292" s="36">
        <v>0.315</v>
      </c>
      <c r="T292" s="36">
        <v>0.42399999999999999</v>
      </c>
      <c r="U292" s="36">
        <v>0.73899999999999999</v>
      </c>
      <c r="V292" s="36">
        <v>0.28799999999999998</v>
      </c>
      <c r="W292" s="36">
        <v>11</v>
      </c>
      <c r="X292" s="36">
        <v>2</v>
      </c>
      <c r="Y292" s="36">
        <v>4</v>
      </c>
      <c r="Z292" s="36">
        <v>1</v>
      </c>
      <c r="AA292" s="37">
        <v>0.8</v>
      </c>
      <c r="AB292" s="16">
        <f t="shared" si="18"/>
        <v>0.14047619047619048</v>
      </c>
      <c r="AC292" s="16">
        <f t="shared" si="19"/>
        <v>4.7619047619047616E-2</v>
      </c>
      <c r="AD292" s="16">
        <f t="shared" si="20"/>
        <v>0.15</v>
      </c>
    </row>
    <row r="293" spans="1:30">
      <c r="A293" s="64" t="s">
        <v>989</v>
      </c>
      <c r="B293" s="40">
        <v>2002</v>
      </c>
      <c r="C293" s="40">
        <v>2004</v>
      </c>
      <c r="D293" s="40" t="s">
        <v>279</v>
      </c>
      <c r="E293" s="40">
        <v>105</v>
      </c>
      <c r="F293" s="40">
        <v>1.4</v>
      </c>
      <c r="G293" s="40">
        <v>130</v>
      </c>
      <c r="H293" s="40">
        <v>430</v>
      </c>
      <c r="I293" s="40">
        <v>384</v>
      </c>
      <c r="J293" s="40">
        <v>67</v>
      </c>
      <c r="K293" s="40">
        <v>98</v>
      </c>
      <c r="L293" s="40">
        <v>17</v>
      </c>
      <c r="M293" s="40">
        <v>4</v>
      </c>
      <c r="N293" s="40">
        <v>18</v>
      </c>
      <c r="O293" s="40">
        <v>63</v>
      </c>
      <c r="P293" s="40">
        <v>39</v>
      </c>
      <c r="Q293" s="40">
        <v>118</v>
      </c>
      <c r="R293" s="40">
        <v>0.255</v>
      </c>
      <c r="S293" s="40">
        <v>0.32900000000000001</v>
      </c>
      <c r="T293" s="40">
        <v>0.46100000000000002</v>
      </c>
      <c r="U293" s="40">
        <v>0.79</v>
      </c>
      <c r="V293" s="40">
        <v>0.32</v>
      </c>
      <c r="W293" s="40">
        <v>4</v>
      </c>
      <c r="X293" s="40">
        <v>2</v>
      </c>
      <c r="Y293" s="40">
        <v>6</v>
      </c>
      <c r="Z293" s="40">
        <v>1</v>
      </c>
      <c r="AA293" s="41">
        <v>0.85714000000000001</v>
      </c>
      <c r="AB293" s="16">
        <f t="shared" si="18"/>
        <v>0.17447916666666666</v>
      </c>
      <c r="AC293" s="16">
        <f t="shared" si="19"/>
        <v>4.6875E-2</v>
      </c>
      <c r="AD293" s="16">
        <f t="shared" si="20"/>
        <v>0.1640625</v>
      </c>
    </row>
    <row r="294" spans="1:30">
      <c r="A294" s="65" t="s">
        <v>988</v>
      </c>
      <c r="B294" s="36">
        <v>1998</v>
      </c>
      <c r="C294" s="36">
        <v>2000</v>
      </c>
      <c r="D294" s="36" t="s">
        <v>293</v>
      </c>
      <c r="E294" s="36">
        <v>97</v>
      </c>
      <c r="F294" s="36">
        <v>1.4</v>
      </c>
      <c r="G294" s="36">
        <v>177</v>
      </c>
      <c r="H294" s="36">
        <v>561</v>
      </c>
      <c r="I294" s="36">
        <v>518</v>
      </c>
      <c r="J294" s="36">
        <v>66</v>
      </c>
      <c r="K294" s="36">
        <v>151</v>
      </c>
      <c r="L294" s="36">
        <v>25</v>
      </c>
      <c r="M294" s="36">
        <v>1</v>
      </c>
      <c r="N294" s="36">
        <v>17</v>
      </c>
      <c r="O294" s="36">
        <v>63</v>
      </c>
      <c r="P294" s="36">
        <v>31</v>
      </c>
      <c r="Q294" s="36">
        <v>66</v>
      </c>
      <c r="R294" s="36">
        <v>0.29199999999999998</v>
      </c>
      <c r="S294" s="36">
        <v>0.33200000000000002</v>
      </c>
      <c r="T294" s="36">
        <v>0.442</v>
      </c>
      <c r="U294" s="36">
        <v>0.77400000000000002</v>
      </c>
      <c r="V294" s="36">
        <v>0.30199999999999999</v>
      </c>
      <c r="W294" s="36">
        <v>4</v>
      </c>
      <c r="X294" s="36">
        <v>8</v>
      </c>
      <c r="Y294" s="36">
        <v>6</v>
      </c>
      <c r="Z294" s="36">
        <v>13</v>
      </c>
      <c r="AA294" s="37">
        <v>0.31579000000000002</v>
      </c>
      <c r="AB294" s="16">
        <f t="shared" si="18"/>
        <v>0.12741312741312741</v>
      </c>
      <c r="AC294" s="16">
        <f t="shared" si="19"/>
        <v>3.2818532818532815E-2</v>
      </c>
      <c r="AD294" s="16">
        <f t="shared" si="20"/>
        <v>0.12162162162162163</v>
      </c>
    </row>
    <row r="295" spans="1:30" ht="30">
      <c r="A295" s="64" t="s">
        <v>987</v>
      </c>
      <c r="B295" s="40">
        <v>1997</v>
      </c>
      <c r="C295" s="40">
        <v>1999</v>
      </c>
      <c r="D295" s="40" t="s">
        <v>279</v>
      </c>
      <c r="E295" s="40">
        <v>99</v>
      </c>
      <c r="F295" s="40">
        <v>1.4</v>
      </c>
      <c r="G295" s="40">
        <v>202</v>
      </c>
      <c r="H295" s="40">
        <v>578</v>
      </c>
      <c r="I295" s="40">
        <v>525</v>
      </c>
      <c r="J295" s="40">
        <v>66</v>
      </c>
      <c r="K295" s="40">
        <v>147</v>
      </c>
      <c r="L295" s="40">
        <v>34</v>
      </c>
      <c r="M295" s="40">
        <v>2</v>
      </c>
      <c r="N295" s="40">
        <v>17</v>
      </c>
      <c r="O295" s="40">
        <v>63</v>
      </c>
      <c r="P295" s="40">
        <v>30</v>
      </c>
      <c r="Q295" s="40">
        <v>95</v>
      </c>
      <c r="R295" s="40">
        <v>0.28000000000000003</v>
      </c>
      <c r="S295" s="40">
        <v>0.32900000000000001</v>
      </c>
      <c r="T295" s="40">
        <v>0.45</v>
      </c>
      <c r="U295" s="40">
        <v>0.77800000000000002</v>
      </c>
      <c r="V295" s="40">
        <v>0.307</v>
      </c>
      <c r="W295" s="40">
        <v>13</v>
      </c>
      <c r="X295" s="40">
        <v>10</v>
      </c>
      <c r="Y295" s="40">
        <v>6</v>
      </c>
      <c r="Z295" s="40">
        <v>6</v>
      </c>
      <c r="AA295" s="41">
        <v>0.5</v>
      </c>
      <c r="AB295" s="16">
        <f t="shared" si="18"/>
        <v>0.12571428571428572</v>
      </c>
      <c r="AC295" s="16">
        <f t="shared" si="19"/>
        <v>3.2380952380952378E-2</v>
      </c>
      <c r="AD295" s="16">
        <f t="shared" si="20"/>
        <v>0.12</v>
      </c>
    </row>
    <row r="296" spans="1:30">
      <c r="A296" s="65" t="s">
        <v>986</v>
      </c>
      <c r="B296" s="36">
        <v>1996</v>
      </c>
      <c r="C296" s="36">
        <v>1998</v>
      </c>
      <c r="D296" s="36" t="s">
        <v>280</v>
      </c>
      <c r="E296" s="36">
        <v>104</v>
      </c>
      <c r="F296" s="36">
        <v>1.4</v>
      </c>
      <c r="G296" s="36">
        <v>270</v>
      </c>
      <c r="H296" s="36">
        <v>1001</v>
      </c>
      <c r="I296" s="36">
        <v>898</v>
      </c>
      <c r="J296" s="36">
        <v>122</v>
      </c>
      <c r="K296" s="36">
        <v>259</v>
      </c>
      <c r="L296" s="36">
        <v>62</v>
      </c>
      <c r="M296" s="36">
        <v>4</v>
      </c>
      <c r="N296" s="36">
        <v>19</v>
      </c>
      <c r="O296" s="36">
        <v>119</v>
      </c>
      <c r="P296" s="36">
        <v>89</v>
      </c>
      <c r="Q296" s="36">
        <v>162</v>
      </c>
      <c r="R296" s="36">
        <v>0.28799999999999998</v>
      </c>
      <c r="S296" s="36">
        <v>0.35299999999999998</v>
      </c>
      <c r="T296" s="36">
        <v>0.43</v>
      </c>
      <c r="U296" s="36">
        <v>0.78300000000000003</v>
      </c>
      <c r="V296" s="36">
        <v>0.33100000000000002</v>
      </c>
      <c r="W296" s="36">
        <v>5</v>
      </c>
      <c r="X296" s="36">
        <v>8</v>
      </c>
      <c r="Y296" s="36">
        <v>8</v>
      </c>
      <c r="Z296" s="36">
        <v>10</v>
      </c>
      <c r="AA296" s="37">
        <v>0.44444</v>
      </c>
      <c r="AB296" s="16">
        <f t="shared" si="18"/>
        <v>0.13585746102449889</v>
      </c>
      <c r="AC296" s="16">
        <f t="shared" si="19"/>
        <v>2.1158129175946547E-2</v>
      </c>
      <c r="AD296" s="16">
        <f t="shared" si="20"/>
        <v>0.13251670378619154</v>
      </c>
    </row>
    <row r="297" spans="1:30" ht="30">
      <c r="A297" s="64" t="s">
        <v>985</v>
      </c>
      <c r="B297" s="40">
        <v>1969</v>
      </c>
      <c r="C297" s="40">
        <v>1972</v>
      </c>
      <c r="D297" s="40" t="s">
        <v>429</v>
      </c>
      <c r="E297" s="40">
        <v>97</v>
      </c>
      <c r="F297" s="40">
        <v>1.4</v>
      </c>
      <c r="G297" s="40">
        <v>191</v>
      </c>
      <c r="H297" s="40">
        <v>603</v>
      </c>
      <c r="I297" s="40">
        <v>563</v>
      </c>
      <c r="J297" s="40">
        <v>52</v>
      </c>
      <c r="K297" s="40">
        <v>150</v>
      </c>
      <c r="L297" s="40">
        <v>22</v>
      </c>
      <c r="M297" s="40">
        <v>3</v>
      </c>
      <c r="N297" s="40">
        <v>9</v>
      </c>
      <c r="O297" s="40">
        <v>62</v>
      </c>
      <c r="P297" s="40">
        <v>31</v>
      </c>
      <c r="Q297" s="40">
        <v>75</v>
      </c>
      <c r="R297" s="40">
        <v>0.26600000000000001</v>
      </c>
      <c r="S297" s="40">
        <v>0.30399999999999999</v>
      </c>
      <c r="T297" s="40">
        <v>0.36399999999999999</v>
      </c>
      <c r="U297" s="40">
        <v>0.66800000000000004</v>
      </c>
      <c r="V297" s="40">
        <v>0.29299999999999998</v>
      </c>
      <c r="W297" s="40">
        <v>1</v>
      </c>
      <c r="X297" s="40">
        <v>3</v>
      </c>
      <c r="Y297" s="40">
        <v>1</v>
      </c>
      <c r="Z297" s="40">
        <v>5</v>
      </c>
      <c r="AA297" s="41">
        <v>0.16667000000000001</v>
      </c>
      <c r="AB297" s="16">
        <f t="shared" si="18"/>
        <v>9.236234458259325E-2</v>
      </c>
      <c r="AC297" s="16">
        <f t="shared" si="19"/>
        <v>1.5985790408525755E-2</v>
      </c>
      <c r="AD297" s="16">
        <f t="shared" si="20"/>
        <v>0.11012433392539965</v>
      </c>
    </row>
    <row r="298" spans="1:30" ht="30">
      <c r="A298" s="65" t="s">
        <v>984</v>
      </c>
      <c r="B298" s="36">
        <v>2008</v>
      </c>
      <c r="C298" s="36">
        <v>2010</v>
      </c>
      <c r="D298" s="36" t="s">
        <v>291</v>
      </c>
      <c r="E298" s="36">
        <v>101</v>
      </c>
      <c r="F298" s="36">
        <v>1.3</v>
      </c>
      <c r="G298" s="36">
        <v>173</v>
      </c>
      <c r="H298" s="36">
        <v>527</v>
      </c>
      <c r="I298" s="36">
        <v>454</v>
      </c>
      <c r="J298" s="36">
        <v>62</v>
      </c>
      <c r="K298" s="36">
        <v>121</v>
      </c>
      <c r="L298" s="36">
        <v>24</v>
      </c>
      <c r="M298" s="36">
        <v>7</v>
      </c>
      <c r="N298" s="36">
        <v>8</v>
      </c>
      <c r="O298" s="36">
        <v>35</v>
      </c>
      <c r="P298" s="36">
        <v>62</v>
      </c>
      <c r="Q298" s="36">
        <v>135</v>
      </c>
      <c r="R298" s="36">
        <v>0.26700000000000002</v>
      </c>
      <c r="S298" s="36">
        <v>0.35599999999999998</v>
      </c>
      <c r="T298" s="36">
        <v>0.40300000000000002</v>
      </c>
      <c r="U298" s="36">
        <v>0.75900000000000001</v>
      </c>
      <c r="V298" s="36">
        <v>0.36</v>
      </c>
      <c r="W298" s="36">
        <v>3</v>
      </c>
      <c r="X298" s="36">
        <v>3</v>
      </c>
      <c r="Y298" s="36">
        <v>20</v>
      </c>
      <c r="Z298" s="36">
        <v>6</v>
      </c>
      <c r="AA298" s="37">
        <v>0.76922999999999997</v>
      </c>
      <c r="AB298" s="16">
        <f t="shared" si="18"/>
        <v>0.13656387665198239</v>
      </c>
      <c r="AC298" s="16">
        <f t="shared" si="19"/>
        <v>1.7621145374449341E-2</v>
      </c>
      <c r="AD298" s="16">
        <f t="shared" si="20"/>
        <v>7.7092511013215861E-2</v>
      </c>
    </row>
    <row r="299" spans="1:30" ht="30">
      <c r="A299" s="64" t="s">
        <v>983</v>
      </c>
      <c r="B299" s="40">
        <v>2005</v>
      </c>
      <c r="C299" s="40">
        <v>2007</v>
      </c>
      <c r="D299" s="40" t="s">
        <v>293</v>
      </c>
      <c r="E299" s="40">
        <v>103</v>
      </c>
      <c r="F299" s="40">
        <v>1.3</v>
      </c>
      <c r="G299" s="40">
        <v>165</v>
      </c>
      <c r="H299" s="40">
        <v>490</v>
      </c>
      <c r="I299" s="40">
        <v>435</v>
      </c>
      <c r="J299" s="40">
        <v>66</v>
      </c>
      <c r="K299" s="40">
        <v>129</v>
      </c>
      <c r="L299" s="40">
        <v>20</v>
      </c>
      <c r="M299" s="40">
        <v>4</v>
      </c>
      <c r="N299" s="40">
        <v>15</v>
      </c>
      <c r="O299" s="40">
        <v>73</v>
      </c>
      <c r="P299" s="40">
        <v>42</v>
      </c>
      <c r="Q299" s="40">
        <v>76</v>
      </c>
      <c r="R299" s="40">
        <v>0.29699999999999999</v>
      </c>
      <c r="S299" s="40">
        <v>0.35499999999999998</v>
      </c>
      <c r="T299" s="40">
        <v>0.46400000000000002</v>
      </c>
      <c r="U299" s="40">
        <v>0.81899999999999995</v>
      </c>
      <c r="V299" s="40">
        <v>0.32300000000000001</v>
      </c>
      <c r="W299" s="40">
        <v>2</v>
      </c>
      <c r="X299" s="40">
        <v>9</v>
      </c>
      <c r="Y299" s="40">
        <v>9</v>
      </c>
      <c r="Z299" s="40">
        <v>3</v>
      </c>
      <c r="AA299" s="41">
        <v>0.75</v>
      </c>
      <c r="AB299" s="16">
        <f t="shared" si="18"/>
        <v>0.15172413793103448</v>
      </c>
      <c r="AC299" s="16">
        <f t="shared" si="19"/>
        <v>3.4482758620689655E-2</v>
      </c>
      <c r="AD299" s="16">
        <f t="shared" si="20"/>
        <v>0.167816091954023</v>
      </c>
    </row>
    <row r="300" spans="1:30" ht="30">
      <c r="A300" s="65" t="s">
        <v>982</v>
      </c>
      <c r="B300" s="36">
        <v>2000</v>
      </c>
      <c r="C300" s="36">
        <v>2002</v>
      </c>
      <c r="D300" s="36" t="s">
        <v>291</v>
      </c>
      <c r="E300" s="36">
        <v>102</v>
      </c>
      <c r="F300" s="36">
        <v>1.3</v>
      </c>
      <c r="G300" s="36">
        <v>191</v>
      </c>
      <c r="H300" s="36">
        <v>557</v>
      </c>
      <c r="I300" s="36">
        <v>506</v>
      </c>
      <c r="J300" s="36">
        <v>69</v>
      </c>
      <c r="K300" s="36">
        <v>134</v>
      </c>
      <c r="L300" s="36">
        <v>25</v>
      </c>
      <c r="M300" s="36">
        <v>1</v>
      </c>
      <c r="N300" s="36">
        <v>22</v>
      </c>
      <c r="O300" s="36">
        <v>68</v>
      </c>
      <c r="P300" s="36">
        <v>42</v>
      </c>
      <c r="Q300" s="36">
        <v>139</v>
      </c>
      <c r="R300" s="36">
        <v>0.26500000000000001</v>
      </c>
      <c r="S300" s="36">
        <v>0.32700000000000001</v>
      </c>
      <c r="T300" s="36">
        <v>0.44900000000000001</v>
      </c>
      <c r="U300" s="36">
        <v>0.77500000000000002</v>
      </c>
      <c r="V300" s="36">
        <v>0.32200000000000001</v>
      </c>
      <c r="W300" s="36">
        <v>6</v>
      </c>
      <c r="X300" s="36">
        <v>3</v>
      </c>
      <c r="Y300" s="36">
        <v>3</v>
      </c>
      <c r="Z300" s="36">
        <v>5</v>
      </c>
      <c r="AA300" s="37">
        <v>0.375</v>
      </c>
      <c r="AB300" s="16">
        <f t="shared" si="18"/>
        <v>0.13636363636363635</v>
      </c>
      <c r="AC300" s="16">
        <f t="shared" si="19"/>
        <v>4.3478260869565216E-2</v>
      </c>
      <c r="AD300" s="16">
        <f t="shared" si="20"/>
        <v>0.13438735177865613</v>
      </c>
    </row>
    <row r="301" spans="1:30">
      <c r="A301" s="64" t="s">
        <v>981</v>
      </c>
      <c r="B301" s="40">
        <v>1995</v>
      </c>
      <c r="C301" s="40">
        <v>1997</v>
      </c>
      <c r="D301" s="40" t="s">
        <v>280</v>
      </c>
      <c r="E301" s="40">
        <v>99</v>
      </c>
      <c r="F301" s="40">
        <v>1.3</v>
      </c>
      <c r="G301" s="40">
        <v>107</v>
      </c>
      <c r="H301" s="40">
        <v>349</v>
      </c>
      <c r="I301" s="40">
        <v>325</v>
      </c>
      <c r="J301" s="40">
        <v>46</v>
      </c>
      <c r="K301" s="40">
        <v>102</v>
      </c>
      <c r="L301" s="40">
        <v>14</v>
      </c>
      <c r="M301" s="40">
        <v>1</v>
      </c>
      <c r="N301" s="40">
        <v>6</v>
      </c>
      <c r="O301" s="40">
        <v>36</v>
      </c>
      <c r="P301" s="40">
        <v>17</v>
      </c>
      <c r="Q301" s="40">
        <v>21</v>
      </c>
      <c r="R301" s="40">
        <v>0.314</v>
      </c>
      <c r="S301" s="40">
        <v>0.35499999999999998</v>
      </c>
      <c r="T301" s="40">
        <v>0.41799999999999998</v>
      </c>
      <c r="U301" s="40">
        <v>0.77400000000000002</v>
      </c>
      <c r="V301" s="40">
        <v>0.32200000000000001</v>
      </c>
      <c r="W301" s="40">
        <v>4</v>
      </c>
      <c r="X301" s="40">
        <v>0</v>
      </c>
      <c r="Y301" s="40">
        <v>16</v>
      </c>
      <c r="Z301" s="40">
        <v>4</v>
      </c>
      <c r="AA301" s="41">
        <v>0.8</v>
      </c>
      <c r="AB301" s="16">
        <f t="shared" si="18"/>
        <v>0.14153846153846153</v>
      </c>
      <c r="AC301" s="16">
        <f t="shared" si="19"/>
        <v>1.8461538461538463E-2</v>
      </c>
      <c r="AD301" s="16">
        <f t="shared" si="20"/>
        <v>0.11076923076923077</v>
      </c>
    </row>
    <row r="302" spans="1:30">
      <c r="A302" s="65" t="s">
        <v>980</v>
      </c>
      <c r="B302" s="36">
        <v>1983</v>
      </c>
      <c r="C302" s="36">
        <v>1985</v>
      </c>
      <c r="D302" s="36" t="s">
        <v>279</v>
      </c>
      <c r="E302" s="36">
        <v>99</v>
      </c>
      <c r="F302" s="36">
        <v>1.3</v>
      </c>
      <c r="G302" s="36">
        <v>97</v>
      </c>
      <c r="H302" s="36">
        <v>383</v>
      </c>
      <c r="I302" s="36">
        <v>341</v>
      </c>
      <c r="J302" s="36">
        <v>50</v>
      </c>
      <c r="K302" s="36">
        <v>86</v>
      </c>
      <c r="L302" s="36">
        <v>18</v>
      </c>
      <c r="M302" s="36">
        <v>8</v>
      </c>
      <c r="N302" s="36">
        <v>5</v>
      </c>
      <c r="O302" s="36">
        <v>40</v>
      </c>
      <c r="P302" s="36">
        <v>34</v>
      </c>
      <c r="Q302" s="36">
        <v>44</v>
      </c>
      <c r="R302" s="36">
        <v>0.252</v>
      </c>
      <c r="S302" s="36">
        <v>0.32</v>
      </c>
      <c r="T302" s="36">
        <v>0.39600000000000002</v>
      </c>
      <c r="U302" s="36">
        <v>0.71599999999999997</v>
      </c>
      <c r="V302" s="36">
        <v>0.27600000000000002</v>
      </c>
      <c r="W302" s="36">
        <v>1</v>
      </c>
      <c r="X302" s="36">
        <v>2</v>
      </c>
      <c r="Y302" s="36">
        <v>0</v>
      </c>
      <c r="Z302" s="36">
        <v>1</v>
      </c>
      <c r="AA302" s="37">
        <v>0</v>
      </c>
      <c r="AB302" s="16">
        <f t="shared" si="18"/>
        <v>0.1466275659824047</v>
      </c>
      <c r="AC302" s="16">
        <f t="shared" si="19"/>
        <v>1.466275659824047E-2</v>
      </c>
      <c r="AD302" s="16">
        <f t="shared" si="20"/>
        <v>0.11730205278592376</v>
      </c>
    </row>
    <row r="303" spans="1:30">
      <c r="A303" s="64" t="s">
        <v>979</v>
      </c>
      <c r="B303" s="40">
        <v>1981</v>
      </c>
      <c r="C303" s="40">
        <v>1984</v>
      </c>
      <c r="D303" s="40" t="s">
        <v>294</v>
      </c>
      <c r="E303" s="40">
        <v>101</v>
      </c>
      <c r="F303" s="40">
        <v>1.3</v>
      </c>
      <c r="G303" s="40">
        <v>207</v>
      </c>
      <c r="H303" s="40">
        <v>764</v>
      </c>
      <c r="I303" s="40">
        <v>715</v>
      </c>
      <c r="J303" s="40">
        <v>88</v>
      </c>
      <c r="K303" s="40">
        <v>193</v>
      </c>
      <c r="L303" s="40">
        <v>30</v>
      </c>
      <c r="M303" s="40">
        <v>8</v>
      </c>
      <c r="N303" s="40">
        <v>20</v>
      </c>
      <c r="O303" s="40">
        <v>89</v>
      </c>
      <c r="P303" s="40">
        <v>37</v>
      </c>
      <c r="Q303" s="40">
        <v>96</v>
      </c>
      <c r="R303" s="40">
        <v>0.27</v>
      </c>
      <c r="S303" s="40">
        <v>0.30599999999999999</v>
      </c>
      <c r="T303" s="40">
        <v>0.41799999999999998</v>
      </c>
      <c r="U303" s="40">
        <v>0.72399999999999998</v>
      </c>
      <c r="V303" s="40">
        <v>0.28599999999999998</v>
      </c>
      <c r="W303" s="40">
        <v>3</v>
      </c>
      <c r="X303" s="40">
        <v>6</v>
      </c>
      <c r="Y303" s="40">
        <v>13</v>
      </c>
      <c r="Z303" s="40">
        <v>16</v>
      </c>
      <c r="AA303" s="41">
        <v>0.44828000000000001</v>
      </c>
      <c r="AB303" s="16">
        <f t="shared" si="18"/>
        <v>0.12307692307692308</v>
      </c>
      <c r="AC303" s="16">
        <f t="shared" si="19"/>
        <v>2.7972027972027972E-2</v>
      </c>
      <c r="AD303" s="16">
        <f t="shared" si="20"/>
        <v>0.12447552447552447</v>
      </c>
    </row>
    <row r="304" spans="1:30">
      <c r="A304" s="65" t="s">
        <v>978</v>
      </c>
      <c r="B304" s="36">
        <v>2012</v>
      </c>
      <c r="C304" s="36">
        <v>2014</v>
      </c>
      <c r="D304" s="36" t="s">
        <v>286</v>
      </c>
      <c r="E304" s="36">
        <v>95</v>
      </c>
      <c r="F304" s="36">
        <v>1.2</v>
      </c>
      <c r="G304" s="36">
        <v>149</v>
      </c>
      <c r="H304" s="36">
        <v>462</v>
      </c>
      <c r="I304" s="36">
        <v>429</v>
      </c>
      <c r="J304" s="36">
        <v>44</v>
      </c>
      <c r="K304" s="36">
        <v>109</v>
      </c>
      <c r="L304" s="36">
        <v>16</v>
      </c>
      <c r="M304" s="36">
        <v>3</v>
      </c>
      <c r="N304" s="36">
        <v>13</v>
      </c>
      <c r="O304" s="36">
        <v>51</v>
      </c>
      <c r="P304" s="36">
        <v>27</v>
      </c>
      <c r="Q304" s="36">
        <v>69</v>
      </c>
      <c r="R304" s="36">
        <v>0.254</v>
      </c>
      <c r="S304" s="36">
        <v>0.29799999999999999</v>
      </c>
      <c r="T304" s="36">
        <v>0.39600000000000002</v>
      </c>
      <c r="U304" s="36">
        <v>0.69399999999999995</v>
      </c>
      <c r="V304" s="36">
        <v>0.27400000000000002</v>
      </c>
      <c r="W304" s="36">
        <v>1</v>
      </c>
      <c r="X304" s="36">
        <v>3</v>
      </c>
      <c r="Y304" s="36">
        <v>1</v>
      </c>
      <c r="Z304" s="36">
        <v>1</v>
      </c>
      <c r="AA304" s="37">
        <v>0.5</v>
      </c>
      <c r="AB304" s="16">
        <f t="shared" si="18"/>
        <v>0.10256410256410256</v>
      </c>
      <c r="AC304" s="16">
        <f t="shared" si="19"/>
        <v>3.0303030303030304E-2</v>
      </c>
      <c r="AD304" s="16">
        <f t="shared" si="20"/>
        <v>0.11888111888111888</v>
      </c>
    </row>
    <row r="305" spans="1:30">
      <c r="A305" s="64" t="s">
        <v>977</v>
      </c>
      <c r="B305" s="40">
        <v>2011</v>
      </c>
      <c r="C305" s="40">
        <v>2013</v>
      </c>
      <c r="D305" s="40" t="s">
        <v>277</v>
      </c>
      <c r="E305" s="40">
        <v>97</v>
      </c>
      <c r="F305" s="40">
        <v>1.2</v>
      </c>
      <c r="G305" s="40">
        <v>182</v>
      </c>
      <c r="H305" s="40">
        <v>732</v>
      </c>
      <c r="I305" s="40">
        <v>677</v>
      </c>
      <c r="J305" s="40">
        <v>61</v>
      </c>
      <c r="K305" s="40">
        <v>175</v>
      </c>
      <c r="L305" s="40">
        <v>25</v>
      </c>
      <c r="M305" s="40">
        <v>1</v>
      </c>
      <c r="N305" s="40">
        <v>22</v>
      </c>
      <c r="O305" s="40">
        <v>83</v>
      </c>
      <c r="P305" s="40">
        <v>44</v>
      </c>
      <c r="Q305" s="40">
        <v>137</v>
      </c>
      <c r="R305" s="40">
        <v>0.25800000000000001</v>
      </c>
      <c r="S305" s="40">
        <v>0.30299999999999999</v>
      </c>
      <c r="T305" s="40">
        <v>0.39600000000000002</v>
      </c>
      <c r="U305" s="40">
        <v>0.69899999999999995</v>
      </c>
      <c r="V305" s="40">
        <v>0.29099999999999998</v>
      </c>
      <c r="W305" s="40">
        <v>3</v>
      </c>
      <c r="X305" s="40">
        <v>8</v>
      </c>
      <c r="Y305" s="40">
        <v>0</v>
      </c>
      <c r="Z305" s="40">
        <v>3</v>
      </c>
      <c r="AA305" s="41">
        <v>0</v>
      </c>
      <c r="AB305" s="16">
        <f t="shared" si="18"/>
        <v>9.0103397341211228E-2</v>
      </c>
      <c r="AC305" s="16">
        <f t="shared" si="19"/>
        <v>3.2496307237813882E-2</v>
      </c>
      <c r="AD305" s="16">
        <f t="shared" si="20"/>
        <v>0.12259970457902511</v>
      </c>
    </row>
    <row r="306" spans="1:30">
      <c r="A306" s="65" t="s">
        <v>976</v>
      </c>
      <c r="B306" s="36">
        <v>2010</v>
      </c>
      <c r="C306" s="36">
        <v>2012</v>
      </c>
      <c r="D306" s="36" t="s">
        <v>277</v>
      </c>
      <c r="E306" s="36">
        <v>97</v>
      </c>
      <c r="F306" s="36">
        <v>1.2</v>
      </c>
      <c r="G306" s="36">
        <v>296</v>
      </c>
      <c r="H306" s="36">
        <v>1197</v>
      </c>
      <c r="I306" s="36">
        <v>1072</v>
      </c>
      <c r="J306" s="36">
        <v>157</v>
      </c>
      <c r="K306" s="36">
        <v>291</v>
      </c>
      <c r="L306" s="36">
        <v>59</v>
      </c>
      <c r="M306" s="36">
        <v>8</v>
      </c>
      <c r="N306" s="36">
        <v>11</v>
      </c>
      <c r="O306" s="36">
        <v>72</v>
      </c>
      <c r="P306" s="36">
        <v>97</v>
      </c>
      <c r="Q306" s="36">
        <v>176</v>
      </c>
      <c r="R306" s="36">
        <v>0.27100000000000002</v>
      </c>
      <c r="S306" s="36">
        <v>0.33800000000000002</v>
      </c>
      <c r="T306" s="36">
        <v>0.372</v>
      </c>
      <c r="U306" s="36">
        <v>0.71</v>
      </c>
      <c r="V306" s="36">
        <v>0.315</v>
      </c>
      <c r="W306" s="36">
        <v>12</v>
      </c>
      <c r="X306" s="36">
        <v>4</v>
      </c>
      <c r="Y306" s="36">
        <v>43</v>
      </c>
      <c r="Z306" s="36">
        <v>26</v>
      </c>
      <c r="AA306" s="37">
        <v>0.62319000000000002</v>
      </c>
      <c r="AB306" s="16">
        <f t="shared" si="18"/>
        <v>0.14645522388059701</v>
      </c>
      <c r="AC306" s="16">
        <f t="shared" si="19"/>
        <v>1.0261194029850746E-2</v>
      </c>
      <c r="AD306" s="16">
        <f t="shared" si="20"/>
        <v>6.7164179104477612E-2</v>
      </c>
    </row>
    <row r="307" spans="1:30">
      <c r="A307" s="64" t="s">
        <v>975</v>
      </c>
      <c r="B307" s="40">
        <v>2002</v>
      </c>
      <c r="C307" s="40">
        <v>2004</v>
      </c>
      <c r="D307" s="40" t="s">
        <v>281</v>
      </c>
      <c r="E307" s="40">
        <v>99</v>
      </c>
      <c r="F307" s="40">
        <v>1.2</v>
      </c>
      <c r="G307" s="40">
        <v>203</v>
      </c>
      <c r="H307" s="40">
        <v>563</v>
      </c>
      <c r="I307" s="40">
        <v>519</v>
      </c>
      <c r="J307" s="40">
        <v>66</v>
      </c>
      <c r="K307" s="40">
        <v>127</v>
      </c>
      <c r="L307" s="40">
        <v>16</v>
      </c>
      <c r="M307" s="40">
        <v>2</v>
      </c>
      <c r="N307" s="40">
        <v>32</v>
      </c>
      <c r="O307" s="40">
        <v>83</v>
      </c>
      <c r="P307" s="40">
        <v>34</v>
      </c>
      <c r="Q307" s="40">
        <v>172</v>
      </c>
      <c r="R307" s="40">
        <v>0.245</v>
      </c>
      <c r="S307" s="40">
        <v>0.30199999999999999</v>
      </c>
      <c r="T307" s="40">
        <v>0.46800000000000003</v>
      </c>
      <c r="U307" s="40">
        <v>0.77100000000000002</v>
      </c>
      <c r="V307" s="40">
        <v>0.30199999999999999</v>
      </c>
      <c r="W307" s="40">
        <v>9</v>
      </c>
      <c r="X307" s="40">
        <v>0</v>
      </c>
      <c r="Y307" s="40">
        <v>8</v>
      </c>
      <c r="Z307" s="40">
        <v>4</v>
      </c>
      <c r="AA307" s="41">
        <v>0.66666999999999998</v>
      </c>
      <c r="AB307" s="16">
        <f t="shared" si="18"/>
        <v>0.12716763005780346</v>
      </c>
      <c r="AC307" s="16">
        <f t="shared" si="19"/>
        <v>6.1657032755298651E-2</v>
      </c>
      <c r="AD307" s="16">
        <f t="shared" si="20"/>
        <v>0.15992292870905589</v>
      </c>
    </row>
    <row r="308" spans="1:30">
      <c r="A308" s="65" t="s">
        <v>974</v>
      </c>
      <c r="B308" s="36">
        <v>1990</v>
      </c>
      <c r="C308" s="36">
        <v>1992</v>
      </c>
      <c r="D308" s="36" t="s">
        <v>277</v>
      </c>
      <c r="E308" s="36">
        <v>98</v>
      </c>
      <c r="F308" s="36">
        <v>1.2</v>
      </c>
      <c r="G308" s="36">
        <v>200</v>
      </c>
      <c r="H308" s="36">
        <v>680</v>
      </c>
      <c r="I308" s="36">
        <v>641</v>
      </c>
      <c r="J308" s="36">
        <v>72</v>
      </c>
      <c r="K308" s="36">
        <v>175</v>
      </c>
      <c r="L308" s="36">
        <v>27</v>
      </c>
      <c r="M308" s="36">
        <v>5</v>
      </c>
      <c r="N308" s="36">
        <v>19</v>
      </c>
      <c r="O308" s="36">
        <v>102</v>
      </c>
      <c r="P308" s="36">
        <v>28</v>
      </c>
      <c r="Q308" s="36">
        <v>137</v>
      </c>
      <c r="R308" s="36">
        <v>0.27300000000000002</v>
      </c>
      <c r="S308" s="36">
        <v>0.30199999999999999</v>
      </c>
      <c r="T308" s="36">
        <v>0.42</v>
      </c>
      <c r="U308" s="36">
        <v>0.72199999999999998</v>
      </c>
      <c r="V308" s="36">
        <v>0.317</v>
      </c>
      <c r="W308" s="36">
        <v>2</v>
      </c>
      <c r="X308" s="36">
        <v>7</v>
      </c>
      <c r="Y308" s="36">
        <v>10</v>
      </c>
      <c r="Z308" s="36">
        <v>5</v>
      </c>
      <c r="AA308" s="37">
        <v>0.66666999999999998</v>
      </c>
      <c r="AB308" s="16">
        <f t="shared" si="18"/>
        <v>0.11232449297971919</v>
      </c>
      <c r="AC308" s="16">
        <f t="shared" si="19"/>
        <v>2.9641185647425898E-2</v>
      </c>
      <c r="AD308" s="16">
        <f t="shared" si="20"/>
        <v>0.15912636505460218</v>
      </c>
    </row>
    <row r="309" spans="1:30">
      <c r="A309" s="64" t="s">
        <v>973</v>
      </c>
      <c r="B309" s="40">
        <v>1975</v>
      </c>
      <c r="C309" s="40">
        <v>1978</v>
      </c>
      <c r="D309" s="40" t="s">
        <v>429</v>
      </c>
      <c r="E309" s="40">
        <v>101</v>
      </c>
      <c r="F309" s="40">
        <v>1.2</v>
      </c>
      <c r="G309" s="40">
        <v>174</v>
      </c>
      <c r="H309" s="40">
        <v>505</v>
      </c>
      <c r="I309" s="40">
        <v>445</v>
      </c>
      <c r="J309" s="40">
        <v>58</v>
      </c>
      <c r="K309" s="40">
        <v>120</v>
      </c>
      <c r="L309" s="40">
        <v>19</v>
      </c>
      <c r="M309" s="40">
        <v>6</v>
      </c>
      <c r="N309" s="40">
        <v>5</v>
      </c>
      <c r="O309" s="40">
        <v>42</v>
      </c>
      <c r="P309" s="40">
        <v>50</v>
      </c>
      <c r="Q309" s="40">
        <v>82</v>
      </c>
      <c r="R309" s="40">
        <v>0.27</v>
      </c>
      <c r="S309" s="40">
        <v>0.34499999999999997</v>
      </c>
      <c r="T309" s="40">
        <v>0.373</v>
      </c>
      <c r="U309" s="40">
        <v>0.71799999999999997</v>
      </c>
      <c r="V309" s="40">
        <v>0.31900000000000001</v>
      </c>
      <c r="W309" s="40">
        <v>2</v>
      </c>
      <c r="X309" s="40">
        <v>2</v>
      </c>
      <c r="Y309" s="40">
        <v>6</v>
      </c>
      <c r="Z309" s="40">
        <v>3</v>
      </c>
      <c r="AA309" s="41">
        <v>0.66666999999999998</v>
      </c>
      <c r="AB309" s="16">
        <f t="shared" si="18"/>
        <v>0.1303370786516854</v>
      </c>
      <c r="AC309" s="16">
        <f t="shared" si="19"/>
        <v>1.1235955056179775E-2</v>
      </c>
      <c r="AD309" s="16">
        <f t="shared" si="20"/>
        <v>9.4382022471910118E-2</v>
      </c>
    </row>
    <row r="310" spans="1:30">
      <c r="A310" s="65" t="s">
        <v>972</v>
      </c>
      <c r="B310" s="36">
        <v>1969</v>
      </c>
      <c r="C310" s="36">
        <v>1971</v>
      </c>
      <c r="D310" s="36" t="s">
        <v>281</v>
      </c>
      <c r="E310" s="36">
        <v>99</v>
      </c>
      <c r="F310" s="36">
        <v>1.2</v>
      </c>
      <c r="G310" s="36">
        <v>158</v>
      </c>
      <c r="H310" s="36">
        <v>540</v>
      </c>
      <c r="I310" s="36">
        <v>497</v>
      </c>
      <c r="J310" s="36">
        <v>53</v>
      </c>
      <c r="K310" s="36">
        <v>122</v>
      </c>
      <c r="L310" s="36">
        <v>24</v>
      </c>
      <c r="M310" s="36">
        <v>5</v>
      </c>
      <c r="N310" s="36">
        <v>14</v>
      </c>
      <c r="O310" s="36">
        <v>63</v>
      </c>
      <c r="P310" s="36">
        <v>31</v>
      </c>
      <c r="Q310" s="36">
        <v>126</v>
      </c>
      <c r="R310" s="36">
        <v>0.245</v>
      </c>
      <c r="S310" s="36">
        <v>0.29699999999999999</v>
      </c>
      <c r="T310" s="36">
        <v>0.39800000000000002</v>
      </c>
      <c r="U310" s="36">
        <v>0.69499999999999995</v>
      </c>
      <c r="V310" s="36">
        <v>0.29899999999999999</v>
      </c>
      <c r="W310" s="36">
        <v>7</v>
      </c>
      <c r="X310" s="36">
        <v>4</v>
      </c>
      <c r="Y310" s="36">
        <v>7</v>
      </c>
      <c r="Z310" s="36">
        <v>7</v>
      </c>
      <c r="AA310" s="37">
        <v>0.5</v>
      </c>
      <c r="AB310" s="16">
        <f t="shared" si="18"/>
        <v>0.10663983903420524</v>
      </c>
      <c r="AC310" s="16">
        <f t="shared" si="19"/>
        <v>2.8169014084507043E-2</v>
      </c>
      <c r="AD310" s="16">
        <f t="shared" si="20"/>
        <v>0.12676056338028169</v>
      </c>
    </row>
    <row r="311" spans="1:30">
      <c r="A311" s="64" t="s">
        <v>971</v>
      </c>
      <c r="B311" s="40">
        <v>2016</v>
      </c>
      <c r="C311" s="40">
        <v>2018</v>
      </c>
      <c r="D311" s="40" t="s">
        <v>293</v>
      </c>
      <c r="E311" s="40">
        <v>99</v>
      </c>
      <c r="F311" s="40">
        <v>1.1000000000000001</v>
      </c>
      <c r="G311" s="40">
        <v>160</v>
      </c>
      <c r="H311" s="40">
        <v>462</v>
      </c>
      <c r="I311" s="40">
        <v>414</v>
      </c>
      <c r="J311" s="40">
        <v>58</v>
      </c>
      <c r="K311" s="40">
        <v>104</v>
      </c>
      <c r="L311" s="40">
        <v>29</v>
      </c>
      <c r="M311" s="40">
        <v>2</v>
      </c>
      <c r="N311" s="40">
        <v>17</v>
      </c>
      <c r="O311" s="40">
        <v>52</v>
      </c>
      <c r="P311" s="40">
        <v>39</v>
      </c>
      <c r="Q311" s="40">
        <v>129</v>
      </c>
      <c r="R311" s="40">
        <v>0.251</v>
      </c>
      <c r="S311" s="40">
        <v>0.31900000000000001</v>
      </c>
      <c r="T311" s="40">
        <v>0.45400000000000001</v>
      </c>
      <c r="U311" s="40">
        <v>0.77300000000000002</v>
      </c>
      <c r="V311" s="40">
        <v>0.32</v>
      </c>
      <c r="W311" s="40">
        <v>4</v>
      </c>
      <c r="X311" s="40">
        <v>4</v>
      </c>
      <c r="Y311" s="40">
        <v>9</v>
      </c>
      <c r="Z311" s="40">
        <v>2</v>
      </c>
      <c r="AA311" s="41">
        <v>0.81818000000000002</v>
      </c>
      <c r="AB311" s="16">
        <f t="shared" si="18"/>
        <v>0.14009661835748793</v>
      </c>
      <c r="AC311" s="16">
        <f t="shared" si="19"/>
        <v>4.1062801932367152E-2</v>
      </c>
      <c r="AD311" s="16">
        <f t="shared" si="20"/>
        <v>0.12560386473429952</v>
      </c>
    </row>
    <row r="312" spans="1:30">
      <c r="A312" s="65" t="s">
        <v>970</v>
      </c>
      <c r="B312" s="36">
        <v>2016</v>
      </c>
      <c r="C312" s="36">
        <v>2018</v>
      </c>
      <c r="D312" s="36" t="s">
        <v>284</v>
      </c>
      <c r="E312" s="36">
        <v>102</v>
      </c>
      <c r="F312" s="36">
        <v>1.1000000000000001</v>
      </c>
      <c r="G312" s="36">
        <v>162</v>
      </c>
      <c r="H312" s="36">
        <v>439</v>
      </c>
      <c r="I312" s="36">
        <v>383</v>
      </c>
      <c r="J312" s="36">
        <v>55</v>
      </c>
      <c r="K312" s="36">
        <v>99</v>
      </c>
      <c r="L312" s="36">
        <v>19</v>
      </c>
      <c r="M312" s="36">
        <v>3</v>
      </c>
      <c r="N312" s="36">
        <v>7</v>
      </c>
      <c r="O312" s="36">
        <v>41</v>
      </c>
      <c r="P312" s="36">
        <v>46</v>
      </c>
      <c r="Q312" s="36">
        <v>68</v>
      </c>
      <c r="R312" s="36">
        <v>0.25800000000000001</v>
      </c>
      <c r="S312" s="36">
        <v>0.34100000000000003</v>
      </c>
      <c r="T312" s="36">
        <v>0.379</v>
      </c>
      <c r="U312" s="36">
        <v>0.72</v>
      </c>
      <c r="V312" s="36">
        <v>0.29699999999999999</v>
      </c>
      <c r="W312" s="36">
        <v>3</v>
      </c>
      <c r="X312" s="36">
        <v>2</v>
      </c>
      <c r="Y312" s="36">
        <v>11</v>
      </c>
      <c r="Z312" s="36">
        <v>4</v>
      </c>
      <c r="AA312" s="37">
        <v>0.73333000000000004</v>
      </c>
      <c r="AB312" s="16">
        <f t="shared" si="18"/>
        <v>0.14360313315926893</v>
      </c>
      <c r="AC312" s="16">
        <f t="shared" si="19"/>
        <v>1.8276762402088774E-2</v>
      </c>
      <c r="AD312" s="16">
        <f t="shared" si="20"/>
        <v>0.10704960835509138</v>
      </c>
    </row>
    <row r="313" spans="1:30" ht="30">
      <c r="A313" s="64" t="s">
        <v>969</v>
      </c>
      <c r="B313" s="40">
        <v>2004</v>
      </c>
      <c r="C313" s="40">
        <v>2006</v>
      </c>
      <c r="D313" s="40" t="s">
        <v>279</v>
      </c>
      <c r="E313" s="40">
        <v>96</v>
      </c>
      <c r="F313" s="40">
        <v>1.1000000000000001</v>
      </c>
      <c r="G313" s="40">
        <v>117</v>
      </c>
      <c r="H313" s="40">
        <v>384</v>
      </c>
      <c r="I313" s="40">
        <v>360</v>
      </c>
      <c r="J313" s="40">
        <v>50</v>
      </c>
      <c r="K313" s="40">
        <v>89</v>
      </c>
      <c r="L313" s="40">
        <v>19</v>
      </c>
      <c r="M313" s="40">
        <v>2</v>
      </c>
      <c r="N313" s="40">
        <v>18</v>
      </c>
      <c r="O313" s="40">
        <v>45</v>
      </c>
      <c r="P313" s="40">
        <v>23</v>
      </c>
      <c r="Q313" s="40">
        <v>121</v>
      </c>
      <c r="R313" s="40">
        <v>0.247</v>
      </c>
      <c r="S313" s="40">
        <v>0.29399999999999998</v>
      </c>
      <c r="T313" s="40">
        <v>0.46100000000000002</v>
      </c>
      <c r="U313" s="40">
        <v>0.755</v>
      </c>
      <c r="V313" s="40">
        <v>0.32100000000000001</v>
      </c>
      <c r="W313" s="40">
        <v>1</v>
      </c>
      <c r="X313" s="40">
        <v>0</v>
      </c>
      <c r="Y313" s="40">
        <v>5</v>
      </c>
      <c r="Z313" s="40">
        <v>3</v>
      </c>
      <c r="AA313" s="41">
        <v>0.625</v>
      </c>
      <c r="AB313" s="16">
        <f t="shared" si="18"/>
        <v>0.1388888888888889</v>
      </c>
      <c r="AC313" s="16">
        <f t="shared" si="19"/>
        <v>0.05</v>
      </c>
      <c r="AD313" s="16">
        <f t="shared" si="20"/>
        <v>0.125</v>
      </c>
    </row>
    <row r="314" spans="1:30" ht="30">
      <c r="A314" s="65" t="s">
        <v>968</v>
      </c>
      <c r="B314" s="36">
        <v>1993</v>
      </c>
      <c r="C314" s="36">
        <v>1996</v>
      </c>
      <c r="D314" s="36" t="s">
        <v>300</v>
      </c>
      <c r="E314" s="36">
        <v>97</v>
      </c>
      <c r="F314" s="36">
        <v>1.1000000000000001</v>
      </c>
      <c r="G314" s="36">
        <v>244</v>
      </c>
      <c r="H314" s="36">
        <v>825</v>
      </c>
      <c r="I314" s="36">
        <v>725</v>
      </c>
      <c r="J314" s="36">
        <v>101</v>
      </c>
      <c r="K314" s="36">
        <v>196</v>
      </c>
      <c r="L314" s="36">
        <v>53</v>
      </c>
      <c r="M314" s="36">
        <v>3</v>
      </c>
      <c r="N314" s="36">
        <v>16</v>
      </c>
      <c r="O314" s="36">
        <v>85</v>
      </c>
      <c r="P314" s="36">
        <v>92</v>
      </c>
      <c r="Q314" s="36">
        <v>197</v>
      </c>
      <c r="R314" s="36">
        <v>0.27</v>
      </c>
      <c r="S314" s="36">
        <v>0.35299999999999998</v>
      </c>
      <c r="T314" s="36">
        <v>0.41799999999999998</v>
      </c>
      <c r="U314" s="36">
        <v>0.77100000000000002</v>
      </c>
      <c r="V314" s="36">
        <v>0.34899999999999998</v>
      </c>
      <c r="W314" s="36">
        <v>3</v>
      </c>
      <c r="X314" s="36">
        <v>4</v>
      </c>
      <c r="Y314" s="36">
        <v>8</v>
      </c>
      <c r="Z314" s="36">
        <v>6</v>
      </c>
      <c r="AA314" s="37">
        <v>0.57142999999999999</v>
      </c>
      <c r="AB314" s="16">
        <f t="shared" si="18"/>
        <v>0.1393103448275862</v>
      </c>
      <c r="AC314" s="16">
        <f t="shared" si="19"/>
        <v>2.2068965517241378E-2</v>
      </c>
      <c r="AD314" s="16">
        <f t="shared" si="20"/>
        <v>0.11724137931034483</v>
      </c>
    </row>
    <row r="315" spans="1:30">
      <c r="A315" s="64" t="s">
        <v>967</v>
      </c>
      <c r="B315" s="40">
        <v>1993</v>
      </c>
      <c r="C315" s="40">
        <v>1995</v>
      </c>
      <c r="D315" s="40" t="s">
        <v>280</v>
      </c>
      <c r="E315" s="40">
        <v>95</v>
      </c>
      <c r="F315" s="40">
        <v>1.1000000000000001</v>
      </c>
      <c r="G315" s="40">
        <v>106</v>
      </c>
      <c r="H315" s="40">
        <v>405</v>
      </c>
      <c r="I315" s="40">
        <v>359</v>
      </c>
      <c r="J315" s="40">
        <v>55</v>
      </c>
      <c r="K315" s="40">
        <v>88</v>
      </c>
      <c r="L315" s="40">
        <v>14</v>
      </c>
      <c r="M315" s="40">
        <v>1</v>
      </c>
      <c r="N315" s="40">
        <v>14</v>
      </c>
      <c r="O315" s="40">
        <v>60</v>
      </c>
      <c r="P315" s="40">
        <v>43</v>
      </c>
      <c r="Q315" s="40">
        <v>91</v>
      </c>
      <c r="R315" s="40">
        <v>0.245</v>
      </c>
      <c r="S315" s="40">
        <v>0.32900000000000001</v>
      </c>
      <c r="T315" s="40">
        <v>0.40699999999999997</v>
      </c>
      <c r="U315" s="40">
        <v>0.73599999999999999</v>
      </c>
      <c r="V315" s="40">
        <v>0.29099999999999998</v>
      </c>
      <c r="W315" s="40">
        <v>2</v>
      </c>
      <c r="X315" s="40">
        <v>0</v>
      </c>
      <c r="Y315" s="40">
        <v>7</v>
      </c>
      <c r="Z315" s="40">
        <v>5</v>
      </c>
      <c r="AA315" s="41">
        <v>0.58333000000000002</v>
      </c>
      <c r="AB315" s="16">
        <f t="shared" si="18"/>
        <v>0.15320334261838439</v>
      </c>
      <c r="AC315" s="16">
        <f t="shared" si="19"/>
        <v>3.8997214484679667E-2</v>
      </c>
      <c r="AD315" s="16">
        <f t="shared" si="20"/>
        <v>0.16713091922005571</v>
      </c>
    </row>
    <row r="316" spans="1:30">
      <c r="A316" s="65" t="s">
        <v>966</v>
      </c>
      <c r="B316" s="36">
        <v>1989</v>
      </c>
      <c r="C316" s="36">
        <v>1993</v>
      </c>
      <c r="D316" s="36" t="s">
        <v>488</v>
      </c>
      <c r="E316" s="36">
        <v>98</v>
      </c>
      <c r="F316" s="36">
        <v>1.1000000000000001</v>
      </c>
      <c r="G316" s="36">
        <v>98</v>
      </c>
      <c r="H316" s="36">
        <v>288</v>
      </c>
      <c r="I316" s="36">
        <v>255</v>
      </c>
      <c r="J316" s="36">
        <v>31</v>
      </c>
      <c r="K316" s="36">
        <v>76</v>
      </c>
      <c r="L316" s="36">
        <v>9</v>
      </c>
      <c r="M316" s="36">
        <v>1</v>
      </c>
      <c r="N316" s="36">
        <v>3</v>
      </c>
      <c r="O316" s="36">
        <v>33</v>
      </c>
      <c r="P316" s="36">
        <v>19</v>
      </c>
      <c r="Q316" s="36">
        <v>24</v>
      </c>
      <c r="R316" s="36">
        <v>0.29799999999999999</v>
      </c>
      <c r="S316" s="36">
        <v>0.35399999999999998</v>
      </c>
      <c r="T316" s="36">
        <v>0.376</v>
      </c>
      <c r="U316" s="36">
        <v>0.73099999999999998</v>
      </c>
      <c r="V316" s="36">
        <v>0.313</v>
      </c>
      <c r="W316" s="36">
        <v>6</v>
      </c>
      <c r="X316" s="36">
        <v>5</v>
      </c>
      <c r="Y316" s="36">
        <v>2</v>
      </c>
      <c r="Z316" s="36">
        <v>1</v>
      </c>
      <c r="AA316" s="37">
        <v>0.66666999999999998</v>
      </c>
      <c r="AB316" s="16">
        <f t="shared" si="18"/>
        <v>0.12156862745098039</v>
      </c>
      <c r="AC316" s="16">
        <f t="shared" si="19"/>
        <v>1.1764705882352941E-2</v>
      </c>
      <c r="AD316" s="16">
        <f t="shared" si="20"/>
        <v>0.12941176470588237</v>
      </c>
    </row>
    <row r="317" spans="1:30" ht="30">
      <c r="A317" s="64" t="s">
        <v>965</v>
      </c>
      <c r="B317" s="40">
        <v>1988</v>
      </c>
      <c r="C317" s="40">
        <v>1990</v>
      </c>
      <c r="D317" s="40" t="s">
        <v>280</v>
      </c>
      <c r="E317" s="40">
        <v>97</v>
      </c>
      <c r="F317" s="40">
        <v>1.1000000000000001</v>
      </c>
      <c r="G317" s="40">
        <v>188</v>
      </c>
      <c r="H317" s="40">
        <v>664</v>
      </c>
      <c r="I317" s="40">
        <v>595</v>
      </c>
      <c r="J317" s="40">
        <v>63</v>
      </c>
      <c r="K317" s="40">
        <v>165</v>
      </c>
      <c r="L317" s="40">
        <v>33</v>
      </c>
      <c r="M317" s="40">
        <v>0</v>
      </c>
      <c r="N317" s="40">
        <v>7</v>
      </c>
      <c r="O317" s="40">
        <v>75</v>
      </c>
      <c r="P317" s="40">
        <v>61</v>
      </c>
      <c r="Q317" s="40">
        <v>89</v>
      </c>
      <c r="R317" s="40">
        <v>0.27700000000000002</v>
      </c>
      <c r="S317" s="40">
        <v>0.34499999999999997</v>
      </c>
      <c r="T317" s="40">
        <v>0.36799999999999999</v>
      </c>
      <c r="U317" s="40">
        <v>0.71399999999999997</v>
      </c>
      <c r="V317" s="40">
        <v>0.315</v>
      </c>
      <c r="W317" s="40">
        <v>2</v>
      </c>
      <c r="X317" s="40">
        <v>2</v>
      </c>
      <c r="Y317" s="40">
        <v>1</v>
      </c>
      <c r="Z317" s="40">
        <v>2</v>
      </c>
      <c r="AA317" s="41">
        <v>0.33333000000000002</v>
      </c>
      <c r="AB317" s="16">
        <f t="shared" si="18"/>
        <v>0.10588235294117647</v>
      </c>
      <c r="AC317" s="16">
        <f t="shared" si="19"/>
        <v>1.1764705882352941E-2</v>
      </c>
      <c r="AD317" s="16">
        <f t="shared" si="20"/>
        <v>0.12605042016806722</v>
      </c>
    </row>
    <row r="318" spans="1:30">
      <c r="A318" s="65" t="s">
        <v>964</v>
      </c>
      <c r="B318" s="36">
        <v>1984</v>
      </c>
      <c r="C318" s="36">
        <v>1986</v>
      </c>
      <c r="D318" s="36" t="s">
        <v>302</v>
      </c>
      <c r="E318" s="36">
        <v>95</v>
      </c>
      <c r="F318" s="36">
        <v>1.1000000000000001</v>
      </c>
      <c r="G318" s="36">
        <v>198</v>
      </c>
      <c r="H318" s="36">
        <v>400</v>
      </c>
      <c r="I318" s="36">
        <v>366</v>
      </c>
      <c r="J318" s="36">
        <v>42</v>
      </c>
      <c r="K318" s="36">
        <v>97</v>
      </c>
      <c r="L318" s="36">
        <v>16</v>
      </c>
      <c r="M318" s="36">
        <v>1</v>
      </c>
      <c r="N318" s="36">
        <v>6</v>
      </c>
      <c r="O318" s="36">
        <v>35</v>
      </c>
      <c r="P318" s="36">
        <v>30</v>
      </c>
      <c r="Q318" s="36">
        <v>74</v>
      </c>
      <c r="R318" s="36">
        <v>0.26500000000000001</v>
      </c>
      <c r="S318" s="36">
        <v>0.32200000000000001</v>
      </c>
      <c r="T318" s="36">
        <v>0.36299999999999999</v>
      </c>
      <c r="U318" s="36">
        <v>0.68500000000000005</v>
      </c>
      <c r="V318" s="36">
        <v>0.317</v>
      </c>
      <c r="W318" s="36">
        <v>1</v>
      </c>
      <c r="X318" s="36">
        <v>1</v>
      </c>
      <c r="Y318" s="36">
        <v>4</v>
      </c>
      <c r="Z318" s="36">
        <v>2</v>
      </c>
      <c r="AA318" s="37">
        <v>0.66666999999999998</v>
      </c>
      <c r="AB318" s="16">
        <f t="shared" si="18"/>
        <v>0.11475409836065574</v>
      </c>
      <c r="AC318" s="16">
        <f t="shared" si="19"/>
        <v>1.6393442622950821E-2</v>
      </c>
      <c r="AD318" s="16">
        <f t="shared" si="20"/>
        <v>9.5628415300546443E-2</v>
      </c>
    </row>
    <row r="319" spans="1:30" ht="30">
      <c r="A319" s="64" t="s">
        <v>963</v>
      </c>
      <c r="B319" s="40">
        <v>1971</v>
      </c>
      <c r="C319" s="40">
        <v>1973</v>
      </c>
      <c r="D319" s="40" t="s">
        <v>281</v>
      </c>
      <c r="E319" s="40">
        <v>102</v>
      </c>
      <c r="F319" s="40">
        <v>1.1000000000000001</v>
      </c>
      <c r="G319" s="40">
        <v>149</v>
      </c>
      <c r="H319" s="40">
        <v>443</v>
      </c>
      <c r="I319" s="40">
        <v>385</v>
      </c>
      <c r="J319" s="40">
        <v>51</v>
      </c>
      <c r="K319" s="40">
        <v>91</v>
      </c>
      <c r="L319" s="40">
        <v>19</v>
      </c>
      <c r="M319" s="40">
        <v>3</v>
      </c>
      <c r="N319" s="40">
        <v>13</v>
      </c>
      <c r="O319" s="40">
        <v>38</v>
      </c>
      <c r="P319" s="40">
        <v>51</v>
      </c>
      <c r="Q319" s="40">
        <v>117</v>
      </c>
      <c r="R319" s="40">
        <v>0.23599999999999999</v>
      </c>
      <c r="S319" s="40">
        <v>0.32500000000000001</v>
      </c>
      <c r="T319" s="40">
        <v>0.40300000000000002</v>
      </c>
      <c r="U319" s="40">
        <v>0.72799999999999998</v>
      </c>
      <c r="V319" s="40">
        <v>0.30199999999999999</v>
      </c>
      <c r="W319" s="40">
        <v>1</v>
      </c>
      <c r="X319" s="40">
        <v>3</v>
      </c>
      <c r="Y319" s="40">
        <v>1</v>
      </c>
      <c r="Z319" s="40">
        <v>3</v>
      </c>
      <c r="AA319" s="41">
        <v>0.25</v>
      </c>
      <c r="AB319" s="16">
        <f t="shared" si="18"/>
        <v>0.13246753246753246</v>
      </c>
      <c r="AC319" s="16">
        <f t="shared" si="19"/>
        <v>3.3766233766233764E-2</v>
      </c>
      <c r="AD319" s="16">
        <f t="shared" si="20"/>
        <v>9.8701298701298706E-2</v>
      </c>
    </row>
    <row r="320" spans="1:30">
      <c r="A320" s="65" t="s">
        <v>962</v>
      </c>
      <c r="B320" s="36">
        <v>2012</v>
      </c>
      <c r="C320" s="36">
        <v>2014</v>
      </c>
      <c r="D320" s="36" t="s">
        <v>277</v>
      </c>
      <c r="E320" s="36">
        <v>99</v>
      </c>
      <c r="F320" s="36">
        <v>1</v>
      </c>
      <c r="G320" s="36">
        <v>141</v>
      </c>
      <c r="H320" s="36">
        <v>497</v>
      </c>
      <c r="I320" s="36">
        <v>463</v>
      </c>
      <c r="J320" s="36">
        <v>57</v>
      </c>
      <c r="K320" s="36">
        <v>126</v>
      </c>
      <c r="L320" s="36">
        <v>15</v>
      </c>
      <c r="M320" s="36">
        <v>3</v>
      </c>
      <c r="N320" s="36">
        <v>14</v>
      </c>
      <c r="O320" s="36">
        <v>63</v>
      </c>
      <c r="P320" s="36">
        <v>26</v>
      </c>
      <c r="Q320" s="36">
        <v>113</v>
      </c>
      <c r="R320" s="36">
        <v>0.27200000000000002</v>
      </c>
      <c r="S320" s="36">
        <v>0.314</v>
      </c>
      <c r="T320" s="36">
        <v>0.40799999999999997</v>
      </c>
      <c r="U320" s="36">
        <v>0.72199999999999998</v>
      </c>
      <c r="V320" s="36">
        <v>0.32900000000000001</v>
      </c>
      <c r="W320" s="36">
        <v>4</v>
      </c>
      <c r="X320" s="36">
        <v>4</v>
      </c>
      <c r="Y320" s="36">
        <v>7</v>
      </c>
      <c r="Z320" s="36">
        <v>6</v>
      </c>
      <c r="AA320" s="37">
        <v>0.53846000000000005</v>
      </c>
      <c r="AB320" s="16">
        <f t="shared" si="18"/>
        <v>0.12311015118790497</v>
      </c>
      <c r="AC320" s="16">
        <f t="shared" si="19"/>
        <v>3.0237580993520519E-2</v>
      </c>
      <c r="AD320" s="16">
        <f t="shared" si="20"/>
        <v>0.13606911447084233</v>
      </c>
    </row>
    <row r="321" spans="1:30">
      <c r="A321" s="64" t="s">
        <v>961</v>
      </c>
      <c r="B321" s="40">
        <v>2004</v>
      </c>
      <c r="C321" s="40">
        <v>2007</v>
      </c>
      <c r="D321" s="40" t="s">
        <v>429</v>
      </c>
      <c r="E321" s="40">
        <v>97</v>
      </c>
      <c r="F321" s="40">
        <v>1</v>
      </c>
      <c r="G321" s="40">
        <v>224</v>
      </c>
      <c r="H321" s="40">
        <v>768</v>
      </c>
      <c r="I321" s="40">
        <v>698</v>
      </c>
      <c r="J321" s="40">
        <v>82</v>
      </c>
      <c r="K321" s="40">
        <v>185</v>
      </c>
      <c r="L321" s="40">
        <v>41</v>
      </c>
      <c r="M321" s="40">
        <v>2</v>
      </c>
      <c r="N321" s="40">
        <v>23</v>
      </c>
      <c r="O321" s="40">
        <v>98</v>
      </c>
      <c r="P321" s="40">
        <v>59</v>
      </c>
      <c r="Q321" s="40">
        <v>133</v>
      </c>
      <c r="R321" s="40">
        <v>0.26500000000000001</v>
      </c>
      <c r="S321" s="40">
        <v>0.32</v>
      </c>
      <c r="T321" s="40">
        <v>0.42799999999999999</v>
      </c>
      <c r="U321" s="40">
        <v>0.749</v>
      </c>
      <c r="V321" s="40">
        <v>0.29499999999999998</v>
      </c>
      <c r="W321" s="40">
        <v>1</v>
      </c>
      <c r="X321" s="40">
        <v>7</v>
      </c>
      <c r="Y321" s="40">
        <v>8</v>
      </c>
      <c r="Z321" s="40">
        <v>1</v>
      </c>
      <c r="AA321" s="41">
        <v>0.88888999999999996</v>
      </c>
      <c r="AB321" s="16">
        <f t="shared" si="18"/>
        <v>0.1174785100286533</v>
      </c>
      <c r="AC321" s="16">
        <f t="shared" si="19"/>
        <v>3.2951289398280799E-2</v>
      </c>
      <c r="AD321" s="16">
        <f t="shared" si="20"/>
        <v>0.14040114613180515</v>
      </c>
    </row>
    <row r="322" spans="1:30">
      <c r="A322" s="65" t="s">
        <v>960</v>
      </c>
      <c r="B322" s="36">
        <v>1985</v>
      </c>
      <c r="C322" s="36">
        <v>1987</v>
      </c>
      <c r="D322" s="36" t="s">
        <v>284</v>
      </c>
      <c r="E322" s="36">
        <v>95</v>
      </c>
      <c r="F322" s="36">
        <v>1</v>
      </c>
      <c r="G322" s="36">
        <v>185</v>
      </c>
      <c r="H322" s="36">
        <v>503</v>
      </c>
      <c r="I322" s="36">
        <v>454</v>
      </c>
      <c r="J322" s="36">
        <v>64</v>
      </c>
      <c r="K322" s="36">
        <v>124</v>
      </c>
      <c r="L322" s="36">
        <v>26</v>
      </c>
      <c r="M322" s="36">
        <v>7</v>
      </c>
      <c r="N322" s="36">
        <v>5</v>
      </c>
      <c r="O322" s="36">
        <v>58</v>
      </c>
      <c r="P322" s="36">
        <v>41</v>
      </c>
      <c r="Q322" s="36">
        <v>62</v>
      </c>
      <c r="R322" s="36">
        <v>0.27300000000000002</v>
      </c>
      <c r="S322" s="36">
        <v>0.33100000000000002</v>
      </c>
      <c r="T322" s="36">
        <v>0.39400000000000002</v>
      </c>
      <c r="U322" s="36">
        <v>0.72599999999999998</v>
      </c>
      <c r="V322" s="36">
        <v>0.30399999999999999</v>
      </c>
      <c r="W322" s="36">
        <v>1</v>
      </c>
      <c r="X322" s="36">
        <v>5</v>
      </c>
      <c r="Y322" s="36">
        <v>25</v>
      </c>
      <c r="Z322" s="36">
        <v>13</v>
      </c>
      <c r="AA322" s="37">
        <v>0.65788999999999997</v>
      </c>
      <c r="AB322" s="16">
        <f t="shared" si="18"/>
        <v>0.14096916299559473</v>
      </c>
      <c r="AC322" s="16">
        <f t="shared" si="19"/>
        <v>1.1013215859030838E-2</v>
      </c>
      <c r="AD322" s="16">
        <f t="shared" si="20"/>
        <v>0.1277533039647577</v>
      </c>
    </row>
    <row r="323" spans="1:30" ht="30">
      <c r="A323" s="64" t="s">
        <v>959</v>
      </c>
      <c r="B323" s="40">
        <v>1982</v>
      </c>
      <c r="C323" s="40">
        <v>1984</v>
      </c>
      <c r="D323" s="40" t="s">
        <v>284</v>
      </c>
      <c r="E323" s="40">
        <v>96</v>
      </c>
      <c r="F323" s="40">
        <v>1</v>
      </c>
      <c r="G323" s="40">
        <v>157</v>
      </c>
      <c r="H323" s="40">
        <v>407</v>
      </c>
      <c r="I323" s="40">
        <v>367</v>
      </c>
      <c r="J323" s="40">
        <v>56</v>
      </c>
      <c r="K323" s="40">
        <v>90</v>
      </c>
      <c r="L323" s="40">
        <v>15</v>
      </c>
      <c r="M323" s="40">
        <v>3</v>
      </c>
      <c r="N323" s="40">
        <v>13</v>
      </c>
      <c r="O323" s="40">
        <v>50</v>
      </c>
      <c r="P323" s="40">
        <v>31</v>
      </c>
      <c r="Q323" s="40">
        <v>55</v>
      </c>
      <c r="R323" s="40">
        <v>0.245</v>
      </c>
      <c r="S323" s="40">
        <v>0.31</v>
      </c>
      <c r="T323" s="40">
        <v>0.40899999999999997</v>
      </c>
      <c r="U323" s="40">
        <v>0.71899999999999997</v>
      </c>
      <c r="V323" s="40">
        <v>0.255</v>
      </c>
      <c r="W323" s="40">
        <v>5</v>
      </c>
      <c r="X323" s="40">
        <v>3</v>
      </c>
      <c r="Y323" s="40">
        <v>2</v>
      </c>
      <c r="Z323" s="40">
        <v>4</v>
      </c>
      <c r="AA323" s="41">
        <v>0.33333000000000002</v>
      </c>
      <c r="AB323" s="16">
        <f t="shared" si="18"/>
        <v>0.15258855585831063</v>
      </c>
      <c r="AC323" s="16">
        <f t="shared" si="19"/>
        <v>3.5422343324250684E-2</v>
      </c>
      <c r="AD323" s="16">
        <f t="shared" si="20"/>
        <v>0.13623978201634879</v>
      </c>
    </row>
    <row r="324" spans="1:30">
      <c r="A324" s="65" t="s">
        <v>958</v>
      </c>
      <c r="B324" s="36">
        <v>2008</v>
      </c>
      <c r="C324" s="36">
        <v>2010</v>
      </c>
      <c r="D324" s="36" t="s">
        <v>302</v>
      </c>
      <c r="E324" s="36">
        <v>98</v>
      </c>
      <c r="F324" s="36">
        <v>0.9</v>
      </c>
      <c r="G324" s="36">
        <v>139</v>
      </c>
      <c r="H324" s="36">
        <v>254</v>
      </c>
      <c r="I324" s="36">
        <v>229</v>
      </c>
      <c r="J324" s="36">
        <v>38</v>
      </c>
      <c r="K324" s="36">
        <v>53</v>
      </c>
      <c r="L324" s="36">
        <v>13</v>
      </c>
      <c r="M324" s="36">
        <v>3</v>
      </c>
      <c r="N324" s="36">
        <v>10</v>
      </c>
      <c r="O324" s="36">
        <v>43</v>
      </c>
      <c r="P324" s="36">
        <v>19</v>
      </c>
      <c r="Q324" s="36">
        <v>68</v>
      </c>
      <c r="R324" s="36">
        <v>0.23100000000000001</v>
      </c>
      <c r="S324" s="36">
        <v>0.29599999999999999</v>
      </c>
      <c r="T324" s="36">
        <v>0.44500000000000001</v>
      </c>
      <c r="U324" s="36">
        <v>0.74099999999999999</v>
      </c>
      <c r="V324" s="36">
        <v>0.28499999999999998</v>
      </c>
      <c r="W324" s="36">
        <v>2</v>
      </c>
      <c r="X324" s="36">
        <v>0</v>
      </c>
      <c r="Y324" s="36">
        <v>5</v>
      </c>
      <c r="Z324" s="36">
        <v>1</v>
      </c>
      <c r="AA324" s="37">
        <v>0.83333000000000002</v>
      </c>
      <c r="AB324" s="16">
        <f t="shared" si="18"/>
        <v>0.16593886462882096</v>
      </c>
      <c r="AC324" s="16">
        <f t="shared" si="19"/>
        <v>4.3668122270742356E-2</v>
      </c>
      <c r="AD324" s="16">
        <f t="shared" si="20"/>
        <v>0.18777292576419213</v>
      </c>
    </row>
    <row r="325" spans="1:30">
      <c r="A325" s="64" t="s">
        <v>957</v>
      </c>
      <c r="B325" s="40">
        <v>2008</v>
      </c>
      <c r="C325" s="40">
        <v>2010</v>
      </c>
      <c r="D325" s="40" t="s">
        <v>280</v>
      </c>
      <c r="E325" s="40">
        <v>95</v>
      </c>
      <c r="F325" s="40">
        <v>0.9</v>
      </c>
      <c r="G325" s="40">
        <v>238</v>
      </c>
      <c r="H325" s="40">
        <v>872</v>
      </c>
      <c r="I325" s="40">
        <v>806</v>
      </c>
      <c r="J325" s="40">
        <v>106</v>
      </c>
      <c r="K325" s="40">
        <v>200</v>
      </c>
      <c r="L325" s="40">
        <v>47</v>
      </c>
      <c r="M325" s="40">
        <v>3</v>
      </c>
      <c r="N325" s="40">
        <v>39</v>
      </c>
      <c r="O325" s="40">
        <v>118</v>
      </c>
      <c r="P325" s="40">
        <v>59</v>
      </c>
      <c r="Q325" s="40">
        <v>278</v>
      </c>
      <c r="R325" s="40">
        <v>0.248</v>
      </c>
      <c r="S325" s="40">
        <v>0.3</v>
      </c>
      <c r="T325" s="40">
        <v>0.45900000000000002</v>
      </c>
      <c r="U325" s="40">
        <v>0.76</v>
      </c>
      <c r="V325" s="40">
        <v>0.32700000000000001</v>
      </c>
      <c r="W325" s="40">
        <v>3</v>
      </c>
      <c r="X325" s="40">
        <v>4</v>
      </c>
      <c r="Y325" s="40">
        <v>4</v>
      </c>
      <c r="Z325" s="40">
        <v>2</v>
      </c>
      <c r="AA325" s="41">
        <v>0.66666999999999998</v>
      </c>
      <c r="AB325" s="16">
        <f t="shared" si="18"/>
        <v>0.13151364764267989</v>
      </c>
      <c r="AC325" s="16">
        <f t="shared" si="19"/>
        <v>4.8387096774193547E-2</v>
      </c>
      <c r="AD325" s="16">
        <f t="shared" si="20"/>
        <v>0.14640198511166252</v>
      </c>
    </row>
    <row r="326" spans="1:30">
      <c r="A326" s="65" t="s">
        <v>956</v>
      </c>
      <c r="B326" s="36">
        <v>1998</v>
      </c>
      <c r="C326" s="36">
        <v>2000</v>
      </c>
      <c r="D326" s="36" t="s">
        <v>277</v>
      </c>
      <c r="E326" s="36">
        <v>95</v>
      </c>
      <c r="F326" s="36">
        <v>0.9</v>
      </c>
      <c r="G326" s="36">
        <v>49</v>
      </c>
      <c r="H326" s="36">
        <v>133</v>
      </c>
      <c r="I326" s="36">
        <v>120</v>
      </c>
      <c r="J326" s="36">
        <v>16</v>
      </c>
      <c r="K326" s="36">
        <v>36</v>
      </c>
      <c r="L326" s="36">
        <v>7</v>
      </c>
      <c r="M326" s="36">
        <v>1</v>
      </c>
      <c r="N326" s="36">
        <v>2</v>
      </c>
      <c r="O326" s="36">
        <v>15</v>
      </c>
      <c r="P326" s="36">
        <v>7</v>
      </c>
      <c r="Q326" s="36">
        <v>20</v>
      </c>
      <c r="R326" s="36">
        <v>0.3</v>
      </c>
      <c r="S326" s="36">
        <v>0.35299999999999998</v>
      </c>
      <c r="T326" s="36">
        <v>0.42499999999999999</v>
      </c>
      <c r="U326" s="36">
        <v>0.77800000000000002</v>
      </c>
      <c r="V326" s="36">
        <v>0.34</v>
      </c>
      <c r="W326" s="36">
        <v>4</v>
      </c>
      <c r="X326" s="36">
        <v>2</v>
      </c>
      <c r="Y326" s="36">
        <v>1</v>
      </c>
      <c r="Z326" s="36">
        <v>0</v>
      </c>
      <c r="AA326" s="37">
        <v>1</v>
      </c>
      <c r="AB326" s="16">
        <f t="shared" si="18"/>
        <v>0.13333333333333333</v>
      </c>
      <c r="AC326" s="16">
        <f t="shared" si="19"/>
        <v>1.6666666666666666E-2</v>
      </c>
      <c r="AD326" s="16">
        <f t="shared" si="20"/>
        <v>0.125</v>
      </c>
    </row>
    <row r="327" spans="1:30">
      <c r="A327" s="64" t="s">
        <v>955</v>
      </c>
      <c r="B327" s="40">
        <v>1997</v>
      </c>
      <c r="C327" s="40">
        <v>1999</v>
      </c>
      <c r="D327" s="40" t="s">
        <v>280</v>
      </c>
      <c r="E327" s="40">
        <v>103</v>
      </c>
      <c r="F327" s="40">
        <v>0.9</v>
      </c>
      <c r="G327" s="40">
        <v>259</v>
      </c>
      <c r="H327" s="40">
        <v>964</v>
      </c>
      <c r="I327" s="40">
        <v>892</v>
      </c>
      <c r="J327" s="40">
        <v>100</v>
      </c>
      <c r="K327" s="40">
        <v>246</v>
      </c>
      <c r="L327" s="40">
        <v>80</v>
      </c>
      <c r="M327" s="40">
        <v>4</v>
      </c>
      <c r="N327" s="40">
        <v>25</v>
      </c>
      <c r="O327" s="40">
        <v>128</v>
      </c>
      <c r="P327" s="40">
        <v>63</v>
      </c>
      <c r="Q327" s="40">
        <v>112</v>
      </c>
      <c r="R327" s="40">
        <v>0.27600000000000002</v>
      </c>
      <c r="S327" s="40">
        <v>0.32600000000000001</v>
      </c>
      <c r="T327" s="40">
        <v>0.45900000000000002</v>
      </c>
      <c r="U327" s="40">
        <v>0.78400000000000003</v>
      </c>
      <c r="V327" s="40">
        <v>0.29099999999999998</v>
      </c>
      <c r="W327" s="40">
        <v>5</v>
      </c>
      <c r="X327" s="40">
        <v>4</v>
      </c>
      <c r="Y327" s="40">
        <v>8</v>
      </c>
      <c r="Z327" s="40">
        <v>9</v>
      </c>
      <c r="AA327" s="41">
        <v>0.47059000000000001</v>
      </c>
      <c r="AB327" s="16">
        <f t="shared" si="18"/>
        <v>0.11210762331838565</v>
      </c>
      <c r="AC327" s="16">
        <f t="shared" si="19"/>
        <v>2.8026905829596414E-2</v>
      </c>
      <c r="AD327" s="16">
        <f t="shared" si="20"/>
        <v>0.14349775784753363</v>
      </c>
    </row>
    <row r="328" spans="1:30">
      <c r="A328" s="65" t="s">
        <v>164</v>
      </c>
      <c r="B328" s="36">
        <v>1997</v>
      </c>
      <c r="C328" s="36">
        <v>1999</v>
      </c>
      <c r="D328" s="36" t="s">
        <v>277</v>
      </c>
      <c r="E328" s="36">
        <v>102</v>
      </c>
      <c r="F328" s="36">
        <v>0.9</v>
      </c>
      <c r="G328" s="36">
        <v>111</v>
      </c>
      <c r="H328" s="36">
        <v>402</v>
      </c>
      <c r="I328" s="36">
        <v>347</v>
      </c>
      <c r="J328" s="36">
        <v>58</v>
      </c>
      <c r="K328" s="36">
        <v>93</v>
      </c>
      <c r="L328" s="36">
        <v>23</v>
      </c>
      <c r="M328" s="36">
        <v>0</v>
      </c>
      <c r="N328" s="36">
        <v>10</v>
      </c>
      <c r="O328" s="36">
        <v>52</v>
      </c>
      <c r="P328" s="36">
        <v>46</v>
      </c>
      <c r="Q328" s="36">
        <v>103</v>
      </c>
      <c r="R328" s="36">
        <v>0.26800000000000002</v>
      </c>
      <c r="S328" s="36">
        <v>0.35799999999999998</v>
      </c>
      <c r="T328" s="36">
        <v>0.42099999999999999</v>
      </c>
      <c r="U328" s="36">
        <v>0.77900000000000003</v>
      </c>
      <c r="V328" s="36">
        <v>0.34899999999999998</v>
      </c>
      <c r="W328" s="36">
        <v>5</v>
      </c>
      <c r="X328" s="36">
        <v>4</v>
      </c>
      <c r="Y328" s="36">
        <v>1</v>
      </c>
      <c r="Z328" s="36">
        <v>0</v>
      </c>
      <c r="AA328" s="37">
        <v>1</v>
      </c>
      <c r="AB328" s="16">
        <f t="shared" si="18"/>
        <v>0.16714697406340057</v>
      </c>
      <c r="AC328" s="16">
        <f t="shared" si="19"/>
        <v>2.8818443804034581E-2</v>
      </c>
      <c r="AD328" s="16">
        <f t="shared" si="20"/>
        <v>0.14985590778097982</v>
      </c>
    </row>
    <row r="329" spans="1:30">
      <c r="A329" s="64" t="s">
        <v>954</v>
      </c>
      <c r="B329" s="40">
        <v>1995</v>
      </c>
      <c r="C329" s="40">
        <v>1997</v>
      </c>
      <c r="D329" s="40" t="s">
        <v>286</v>
      </c>
      <c r="E329" s="40">
        <v>96</v>
      </c>
      <c r="F329" s="40">
        <v>0.9</v>
      </c>
      <c r="G329" s="40">
        <v>284</v>
      </c>
      <c r="H329" s="40">
        <v>924</v>
      </c>
      <c r="I329" s="40">
        <v>783</v>
      </c>
      <c r="J329" s="40">
        <v>117</v>
      </c>
      <c r="K329" s="40">
        <v>187</v>
      </c>
      <c r="L329" s="40">
        <v>40</v>
      </c>
      <c r="M329" s="40">
        <v>1</v>
      </c>
      <c r="N329" s="40">
        <v>30</v>
      </c>
      <c r="O329" s="40">
        <v>104</v>
      </c>
      <c r="P329" s="40">
        <v>124</v>
      </c>
      <c r="Q329" s="40">
        <v>208</v>
      </c>
      <c r="R329" s="40">
        <v>0.23899999999999999</v>
      </c>
      <c r="S329" s="40">
        <v>0.34599999999999997</v>
      </c>
      <c r="T329" s="40">
        <v>0.40699999999999997</v>
      </c>
      <c r="U329" s="40">
        <v>0.754</v>
      </c>
      <c r="V329" s="40">
        <v>0.28399999999999997</v>
      </c>
      <c r="W329" s="40">
        <v>9</v>
      </c>
      <c r="X329" s="40">
        <v>8</v>
      </c>
      <c r="Y329" s="40">
        <v>12</v>
      </c>
      <c r="Z329" s="40">
        <v>7</v>
      </c>
      <c r="AA329" s="41">
        <v>0.63158000000000003</v>
      </c>
      <c r="AB329" s="16">
        <f t="shared" si="18"/>
        <v>0.14942528735632185</v>
      </c>
      <c r="AC329" s="16">
        <f t="shared" si="19"/>
        <v>3.8314176245210725E-2</v>
      </c>
      <c r="AD329" s="16">
        <f t="shared" si="20"/>
        <v>0.13282247765006386</v>
      </c>
    </row>
    <row r="330" spans="1:30" ht="30">
      <c r="A330" s="65" t="s">
        <v>953</v>
      </c>
      <c r="B330" s="36">
        <v>1995</v>
      </c>
      <c r="C330" s="36">
        <v>1997</v>
      </c>
      <c r="D330" s="36" t="s">
        <v>293</v>
      </c>
      <c r="E330" s="36">
        <v>97</v>
      </c>
      <c r="F330" s="36">
        <v>0.9</v>
      </c>
      <c r="G330" s="36">
        <v>250</v>
      </c>
      <c r="H330" s="36">
        <v>487</v>
      </c>
      <c r="I330" s="36">
        <v>411</v>
      </c>
      <c r="J330" s="36">
        <v>53</v>
      </c>
      <c r="K330" s="36">
        <v>112</v>
      </c>
      <c r="L330" s="36">
        <v>18</v>
      </c>
      <c r="M330" s="36">
        <v>0</v>
      </c>
      <c r="N330" s="36">
        <v>7</v>
      </c>
      <c r="O330" s="36">
        <v>58</v>
      </c>
      <c r="P330" s="36">
        <v>63</v>
      </c>
      <c r="Q330" s="36">
        <v>76</v>
      </c>
      <c r="R330" s="36">
        <v>0.27300000000000002</v>
      </c>
      <c r="S330" s="36">
        <v>0.36899999999999999</v>
      </c>
      <c r="T330" s="36">
        <v>0.36699999999999999</v>
      </c>
      <c r="U330" s="36">
        <v>0.73599999999999999</v>
      </c>
      <c r="V330" s="36">
        <v>0.316</v>
      </c>
      <c r="W330" s="36">
        <v>2</v>
      </c>
      <c r="X330" s="36">
        <v>4</v>
      </c>
      <c r="Y330" s="36">
        <v>6</v>
      </c>
      <c r="Z330" s="36">
        <v>4</v>
      </c>
      <c r="AA330" s="37">
        <v>0.6</v>
      </c>
      <c r="AB330" s="16">
        <f t="shared" si="18"/>
        <v>0.12895377128953772</v>
      </c>
      <c r="AC330" s="16">
        <f t="shared" si="19"/>
        <v>1.7031630170316302E-2</v>
      </c>
      <c r="AD330" s="16">
        <f t="shared" si="20"/>
        <v>0.14111922141119221</v>
      </c>
    </row>
    <row r="331" spans="1:30">
      <c r="A331" s="64" t="s">
        <v>952</v>
      </c>
      <c r="B331" s="40">
        <v>1989</v>
      </c>
      <c r="C331" s="40">
        <v>1991</v>
      </c>
      <c r="D331" s="40" t="s">
        <v>284</v>
      </c>
      <c r="E331" s="40">
        <v>97</v>
      </c>
      <c r="F331" s="40">
        <v>0.9</v>
      </c>
      <c r="G331" s="40">
        <v>175</v>
      </c>
      <c r="H331" s="40">
        <v>581</v>
      </c>
      <c r="I331" s="40">
        <v>533</v>
      </c>
      <c r="J331" s="40">
        <v>80</v>
      </c>
      <c r="K331" s="40">
        <v>132</v>
      </c>
      <c r="L331" s="40">
        <v>19</v>
      </c>
      <c r="M331" s="40">
        <v>5</v>
      </c>
      <c r="N331" s="40">
        <v>21</v>
      </c>
      <c r="O331" s="40">
        <v>64</v>
      </c>
      <c r="P331" s="40">
        <v>44</v>
      </c>
      <c r="Q331" s="40">
        <v>128</v>
      </c>
      <c r="R331" s="40">
        <v>0.248</v>
      </c>
      <c r="S331" s="40">
        <v>0.30299999999999999</v>
      </c>
      <c r="T331" s="40">
        <v>0.42</v>
      </c>
      <c r="U331" s="40">
        <v>0.72399999999999998</v>
      </c>
      <c r="V331" s="40">
        <v>0.28699999999999998</v>
      </c>
      <c r="W331" s="40">
        <v>0</v>
      </c>
      <c r="X331" s="40">
        <v>3</v>
      </c>
      <c r="Y331" s="40">
        <v>16</v>
      </c>
      <c r="Z331" s="40">
        <v>8</v>
      </c>
      <c r="AA331" s="41">
        <v>0.66666999999999998</v>
      </c>
      <c r="AB331" s="16">
        <f t="shared" si="18"/>
        <v>0.15009380863039401</v>
      </c>
      <c r="AC331" s="16">
        <f t="shared" si="19"/>
        <v>3.9399624765478425E-2</v>
      </c>
      <c r="AD331" s="16">
        <f t="shared" si="20"/>
        <v>0.1200750469043152</v>
      </c>
    </row>
    <row r="332" spans="1:30">
      <c r="A332" s="65" t="s">
        <v>951</v>
      </c>
      <c r="B332" s="36">
        <v>1983</v>
      </c>
      <c r="C332" s="36">
        <v>1985</v>
      </c>
      <c r="D332" s="36" t="s">
        <v>281</v>
      </c>
      <c r="E332" s="36">
        <v>95</v>
      </c>
      <c r="F332" s="36">
        <v>0.9</v>
      </c>
      <c r="G332" s="36">
        <v>157</v>
      </c>
      <c r="H332" s="36">
        <v>508</v>
      </c>
      <c r="I332" s="36">
        <v>456</v>
      </c>
      <c r="J332" s="36">
        <v>58</v>
      </c>
      <c r="K332" s="36">
        <v>127</v>
      </c>
      <c r="L332" s="36">
        <v>20</v>
      </c>
      <c r="M332" s="36">
        <v>5</v>
      </c>
      <c r="N332" s="36">
        <v>1</v>
      </c>
      <c r="O332" s="36">
        <v>34</v>
      </c>
      <c r="P332" s="36">
        <v>40</v>
      </c>
      <c r="Q332" s="36">
        <v>49</v>
      </c>
      <c r="R332" s="36">
        <v>0.27900000000000003</v>
      </c>
      <c r="S332" s="36">
        <v>0.33900000000000002</v>
      </c>
      <c r="T332" s="36">
        <v>0.35099999999999998</v>
      </c>
      <c r="U332" s="36">
        <v>0.69</v>
      </c>
      <c r="V332" s="36">
        <v>0.308</v>
      </c>
      <c r="W332" s="36">
        <v>3</v>
      </c>
      <c r="X332" s="36">
        <v>3</v>
      </c>
      <c r="Y332" s="36">
        <v>11</v>
      </c>
      <c r="Z332" s="36">
        <v>10</v>
      </c>
      <c r="AA332" s="37">
        <v>0.52381</v>
      </c>
      <c r="AB332" s="16">
        <f t="shared" si="18"/>
        <v>0.12719298245614036</v>
      </c>
      <c r="AC332" s="16">
        <f t="shared" si="19"/>
        <v>2.1929824561403508E-3</v>
      </c>
      <c r="AD332" s="16">
        <f t="shared" si="20"/>
        <v>7.4561403508771926E-2</v>
      </c>
    </row>
    <row r="333" spans="1:30">
      <c r="A333" s="64" t="s">
        <v>950</v>
      </c>
      <c r="B333" s="40">
        <v>1982</v>
      </c>
      <c r="C333" s="40">
        <v>1984</v>
      </c>
      <c r="D333" s="40" t="s">
        <v>284</v>
      </c>
      <c r="E333" s="40">
        <v>96</v>
      </c>
      <c r="F333" s="40">
        <v>0.9</v>
      </c>
      <c r="G333" s="40">
        <v>134</v>
      </c>
      <c r="H333" s="40">
        <v>286</v>
      </c>
      <c r="I333" s="40">
        <v>246</v>
      </c>
      <c r="J333" s="40">
        <v>28</v>
      </c>
      <c r="K333" s="40">
        <v>67</v>
      </c>
      <c r="L333" s="40">
        <v>11</v>
      </c>
      <c r="M333" s="40">
        <v>5</v>
      </c>
      <c r="N333" s="40">
        <v>1</v>
      </c>
      <c r="O333" s="40">
        <v>32</v>
      </c>
      <c r="P333" s="40">
        <v>32</v>
      </c>
      <c r="Q333" s="40">
        <v>41</v>
      </c>
      <c r="R333" s="40">
        <v>0.27200000000000002</v>
      </c>
      <c r="S333" s="40">
        <v>0.35499999999999998</v>
      </c>
      <c r="T333" s="40">
        <v>0.37</v>
      </c>
      <c r="U333" s="40">
        <v>0.72499999999999998</v>
      </c>
      <c r="V333" s="40">
        <v>0.31900000000000001</v>
      </c>
      <c r="W333" s="40">
        <v>1</v>
      </c>
      <c r="X333" s="40">
        <v>3</v>
      </c>
      <c r="Y333" s="40">
        <v>1</v>
      </c>
      <c r="Z333" s="40">
        <v>4</v>
      </c>
      <c r="AA333" s="41">
        <v>0.2</v>
      </c>
      <c r="AB333" s="16">
        <f t="shared" si="18"/>
        <v>0.11382113821138211</v>
      </c>
      <c r="AC333" s="16">
        <f t="shared" si="19"/>
        <v>4.0650406504065045E-3</v>
      </c>
      <c r="AD333" s="16">
        <f t="shared" si="20"/>
        <v>0.13008130081300814</v>
      </c>
    </row>
    <row r="334" spans="1:30">
      <c r="A334" s="65" t="s">
        <v>949</v>
      </c>
      <c r="B334" s="36">
        <v>1980</v>
      </c>
      <c r="C334" s="36">
        <v>1982</v>
      </c>
      <c r="D334" s="36" t="s">
        <v>293</v>
      </c>
      <c r="E334" s="36">
        <v>98</v>
      </c>
      <c r="F334" s="36">
        <v>0.9</v>
      </c>
      <c r="G334" s="36">
        <v>127</v>
      </c>
      <c r="H334" s="36">
        <v>461</v>
      </c>
      <c r="I334" s="36">
        <v>415</v>
      </c>
      <c r="J334" s="36">
        <v>62</v>
      </c>
      <c r="K334" s="36">
        <v>110</v>
      </c>
      <c r="L334" s="36">
        <v>24</v>
      </c>
      <c r="M334" s="36">
        <v>5</v>
      </c>
      <c r="N334" s="36">
        <v>4</v>
      </c>
      <c r="O334" s="36">
        <v>32</v>
      </c>
      <c r="P334" s="36">
        <v>42</v>
      </c>
      <c r="Q334" s="36">
        <v>41</v>
      </c>
      <c r="R334" s="36">
        <v>0.26500000000000001</v>
      </c>
      <c r="S334" s="36">
        <v>0.33600000000000002</v>
      </c>
      <c r="T334" s="36">
        <v>0.376</v>
      </c>
      <c r="U334" s="36">
        <v>0.71099999999999997</v>
      </c>
      <c r="V334" s="36">
        <v>0.28599999999999998</v>
      </c>
      <c r="W334" s="36">
        <v>2</v>
      </c>
      <c r="X334" s="36">
        <v>0</v>
      </c>
      <c r="Y334" s="36">
        <v>18</v>
      </c>
      <c r="Z334" s="36">
        <v>12</v>
      </c>
      <c r="AA334" s="37">
        <v>0.6</v>
      </c>
      <c r="AB334" s="16">
        <f t="shared" si="18"/>
        <v>0.14939759036144579</v>
      </c>
      <c r="AC334" s="16">
        <f t="shared" si="19"/>
        <v>9.6385542168674707E-3</v>
      </c>
      <c r="AD334" s="16">
        <f t="shared" si="20"/>
        <v>7.7108433734939766E-2</v>
      </c>
    </row>
    <row r="335" spans="1:30">
      <c r="A335" s="64" t="s">
        <v>948</v>
      </c>
      <c r="B335" s="40">
        <v>2014</v>
      </c>
      <c r="C335" s="40">
        <v>2018</v>
      </c>
      <c r="D335" s="40" t="s">
        <v>488</v>
      </c>
      <c r="E335" s="40">
        <v>104</v>
      </c>
      <c r="F335" s="40">
        <v>0.8</v>
      </c>
      <c r="G335" s="40">
        <v>112</v>
      </c>
      <c r="H335" s="40">
        <v>148</v>
      </c>
      <c r="I335" s="40">
        <v>131</v>
      </c>
      <c r="J335" s="40">
        <v>28</v>
      </c>
      <c r="K335" s="40">
        <v>34</v>
      </c>
      <c r="L335" s="40">
        <v>4</v>
      </c>
      <c r="M335" s="40">
        <v>1</v>
      </c>
      <c r="N335" s="40">
        <v>6</v>
      </c>
      <c r="O335" s="40">
        <v>24</v>
      </c>
      <c r="P335" s="40">
        <v>14</v>
      </c>
      <c r="Q335" s="40">
        <v>44</v>
      </c>
      <c r="R335" s="40">
        <v>0.26</v>
      </c>
      <c r="S335" s="40">
        <v>0.33300000000000002</v>
      </c>
      <c r="T335" s="40">
        <v>0.443</v>
      </c>
      <c r="U335" s="40">
        <v>0.77600000000000002</v>
      </c>
      <c r="V335" s="40">
        <v>0.34100000000000003</v>
      </c>
      <c r="W335" s="40">
        <v>1</v>
      </c>
      <c r="X335" s="40">
        <v>1</v>
      </c>
      <c r="Y335" s="40">
        <v>10</v>
      </c>
      <c r="Z335" s="40">
        <v>0</v>
      </c>
      <c r="AA335" s="41">
        <v>1</v>
      </c>
      <c r="AB335" s="16">
        <f t="shared" si="18"/>
        <v>0.21374045801526717</v>
      </c>
      <c r="AC335" s="16">
        <f t="shared" si="19"/>
        <v>4.5801526717557252E-2</v>
      </c>
      <c r="AD335" s="16">
        <f t="shared" si="20"/>
        <v>0.18320610687022901</v>
      </c>
    </row>
    <row r="336" spans="1:30" ht="30">
      <c r="A336" s="65" t="s">
        <v>947</v>
      </c>
      <c r="B336" s="36">
        <v>2011</v>
      </c>
      <c r="C336" s="36">
        <v>2013</v>
      </c>
      <c r="D336" s="36" t="s">
        <v>279</v>
      </c>
      <c r="E336" s="36">
        <v>97</v>
      </c>
      <c r="F336" s="36">
        <v>0.8</v>
      </c>
      <c r="G336" s="36">
        <v>186</v>
      </c>
      <c r="H336" s="36">
        <v>631</v>
      </c>
      <c r="I336" s="36">
        <v>562</v>
      </c>
      <c r="J336" s="36">
        <v>47</v>
      </c>
      <c r="K336" s="36">
        <v>138</v>
      </c>
      <c r="L336" s="36">
        <v>29</v>
      </c>
      <c r="M336" s="36">
        <v>2</v>
      </c>
      <c r="N336" s="36">
        <v>17</v>
      </c>
      <c r="O336" s="36">
        <v>57</v>
      </c>
      <c r="P336" s="36">
        <v>58</v>
      </c>
      <c r="Q336" s="36">
        <v>146</v>
      </c>
      <c r="R336" s="36">
        <v>0.246</v>
      </c>
      <c r="S336" s="36">
        <v>0.32200000000000001</v>
      </c>
      <c r="T336" s="36">
        <v>0.39500000000000002</v>
      </c>
      <c r="U336" s="36">
        <v>0.71699999999999997</v>
      </c>
      <c r="V336" s="36">
        <v>0.3</v>
      </c>
      <c r="W336" s="36">
        <v>7</v>
      </c>
      <c r="X336" s="36">
        <v>4</v>
      </c>
      <c r="Y336" s="36">
        <v>1</v>
      </c>
      <c r="Z336" s="36">
        <v>1</v>
      </c>
      <c r="AA336" s="37">
        <v>0.5</v>
      </c>
      <c r="AB336" s="16">
        <f t="shared" si="18"/>
        <v>8.3629893238434158E-2</v>
      </c>
      <c r="AC336" s="16">
        <f t="shared" si="19"/>
        <v>3.0249110320284697E-2</v>
      </c>
      <c r="AD336" s="16">
        <f t="shared" si="20"/>
        <v>0.10142348754448399</v>
      </c>
    </row>
    <row r="337" spans="1:30" ht="30">
      <c r="A337" s="64" t="s">
        <v>946</v>
      </c>
      <c r="B337" s="40">
        <v>2004</v>
      </c>
      <c r="C337" s="40">
        <v>2006</v>
      </c>
      <c r="D337" s="40" t="s">
        <v>286</v>
      </c>
      <c r="E337" s="40">
        <v>98</v>
      </c>
      <c r="F337" s="40">
        <v>0.8</v>
      </c>
      <c r="G337" s="40">
        <v>191</v>
      </c>
      <c r="H337" s="40">
        <v>570</v>
      </c>
      <c r="I337" s="40">
        <v>505</v>
      </c>
      <c r="J337" s="40">
        <v>59</v>
      </c>
      <c r="K337" s="40">
        <v>132</v>
      </c>
      <c r="L337" s="40">
        <v>23</v>
      </c>
      <c r="M337" s="40">
        <v>7</v>
      </c>
      <c r="N337" s="40">
        <v>18</v>
      </c>
      <c r="O337" s="40">
        <v>77</v>
      </c>
      <c r="P337" s="40">
        <v>55</v>
      </c>
      <c r="Q337" s="40">
        <v>91</v>
      </c>
      <c r="R337" s="40">
        <v>0.26100000000000001</v>
      </c>
      <c r="S337" s="40">
        <v>0.33300000000000002</v>
      </c>
      <c r="T337" s="40">
        <v>0.442</v>
      </c>
      <c r="U337" s="40">
        <v>0.77500000000000002</v>
      </c>
      <c r="V337" s="40">
        <v>0.28599999999999998</v>
      </c>
      <c r="W337" s="40">
        <v>1</v>
      </c>
      <c r="X337" s="40">
        <v>3</v>
      </c>
      <c r="Y337" s="40">
        <v>5</v>
      </c>
      <c r="Z337" s="40">
        <v>4</v>
      </c>
      <c r="AA337" s="41">
        <v>0.55556000000000005</v>
      </c>
      <c r="AB337" s="16">
        <f t="shared" si="18"/>
        <v>0.11683168316831684</v>
      </c>
      <c r="AC337" s="16">
        <f t="shared" si="19"/>
        <v>3.5643564356435641E-2</v>
      </c>
      <c r="AD337" s="16">
        <f t="shared" si="20"/>
        <v>0.15247524752475247</v>
      </c>
    </row>
    <row r="338" spans="1:30" ht="30">
      <c r="A338" s="65" t="s">
        <v>945</v>
      </c>
      <c r="B338" s="36">
        <v>2002</v>
      </c>
      <c r="C338" s="36">
        <v>2005</v>
      </c>
      <c r="D338" s="36" t="s">
        <v>429</v>
      </c>
      <c r="E338" s="36">
        <v>98</v>
      </c>
      <c r="F338" s="36">
        <v>0.8</v>
      </c>
      <c r="G338" s="36">
        <v>145</v>
      </c>
      <c r="H338" s="36">
        <v>389</v>
      </c>
      <c r="I338" s="36">
        <v>342</v>
      </c>
      <c r="J338" s="36">
        <v>50</v>
      </c>
      <c r="K338" s="36">
        <v>91</v>
      </c>
      <c r="L338" s="36">
        <v>22</v>
      </c>
      <c r="M338" s="36">
        <v>3</v>
      </c>
      <c r="N338" s="36">
        <v>8</v>
      </c>
      <c r="O338" s="36">
        <v>42</v>
      </c>
      <c r="P338" s="36">
        <v>37</v>
      </c>
      <c r="Q338" s="36">
        <v>81</v>
      </c>
      <c r="R338" s="36">
        <v>0.26600000000000001</v>
      </c>
      <c r="S338" s="36">
        <v>0.34399999999999997</v>
      </c>
      <c r="T338" s="36">
        <v>0.41799999999999998</v>
      </c>
      <c r="U338" s="36">
        <v>0.76200000000000001</v>
      </c>
      <c r="V338" s="36">
        <v>0.32400000000000001</v>
      </c>
      <c r="W338" s="36">
        <v>5</v>
      </c>
      <c r="X338" s="36">
        <v>3</v>
      </c>
      <c r="Y338" s="36">
        <v>0</v>
      </c>
      <c r="Z338" s="36">
        <v>2</v>
      </c>
      <c r="AA338" s="37">
        <v>0</v>
      </c>
      <c r="AB338" s="16">
        <f t="shared" si="18"/>
        <v>0.14619883040935672</v>
      </c>
      <c r="AC338" s="16">
        <f t="shared" si="19"/>
        <v>2.3391812865497075E-2</v>
      </c>
      <c r="AD338" s="16">
        <f t="shared" si="20"/>
        <v>0.12280701754385964</v>
      </c>
    </row>
    <row r="339" spans="1:30">
      <c r="A339" s="64" t="s">
        <v>944</v>
      </c>
      <c r="B339" s="40">
        <v>2002</v>
      </c>
      <c r="C339" s="40">
        <v>2004</v>
      </c>
      <c r="D339" s="40" t="s">
        <v>519</v>
      </c>
      <c r="E339" s="40">
        <v>102</v>
      </c>
      <c r="F339" s="40">
        <v>0.8</v>
      </c>
      <c r="G339" s="40">
        <v>171</v>
      </c>
      <c r="H339" s="40">
        <v>284</v>
      </c>
      <c r="I339" s="40">
        <v>248</v>
      </c>
      <c r="J339" s="40">
        <v>39</v>
      </c>
      <c r="K339" s="40">
        <v>72</v>
      </c>
      <c r="L339" s="40">
        <v>13</v>
      </c>
      <c r="M339" s="40">
        <v>3</v>
      </c>
      <c r="N339" s="40">
        <v>6</v>
      </c>
      <c r="O339" s="40">
        <v>40</v>
      </c>
      <c r="P339" s="40">
        <v>18</v>
      </c>
      <c r="Q339" s="40">
        <v>35</v>
      </c>
      <c r="R339" s="40">
        <v>0.28999999999999998</v>
      </c>
      <c r="S339" s="40">
        <v>0.33900000000000002</v>
      </c>
      <c r="T339" s="40">
        <v>0.44</v>
      </c>
      <c r="U339" s="40">
        <v>0.77900000000000003</v>
      </c>
      <c r="V339" s="40">
        <v>0.314</v>
      </c>
      <c r="W339" s="40">
        <v>2</v>
      </c>
      <c r="X339" s="40">
        <v>3</v>
      </c>
      <c r="Y339" s="40">
        <v>7</v>
      </c>
      <c r="Z339" s="40">
        <v>3</v>
      </c>
      <c r="AA339" s="41">
        <v>0.7</v>
      </c>
      <c r="AB339" s="16">
        <f t="shared" si="18"/>
        <v>0.15725806451612903</v>
      </c>
      <c r="AC339" s="16">
        <f t="shared" si="19"/>
        <v>2.4193548387096774E-2</v>
      </c>
      <c r="AD339" s="16">
        <f t="shared" si="20"/>
        <v>0.16129032258064516</v>
      </c>
    </row>
    <row r="340" spans="1:30">
      <c r="A340" s="65" t="s">
        <v>943</v>
      </c>
      <c r="B340" s="36">
        <v>2000</v>
      </c>
      <c r="C340" s="36">
        <v>2002</v>
      </c>
      <c r="D340" s="36" t="s">
        <v>280</v>
      </c>
      <c r="E340" s="36">
        <v>99</v>
      </c>
      <c r="F340" s="36">
        <v>0.8</v>
      </c>
      <c r="G340" s="36">
        <v>77</v>
      </c>
      <c r="H340" s="36">
        <v>279</v>
      </c>
      <c r="I340" s="36">
        <v>264</v>
      </c>
      <c r="J340" s="36">
        <v>31</v>
      </c>
      <c r="K340" s="36">
        <v>73</v>
      </c>
      <c r="L340" s="36">
        <v>12</v>
      </c>
      <c r="M340" s="36">
        <v>1</v>
      </c>
      <c r="N340" s="36">
        <v>12</v>
      </c>
      <c r="O340" s="36">
        <v>45</v>
      </c>
      <c r="P340" s="36">
        <v>11</v>
      </c>
      <c r="Q340" s="36">
        <v>54</v>
      </c>
      <c r="R340" s="36">
        <v>0.27700000000000002</v>
      </c>
      <c r="S340" s="36">
        <v>0.30499999999999999</v>
      </c>
      <c r="T340" s="36">
        <v>0.46600000000000003</v>
      </c>
      <c r="U340" s="36">
        <v>0.77100000000000002</v>
      </c>
      <c r="V340" s="36">
        <v>0.30299999999999999</v>
      </c>
      <c r="W340" s="36">
        <v>1</v>
      </c>
      <c r="X340" s="36">
        <v>3</v>
      </c>
      <c r="Y340" s="36">
        <v>1</v>
      </c>
      <c r="Z340" s="36">
        <v>2</v>
      </c>
      <c r="AA340" s="37">
        <v>0.33333000000000002</v>
      </c>
      <c r="AB340" s="16">
        <f t="shared" si="18"/>
        <v>0.11742424242424243</v>
      </c>
      <c r="AC340" s="16">
        <f t="shared" si="19"/>
        <v>4.5454545454545456E-2</v>
      </c>
      <c r="AD340" s="16">
        <f t="shared" si="20"/>
        <v>0.17045454545454544</v>
      </c>
    </row>
    <row r="341" spans="1:30">
      <c r="A341" s="64" t="s">
        <v>942</v>
      </c>
      <c r="B341" s="40">
        <v>2000</v>
      </c>
      <c r="C341" s="40">
        <v>2002</v>
      </c>
      <c r="D341" s="40" t="s">
        <v>284</v>
      </c>
      <c r="E341" s="40">
        <v>96</v>
      </c>
      <c r="F341" s="40">
        <v>0.8</v>
      </c>
      <c r="G341" s="40">
        <v>151</v>
      </c>
      <c r="H341" s="40">
        <v>445</v>
      </c>
      <c r="I341" s="40">
        <v>389</v>
      </c>
      <c r="J341" s="40">
        <v>51</v>
      </c>
      <c r="K341" s="40">
        <v>99</v>
      </c>
      <c r="L341" s="40">
        <v>18</v>
      </c>
      <c r="M341" s="40">
        <v>6</v>
      </c>
      <c r="N341" s="40">
        <v>10</v>
      </c>
      <c r="O341" s="40">
        <v>47</v>
      </c>
      <c r="P341" s="40">
        <v>48</v>
      </c>
      <c r="Q341" s="40">
        <v>103</v>
      </c>
      <c r="R341" s="40">
        <v>0.254</v>
      </c>
      <c r="S341" s="40">
        <v>0.33900000000000002</v>
      </c>
      <c r="T341" s="40">
        <v>0.40899999999999997</v>
      </c>
      <c r="U341" s="40">
        <v>0.747</v>
      </c>
      <c r="V341" s="40">
        <v>0.31900000000000001</v>
      </c>
      <c r="W341" s="40">
        <v>3</v>
      </c>
      <c r="X341" s="40">
        <v>3</v>
      </c>
      <c r="Y341" s="40">
        <v>2</v>
      </c>
      <c r="Z341" s="40">
        <v>2</v>
      </c>
      <c r="AA341" s="41">
        <v>0.5</v>
      </c>
      <c r="AB341" s="16">
        <f t="shared" si="18"/>
        <v>0.13110539845758354</v>
      </c>
      <c r="AC341" s="16">
        <f t="shared" si="19"/>
        <v>2.570694087403599E-2</v>
      </c>
      <c r="AD341" s="16">
        <f t="shared" si="20"/>
        <v>0.12082262210796915</v>
      </c>
    </row>
    <row r="342" spans="1:30">
      <c r="A342" s="65" t="s">
        <v>941</v>
      </c>
      <c r="B342" s="36">
        <v>1997</v>
      </c>
      <c r="C342" s="36">
        <v>1999</v>
      </c>
      <c r="D342" s="36" t="s">
        <v>284</v>
      </c>
      <c r="E342" s="36">
        <v>102</v>
      </c>
      <c r="F342" s="36">
        <v>0.8</v>
      </c>
      <c r="G342" s="36">
        <v>112</v>
      </c>
      <c r="H342" s="36">
        <v>265</v>
      </c>
      <c r="I342" s="36">
        <v>229</v>
      </c>
      <c r="J342" s="36">
        <v>33</v>
      </c>
      <c r="K342" s="36">
        <v>65</v>
      </c>
      <c r="L342" s="36">
        <v>12</v>
      </c>
      <c r="M342" s="36">
        <v>0</v>
      </c>
      <c r="N342" s="36">
        <v>7</v>
      </c>
      <c r="O342" s="36">
        <v>32</v>
      </c>
      <c r="P342" s="36">
        <v>27</v>
      </c>
      <c r="Q342" s="36">
        <v>50</v>
      </c>
      <c r="R342" s="36">
        <v>0.28399999999999997</v>
      </c>
      <c r="S342" s="36">
        <v>0.35799999999999998</v>
      </c>
      <c r="T342" s="36">
        <v>0.42799999999999999</v>
      </c>
      <c r="U342" s="36">
        <v>0.78600000000000003</v>
      </c>
      <c r="V342" s="36">
        <v>0.33100000000000002</v>
      </c>
      <c r="W342" s="36">
        <v>1</v>
      </c>
      <c r="X342" s="36">
        <v>3</v>
      </c>
      <c r="Y342" s="36">
        <v>4</v>
      </c>
      <c r="Z342" s="36">
        <v>4</v>
      </c>
      <c r="AA342" s="37">
        <v>0.5</v>
      </c>
      <c r="AB342" s="16">
        <f t="shared" si="18"/>
        <v>0.14410480349344978</v>
      </c>
      <c r="AC342" s="16">
        <f t="shared" si="19"/>
        <v>3.0567685589519649E-2</v>
      </c>
      <c r="AD342" s="16">
        <f t="shared" si="20"/>
        <v>0.13973799126637554</v>
      </c>
    </row>
    <row r="343" spans="1:30">
      <c r="A343" s="64" t="s">
        <v>940</v>
      </c>
      <c r="B343" s="40">
        <v>1992</v>
      </c>
      <c r="C343" s="40">
        <v>1994</v>
      </c>
      <c r="D343" s="40" t="s">
        <v>293</v>
      </c>
      <c r="E343" s="40">
        <v>95</v>
      </c>
      <c r="F343" s="40">
        <v>0.8</v>
      </c>
      <c r="G343" s="40">
        <v>77</v>
      </c>
      <c r="H343" s="40">
        <v>259</v>
      </c>
      <c r="I343" s="40">
        <v>235</v>
      </c>
      <c r="J343" s="40">
        <v>24</v>
      </c>
      <c r="K343" s="40">
        <v>58</v>
      </c>
      <c r="L343" s="40">
        <v>13</v>
      </c>
      <c r="M343" s="40">
        <v>1</v>
      </c>
      <c r="N343" s="40">
        <v>9</v>
      </c>
      <c r="O343" s="40">
        <v>32</v>
      </c>
      <c r="P343" s="40">
        <v>21</v>
      </c>
      <c r="Q343" s="40">
        <v>60</v>
      </c>
      <c r="R343" s="40">
        <v>0.247</v>
      </c>
      <c r="S343" s="40">
        <v>0.31</v>
      </c>
      <c r="T343" s="40">
        <v>0.42599999999999999</v>
      </c>
      <c r="U343" s="40">
        <v>0.73599999999999999</v>
      </c>
      <c r="V343" s="40">
        <v>0.29299999999999998</v>
      </c>
      <c r="W343" s="40">
        <v>1</v>
      </c>
      <c r="X343" s="40">
        <v>1</v>
      </c>
      <c r="Y343" s="40">
        <v>0</v>
      </c>
      <c r="Z343" s="40">
        <v>1</v>
      </c>
      <c r="AA343" s="41">
        <v>0</v>
      </c>
      <c r="AB343" s="16">
        <f t="shared" si="18"/>
        <v>0.10212765957446808</v>
      </c>
      <c r="AC343" s="16">
        <f t="shared" si="19"/>
        <v>3.8297872340425532E-2</v>
      </c>
      <c r="AD343" s="16">
        <f t="shared" si="20"/>
        <v>0.13617021276595745</v>
      </c>
    </row>
    <row r="344" spans="1:30">
      <c r="A344" s="65" t="s">
        <v>939</v>
      </c>
      <c r="B344" s="36">
        <v>1984</v>
      </c>
      <c r="C344" s="36">
        <v>1986</v>
      </c>
      <c r="D344" s="36" t="s">
        <v>280</v>
      </c>
      <c r="E344" s="36">
        <v>105</v>
      </c>
      <c r="F344" s="36">
        <v>0.8</v>
      </c>
      <c r="G344" s="36">
        <v>128</v>
      </c>
      <c r="H344" s="36">
        <v>433</v>
      </c>
      <c r="I344" s="36">
        <v>398</v>
      </c>
      <c r="J344" s="36">
        <v>55</v>
      </c>
      <c r="K344" s="36">
        <v>106</v>
      </c>
      <c r="L344" s="36">
        <v>24</v>
      </c>
      <c r="M344" s="36">
        <v>5</v>
      </c>
      <c r="N344" s="36">
        <v>11</v>
      </c>
      <c r="O344" s="36">
        <v>44</v>
      </c>
      <c r="P344" s="36">
        <v>30</v>
      </c>
      <c r="Q344" s="36">
        <v>89</v>
      </c>
      <c r="R344" s="36">
        <v>0.26600000000000001</v>
      </c>
      <c r="S344" s="36">
        <v>0.32200000000000001</v>
      </c>
      <c r="T344" s="36">
        <v>0.435</v>
      </c>
      <c r="U344" s="36">
        <v>0.75600000000000001</v>
      </c>
      <c r="V344" s="36">
        <v>0.318</v>
      </c>
      <c r="W344" s="36">
        <v>3</v>
      </c>
      <c r="X344" s="36">
        <v>1</v>
      </c>
      <c r="Y344" s="36">
        <v>8</v>
      </c>
      <c r="Z344" s="36">
        <v>3</v>
      </c>
      <c r="AA344" s="37">
        <v>0.72726999999999997</v>
      </c>
      <c r="AB344" s="16">
        <f t="shared" si="18"/>
        <v>0.13819095477386933</v>
      </c>
      <c r="AC344" s="16">
        <f t="shared" si="19"/>
        <v>2.7638190954773871E-2</v>
      </c>
      <c r="AD344" s="16">
        <f t="shared" si="20"/>
        <v>0.11055276381909548</v>
      </c>
    </row>
    <row r="345" spans="1:30">
      <c r="A345" s="64" t="s">
        <v>938</v>
      </c>
      <c r="B345" s="40">
        <v>1969</v>
      </c>
      <c r="C345" s="40">
        <v>1971</v>
      </c>
      <c r="D345" s="40" t="s">
        <v>281</v>
      </c>
      <c r="E345" s="40">
        <v>97</v>
      </c>
      <c r="F345" s="40">
        <v>0.8</v>
      </c>
      <c r="G345" s="40">
        <v>183</v>
      </c>
      <c r="H345" s="40">
        <v>585</v>
      </c>
      <c r="I345" s="40">
        <v>526</v>
      </c>
      <c r="J345" s="40">
        <v>42</v>
      </c>
      <c r="K345" s="40">
        <v>132</v>
      </c>
      <c r="L345" s="40">
        <v>28</v>
      </c>
      <c r="M345" s="40">
        <v>2</v>
      </c>
      <c r="N345" s="40">
        <v>11</v>
      </c>
      <c r="O345" s="40">
        <v>71</v>
      </c>
      <c r="P345" s="40">
        <v>42</v>
      </c>
      <c r="Q345" s="40">
        <v>100</v>
      </c>
      <c r="R345" s="40">
        <v>0.251</v>
      </c>
      <c r="S345" s="40">
        <v>0.313</v>
      </c>
      <c r="T345" s="40">
        <v>0.375</v>
      </c>
      <c r="U345" s="40">
        <v>0.68799999999999994</v>
      </c>
      <c r="V345" s="40">
        <v>0.28699999999999998</v>
      </c>
      <c r="W345" s="40">
        <v>9</v>
      </c>
      <c r="X345" s="40">
        <v>7</v>
      </c>
      <c r="Y345" s="40">
        <v>0</v>
      </c>
      <c r="Z345" s="40">
        <v>3</v>
      </c>
      <c r="AA345" s="41">
        <v>0</v>
      </c>
      <c r="AB345" s="16">
        <f t="shared" si="18"/>
        <v>7.9847908745247151E-2</v>
      </c>
      <c r="AC345" s="16">
        <f t="shared" si="19"/>
        <v>2.0912547528517109E-2</v>
      </c>
      <c r="AD345" s="16">
        <f t="shared" si="20"/>
        <v>0.13498098859315588</v>
      </c>
    </row>
    <row r="346" spans="1:30">
      <c r="A346" s="65" t="s">
        <v>937</v>
      </c>
      <c r="B346" s="36">
        <v>2010</v>
      </c>
      <c r="C346" s="36">
        <v>2012</v>
      </c>
      <c r="D346" s="36" t="s">
        <v>279</v>
      </c>
      <c r="E346" s="36">
        <v>103</v>
      </c>
      <c r="F346" s="36">
        <v>0.7</v>
      </c>
      <c r="G346" s="36">
        <v>106</v>
      </c>
      <c r="H346" s="36">
        <v>384</v>
      </c>
      <c r="I346" s="36">
        <v>332</v>
      </c>
      <c r="J346" s="36">
        <v>48</v>
      </c>
      <c r="K346" s="36">
        <v>71</v>
      </c>
      <c r="L346" s="36">
        <v>13</v>
      </c>
      <c r="M346" s="36">
        <v>0</v>
      </c>
      <c r="N346" s="36">
        <v>19</v>
      </c>
      <c r="O346" s="36">
        <v>46</v>
      </c>
      <c r="P346" s="36">
        <v>48</v>
      </c>
      <c r="Q346" s="36">
        <v>124</v>
      </c>
      <c r="R346" s="36">
        <v>0.214</v>
      </c>
      <c r="S346" s="36">
        <v>0.31</v>
      </c>
      <c r="T346" s="36">
        <v>0.42499999999999999</v>
      </c>
      <c r="U346" s="36">
        <v>0.73499999999999999</v>
      </c>
      <c r="V346" s="36">
        <v>0.26900000000000002</v>
      </c>
      <c r="W346" s="36">
        <v>0</v>
      </c>
      <c r="X346" s="36">
        <v>4</v>
      </c>
      <c r="Y346" s="36">
        <v>1</v>
      </c>
      <c r="Z346" s="36">
        <v>0</v>
      </c>
      <c r="AA346" s="37">
        <v>1</v>
      </c>
      <c r="AB346" s="16">
        <f t="shared" si="18"/>
        <v>0.14457831325301204</v>
      </c>
      <c r="AC346" s="16">
        <f t="shared" si="19"/>
        <v>5.7228915662650599E-2</v>
      </c>
      <c r="AD346" s="16">
        <f t="shared" si="20"/>
        <v>0.13855421686746988</v>
      </c>
    </row>
    <row r="347" spans="1:30">
      <c r="A347" s="64" t="s">
        <v>936</v>
      </c>
      <c r="B347" s="40">
        <v>1995</v>
      </c>
      <c r="C347" s="40">
        <v>1997</v>
      </c>
      <c r="D347" s="40" t="s">
        <v>280</v>
      </c>
      <c r="E347" s="40">
        <v>99</v>
      </c>
      <c r="F347" s="40">
        <v>0.7</v>
      </c>
      <c r="G347" s="40">
        <v>78</v>
      </c>
      <c r="H347" s="40">
        <v>256</v>
      </c>
      <c r="I347" s="40">
        <v>242</v>
      </c>
      <c r="J347" s="40">
        <v>30</v>
      </c>
      <c r="K347" s="40">
        <v>68</v>
      </c>
      <c r="L347" s="40">
        <v>9</v>
      </c>
      <c r="M347" s="40">
        <v>2</v>
      </c>
      <c r="N347" s="40">
        <v>10</v>
      </c>
      <c r="O347" s="40">
        <v>30</v>
      </c>
      <c r="P347" s="40">
        <v>11</v>
      </c>
      <c r="Q347" s="40">
        <v>60</v>
      </c>
      <c r="R347" s="40">
        <v>0.28100000000000003</v>
      </c>
      <c r="S347" s="40">
        <v>0.315</v>
      </c>
      <c r="T347" s="40">
        <v>0.45900000000000002</v>
      </c>
      <c r="U347" s="40">
        <v>0.77400000000000002</v>
      </c>
      <c r="V347" s="40">
        <v>0.33700000000000002</v>
      </c>
      <c r="W347" s="40">
        <v>1</v>
      </c>
      <c r="X347" s="40">
        <v>0</v>
      </c>
      <c r="Y347" s="40">
        <v>2</v>
      </c>
      <c r="Z347" s="40">
        <v>4</v>
      </c>
      <c r="AA347" s="41">
        <v>0.33333000000000002</v>
      </c>
      <c r="AB347" s="16">
        <f t="shared" si="18"/>
        <v>0.12396694214876033</v>
      </c>
      <c r="AC347" s="16">
        <f t="shared" si="19"/>
        <v>4.1322314049586778E-2</v>
      </c>
      <c r="AD347" s="16">
        <f t="shared" si="20"/>
        <v>0.12396694214876033</v>
      </c>
    </row>
    <row r="348" spans="1:30">
      <c r="A348" s="65" t="s">
        <v>935</v>
      </c>
      <c r="B348" s="36">
        <v>1990</v>
      </c>
      <c r="C348" s="36">
        <v>1993</v>
      </c>
      <c r="D348" s="36" t="s">
        <v>301</v>
      </c>
      <c r="E348" s="36">
        <v>97</v>
      </c>
      <c r="F348" s="36">
        <v>0.7</v>
      </c>
      <c r="G348" s="36">
        <v>199</v>
      </c>
      <c r="H348" s="36">
        <v>779</v>
      </c>
      <c r="I348" s="36">
        <v>706</v>
      </c>
      <c r="J348" s="36">
        <v>88</v>
      </c>
      <c r="K348" s="36">
        <v>202</v>
      </c>
      <c r="L348" s="36">
        <v>31</v>
      </c>
      <c r="M348" s="36">
        <v>5</v>
      </c>
      <c r="N348" s="36">
        <v>12</v>
      </c>
      <c r="O348" s="36">
        <v>90</v>
      </c>
      <c r="P348" s="36">
        <v>62</v>
      </c>
      <c r="Q348" s="36">
        <v>163</v>
      </c>
      <c r="R348" s="36">
        <v>0.28599999999999998</v>
      </c>
      <c r="S348" s="36">
        <v>0.34499999999999997</v>
      </c>
      <c r="T348" s="36">
        <v>0.39500000000000002</v>
      </c>
      <c r="U348" s="36">
        <v>0.74</v>
      </c>
      <c r="V348" s="36">
        <v>0.35399999999999998</v>
      </c>
      <c r="W348" s="36">
        <v>5</v>
      </c>
      <c r="X348" s="36">
        <v>6</v>
      </c>
      <c r="Y348" s="36">
        <v>2</v>
      </c>
      <c r="Z348" s="36">
        <v>2</v>
      </c>
      <c r="AA348" s="37">
        <v>0.5</v>
      </c>
      <c r="AB348" s="16">
        <f t="shared" si="18"/>
        <v>0.12464589235127478</v>
      </c>
      <c r="AC348" s="16">
        <f t="shared" si="19"/>
        <v>1.69971671388102E-2</v>
      </c>
      <c r="AD348" s="16">
        <f t="shared" si="20"/>
        <v>0.12747875354107649</v>
      </c>
    </row>
    <row r="349" spans="1:30">
      <c r="A349" s="64" t="s">
        <v>934</v>
      </c>
      <c r="B349" s="40">
        <v>1986</v>
      </c>
      <c r="C349" s="40">
        <v>1988</v>
      </c>
      <c r="D349" s="40" t="s">
        <v>293</v>
      </c>
      <c r="E349" s="40">
        <v>96</v>
      </c>
      <c r="F349" s="40">
        <v>0.7</v>
      </c>
      <c r="G349" s="40">
        <v>62</v>
      </c>
      <c r="H349" s="40">
        <v>190</v>
      </c>
      <c r="I349" s="40">
        <v>171</v>
      </c>
      <c r="J349" s="40">
        <v>19</v>
      </c>
      <c r="K349" s="40">
        <v>45</v>
      </c>
      <c r="L349" s="40">
        <v>9</v>
      </c>
      <c r="M349" s="40">
        <v>0</v>
      </c>
      <c r="N349" s="40">
        <v>4</v>
      </c>
      <c r="O349" s="40">
        <v>14</v>
      </c>
      <c r="P349" s="40">
        <v>16</v>
      </c>
      <c r="Q349" s="40">
        <v>22</v>
      </c>
      <c r="R349" s="40">
        <v>0.26300000000000001</v>
      </c>
      <c r="S349" s="40">
        <v>0.32400000000000001</v>
      </c>
      <c r="T349" s="40">
        <v>0.38600000000000001</v>
      </c>
      <c r="U349" s="40">
        <v>0.71</v>
      </c>
      <c r="V349" s="40">
        <v>0.28100000000000003</v>
      </c>
      <c r="W349" s="40">
        <v>0</v>
      </c>
      <c r="X349" s="40">
        <v>1</v>
      </c>
      <c r="Y349" s="40">
        <v>0</v>
      </c>
      <c r="Z349" s="40">
        <v>1</v>
      </c>
      <c r="AA349" s="41">
        <v>0</v>
      </c>
      <c r="AB349" s="16">
        <f t="shared" si="18"/>
        <v>0.1111111111111111</v>
      </c>
      <c r="AC349" s="16">
        <f t="shared" si="19"/>
        <v>2.3391812865497075E-2</v>
      </c>
      <c r="AD349" s="16">
        <f t="shared" si="20"/>
        <v>8.1871345029239762E-2</v>
      </c>
    </row>
    <row r="350" spans="1:30" ht="30">
      <c r="A350" s="65" t="s">
        <v>933</v>
      </c>
      <c r="B350" s="36">
        <v>1981</v>
      </c>
      <c r="C350" s="36">
        <v>1983</v>
      </c>
      <c r="D350" s="36" t="s">
        <v>293</v>
      </c>
      <c r="E350" s="36">
        <v>102</v>
      </c>
      <c r="F350" s="36">
        <v>0.7</v>
      </c>
      <c r="G350" s="36">
        <v>212</v>
      </c>
      <c r="H350" s="36">
        <v>825</v>
      </c>
      <c r="I350" s="36">
        <v>728</v>
      </c>
      <c r="J350" s="36">
        <v>85</v>
      </c>
      <c r="K350" s="36">
        <v>167</v>
      </c>
      <c r="L350" s="36">
        <v>21</v>
      </c>
      <c r="M350" s="36">
        <v>5</v>
      </c>
      <c r="N350" s="36">
        <v>34</v>
      </c>
      <c r="O350" s="36">
        <v>114</v>
      </c>
      <c r="P350" s="36">
        <v>84</v>
      </c>
      <c r="Q350" s="36">
        <v>218</v>
      </c>
      <c r="R350" s="36">
        <v>0.22900000000000001</v>
      </c>
      <c r="S350" s="36">
        <v>0.312</v>
      </c>
      <c r="T350" s="36">
        <v>0.41199999999999998</v>
      </c>
      <c r="U350" s="36">
        <v>0.72399999999999998</v>
      </c>
      <c r="V350" s="36">
        <v>0.27500000000000002</v>
      </c>
      <c r="W350" s="36">
        <v>6</v>
      </c>
      <c r="X350" s="36">
        <v>7</v>
      </c>
      <c r="Y350" s="36">
        <v>2</v>
      </c>
      <c r="Z350" s="36">
        <v>4</v>
      </c>
      <c r="AA350" s="37">
        <v>0.33333000000000002</v>
      </c>
      <c r="AB350" s="16">
        <f t="shared" si="18"/>
        <v>0.11675824175824176</v>
      </c>
      <c r="AC350" s="16">
        <f t="shared" si="19"/>
        <v>4.6703296703296704E-2</v>
      </c>
      <c r="AD350" s="16">
        <f t="shared" si="20"/>
        <v>0.15659340659340659</v>
      </c>
    </row>
    <row r="351" spans="1:30">
      <c r="A351" s="64" t="s">
        <v>932</v>
      </c>
      <c r="B351" s="40">
        <v>1981</v>
      </c>
      <c r="C351" s="40">
        <v>1983</v>
      </c>
      <c r="D351" s="40" t="s">
        <v>280</v>
      </c>
      <c r="E351" s="40">
        <v>99</v>
      </c>
      <c r="F351" s="40">
        <v>0.7</v>
      </c>
      <c r="G351" s="40">
        <v>133</v>
      </c>
      <c r="H351" s="40">
        <v>402</v>
      </c>
      <c r="I351" s="40">
        <v>379</v>
      </c>
      <c r="J351" s="40">
        <v>55</v>
      </c>
      <c r="K351" s="40">
        <v>102</v>
      </c>
      <c r="L351" s="40">
        <v>20</v>
      </c>
      <c r="M351" s="40">
        <v>4</v>
      </c>
      <c r="N351" s="40">
        <v>9</v>
      </c>
      <c r="O351" s="40">
        <v>55</v>
      </c>
      <c r="P351" s="40">
        <v>20</v>
      </c>
      <c r="Q351" s="40">
        <v>52</v>
      </c>
      <c r="R351" s="40">
        <v>0.26900000000000002</v>
      </c>
      <c r="S351" s="40">
        <v>0.30499999999999999</v>
      </c>
      <c r="T351" s="40">
        <v>0.41399999999999998</v>
      </c>
      <c r="U351" s="40">
        <v>0.71899999999999997</v>
      </c>
      <c r="V351" s="40">
        <v>0.29199999999999998</v>
      </c>
      <c r="W351" s="40">
        <v>0</v>
      </c>
      <c r="X351" s="40">
        <v>1</v>
      </c>
      <c r="Y351" s="40">
        <v>4</v>
      </c>
      <c r="Z351" s="40">
        <v>2</v>
      </c>
      <c r="AA351" s="41">
        <v>0.66666999999999998</v>
      </c>
      <c r="AB351" s="16">
        <f t="shared" si="18"/>
        <v>0.14511873350923482</v>
      </c>
      <c r="AC351" s="16">
        <f t="shared" si="19"/>
        <v>2.3746701846965697E-2</v>
      </c>
      <c r="AD351" s="16">
        <f t="shared" si="20"/>
        <v>0.14511873350923482</v>
      </c>
    </row>
    <row r="352" spans="1:30" ht="30">
      <c r="A352" s="65" t="s">
        <v>931</v>
      </c>
      <c r="B352" s="36">
        <v>1978</v>
      </c>
      <c r="C352" s="36">
        <v>1980</v>
      </c>
      <c r="D352" s="36" t="s">
        <v>279</v>
      </c>
      <c r="E352" s="36">
        <v>97</v>
      </c>
      <c r="F352" s="36">
        <v>0.7</v>
      </c>
      <c r="G352" s="36">
        <v>162</v>
      </c>
      <c r="H352" s="36">
        <v>435</v>
      </c>
      <c r="I352" s="36">
        <v>404</v>
      </c>
      <c r="J352" s="36">
        <v>40</v>
      </c>
      <c r="K352" s="36">
        <v>112</v>
      </c>
      <c r="L352" s="36">
        <v>23</v>
      </c>
      <c r="M352" s="36">
        <v>1</v>
      </c>
      <c r="N352" s="36">
        <v>4</v>
      </c>
      <c r="O352" s="36">
        <v>55</v>
      </c>
      <c r="P352" s="36">
        <v>24</v>
      </c>
      <c r="Q352" s="36">
        <v>51</v>
      </c>
      <c r="R352" s="36">
        <v>0.27700000000000002</v>
      </c>
      <c r="S352" s="36">
        <v>0.315</v>
      </c>
      <c r="T352" s="36">
        <v>0.36899999999999999</v>
      </c>
      <c r="U352" s="36">
        <v>0.68400000000000005</v>
      </c>
      <c r="V352" s="36">
        <v>0.30599999999999999</v>
      </c>
      <c r="W352" s="36">
        <v>0</v>
      </c>
      <c r="X352" s="36">
        <v>4</v>
      </c>
      <c r="Y352" s="36">
        <v>6</v>
      </c>
      <c r="Z352" s="36">
        <v>1</v>
      </c>
      <c r="AA352" s="37">
        <v>0.85714000000000001</v>
      </c>
      <c r="AB352" s="16">
        <f t="shared" si="18"/>
        <v>9.9009900990099015E-2</v>
      </c>
      <c r="AC352" s="16">
        <f t="shared" si="19"/>
        <v>9.9009900990099011E-3</v>
      </c>
      <c r="AD352" s="16">
        <f t="shared" si="20"/>
        <v>0.13613861386138615</v>
      </c>
    </row>
    <row r="353" spans="1:30">
      <c r="A353" s="64" t="s">
        <v>930</v>
      </c>
      <c r="B353" s="40">
        <v>1970</v>
      </c>
      <c r="C353" s="40">
        <v>1973</v>
      </c>
      <c r="D353" s="40" t="s">
        <v>429</v>
      </c>
      <c r="E353" s="40">
        <v>99</v>
      </c>
      <c r="F353" s="40">
        <v>0.7</v>
      </c>
      <c r="G353" s="40">
        <v>177</v>
      </c>
      <c r="H353" s="40">
        <v>425</v>
      </c>
      <c r="I353" s="40">
        <v>381</v>
      </c>
      <c r="J353" s="40">
        <v>46</v>
      </c>
      <c r="K353" s="40">
        <v>90</v>
      </c>
      <c r="L353" s="40">
        <v>13</v>
      </c>
      <c r="M353" s="40">
        <v>2</v>
      </c>
      <c r="N353" s="40">
        <v>13</v>
      </c>
      <c r="O353" s="40">
        <v>42</v>
      </c>
      <c r="P353" s="40">
        <v>32</v>
      </c>
      <c r="Q353" s="40">
        <v>102</v>
      </c>
      <c r="R353" s="40">
        <v>0.23599999999999999</v>
      </c>
      <c r="S353" s="40">
        <v>0.30099999999999999</v>
      </c>
      <c r="T353" s="40">
        <v>0.38300000000000001</v>
      </c>
      <c r="U353" s="40">
        <v>0.68500000000000005</v>
      </c>
      <c r="V353" s="40">
        <v>0.28799999999999998</v>
      </c>
      <c r="W353" s="40">
        <v>4</v>
      </c>
      <c r="X353" s="40">
        <v>1</v>
      </c>
      <c r="Y353" s="40">
        <v>2</v>
      </c>
      <c r="Z353" s="40">
        <v>3</v>
      </c>
      <c r="AA353" s="41">
        <v>0.4</v>
      </c>
      <c r="AB353" s="16">
        <f t="shared" si="18"/>
        <v>0.12073490813648294</v>
      </c>
      <c r="AC353" s="16">
        <f t="shared" si="19"/>
        <v>3.4120734908136482E-2</v>
      </c>
      <c r="AD353" s="16">
        <f t="shared" si="20"/>
        <v>0.11023622047244094</v>
      </c>
    </row>
    <row r="354" spans="1:30">
      <c r="A354" s="65" t="s">
        <v>929</v>
      </c>
      <c r="B354" s="36">
        <v>2006</v>
      </c>
      <c r="C354" s="36">
        <v>2009</v>
      </c>
      <c r="D354" s="36" t="s">
        <v>294</v>
      </c>
      <c r="E354" s="36">
        <v>97</v>
      </c>
      <c r="F354" s="36">
        <v>0.6</v>
      </c>
      <c r="G354" s="36">
        <v>41</v>
      </c>
      <c r="H354" s="36">
        <v>141</v>
      </c>
      <c r="I354" s="36">
        <v>129</v>
      </c>
      <c r="J354" s="36">
        <v>19</v>
      </c>
      <c r="K354" s="36">
        <v>38</v>
      </c>
      <c r="L354" s="36">
        <v>8</v>
      </c>
      <c r="M354" s="36">
        <v>3</v>
      </c>
      <c r="N354" s="36">
        <v>0</v>
      </c>
      <c r="O354" s="36">
        <v>10</v>
      </c>
      <c r="P354" s="36">
        <v>8</v>
      </c>
      <c r="Q354" s="36">
        <v>15</v>
      </c>
      <c r="R354" s="36">
        <v>0.29499999999999998</v>
      </c>
      <c r="S354" s="36">
        <v>0.34499999999999997</v>
      </c>
      <c r="T354" s="36">
        <v>0.40300000000000002</v>
      </c>
      <c r="U354" s="36">
        <v>0.748</v>
      </c>
      <c r="V354" s="36">
        <v>0.33300000000000002</v>
      </c>
      <c r="W354" s="36">
        <v>2</v>
      </c>
      <c r="X354" s="36">
        <v>0</v>
      </c>
      <c r="Y354" s="36">
        <v>4</v>
      </c>
      <c r="Z354" s="36">
        <v>2</v>
      </c>
      <c r="AA354" s="37">
        <v>0.66666999999999998</v>
      </c>
      <c r="AB354" s="16">
        <f t="shared" si="18"/>
        <v>0.14728682170542637</v>
      </c>
      <c r="AC354" s="16">
        <f t="shared" si="19"/>
        <v>0</v>
      </c>
      <c r="AD354" s="16">
        <f t="shared" si="20"/>
        <v>7.7519379844961239E-2</v>
      </c>
    </row>
    <row r="355" spans="1:30">
      <c r="A355" s="64" t="s">
        <v>928</v>
      </c>
      <c r="B355" s="40">
        <v>2000</v>
      </c>
      <c r="C355" s="40">
        <v>2002</v>
      </c>
      <c r="D355" s="40" t="s">
        <v>302</v>
      </c>
      <c r="E355" s="40">
        <v>101</v>
      </c>
      <c r="F355" s="40">
        <v>0.6</v>
      </c>
      <c r="G355" s="40">
        <v>122</v>
      </c>
      <c r="H355" s="40">
        <v>274</v>
      </c>
      <c r="I355" s="40">
        <v>245</v>
      </c>
      <c r="J355" s="40">
        <v>33</v>
      </c>
      <c r="K355" s="40">
        <v>58</v>
      </c>
      <c r="L355" s="40">
        <v>9</v>
      </c>
      <c r="M355" s="40">
        <v>0</v>
      </c>
      <c r="N355" s="40">
        <v>17</v>
      </c>
      <c r="O355" s="40">
        <v>47</v>
      </c>
      <c r="P355" s="40">
        <v>25</v>
      </c>
      <c r="Q355" s="40">
        <v>66</v>
      </c>
      <c r="R355" s="40">
        <v>0.23699999999999999</v>
      </c>
      <c r="S355" s="40">
        <v>0.31</v>
      </c>
      <c r="T355" s="40">
        <v>0.48199999999999998</v>
      </c>
      <c r="U355" s="40">
        <v>0.79200000000000004</v>
      </c>
      <c r="V355" s="40">
        <v>0.25</v>
      </c>
      <c r="W355" s="40">
        <v>2</v>
      </c>
      <c r="X355" s="40">
        <v>2</v>
      </c>
      <c r="Y355" s="40">
        <v>0</v>
      </c>
      <c r="Z355" s="40">
        <v>1</v>
      </c>
      <c r="AA355" s="41">
        <v>0</v>
      </c>
      <c r="AB355" s="16">
        <f t="shared" ref="AB355:AB395" si="21">J355/I355</f>
        <v>0.13469387755102041</v>
      </c>
      <c r="AC355" s="16">
        <f t="shared" ref="AC355:AC395" si="22">N355/I355</f>
        <v>6.9387755102040816E-2</v>
      </c>
      <c r="AD355" s="16">
        <f t="shared" ref="AD355:AD395" si="23">O355/I355</f>
        <v>0.19183673469387755</v>
      </c>
    </row>
    <row r="356" spans="1:30">
      <c r="A356" s="65" t="s">
        <v>927</v>
      </c>
      <c r="B356" s="36">
        <v>1991</v>
      </c>
      <c r="C356" s="36">
        <v>1993</v>
      </c>
      <c r="D356" s="36" t="s">
        <v>279</v>
      </c>
      <c r="E356" s="36">
        <v>96</v>
      </c>
      <c r="F356" s="36">
        <v>0.6</v>
      </c>
      <c r="G356" s="36">
        <v>321</v>
      </c>
      <c r="H356" s="36">
        <v>1262</v>
      </c>
      <c r="I356" s="36">
        <v>1178</v>
      </c>
      <c r="J356" s="36">
        <v>137</v>
      </c>
      <c r="K356" s="36">
        <v>294</v>
      </c>
      <c r="L356" s="36">
        <v>58</v>
      </c>
      <c r="M356" s="36">
        <v>3</v>
      </c>
      <c r="N356" s="36">
        <v>43</v>
      </c>
      <c r="O356" s="36">
        <v>169</v>
      </c>
      <c r="P356" s="36">
        <v>72</v>
      </c>
      <c r="Q356" s="36">
        <v>191</v>
      </c>
      <c r="R356" s="36">
        <v>0.25</v>
      </c>
      <c r="S356" s="36">
        <v>0.29299999999999998</v>
      </c>
      <c r="T356" s="36">
        <v>0.41299999999999998</v>
      </c>
      <c r="U356" s="36">
        <v>0.70699999999999996</v>
      </c>
      <c r="V356" s="36">
        <v>0.26400000000000001</v>
      </c>
      <c r="W356" s="36">
        <v>4</v>
      </c>
      <c r="X356" s="36">
        <v>8</v>
      </c>
      <c r="Y356" s="36">
        <v>2</v>
      </c>
      <c r="Z356" s="36">
        <v>5</v>
      </c>
      <c r="AA356" s="37">
        <v>0.28571000000000002</v>
      </c>
      <c r="AB356" s="16">
        <f t="shared" si="21"/>
        <v>0.11629881154499151</v>
      </c>
      <c r="AC356" s="16">
        <f t="shared" si="22"/>
        <v>3.6502546689303902E-2</v>
      </c>
      <c r="AD356" s="16">
        <f t="shared" si="23"/>
        <v>0.14346349745331069</v>
      </c>
    </row>
    <row r="357" spans="1:30">
      <c r="A357" s="64" t="s">
        <v>926</v>
      </c>
      <c r="B357" s="40">
        <v>1990</v>
      </c>
      <c r="C357" s="40">
        <v>1992</v>
      </c>
      <c r="D357" s="40" t="s">
        <v>293</v>
      </c>
      <c r="E357" s="40">
        <v>103</v>
      </c>
      <c r="F357" s="40">
        <v>0.6</v>
      </c>
      <c r="G357" s="40">
        <v>80</v>
      </c>
      <c r="H357" s="40">
        <v>210</v>
      </c>
      <c r="I357" s="40">
        <v>188</v>
      </c>
      <c r="J357" s="40">
        <v>29</v>
      </c>
      <c r="K357" s="40">
        <v>53</v>
      </c>
      <c r="L357" s="40">
        <v>12</v>
      </c>
      <c r="M357" s="40">
        <v>1</v>
      </c>
      <c r="N357" s="40">
        <v>2</v>
      </c>
      <c r="O357" s="40">
        <v>20</v>
      </c>
      <c r="P357" s="40">
        <v>18</v>
      </c>
      <c r="Q357" s="40">
        <v>30</v>
      </c>
      <c r="R357" s="40">
        <v>0.28199999999999997</v>
      </c>
      <c r="S357" s="40">
        <v>0.34499999999999997</v>
      </c>
      <c r="T357" s="40">
        <v>0.38800000000000001</v>
      </c>
      <c r="U357" s="40">
        <v>0.73299999999999998</v>
      </c>
      <c r="V357" s="40">
        <v>0.32700000000000001</v>
      </c>
      <c r="W357" s="40">
        <v>0</v>
      </c>
      <c r="X357" s="40">
        <v>0</v>
      </c>
      <c r="Y357" s="40">
        <v>3</v>
      </c>
      <c r="Z357" s="40">
        <v>1</v>
      </c>
      <c r="AA357" s="41">
        <v>0.75</v>
      </c>
      <c r="AB357" s="16">
        <f t="shared" si="21"/>
        <v>0.15425531914893617</v>
      </c>
      <c r="AC357" s="16">
        <f t="shared" si="22"/>
        <v>1.0638297872340425E-2</v>
      </c>
      <c r="AD357" s="16">
        <f t="shared" si="23"/>
        <v>0.10638297872340426</v>
      </c>
    </row>
    <row r="358" spans="1:30">
      <c r="A358" s="65" t="s">
        <v>925</v>
      </c>
      <c r="B358" s="36">
        <v>1987</v>
      </c>
      <c r="C358" s="36">
        <v>1989</v>
      </c>
      <c r="D358" s="36" t="s">
        <v>302</v>
      </c>
      <c r="E358" s="36">
        <v>104</v>
      </c>
      <c r="F358" s="36">
        <v>0.6</v>
      </c>
      <c r="G358" s="36">
        <v>72</v>
      </c>
      <c r="H358" s="36">
        <v>103</v>
      </c>
      <c r="I358" s="36">
        <v>90</v>
      </c>
      <c r="J358" s="36">
        <v>16</v>
      </c>
      <c r="K358" s="36">
        <v>27</v>
      </c>
      <c r="L358" s="36">
        <v>4</v>
      </c>
      <c r="M358" s="36">
        <v>1</v>
      </c>
      <c r="N358" s="36">
        <v>0</v>
      </c>
      <c r="O358" s="36">
        <v>11</v>
      </c>
      <c r="P358" s="36">
        <v>11</v>
      </c>
      <c r="Q358" s="36">
        <v>11</v>
      </c>
      <c r="R358" s="36">
        <v>0.3</v>
      </c>
      <c r="S358" s="36">
        <v>0.376</v>
      </c>
      <c r="T358" s="36">
        <v>0.36699999999999999</v>
      </c>
      <c r="U358" s="36">
        <v>0.74299999999999999</v>
      </c>
      <c r="V358" s="36">
        <v>0.34200000000000003</v>
      </c>
      <c r="W358" s="36">
        <v>0</v>
      </c>
      <c r="X358" s="36">
        <v>0</v>
      </c>
      <c r="Y358" s="36">
        <v>4</v>
      </c>
      <c r="Z358" s="36">
        <v>2</v>
      </c>
      <c r="AA358" s="37">
        <v>0.66666999999999998</v>
      </c>
      <c r="AB358" s="16">
        <f t="shared" si="21"/>
        <v>0.17777777777777778</v>
      </c>
      <c r="AC358" s="16">
        <f t="shared" si="22"/>
        <v>0</v>
      </c>
      <c r="AD358" s="16">
        <f t="shared" si="23"/>
        <v>0.12222222222222222</v>
      </c>
    </row>
    <row r="359" spans="1:30">
      <c r="A359" s="64" t="s">
        <v>924</v>
      </c>
      <c r="B359" s="40">
        <v>1975</v>
      </c>
      <c r="C359" s="40">
        <v>1977</v>
      </c>
      <c r="D359" s="40" t="s">
        <v>279</v>
      </c>
      <c r="E359" s="40">
        <v>103</v>
      </c>
      <c r="F359" s="40">
        <v>0.6</v>
      </c>
      <c r="G359" s="40">
        <v>139</v>
      </c>
      <c r="H359" s="40">
        <v>375</v>
      </c>
      <c r="I359" s="40">
        <v>322</v>
      </c>
      <c r="J359" s="40">
        <v>38</v>
      </c>
      <c r="K359" s="40">
        <v>89</v>
      </c>
      <c r="L359" s="40">
        <v>11</v>
      </c>
      <c r="M359" s="40">
        <v>3</v>
      </c>
      <c r="N359" s="40">
        <v>2</v>
      </c>
      <c r="O359" s="40">
        <v>37</v>
      </c>
      <c r="P359" s="40">
        <v>45</v>
      </c>
      <c r="Q359" s="40">
        <v>33</v>
      </c>
      <c r="R359" s="40">
        <v>0.27600000000000002</v>
      </c>
      <c r="S359" s="40">
        <v>0.36399999999999999</v>
      </c>
      <c r="T359" s="40">
        <v>0.34799999999999998</v>
      </c>
      <c r="U359" s="40">
        <v>0.71099999999999997</v>
      </c>
      <c r="V359" s="40">
        <v>0.29799999999999999</v>
      </c>
      <c r="W359" s="40">
        <v>2</v>
      </c>
      <c r="X359" s="40">
        <v>5</v>
      </c>
      <c r="Y359" s="40">
        <v>4</v>
      </c>
      <c r="Z359" s="40">
        <v>6</v>
      </c>
      <c r="AA359" s="41">
        <v>0.4</v>
      </c>
      <c r="AB359" s="16">
        <f t="shared" si="21"/>
        <v>0.11801242236024845</v>
      </c>
      <c r="AC359" s="16">
        <f t="shared" si="22"/>
        <v>6.2111801242236021E-3</v>
      </c>
      <c r="AD359" s="16">
        <f t="shared" si="23"/>
        <v>0.11490683229813664</v>
      </c>
    </row>
    <row r="360" spans="1:30">
      <c r="A360" s="65" t="s">
        <v>923</v>
      </c>
      <c r="B360" s="36">
        <v>1969</v>
      </c>
      <c r="C360" s="36">
        <v>1971</v>
      </c>
      <c r="D360" s="36" t="s">
        <v>280</v>
      </c>
      <c r="E360" s="36">
        <v>103</v>
      </c>
      <c r="F360" s="36">
        <v>0.6</v>
      </c>
      <c r="G360" s="36">
        <v>67</v>
      </c>
      <c r="H360" s="36">
        <v>136</v>
      </c>
      <c r="I360" s="36">
        <v>123</v>
      </c>
      <c r="J360" s="36">
        <v>14</v>
      </c>
      <c r="K360" s="36">
        <v>37</v>
      </c>
      <c r="L360" s="36">
        <v>9</v>
      </c>
      <c r="M360" s="36">
        <v>1</v>
      </c>
      <c r="N360" s="36">
        <v>0</v>
      </c>
      <c r="O360" s="36">
        <v>6</v>
      </c>
      <c r="P360" s="36">
        <v>7</v>
      </c>
      <c r="Q360" s="36">
        <v>12</v>
      </c>
      <c r="R360" s="36">
        <v>0.30099999999999999</v>
      </c>
      <c r="S360" s="36">
        <v>0.35799999999999998</v>
      </c>
      <c r="T360" s="36">
        <v>0.39</v>
      </c>
      <c r="U360" s="36">
        <v>0.748</v>
      </c>
      <c r="V360" s="36">
        <v>0.33300000000000002</v>
      </c>
      <c r="W360" s="36">
        <v>4</v>
      </c>
      <c r="X360" s="36">
        <v>0</v>
      </c>
      <c r="Y360" s="36">
        <v>3</v>
      </c>
      <c r="Z360" s="36">
        <v>2</v>
      </c>
      <c r="AA360" s="37">
        <v>0.6</v>
      </c>
      <c r="AB360" s="16">
        <f t="shared" si="21"/>
        <v>0.11382113821138211</v>
      </c>
      <c r="AC360" s="16">
        <f t="shared" si="22"/>
        <v>0</v>
      </c>
      <c r="AD360" s="16">
        <f t="shared" si="23"/>
        <v>4.878048780487805E-2</v>
      </c>
    </row>
    <row r="361" spans="1:30">
      <c r="A361" s="64" t="s">
        <v>922</v>
      </c>
      <c r="B361" s="40">
        <v>1997</v>
      </c>
      <c r="C361" s="40">
        <v>1999</v>
      </c>
      <c r="D361" s="40" t="s">
        <v>280</v>
      </c>
      <c r="E361" s="40">
        <v>104</v>
      </c>
      <c r="F361" s="40">
        <v>0.5</v>
      </c>
      <c r="G361" s="40">
        <v>110</v>
      </c>
      <c r="H361" s="40">
        <v>269</v>
      </c>
      <c r="I361" s="40">
        <v>248</v>
      </c>
      <c r="J361" s="40">
        <v>30</v>
      </c>
      <c r="K361" s="40">
        <v>78</v>
      </c>
      <c r="L361" s="40">
        <v>17</v>
      </c>
      <c r="M361" s="40">
        <v>0</v>
      </c>
      <c r="N361" s="40">
        <v>5</v>
      </c>
      <c r="O361" s="40">
        <v>30</v>
      </c>
      <c r="P361" s="40">
        <v>18</v>
      </c>
      <c r="Q361" s="40">
        <v>28</v>
      </c>
      <c r="R361" s="40">
        <v>0.315</v>
      </c>
      <c r="S361" s="40">
        <v>0.36099999999999999</v>
      </c>
      <c r="T361" s="40">
        <v>0.44400000000000001</v>
      </c>
      <c r="U361" s="40">
        <v>0.80400000000000005</v>
      </c>
      <c r="V361" s="40">
        <v>0.33600000000000002</v>
      </c>
      <c r="W361" s="40">
        <v>1</v>
      </c>
      <c r="X361" s="40">
        <v>2</v>
      </c>
      <c r="Y361" s="40">
        <v>2</v>
      </c>
      <c r="Z361" s="40">
        <v>2</v>
      </c>
      <c r="AA361" s="41">
        <v>0.5</v>
      </c>
      <c r="AB361" s="16">
        <f t="shared" si="21"/>
        <v>0.12096774193548387</v>
      </c>
      <c r="AC361" s="16">
        <f t="shared" si="22"/>
        <v>2.0161290322580645E-2</v>
      </c>
      <c r="AD361" s="16">
        <f t="shared" si="23"/>
        <v>0.12096774193548387</v>
      </c>
    </row>
    <row r="362" spans="1:30" ht="30">
      <c r="A362" s="65" t="s">
        <v>921</v>
      </c>
      <c r="B362" s="36">
        <v>1996</v>
      </c>
      <c r="C362" s="36">
        <v>1998</v>
      </c>
      <c r="D362" s="36" t="s">
        <v>280</v>
      </c>
      <c r="E362" s="36">
        <v>101</v>
      </c>
      <c r="F362" s="36">
        <v>0.5</v>
      </c>
      <c r="G362" s="36">
        <v>38</v>
      </c>
      <c r="H362" s="36">
        <v>98</v>
      </c>
      <c r="I362" s="36">
        <v>84</v>
      </c>
      <c r="J362" s="36">
        <v>14</v>
      </c>
      <c r="K362" s="36">
        <v>22</v>
      </c>
      <c r="L362" s="36">
        <v>9</v>
      </c>
      <c r="M362" s="36">
        <v>1</v>
      </c>
      <c r="N362" s="36">
        <v>1</v>
      </c>
      <c r="O362" s="36">
        <v>10</v>
      </c>
      <c r="P362" s="36">
        <v>11</v>
      </c>
      <c r="Q362" s="36">
        <v>16</v>
      </c>
      <c r="R362" s="36">
        <v>0.26200000000000001</v>
      </c>
      <c r="S362" s="36">
        <v>0.35099999999999998</v>
      </c>
      <c r="T362" s="36">
        <v>0.42899999999999999</v>
      </c>
      <c r="U362" s="36">
        <v>0.77900000000000003</v>
      </c>
      <c r="V362" s="36">
        <v>0.309</v>
      </c>
      <c r="W362" s="36">
        <v>1</v>
      </c>
      <c r="X362" s="36">
        <v>1</v>
      </c>
      <c r="Y362" s="36">
        <v>4</v>
      </c>
      <c r="Z362" s="36">
        <v>1</v>
      </c>
      <c r="AA362" s="37">
        <v>0.8</v>
      </c>
      <c r="AB362" s="16">
        <f t="shared" si="21"/>
        <v>0.16666666666666666</v>
      </c>
      <c r="AC362" s="16">
        <f t="shared" si="22"/>
        <v>1.1904761904761904E-2</v>
      </c>
      <c r="AD362" s="16">
        <f t="shared" si="23"/>
        <v>0.11904761904761904</v>
      </c>
    </row>
    <row r="363" spans="1:30">
      <c r="A363" s="64" t="s">
        <v>920</v>
      </c>
      <c r="B363" s="40">
        <v>1994</v>
      </c>
      <c r="C363" s="40">
        <v>1996</v>
      </c>
      <c r="D363" s="40" t="s">
        <v>279</v>
      </c>
      <c r="E363" s="40">
        <v>102</v>
      </c>
      <c r="F363" s="40">
        <v>0.5</v>
      </c>
      <c r="G363" s="40">
        <v>286</v>
      </c>
      <c r="H363" s="40">
        <v>1034</v>
      </c>
      <c r="I363" s="40">
        <v>954</v>
      </c>
      <c r="J363" s="40">
        <v>100</v>
      </c>
      <c r="K363" s="40">
        <v>287</v>
      </c>
      <c r="L363" s="40">
        <v>54</v>
      </c>
      <c r="M363" s="40">
        <v>3</v>
      </c>
      <c r="N363" s="40">
        <v>18</v>
      </c>
      <c r="O363" s="40">
        <v>118</v>
      </c>
      <c r="P363" s="40">
        <v>63</v>
      </c>
      <c r="Q363" s="40">
        <v>133</v>
      </c>
      <c r="R363" s="40">
        <v>0.30099999999999999</v>
      </c>
      <c r="S363" s="40">
        <v>0.34399999999999997</v>
      </c>
      <c r="T363" s="40">
        <v>0.42</v>
      </c>
      <c r="U363" s="40">
        <v>0.76500000000000001</v>
      </c>
      <c r="V363" s="40">
        <v>0.33100000000000002</v>
      </c>
      <c r="W363" s="40">
        <v>5</v>
      </c>
      <c r="X363" s="40">
        <v>9</v>
      </c>
      <c r="Y363" s="40">
        <v>3</v>
      </c>
      <c r="Z363" s="40">
        <v>5</v>
      </c>
      <c r="AA363" s="41">
        <v>0.375</v>
      </c>
      <c r="AB363" s="16">
        <f t="shared" si="21"/>
        <v>0.10482180293501048</v>
      </c>
      <c r="AC363" s="16">
        <f t="shared" si="22"/>
        <v>1.8867924528301886E-2</v>
      </c>
      <c r="AD363" s="16">
        <f t="shared" si="23"/>
        <v>0.12368972746331237</v>
      </c>
    </row>
    <row r="364" spans="1:30">
      <c r="A364" s="65" t="s">
        <v>919</v>
      </c>
      <c r="B364" s="36">
        <v>1990</v>
      </c>
      <c r="C364" s="36">
        <v>1993</v>
      </c>
      <c r="D364" s="36" t="s">
        <v>315</v>
      </c>
      <c r="E364" s="36">
        <v>98</v>
      </c>
      <c r="F364" s="36">
        <v>0.5</v>
      </c>
      <c r="G364" s="36">
        <v>69</v>
      </c>
      <c r="H364" s="36">
        <v>190</v>
      </c>
      <c r="I364" s="36">
        <v>159</v>
      </c>
      <c r="J364" s="36">
        <v>19</v>
      </c>
      <c r="K364" s="36">
        <v>38</v>
      </c>
      <c r="L364" s="36">
        <v>3</v>
      </c>
      <c r="M364" s="36">
        <v>0</v>
      </c>
      <c r="N364" s="36">
        <v>5</v>
      </c>
      <c r="O364" s="36">
        <v>13</v>
      </c>
      <c r="P364" s="36">
        <v>29</v>
      </c>
      <c r="Q364" s="36">
        <v>48</v>
      </c>
      <c r="R364" s="36">
        <v>0.23899999999999999</v>
      </c>
      <c r="S364" s="36">
        <v>0.35599999999999998</v>
      </c>
      <c r="T364" s="36">
        <v>0.35199999999999998</v>
      </c>
      <c r="U364" s="36">
        <v>0.70899999999999996</v>
      </c>
      <c r="V364" s="36">
        <v>0.311</v>
      </c>
      <c r="W364" s="36">
        <v>0</v>
      </c>
      <c r="X364" s="36">
        <v>0</v>
      </c>
      <c r="Y364" s="36">
        <v>0</v>
      </c>
      <c r="Z364" s="36">
        <v>2</v>
      </c>
      <c r="AA364" s="37">
        <v>0</v>
      </c>
      <c r="AB364" s="16">
        <f t="shared" si="21"/>
        <v>0.11949685534591195</v>
      </c>
      <c r="AC364" s="16">
        <f t="shared" si="22"/>
        <v>3.1446540880503145E-2</v>
      </c>
      <c r="AD364" s="16">
        <f t="shared" si="23"/>
        <v>8.1761006289308172E-2</v>
      </c>
    </row>
    <row r="365" spans="1:30" ht="30">
      <c r="A365" s="64" t="s">
        <v>918</v>
      </c>
      <c r="B365" s="40">
        <v>1989</v>
      </c>
      <c r="C365" s="40">
        <v>1991</v>
      </c>
      <c r="D365" s="40" t="s">
        <v>280</v>
      </c>
      <c r="E365" s="40">
        <v>97</v>
      </c>
      <c r="F365" s="40">
        <v>0.5</v>
      </c>
      <c r="G365" s="40">
        <v>114</v>
      </c>
      <c r="H365" s="40">
        <v>272</v>
      </c>
      <c r="I365" s="40">
        <v>258</v>
      </c>
      <c r="J365" s="40">
        <v>22</v>
      </c>
      <c r="K365" s="40">
        <v>66</v>
      </c>
      <c r="L365" s="40">
        <v>14</v>
      </c>
      <c r="M365" s="40">
        <v>1</v>
      </c>
      <c r="N365" s="40">
        <v>11</v>
      </c>
      <c r="O365" s="40">
        <v>48</v>
      </c>
      <c r="P365" s="40">
        <v>12</v>
      </c>
      <c r="Q365" s="40">
        <v>47</v>
      </c>
      <c r="R365" s="40">
        <v>0.25600000000000001</v>
      </c>
      <c r="S365" s="40">
        <v>0.28699999999999998</v>
      </c>
      <c r="T365" s="40">
        <v>0.44600000000000001</v>
      </c>
      <c r="U365" s="40">
        <v>0.73299999999999998</v>
      </c>
      <c r="V365" s="40">
        <v>0.27200000000000002</v>
      </c>
      <c r="W365" s="40">
        <v>0</v>
      </c>
      <c r="X365" s="40">
        <v>2</v>
      </c>
      <c r="Y365" s="40">
        <v>2</v>
      </c>
      <c r="Z365" s="40">
        <v>1</v>
      </c>
      <c r="AA365" s="41">
        <v>0.66666999999999998</v>
      </c>
      <c r="AB365" s="16">
        <f t="shared" si="21"/>
        <v>8.5271317829457363E-2</v>
      </c>
      <c r="AC365" s="16">
        <f t="shared" si="22"/>
        <v>4.2635658914728682E-2</v>
      </c>
      <c r="AD365" s="16">
        <f t="shared" si="23"/>
        <v>0.18604651162790697</v>
      </c>
    </row>
    <row r="366" spans="1:30">
      <c r="A366" s="65" t="s">
        <v>917</v>
      </c>
      <c r="B366" s="36">
        <v>1985</v>
      </c>
      <c r="C366" s="36">
        <v>1988</v>
      </c>
      <c r="D366" s="36" t="s">
        <v>294</v>
      </c>
      <c r="E366" s="36">
        <v>104</v>
      </c>
      <c r="F366" s="36">
        <v>0.5</v>
      </c>
      <c r="G366" s="36">
        <v>112</v>
      </c>
      <c r="H366" s="36">
        <v>213</v>
      </c>
      <c r="I366" s="36">
        <v>204</v>
      </c>
      <c r="J366" s="36">
        <v>31</v>
      </c>
      <c r="K366" s="36">
        <v>55</v>
      </c>
      <c r="L366" s="36">
        <v>12</v>
      </c>
      <c r="M366" s="36">
        <v>3</v>
      </c>
      <c r="N366" s="36">
        <v>6</v>
      </c>
      <c r="O366" s="36">
        <v>20</v>
      </c>
      <c r="P366" s="36">
        <v>5</v>
      </c>
      <c r="Q366" s="36">
        <v>31</v>
      </c>
      <c r="R366" s="36">
        <v>0.27</v>
      </c>
      <c r="S366" s="36">
        <v>0.28899999999999998</v>
      </c>
      <c r="T366" s="36">
        <v>0.44600000000000001</v>
      </c>
      <c r="U366" s="36">
        <v>0.73499999999999999</v>
      </c>
      <c r="V366" s="36">
        <v>0.29199999999999998</v>
      </c>
      <c r="W366" s="36">
        <v>1</v>
      </c>
      <c r="X366" s="36">
        <v>1</v>
      </c>
      <c r="Y366" s="36">
        <v>4</v>
      </c>
      <c r="Z366" s="36">
        <v>1</v>
      </c>
      <c r="AA366" s="37">
        <v>0.8</v>
      </c>
      <c r="AB366" s="16">
        <f t="shared" si="21"/>
        <v>0.15196078431372548</v>
      </c>
      <c r="AC366" s="16">
        <f t="shared" si="22"/>
        <v>2.9411764705882353E-2</v>
      </c>
      <c r="AD366" s="16">
        <f t="shared" si="23"/>
        <v>9.8039215686274508E-2</v>
      </c>
    </row>
    <row r="367" spans="1:30">
      <c r="A367" s="64" t="s">
        <v>916</v>
      </c>
      <c r="B367" s="40">
        <v>2008</v>
      </c>
      <c r="C367" s="40">
        <v>2010</v>
      </c>
      <c r="D367" s="40" t="s">
        <v>280</v>
      </c>
      <c r="E367" s="40">
        <v>99</v>
      </c>
      <c r="F367" s="40">
        <v>0.4</v>
      </c>
      <c r="G367" s="40">
        <v>75</v>
      </c>
      <c r="H367" s="40">
        <v>167</v>
      </c>
      <c r="I367" s="40">
        <v>145</v>
      </c>
      <c r="J367" s="40">
        <v>12</v>
      </c>
      <c r="K367" s="40">
        <v>35</v>
      </c>
      <c r="L367" s="40">
        <v>8</v>
      </c>
      <c r="M367" s="40">
        <v>1</v>
      </c>
      <c r="N367" s="40">
        <v>5</v>
      </c>
      <c r="O367" s="40">
        <v>21</v>
      </c>
      <c r="P367" s="40">
        <v>19</v>
      </c>
      <c r="Q367" s="40">
        <v>63</v>
      </c>
      <c r="R367" s="40">
        <v>0.24099999999999999</v>
      </c>
      <c r="S367" s="40">
        <v>0.33500000000000002</v>
      </c>
      <c r="T367" s="40">
        <v>0.41399999999999998</v>
      </c>
      <c r="U367" s="40">
        <v>0.749</v>
      </c>
      <c r="V367" s="40">
        <v>0.38500000000000001</v>
      </c>
      <c r="W367" s="40">
        <v>2</v>
      </c>
      <c r="X367" s="40">
        <v>1</v>
      </c>
      <c r="Y367" s="40">
        <v>1</v>
      </c>
      <c r="Z367" s="40">
        <v>0</v>
      </c>
      <c r="AA367" s="41">
        <v>1</v>
      </c>
      <c r="AB367" s="16">
        <f t="shared" si="21"/>
        <v>8.2758620689655171E-2</v>
      </c>
      <c r="AC367" s="16">
        <f t="shared" si="22"/>
        <v>3.4482758620689655E-2</v>
      </c>
      <c r="AD367" s="16">
        <f t="shared" si="23"/>
        <v>0.14482758620689656</v>
      </c>
    </row>
    <row r="368" spans="1:30">
      <c r="A368" s="65" t="s">
        <v>915</v>
      </c>
      <c r="B368" s="36">
        <v>2002</v>
      </c>
      <c r="C368" s="36">
        <v>2006</v>
      </c>
      <c r="D368" s="36" t="s">
        <v>860</v>
      </c>
      <c r="E368" s="36">
        <v>96</v>
      </c>
      <c r="F368" s="36">
        <v>0.4</v>
      </c>
      <c r="G368" s="36">
        <v>59</v>
      </c>
      <c r="H368" s="36">
        <v>183</v>
      </c>
      <c r="I368" s="36">
        <v>152</v>
      </c>
      <c r="J368" s="36">
        <v>20</v>
      </c>
      <c r="K368" s="36">
        <v>36</v>
      </c>
      <c r="L368" s="36">
        <v>8</v>
      </c>
      <c r="M368" s="36">
        <v>1</v>
      </c>
      <c r="N368" s="36">
        <v>5</v>
      </c>
      <c r="O368" s="36">
        <v>12</v>
      </c>
      <c r="P368" s="36">
        <v>20</v>
      </c>
      <c r="Q368" s="36">
        <v>44</v>
      </c>
      <c r="R368" s="36">
        <v>0.23699999999999999</v>
      </c>
      <c r="S368" s="36">
        <v>0.33900000000000002</v>
      </c>
      <c r="T368" s="36">
        <v>0.40100000000000002</v>
      </c>
      <c r="U368" s="36">
        <v>0.74</v>
      </c>
      <c r="V368" s="36">
        <v>0.29799999999999999</v>
      </c>
      <c r="W368" s="36">
        <v>4</v>
      </c>
      <c r="X368" s="36">
        <v>1</v>
      </c>
      <c r="Y368" s="36">
        <v>2</v>
      </c>
      <c r="Z368" s="36">
        <v>3</v>
      </c>
      <c r="AA368" s="37">
        <v>0.4</v>
      </c>
      <c r="AB368" s="16">
        <f t="shared" si="21"/>
        <v>0.13157894736842105</v>
      </c>
      <c r="AC368" s="16">
        <f t="shared" si="22"/>
        <v>3.2894736842105261E-2</v>
      </c>
      <c r="AD368" s="16">
        <f t="shared" si="23"/>
        <v>7.8947368421052627E-2</v>
      </c>
    </row>
    <row r="369" spans="1:30">
      <c r="A369" s="64" t="s">
        <v>914</v>
      </c>
      <c r="B369" s="40">
        <v>1995</v>
      </c>
      <c r="C369" s="40">
        <v>1997</v>
      </c>
      <c r="D369" s="40" t="s">
        <v>277</v>
      </c>
      <c r="E369" s="40">
        <v>99</v>
      </c>
      <c r="F369" s="40">
        <v>0.4</v>
      </c>
      <c r="G369" s="40">
        <v>68</v>
      </c>
      <c r="H369" s="40">
        <v>129</v>
      </c>
      <c r="I369" s="40">
        <v>109</v>
      </c>
      <c r="J369" s="40">
        <v>19</v>
      </c>
      <c r="K369" s="40">
        <v>30</v>
      </c>
      <c r="L369" s="40">
        <v>7</v>
      </c>
      <c r="M369" s="40">
        <v>1</v>
      </c>
      <c r="N369" s="40">
        <v>2</v>
      </c>
      <c r="O369" s="40">
        <v>17</v>
      </c>
      <c r="P369" s="40">
        <v>15</v>
      </c>
      <c r="Q369" s="40">
        <v>36</v>
      </c>
      <c r="R369" s="40">
        <v>0.27500000000000002</v>
      </c>
      <c r="S369" s="40">
        <v>0.36699999999999999</v>
      </c>
      <c r="T369" s="40">
        <v>0.41299999999999998</v>
      </c>
      <c r="U369" s="40">
        <v>0.78</v>
      </c>
      <c r="V369" s="40">
        <v>0.38400000000000001</v>
      </c>
      <c r="W369" s="40">
        <v>2</v>
      </c>
      <c r="X369" s="40">
        <v>2</v>
      </c>
      <c r="Y369" s="40">
        <v>8</v>
      </c>
      <c r="Z369" s="40">
        <v>3</v>
      </c>
      <c r="AA369" s="41">
        <v>0.72726999999999997</v>
      </c>
      <c r="AB369" s="16">
        <f t="shared" si="21"/>
        <v>0.1743119266055046</v>
      </c>
      <c r="AC369" s="16">
        <f t="shared" si="22"/>
        <v>1.834862385321101E-2</v>
      </c>
      <c r="AD369" s="16">
        <f t="shared" si="23"/>
        <v>0.15596330275229359</v>
      </c>
    </row>
    <row r="370" spans="1:30">
      <c r="A370" s="65" t="s">
        <v>913</v>
      </c>
      <c r="B370" s="36">
        <v>1994</v>
      </c>
      <c r="C370" s="36">
        <v>1996</v>
      </c>
      <c r="D370" s="36" t="s">
        <v>284</v>
      </c>
      <c r="E370" s="36">
        <v>104</v>
      </c>
      <c r="F370" s="36">
        <v>0.4</v>
      </c>
      <c r="G370" s="36">
        <v>63</v>
      </c>
      <c r="H370" s="36">
        <v>211</v>
      </c>
      <c r="I370" s="36">
        <v>183</v>
      </c>
      <c r="J370" s="36">
        <v>25</v>
      </c>
      <c r="K370" s="36">
        <v>53</v>
      </c>
      <c r="L370" s="36">
        <v>14</v>
      </c>
      <c r="M370" s="36">
        <v>1</v>
      </c>
      <c r="N370" s="36">
        <v>3</v>
      </c>
      <c r="O370" s="36">
        <v>24</v>
      </c>
      <c r="P370" s="36">
        <v>17</v>
      </c>
      <c r="Q370" s="36">
        <v>31</v>
      </c>
      <c r="R370" s="36">
        <v>0.28999999999999998</v>
      </c>
      <c r="S370" s="36">
        <v>0.36099999999999999</v>
      </c>
      <c r="T370" s="36">
        <v>0.42599999999999999</v>
      </c>
      <c r="U370" s="36">
        <v>0.78700000000000003</v>
      </c>
      <c r="V370" s="36">
        <v>0.32900000000000001</v>
      </c>
      <c r="W370" s="36">
        <v>5</v>
      </c>
      <c r="X370" s="36">
        <v>3</v>
      </c>
      <c r="Y370" s="36">
        <v>2</v>
      </c>
      <c r="Z370" s="36">
        <v>3</v>
      </c>
      <c r="AA370" s="37">
        <v>0.4</v>
      </c>
      <c r="AB370" s="16">
        <f t="shared" si="21"/>
        <v>0.13661202185792351</v>
      </c>
      <c r="AC370" s="16">
        <f t="shared" si="22"/>
        <v>1.6393442622950821E-2</v>
      </c>
      <c r="AD370" s="16">
        <f t="shared" si="23"/>
        <v>0.13114754098360656</v>
      </c>
    </row>
    <row r="371" spans="1:30" ht="30">
      <c r="A371" s="64" t="s">
        <v>912</v>
      </c>
      <c r="B371" s="40">
        <v>1984</v>
      </c>
      <c r="C371" s="40">
        <v>1987</v>
      </c>
      <c r="D371" s="40" t="s">
        <v>294</v>
      </c>
      <c r="E371" s="40">
        <v>99</v>
      </c>
      <c r="F371" s="40">
        <v>0.4</v>
      </c>
      <c r="G371" s="40">
        <v>100</v>
      </c>
      <c r="H371" s="40">
        <v>367</v>
      </c>
      <c r="I371" s="40">
        <v>330</v>
      </c>
      <c r="J371" s="40">
        <v>38</v>
      </c>
      <c r="K371" s="40">
        <v>86</v>
      </c>
      <c r="L371" s="40">
        <v>14</v>
      </c>
      <c r="M371" s="40">
        <v>1</v>
      </c>
      <c r="N371" s="40">
        <v>11</v>
      </c>
      <c r="O371" s="40">
        <v>40</v>
      </c>
      <c r="P371" s="40">
        <v>31</v>
      </c>
      <c r="Q371" s="40">
        <v>54</v>
      </c>
      <c r="R371" s="40">
        <v>0.26100000000000001</v>
      </c>
      <c r="S371" s="40">
        <v>0.31900000000000001</v>
      </c>
      <c r="T371" s="40">
        <v>0.40899999999999997</v>
      </c>
      <c r="U371" s="40">
        <v>0.72799999999999998</v>
      </c>
      <c r="V371" s="40">
        <v>0.27700000000000002</v>
      </c>
      <c r="W371" s="40">
        <v>0</v>
      </c>
      <c r="X371" s="40">
        <v>6</v>
      </c>
      <c r="Y371" s="40">
        <v>2</v>
      </c>
      <c r="Z371" s="40">
        <v>1</v>
      </c>
      <c r="AA371" s="41">
        <v>0.66666999999999998</v>
      </c>
      <c r="AB371" s="16">
        <f t="shared" si="21"/>
        <v>0.11515151515151516</v>
      </c>
      <c r="AC371" s="16">
        <f t="shared" si="22"/>
        <v>3.3333333333333333E-2</v>
      </c>
      <c r="AD371" s="16">
        <f t="shared" si="23"/>
        <v>0.12121212121212122</v>
      </c>
    </row>
    <row r="372" spans="1:30">
      <c r="A372" s="65" t="s">
        <v>911</v>
      </c>
      <c r="B372" s="36">
        <v>1969</v>
      </c>
      <c r="C372" s="36">
        <v>1971</v>
      </c>
      <c r="D372" s="36" t="s">
        <v>280</v>
      </c>
      <c r="E372" s="36">
        <v>104</v>
      </c>
      <c r="F372" s="36">
        <v>0.4</v>
      </c>
      <c r="G372" s="36">
        <v>108</v>
      </c>
      <c r="H372" s="36">
        <v>236</v>
      </c>
      <c r="I372" s="36">
        <v>193</v>
      </c>
      <c r="J372" s="36">
        <v>29</v>
      </c>
      <c r="K372" s="36">
        <v>49</v>
      </c>
      <c r="L372" s="36">
        <v>5</v>
      </c>
      <c r="M372" s="36">
        <v>0</v>
      </c>
      <c r="N372" s="36">
        <v>5</v>
      </c>
      <c r="O372" s="36">
        <v>24</v>
      </c>
      <c r="P372" s="36">
        <v>39</v>
      </c>
      <c r="Q372" s="36">
        <v>34</v>
      </c>
      <c r="R372" s="36">
        <v>0.254</v>
      </c>
      <c r="S372" s="36">
        <v>0.376</v>
      </c>
      <c r="T372" s="36">
        <v>0.35799999999999998</v>
      </c>
      <c r="U372" s="36">
        <v>0.73399999999999999</v>
      </c>
      <c r="V372" s="36">
        <v>0.28199999999999997</v>
      </c>
      <c r="W372" s="36">
        <v>0</v>
      </c>
      <c r="X372" s="36">
        <v>2</v>
      </c>
      <c r="Y372" s="36">
        <v>2</v>
      </c>
      <c r="Z372" s="36">
        <v>0</v>
      </c>
      <c r="AA372" s="37">
        <v>1</v>
      </c>
      <c r="AB372" s="16">
        <f t="shared" si="21"/>
        <v>0.15025906735751296</v>
      </c>
      <c r="AC372" s="16">
        <f t="shared" si="22"/>
        <v>2.5906735751295335E-2</v>
      </c>
      <c r="AD372" s="16">
        <f t="shared" si="23"/>
        <v>0.12435233160621761</v>
      </c>
    </row>
    <row r="373" spans="1:30">
      <c r="A373" s="64" t="s">
        <v>910</v>
      </c>
      <c r="B373" s="40">
        <v>2016</v>
      </c>
      <c r="C373" s="40">
        <v>2018</v>
      </c>
      <c r="D373" s="40" t="s">
        <v>284</v>
      </c>
      <c r="E373" s="40">
        <v>98</v>
      </c>
      <c r="F373" s="40">
        <v>0.3</v>
      </c>
      <c r="G373" s="40">
        <v>108</v>
      </c>
      <c r="H373" s="40">
        <v>358</v>
      </c>
      <c r="I373" s="40">
        <v>325</v>
      </c>
      <c r="J373" s="40">
        <v>36</v>
      </c>
      <c r="K373" s="40">
        <v>74</v>
      </c>
      <c r="L373" s="40">
        <v>12</v>
      </c>
      <c r="M373" s="40">
        <v>0</v>
      </c>
      <c r="N373" s="40">
        <v>22</v>
      </c>
      <c r="O373" s="40">
        <v>54</v>
      </c>
      <c r="P373" s="40">
        <v>27</v>
      </c>
      <c r="Q373" s="40">
        <v>137</v>
      </c>
      <c r="R373" s="40">
        <v>0.22800000000000001</v>
      </c>
      <c r="S373" s="40">
        <v>0.28799999999999998</v>
      </c>
      <c r="T373" s="40">
        <v>0.46800000000000003</v>
      </c>
      <c r="U373" s="40">
        <v>0.755</v>
      </c>
      <c r="V373" s="40">
        <v>0.30599999999999999</v>
      </c>
      <c r="W373" s="40">
        <v>2</v>
      </c>
      <c r="X373" s="40">
        <v>4</v>
      </c>
      <c r="Y373" s="40">
        <v>2</v>
      </c>
      <c r="Z373" s="40">
        <v>2</v>
      </c>
      <c r="AA373" s="41">
        <v>0.5</v>
      </c>
      <c r="AB373" s="16">
        <f t="shared" si="21"/>
        <v>0.11076923076923077</v>
      </c>
      <c r="AC373" s="16">
        <f t="shared" si="22"/>
        <v>6.7692307692307691E-2</v>
      </c>
      <c r="AD373" s="16">
        <f t="shared" si="23"/>
        <v>0.16615384615384615</v>
      </c>
    </row>
    <row r="374" spans="1:30" ht="30">
      <c r="A374" s="65" t="s">
        <v>909</v>
      </c>
      <c r="B374" s="36">
        <v>2000</v>
      </c>
      <c r="C374" s="36">
        <v>2006</v>
      </c>
      <c r="D374" s="36" t="s">
        <v>824</v>
      </c>
      <c r="E374" s="36">
        <v>95</v>
      </c>
      <c r="F374" s="36">
        <v>0.3</v>
      </c>
      <c r="G374" s="36">
        <v>49</v>
      </c>
      <c r="H374" s="36">
        <v>95</v>
      </c>
      <c r="I374" s="36">
        <v>83</v>
      </c>
      <c r="J374" s="36">
        <v>8</v>
      </c>
      <c r="K374" s="36">
        <v>24</v>
      </c>
      <c r="L374" s="36">
        <v>3</v>
      </c>
      <c r="M374" s="36">
        <v>1</v>
      </c>
      <c r="N374" s="36">
        <v>2</v>
      </c>
      <c r="O374" s="36">
        <v>10</v>
      </c>
      <c r="P374" s="36">
        <v>8</v>
      </c>
      <c r="Q374" s="36">
        <v>14</v>
      </c>
      <c r="R374" s="36">
        <v>0.28899999999999998</v>
      </c>
      <c r="S374" s="36">
        <v>0.35899999999999999</v>
      </c>
      <c r="T374" s="36">
        <v>0.42199999999999999</v>
      </c>
      <c r="U374" s="36">
        <v>0.78</v>
      </c>
      <c r="V374" s="36">
        <v>0.32800000000000001</v>
      </c>
      <c r="W374" s="36">
        <v>1</v>
      </c>
      <c r="X374" s="36">
        <v>0</v>
      </c>
      <c r="Y374" s="36">
        <v>2</v>
      </c>
      <c r="Z374" s="36">
        <v>1</v>
      </c>
      <c r="AA374" s="37">
        <v>0.66666999999999998</v>
      </c>
      <c r="AB374" s="16">
        <f t="shared" si="21"/>
        <v>9.6385542168674704E-2</v>
      </c>
      <c r="AC374" s="16">
        <f t="shared" si="22"/>
        <v>2.4096385542168676E-2</v>
      </c>
      <c r="AD374" s="16">
        <f t="shared" si="23"/>
        <v>0.12048192771084337</v>
      </c>
    </row>
    <row r="375" spans="1:30">
      <c r="A375" s="64" t="s">
        <v>908</v>
      </c>
      <c r="B375" s="40">
        <v>2004</v>
      </c>
      <c r="C375" s="40">
        <v>2006</v>
      </c>
      <c r="D375" s="40" t="s">
        <v>293</v>
      </c>
      <c r="E375" s="40">
        <v>99</v>
      </c>
      <c r="F375" s="40">
        <v>0.3</v>
      </c>
      <c r="G375" s="40">
        <v>142</v>
      </c>
      <c r="H375" s="40">
        <v>286</v>
      </c>
      <c r="I375" s="40">
        <v>262</v>
      </c>
      <c r="J375" s="40">
        <v>38</v>
      </c>
      <c r="K375" s="40">
        <v>72</v>
      </c>
      <c r="L375" s="40">
        <v>18</v>
      </c>
      <c r="M375" s="40">
        <v>1</v>
      </c>
      <c r="N375" s="40">
        <v>12</v>
      </c>
      <c r="O375" s="40">
        <v>36</v>
      </c>
      <c r="P375" s="40">
        <v>18</v>
      </c>
      <c r="Q375" s="40">
        <v>56</v>
      </c>
      <c r="R375" s="40">
        <v>0.27500000000000002</v>
      </c>
      <c r="S375" s="40">
        <v>0.32700000000000001</v>
      </c>
      <c r="T375" s="40">
        <v>0.48899999999999999</v>
      </c>
      <c r="U375" s="40">
        <v>0.81599999999999995</v>
      </c>
      <c r="V375" s="40">
        <v>0.308</v>
      </c>
      <c r="W375" s="40">
        <v>3</v>
      </c>
      <c r="X375" s="40">
        <v>1</v>
      </c>
      <c r="Y375" s="40">
        <v>3</v>
      </c>
      <c r="Z375" s="40">
        <v>2</v>
      </c>
      <c r="AA375" s="41">
        <v>0.6</v>
      </c>
      <c r="AB375" s="16">
        <f t="shared" si="21"/>
        <v>0.14503816793893129</v>
      </c>
      <c r="AC375" s="16">
        <f t="shared" si="22"/>
        <v>4.5801526717557252E-2</v>
      </c>
      <c r="AD375" s="16">
        <f t="shared" si="23"/>
        <v>0.13740458015267176</v>
      </c>
    </row>
    <row r="376" spans="1:30">
      <c r="A376" s="65" t="s">
        <v>907</v>
      </c>
      <c r="B376" s="36">
        <v>2000</v>
      </c>
      <c r="C376" s="36">
        <v>2002</v>
      </c>
      <c r="D376" s="36" t="s">
        <v>284</v>
      </c>
      <c r="E376" s="36">
        <v>96</v>
      </c>
      <c r="F376" s="36">
        <v>0.3</v>
      </c>
      <c r="G376" s="36">
        <v>119</v>
      </c>
      <c r="H376" s="36">
        <v>158</v>
      </c>
      <c r="I376" s="36">
        <v>142</v>
      </c>
      <c r="J376" s="36">
        <v>38</v>
      </c>
      <c r="K376" s="36">
        <v>35</v>
      </c>
      <c r="L376" s="36">
        <v>5</v>
      </c>
      <c r="M376" s="36">
        <v>2</v>
      </c>
      <c r="N376" s="36">
        <v>6</v>
      </c>
      <c r="O376" s="36">
        <v>16</v>
      </c>
      <c r="P376" s="36">
        <v>8</v>
      </c>
      <c r="Q376" s="36">
        <v>24</v>
      </c>
      <c r="R376" s="36">
        <v>0.246</v>
      </c>
      <c r="S376" s="36">
        <v>0.30599999999999999</v>
      </c>
      <c r="T376" s="36">
        <v>0.437</v>
      </c>
      <c r="U376" s="36">
        <v>0.74199999999999999</v>
      </c>
      <c r="V376" s="36">
        <v>0.254</v>
      </c>
      <c r="W376" s="36">
        <v>5</v>
      </c>
      <c r="X376" s="36">
        <v>2</v>
      </c>
      <c r="Y376" s="36">
        <v>6</v>
      </c>
      <c r="Z376" s="36">
        <v>1</v>
      </c>
      <c r="AA376" s="37">
        <v>0.85714000000000001</v>
      </c>
      <c r="AB376" s="16">
        <f t="shared" si="21"/>
        <v>0.26760563380281688</v>
      </c>
      <c r="AC376" s="16">
        <f t="shared" si="22"/>
        <v>4.2253521126760563E-2</v>
      </c>
      <c r="AD376" s="16">
        <f t="shared" si="23"/>
        <v>0.11267605633802817</v>
      </c>
    </row>
    <row r="377" spans="1:30">
      <c r="A377" s="64" t="s">
        <v>906</v>
      </c>
      <c r="B377" s="40">
        <v>1996</v>
      </c>
      <c r="C377" s="40">
        <v>1999</v>
      </c>
      <c r="D377" s="40" t="s">
        <v>299</v>
      </c>
      <c r="E377" s="40">
        <v>98</v>
      </c>
      <c r="F377" s="40">
        <v>0.3</v>
      </c>
      <c r="G377" s="40">
        <v>123</v>
      </c>
      <c r="H377" s="40">
        <v>291</v>
      </c>
      <c r="I377" s="40">
        <v>269</v>
      </c>
      <c r="J377" s="40">
        <v>39</v>
      </c>
      <c r="K377" s="40">
        <v>65</v>
      </c>
      <c r="L377" s="40">
        <v>12</v>
      </c>
      <c r="M377" s="40">
        <v>1</v>
      </c>
      <c r="N377" s="40">
        <v>15</v>
      </c>
      <c r="O377" s="40">
        <v>40</v>
      </c>
      <c r="P377" s="40">
        <v>19</v>
      </c>
      <c r="Q377" s="40">
        <v>70</v>
      </c>
      <c r="R377" s="40">
        <v>0.24199999999999999</v>
      </c>
      <c r="S377" s="40">
        <v>0.29299999999999998</v>
      </c>
      <c r="T377" s="40">
        <v>0.46100000000000002</v>
      </c>
      <c r="U377" s="40">
        <v>0.754</v>
      </c>
      <c r="V377" s="40">
        <v>0.27</v>
      </c>
      <c r="W377" s="40">
        <v>1</v>
      </c>
      <c r="X377" s="40">
        <v>1</v>
      </c>
      <c r="Y377" s="40">
        <v>2</v>
      </c>
      <c r="Z377" s="40">
        <v>1</v>
      </c>
      <c r="AA377" s="41">
        <v>0.66666999999999998</v>
      </c>
      <c r="AB377" s="16">
        <f t="shared" si="21"/>
        <v>0.1449814126394052</v>
      </c>
      <c r="AC377" s="16">
        <f t="shared" si="22"/>
        <v>5.5762081784386616E-2</v>
      </c>
      <c r="AD377" s="16">
        <f t="shared" si="23"/>
        <v>0.14869888475836432</v>
      </c>
    </row>
    <row r="378" spans="1:30">
      <c r="A378" s="65" t="s">
        <v>905</v>
      </c>
      <c r="B378" s="36">
        <v>1982</v>
      </c>
      <c r="C378" s="36">
        <v>1984</v>
      </c>
      <c r="D378" s="36" t="s">
        <v>279</v>
      </c>
      <c r="E378" s="36">
        <v>99</v>
      </c>
      <c r="F378" s="36">
        <v>0.3</v>
      </c>
      <c r="G378" s="36">
        <v>48</v>
      </c>
      <c r="H378" s="36">
        <v>155</v>
      </c>
      <c r="I378" s="36">
        <v>138</v>
      </c>
      <c r="J378" s="36">
        <v>12</v>
      </c>
      <c r="K378" s="36">
        <v>39</v>
      </c>
      <c r="L378" s="36">
        <v>8</v>
      </c>
      <c r="M378" s="36">
        <v>0</v>
      </c>
      <c r="N378" s="36">
        <v>2</v>
      </c>
      <c r="O378" s="36">
        <v>12</v>
      </c>
      <c r="P378" s="36">
        <v>14</v>
      </c>
      <c r="Q378" s="36">
        <v>18</v>
      </c>
      <c r="R378" s="36">
        <v>0.28299999999999997</v>
      </c>
      <c r="S378" s="36">
        <v>0.34799999999999998</v>
      </c>
      <c r="T378" s="36">
        <v>0.38400000000000001</v>
      </c>
      <c r="U378" s="36">
        <v>0.73199999999999998</v>
      </c>
      <c r="V378" s="36">
        <v>0.308</v>
      </c>
      <c r="W378" s="36">
        <v>1</v>
      </c>
      <c r="X378" s="36">
        <v>2</v>
      </c>
      <c r="Y378" s="36">
        <v>2</v>
      </c>
      <c r="Z378" s="36">
        <v>0</v>
      </c>
      <c r="AA378" s="37">
        <v>1</v>
      </c>
      <c r="AB378" s="16">
        <f t="shared" si="21"/>
        <v>8.6956521739130432E-2</v>
      </c>
      <c r="AC378" s="16">
        <f t="shared" si="22"/>
        <v>1.4492753623188406E-2</v>
      </c>
      <c r="AD378" s="16">
        <f t="shared" si="23"/>
        <v>8.6956521739130432E-2</v>
      </c>
    </row>
    <row r="379" spans="1:30">
      <c r="A379" s="64" t="s">
        <v>904</v>
      </c>
      <c r="B379" s="40">
        <v>1981</v>
      </c>
      <c r="C379" s="40">
        <v>1983</v>
      </c>
      <c r="D379" s="40" t="s">
        <v>279</v>
      </c>
      <c r="E379" s="40">
        <v>102</v>
      </c>
      <c r="F379" s="40">
        <v>0.3</v>
      </c>
      <c r="G379" s="40">
        <v>48</v>
      </c>
      <c r="H379" s="40">
        <v>105</v>
      </c>
      <c r="I379" s="40">
        <v>90</v>
      </c>
      <c r="J379" s="40">
        <v>17</v>
      </c>
      <c r="K379" s="40">
        <v>24</v>
      </c>
      <c r="L379" s="40">
        <v>8</v>
      </c>
      <c r="M379" s="40">
        <v>0</v>
      </c>
      <c r="N379" s="40">
        <v>0</v>
      </c>
      <c r="O379" s="40">
        <v>6</v>
      </c>
      <c r="P379" s="40">
        <v>14</v>
      </c>
      <c r="Q379" s="40">
        <v>23</v>
      </c>
      <c r="R379" s="40">
        <v>0.26700000000000002</v>
      </c>
      <c r="S379" s="40">
        <v>0.36199999999999999</v>
      </c>
      <c r="T379" s="40">
        <v>0.35599999999999998</v>
      </c>
      <c r="U379" s="40">
        <v>0.71699999999999997</v>
      </c>
      <c r="V379" s="40">
        <v>0.35299999999999998</v>
      </c>
      <c r="W379" s="40">
        <v>0</v>
      </c>
      <c r="X379" s="40">
        <v>1</v>
      </c>
      <c r="Y379" s="40">
        <v>7</v>
      </c>
      <c r="Z379" s="40">
        <v>1</v>
      </c>
      <c r="AA379" s="41">
        <v>0.875</v>
      </c>
      <c r="AB379" s="16">
        <f t="shared" si="21"/>
        <v>0.18888888888888888</v>
      </c>
      <c r="AC379" s="16">
        <f t="shared" si="22"/>
        <v>0</v>
      </c>
      <c r="AD379" s="16">
        <f t="shared" si="23"/>
        <v>6.6666666666666666E-2</v>
      </c>
    </row>
    <row r="380" spans="1:30" ht="30">
      <c r="A380" s="65" t="s">
        <v>903</v>
      </c>
      <c r="B380" s="36">
        <v>1980</v>
      </c>
      <c r="C380" s="36">
        <v>1982</v>
      </c>
      <c r="D380" s="36" t="s">
        <v>284</v>
      </c>
      <c r="E380" s="36">
        <v>98</v>
      </c>
      <c r="F380" s="36">
        <v>0.3</v>
      </c>
      <c r="G380" s="36">
        <v>221</v>
      </c>
      <c r="H380" s="36">
        <v>460</v>
      </c>
      <c r="I380" s="36">
        <v>419</v>
      </c>
      <c r="J380" s="36">
        <v>52</v>
      </c>
      <c r="K380" s="36">
        <v>114</v>
      </c>
      <c r="L380" s="36">
        <v>19</v>
      </c>
      <c r="M380" s="36">
        <v>3</v>
      </c>
      <c r="N380" s="36">
        <v>7</v>
      </c>
      <c r="O380" s="36">
        <v>54</v>
      </c>
      <c r="P380" s="36">
        <v>39</v>
      </c>
      <c r="Q380" s="36">
        <v>56</v>
      </c>
      <c r="R380" s="36">
        <v>0.27200000000000002</v>
      </c>
      <c r="S380" s="36">
        <v>0.33300000000000002</v>
      </c>
      <c r="T380" s="36">
        <v>0.38200000000000001</v>
      </c>
      <c r="U380" s="36">
        <v>0.71499999999999997</v>
      </c>
      <c r="V380" s="36">
        <v>0.3</v>
      </c>
      <c r="W380" s="36">
        <v>0</v>
      </c>
      <c r="X380" s="36">
        <v>1</v>
      </c>
      <c r="Y380" s="36">
        <v>3</v>
      </c>
      <c r="Z380" s="36">
        <v>9</v>
      </c>
      <c r="AA380" s="37">
        <v>0.25</v>
      </c>
      <c r="AB380" s="16">
        <f t="shared" si="21"/>
        <v>0.12410501193317422</v>
      </c>
      <c r="AC380" s="16">
        <f t="shared" si="22"/>
        <v>1.6706443914081145E-2</v>
      </c>
      <c r="AD380" s="16">
        <f t="shared" si="23"/>
        <v>0.12887828162291171</v>
      </c>
    </row>
    <row r="381" spans="1:30">
      <c r="A381" s="64" t="s">
        <v>902</v>
      </c>
      <c r="B381" s="40">
        <v>1978</v>
      </c>
      <c r="C381" s="40">
        <v>1980</v>
      </c>
      <c r="D381" s="40" t="s">
        <v>291</v>
      </c>
      <c r="E381" s="40">
        <v>96</v>
      </c>
      <c r="F381" s="40">
        <v>0.3</v>
      </c>
      <c r="G381" s="40">
        <v>43</v>
      </c>
      <c r="H381" s="40">
        <v>77</v>
      </c>
      <c r="I381" s="40">
        <v>72</v>
      </c>
      <c r="J381" s="40">
        <v>6</v>
      </c>
      <c r="K381" s="40">
        <v>21</v>
      </c>
      <c r="L381" s="40">
        <v>5</v>
      </c>
      <c r="M381" s="40">
        <v>1</v>
      </c>
      <c r="N381" s="40">
        <v>0</v>
      </c>
      <c r="O381" s="40">
        <v>4</v>
      </c>
      <c r="P381" s="40">
        <v>5</v>
      </c>
      <c r="Q381" s="40">
        <v>11</v>
      </c>
      <c r="R381" s="40">
        <v>0.29199999999999998</v>
      </c>
      <c r="S381" s="40">
        <v>0.33800000000000002</v>
      </c>
      <c r="T381" s="40">
        <v>0.38900000000000001</v>
      </c>
      <c r="U381" s="40">
        <v>0.72699999999999998</v>
      </c>
      <c r="V381" s="40">
        <v>0.34399999999999997</v>
      </c>
      <c r="W381" s="40">
        <v>0</v>
      </c>
      <c r="X381" s="40">
        <v>0</v>
      </c>
      <c r="Y381" s="40">
        <v>0</v>
      </c>
      <c r="Z381" s="40">
        <v>1</v>
      </c>
      <c r="AA381" s="41">
        <v>0</v>
      </c>
      <c r="AB381" s="16">
        <f t="shared" si="21"/>
        <v>8.3333333333333329E-2</v>
      </c>
      <c r="AC381" s="16">
        <f t="shared" si="22"/>
        <v>0</v>
      </c>
      <c r="AD381" s="16">
        <f t="shared" si="23"/>
        <v>5.5555555555555552E-2</v>
      </c>
    </row>
    <row r="382" spans="1:30">
      <c r="A382" s="65" t="s">
        <v>901</v>
      </c>
      <c r="B382" s="36">
        <v>1973</v>
      </c>
      <c r="C382" s="36">
        <v>1975</v>
      </c>
      <c r="D382" s="36" t="s">
        <v>302</v>
      </c>
      <c r="E382" s="36">
        <v>105</v>
      </c>
      <c r="F382" s="36">
        <v>0.3</v>
      </c>
      <c r="G382" s="36">
        <v>129</v>
      </c>
      <c r="H382" s="36">
        <v>226</v>
      </c>
      <c r="I382" s="36">
        <v>208</v>
      </c>
      <c r="J382" s="36">
        <v>21</v>
      </c>
      <c r="K382" s="36">
        <v>62</v>
      </c>
      <c r="L382" s="36">
        <v>11</v>
      </c>
      <c r="M382" s="36">
        <v>1</v>
      </c>
      <c r="N382" s="36">
        <v>3</v>
      </c>
      <c r="O382" s="36">
        <v>30</v>
      </c>
      <c r="P382" s="36">
        <v>16</v>
      </c>
      <c r="Q382" s="36">
        <v>33</v>
      </c>
      <c r="R382" s="36">
        <v>0.29799999999999999</v>
      </c>
      <c r="S382" s="36">
        <v>0.34499999999999997</v>
      </c>
      <c r="T382" s="36">
        <v>0.40400000000000003</v>
      </c>
      <c r="U382" s="36">
        <v>0.749</v>
      </c>
      <c r="V382" s="36">
        <v>0.33900000000000002</v>
      </c>
      <c r="W382" s="36">
        <v>0</v>
      </c>
      <c r="X382" s="36">
        <v>2</v>
      </c>
      <c r="Y382" s="36">
        <v>0</v>
      </c>
      <c r="Z382" s="36">
        <v>3</v>
      </c>
      <c r="AA382" s="37">
        <v>0</v>
      </c>
      <c r="AB382" s="16">
        <f t="shared" si="21"/>
        <v>0.10096153846153846</v>
      </c>
      <c r="AC382" s="16">
        <f t="shared" si="22"/>
        <v>1.4423076923076924E-2</v>
      </c>
      <c r="AD382" s="16">
        <f t="shared" si="23"/>
        <v>0.14423076923076922</v>
      </c>
    </row>
    <row r="383" spans="1:30">
      <c r="A383" s="64" t="s">
        <v>900</v>
      </c>
      <c r="B383" s="40">
        <v>2007</v>
      </c>
      <c r="C383" s="40">
        <v>2011</v>
      </c>
      <c r="D383" s="40" t="s">
        <v>488</v>
      </c>
      <c r="E383" s="40">
        <v>96</v>
      </c>
      <c r="F383" s="40">
        <v>0.2</v>
      </c>
      <c r="G383" s="40">
        <v>21</v>
      </c>
      <c r="H383" s="40">
        <v>44</v>
      </c>
      <c r="I383" s="40">
        <v>40</v>
      </c>
      <c r="J383" s="40">
        <v>3</v>
      </c>
      <c r="K383" s="40">
        <v>10</v>
      </c>
      <c r="L383" s="40">
        <v>4</v>
      </c>
      <c r="M383" s="40">
        <v>0</v>
      </c>
      <c r="N383" s="40">
        <v>1</v>
      </c>
      <c r="O383" s="40">
        <v>3</v>
      </c>
      <c r="P383" s="40">
        <v>3</v>
      </c>
      <c r="Q383" s="40">
        <v>14</v>
      </c>
      <c r="R383" s="40">
        <v>0.25</v>
      </c>
      <c r="S383" s="40">
        <v>0.318</v>
      </c>
      <c r="T383" s="40">
        <v>0.42499999999999999</v>
      </c>
      <c r="U383" s="40">
        <v>0.74299999999999999</v>
      </c>
      <c r="V383" s="40">
        <v>0.36</v>
      </c>
      <c r="W383" s="40">
        <v>1</v>
      </c>
      <c r="X383" s="40">
        <v>0</v>
      </c>
      <c r="Y383" s="40">
        <v>1</v>
      </c>
      <c r="Z383" s="40">
        <v>0</v>
      </c>
      <c r="AA383" s="41">
        <v>1</v>
      </c>
      <c r="AB383" s="16">
        <f t="shared" si="21"/>
        <v>7.4999999999999997E-2</v>
      </c>
      <c r="AC383" s="16">
        <f t="shared" si="22"/>
        <v>2.5000000000000001E-2</v>
      </c>
      <c r="AD383" s="16">
        <f t="shared" si="23"/>
        <v>7.4999999999999997E-2</v>
      </c>
    </row>
    <row r="384" spans="1:30" ht="30">
      <c r="A384" s="65" t="s">
        <v>899</v>
      </c>
      <c r="B384" s="36">
        <v>2002</v>
      </c>
      <c r="C384" s="36">
        <v>2004</v>
      </c>
      <c r="D384" s="36" t="s">
        <v>293</v>
      </c>
      <c r="E384" s="36">
        <v>96</v>
      </c>
      <c r="F384" s="36">
        <v>0.2</v>
      </c>
      <c r="G384" s="36">
        <v>98</v>
      </c>
      <c r="H384" s="36">
        <v>281</v>
      </c>
      <c r="I384" s="36">
        <v>251</v>
      </c>
      <c r="J384" s="36">
        <v>38</v>
      </c>
      <c r="K384" s="36">
        <v>60</v>
      </c>
      <c r="L384" s="36">
        <v>15</v>
      </c>
      <c r="M384" s="36">
        <v>0</v>
      </c>
      <c r="N384" s="36">
        <v>12</v>
      </c>
      <c r="O384" s="36">
        <v>39</v>
      </c>
      <c r="P384" s="36">
        <v>24</v>
      </c>
      <c r="Q384" s="36">
        <v>64</v>
      </c>
      <c r="R384" s="36">
        <v>0.23899999999999999</v>
      </c>
      <c r="S384" s="36">
        <v>0.313</v>
      </c>
      <c r="T384" s="36">
        <v>0.442</v>
      </c>
      <c r="U384" s="36">
        <v>0.755</v>
      </c>
      <c r="V384" s="36">
        <v>0.27100000000000002</v>
      </c>
      <c r="W384" s="36">
        <v>4</v>
      </c>
      <c r="X384" s="36">
        <v>2</v>
      </c>
      <c r="Y384" s="36">
        <v>0</v>
      </c>
      <c r="Z384" s="36">
        <v>2</v>
      </c>
      <c r="AA384" s="37">
        <v>0</v>
      </c>
      <c r="AB384" s="16">
        <f t="shared" si="21"/>
        <v>0.15139442231075698</v>
      </c>
      <c r="AC384" s="16">
        <f t="shared" si="22"/>
        <v>4.7808764940239043E-2</v>
      </c>
      <c r="AD384" s="16">
        <f t="shared" si="23"/>
        <v>0.15537848605577689</v>
      </c>
    </row>
    <row r="385" spans="1:30">
      <c r="A385" s="64" t="s">
        <v>898</v>
      </c>
      <c r="B385" s="40">
        <v>1997</v>
      </c>
      <c r="C385" s="40">
        <v>1999</v>
      </c>
      <c r="D385" s="40" t="s">
        <v>279</v>
      </c>
      <c r="E385" s="40">
        <v>98</v>
      </c>
      <c r="F385" s="40">
        <v>0.2</v>
      </c>
      <c r="G385" s="40">
        <v>57</v>
      </c>
      <c r="H385" s="40">
        <v>79</v>
      </c>
      <c r="I385" s="40">
        <v>68</v>
      </c>
      <c r="J385" s="40">
        <v>14</v>
      </c>
      <c r="K385" s="40">
        <v>18</v>
      </c>
      <c r="L385" s="40">
        <v>4</v>
      </c>
      <c r="M385" s="40">
        <v>0</v>
      </c>
      <c r="N385" s="40">
        <v>2</v>
      </c>
      <c r="O385" s="40">
        <v>5</v>
      </c>
      <c r="P385" s="40">
        <v>9</v>
      </c>
      <c r="Q385" s="40">
        <v>17</v>
      </c>
      <c r="R385" s="40">
        <v>0.26500000000000001</v>
      </c>
      <c r="S385" s="40">
        <v>0.35099999999999998</v>
      </c>
      <c r="T385" s="40">
        <v>0.41199999999999998</v>
      </c>
      <c r="U385" s="40">
        <v>0.76200000000000001</v>
      </c>
      <c r="V385" s="40">
        <v>0.32700000000000001</v>
      </c>
      <c r="W385" s="40">
        <v>0</v>
      </c>
      <c r="X385" s="40">
        <v>0</v>
      </c>
      <c r="Y385" s="40">
        <v>3</v>
      </c>
      <c r="Z385" s="40">
        <v>2</v>
      </c>
      <c r="AA385" s="41">
        <v>0.6</v>
      </c>
      <c r="AB385" s="16">
        <f t="shared" si="21"/>
        <v>0.20588235294117646</v>
      </c>
      <c r="AC385" s="16">
        <f t="shared" si="22"/>
        <v>2.9411764705882353E-2</v>
      </c>
      <c r="AD385" s="16">
        <f t="shared" si="23"/>
        <v>7.3529411764705885E-2</v>
      </c>
    </row>
    <row r="386" spans="1:30" ht="30">
      <c r="A386" s="65" t="s">
        <v>897</v>
      </c>
      <c r="B386" s="36">
        <v>1992</v>
      </c>
      <c r="C386" s="36">
        <v>1998</v>
      </c>
      <c r="D386" s="36" t="s">
        <v>896</v>
      </c>
      <c r="E386" s="36">
        <v>99</v>
      </c>
      <c r="F386" s="36">
        <v>0.2</v>
      </c>
      <c r="G386" s="36">
        <v>58</v>
      </c>
      <c r="H386" s="36">
        <v>85</v>
      </c>
      <c r="I386" s="36">
        <v>73</v>
      </c>
      <c r="J386" s="36">
        <v>14</v>
      </c>
      <c r="K386" s="36">
        <v>20</v>
      </c>
      <c r="L386" s="36">
        <v>2</v>
      </c>
      <c r="M386" s="36">
        <v>1</v>
      </c>
      <c r="N386" s="36">
        <v>1</v>
      </c>
      <c r="O386" s="36">
        <v>8</v>
      </c>
      <c r="P386" s="36">
        <v>10</v>
      </c>
      <c r="Q386" s="36">
        <v>24</v>
      </c>
      <c r="R386" s="36">
        <v>0.27400000000000002</v>
      </c>
      <c r="S386" s="36">
        <v>0.36899999999999999</v>
      </c>
      <c r="T386" s="36">
        <v>0.37</v>
      </c>
      <c r="U386" s="36">
        <v>0.73899999999999999</v>
      </c>
      <c r="V386" s="36">
        <v>0.39600000000000002</v>
      </c>
      <c r="W386" s="36">
        <v>1</v>
      </c>
      <c r="X386" s="36">
        <v>0</v>
      </c>
      <c r="Y386" s="36">
        <v>3</v>
      </c>
      <c r="Z386" s="36">
        <v>5</v>
      </c>
      <c r="AA386" s="37">
        <v>0.375</v>
      </c>
      <c r="AB386" s="16">
        <f t="shared" si="21"/>
        <v>0.19178082191780821</v>
      </c>
      <c r="AC386" s="16">
        <f t="shared" si="22"/>
        <v>1.3698630136986301E-2</v>
      </c>
      <c r="AD386" s="16">
        <f t="shared" si="23"/>
        <v>0.1095890410958904</v>
      </c>
    </row>
    <row r="387" spans="1:30">
      <c r="A387" s="64" t="s">
        <v>895</v>
      </c>
      <c r="B387" s="40">
        <v>1990</v>
      </c>
      <c r="C387" s="40">
        <v>1992</v>
      </c>
      <c r="D387" s="40" t="s">
        <v>293</v>
      </c>
      <c r="E387" s="40">
        <v>98</v>
      </c>
      <c r="F387" s="40">
        <v>0.2</v>
      </c>
      <c r="G387" s="40">
        <v>130</v>
      </c>
      <c r="H387" s="40">
        <v>313</v>
      </c>
      <c r="I387" s="40">
        <v>274</v>
      </c>
      <c r="J387" s="40">
        <v>30</v>
      </c>
      <c r="K387" s="40">
        <v>64</v>
      </c>
      <c r="L387" s="40">
        <v>15</v>
      </c>
      <c r="M387" s="40">
        <v>1</v>
      </c>
      <c r="N387" s="40">
        <v>7</v>
      </c>
      <c r="O387" s="40">
        <v>32</v>
      </c>
      <c r="P387" s="40">
        <v>31</v>
      </c>
      <c r="Q387" s="40">
        <v>64</v>
      </c>
      <c r="R387" s="40">
        <v>0.23400000000000001</v>
      </c>
      <c r="S387" s="40">
        <v>0.317</v>
      </c>
      <c r="T387" s="40">
        <v>0.372</v>
      </c>
      <c r="U387" s="40">
        <v>0.69</v>
      </c>
      <c r="V387" s="40">
        <v>0.27700000000000002</v>
      </c>
      <c r="W387" s="40">
        <v>4</v>
      </c>
      <c r="X387" s="40">
        <v>3</v>
      </c>
      <c r="Y387" s="40">
        <v>0</v>
      </c>
      <c r="Z387" s="40">
        <v>2</v>
      </c>
      <c r="AA387" s="41">
        <v>0</v>
      </c>
      <c r="AB387" s="16">
        <f t="shared" si="21"/>
        <v>0.10948905109489052</v>
      </c>
      <c r="AC387" s="16">
        <f t="shared" si="22"/>
        <v>2.5547445255474453E-2</v>
      </c>
      <c r="AD387" s="16">
        <f t="shared" si="23"/>
        <v>0.11678832116788321</v>
      </c>
    </row>
    <row r="388" spans="1:30">
      <c r="A388" s="65" t="s">
        <v>894</v>
      </c>
      <c r="B388" s="36">
        <v>1981</v>
      </c>
      <c r="C388" s="36">
        <v>1983</v>
      </c>
      <c r="D388" s="36" t="s">
        <v>279</v>
      </c>
      <c r="E388" s="36">
        <v>95</v>
      </c>
      <c r="F388" s="36">
        <v>0.2</v>
      </c>
      <c r="G388" s="36">
        <v>83</v>
      </c>
      <c r="H388" s="36">
        <v>63</v>
      </c>
      <c r="I388" s="36">
        <v>56</v>
      </c>
      <c r="J388" s="36">
        <v>8</v>
      </c>
      <c r="K388" s="36">
        <v>15</v>
      </c>
      <c r="L388" s="36">
        <v>2</v>
      </c>
      <c r="M388" s="36">
        <v>0</v>
      </c>
      <c r="N388" s="36">
        <v>1</v>
      </c>
      <c r="O388" s="36">
        <v>5</v>
      </c>
      <c r="P388" s="36">
        <v>7</v>
      </c>
      <c r="Q388" s="36">
        <v>19</v>
      </c>
      <c r="R388" s="36">
        <v>0.26800000000000002</v>
      </c>
      <c r="S388" s="36">
        <v>0.34899999999999998</v>
      </c>
      <c r="T388" s="36">
        <v>0.35699999999999998</v>
      </c>
      <c r="U388" s="36">
        <v>0.70599999999999996</v>
      </c>
      <c r="V388" s="36">
        <v>0.38900000000000001</v>
      </c>
      <c r="W388" s="36">
        <v>0</v>
      </c>
      <c r="X388" s="36">
        <v>0</v>
      </c>
      <c r="Y388" s="36">
        <v>1</v>
      </c>
      <c r="Z388" s="36">
        <v>0</v>
      </c>
      <c r="AA388" s="37">
        <v>1</v>
      </c>
      <c r="AB388" s="16">
        <f t="shared" si="21"/>
        <v>0.14285714285714285</v>
      </c>
      <c r="AC388" s="16">
        <f t="shared" si="22"/>
        <v>1.7857142857142856E-2</v>
      </c>
      <c r="AD388" s="16">
        <f t="shared" si="23"/>
        <v>8.9285714285714288E-2</v>
      </c>
    </row>
    <row r="389" spans="1:30">
      <c r="A389" s="64" t="s">
        <v>893</v>
      </c>
      <c r="B389" s="40">
        <v>1969</v>
      </c>
      <c r="C389" s="40">
        <v>1972</v>
      </c>
      <c r="D389" s="40" t="s">
        <v>300</v>
      </c>
      <c r="E389" s="40">
        <v>96</v>
      </c>
      <c r="F389" s="40">
        <v>0.2</v>
      </c>
      <c r="G389" s="40">
        <v>150</v>
      </c>
      <c r="H389" s="40">
        <v>499</v>
      </c>
      <c r="I389" s="40">
        <v>429</v>
      </c>
      <c r="J389" s="40">
        <v>42</v>
      </c>
      <c r="K389" s="40">
        <v>112</v>
      </c>
      <c r="L389" s="40">
        <v>16</v>
      </c>
      <c r="M389" s="40">
        <v>2</v>
      </c>
      <c r="N389" s="40">
        <v>4</v>
      </c>
      <c r="O389" s="40">
        <v>42</v>
      </c>
      <c r="P389" s="40">
        <v>61</v>
      </c>
      <c r="Q389" s="40">
        <v>31</v>
      </c>
      <c r="R389" s="40">
        <v>0.26100000000000001</v>
      </c>
      <c r="S389" s="40">
        <v>0.35199999999999998</v>
      </c>
      <c r="T389" s="40">
        <v>0.33600000000000002</v>
      </c>
      <c r="U389" s="40">
        <v>0.68799999999999994</v>
      </c>
      <c r="V389" s="40">
        <v>0.27300000000000002</v>
      </c>
      <c r="W389" s="40">
        <v>0</v>
      </c>
      <c r="X389" s="40">
        <v>1</v>
      </c>
      <c r="Y389" s="40">
        <v>5</v>
      </c>
      <c r="Z389" s="40">
        <v>8</v>
      </c>
      <c r="AA389" s="41">
        <v>0.38462000000000002</v>
      </c>
      <c r="AB389" s="16">
        <f t="shared" si="21"/>
        <v>9.7902097902097904E-2</v>
      </c>
      <c r="AC389" s="16">
        <f t="shared" si="22"/>
        <v>9.324009324009324E-3</v>
      </c>
      <c r="AD389" s="16">
        <f t="shared" si="23"/>
        <v>9.7902097902097904E-2</v>
      </c>
    </row>
    <row r="390" spans="1:30">
      <c r="A390" s="65" t="s">
        <v>892</v>
      </c>
      <c r="B390" s="36">
        <v>2014</v>
      </c>
      <c r="C390" s="36">
        <v>2016</v>
      </c>
      <c r="D390" s="36" t="s">
        <v>280</v>
      </c>
      <c r="E390" s="36">
        <v>99</v>
      </c>
      <c r="F390" s="36">
        <v>0.1</v>
      </c>
      <c r="G390" s="36">
        <v>51</v>
      </c>
      <c r="H390" s="36">
        <v>133</v>
      </c>
      <c r="I390" s="36">
        <v>124</v>
      </c>
      <c r="J390" s="36">
        <v>12</v>
      </c>
      <c r="K390" s="36">
        <v>31</v>
      </c>
      <c r="L390" s="36">
        <v>4</v>
      </c>
      <c r="M390" s="36">
        <v>3</v>
      </c>
      <c r="N390" s="36">
        <v>5</v>
      </c>
      <c r="O390" s="36">
        <v>11</v>
      </c>
      <c r="P390" s="36">
        <v>8</v>
      </c>
      <c r="Q390" s="36">
        <v>50</v>
      </c>
      <c r="R390" s="36">
        <v>0.25</v>
      </c>
      <c r="S390" s="36">
        <v>0.29299999999999998</v>
      </c>
      <c r="T390" s="36">
        <v>0.45200000000000001</v>
      </c>
      <c r="U390" s="36">
        <v>0.745</v>
      </c>
      <c r="V390" s="36">
        <v>0.371</v>
      </c>
      <c r="W390" s="36">
        <v>0</v>
      </c>
      <c r="X390" s="36">
        <v>1</v>
      </c>
      <c r="Y390" s="36">
        <v>0</v>
      </c>
      <c r="Z390" s="36">
        <v>1</v>
      </c>
      <c r="AA390" s="37">
        <v>0</v>
      </c>
      <c r="AB390" s="16">
        <f t="shared" si="21"/>
        <v>9.6774193548387094E-2</v>
      </c>
      <c r="AC390" s="16">
        <f t="shared" si="22"/>
        <v>4.0322580645161289E-2</v>
      </c>
      <c r="AD390" s="16">
        <f t="shared" si="23"/>
        <v>8.8709677419354843E-2</v>
      </c>
    </row>
    <row r="391" spans="1:30" ht="30">
      <c r="A391" s="64" t="s">
        <v>891</v>
      </c>
      <c r="B391" s="40">
        <v>2010</v>
      </c>
      <c r="C391" s="40">
        <v>2012</v>
      </c>
      <c r="D391" s="40" t="s">
        <v>279</v>
      </c>
      <c r="E391" s="40">
        <v>97</v>
      </c>
      <c r="F391" s="40">
        <v>0.1</v>
      </c>
      <c r="G391" s="40">
        <v>56</v>
      </c>
      <c r="H391" s="40">
        <v>106</v>
      </c>
      <c r="I391" s="40">
        <v>98</v>
      </c>
      <c r="J391" s="40">
        <v>14</v>
      </c>
      <c r="K391" s="40">
        <v>27</v>
      </c>
      <c r="L391" s="40">
        <v>5</v>
      </c>
      <c r="M391" s="40">
        <v>0</v>
      </c>
      <c r="N391" s="40">
        <v>3</v>
      </c>
      <c r="O391" s="40">
        <v>13</v>
      </c>
      <c r="P391" s="40">
        <v>6</v>
      </c>
      <c r="Q391" s="40">
        <v>33</v>
      </c>
      <c r="R391" s="40">
        <v>0.27600000000000002</v>
      </c>
      <c r="S391" s="40">
        <v>0.32400000000000001</v>
      </c>
      <c r="T391" s="40">
        <v>0.41799999999999998</v>
      </c>
      <c r="U391" s="40">
        <v>0.74199999999999999</v>
      </c>
      <c r="V391" s="40">
        <v>0.38700000000000001</v>
      </c>
      <c r="W391" s="40">
        <v>1</v>
      </c>
      <c r="X391" s="40">
        <v>0</v>
      </c>
      <c r="Y391" s="40">
        <v>0</v>
      </c>
      <c r="Z391" s="40">
        <v>1</v>
      </c>
      <c r="AA391" s="41">
        <v>0</v>
      </c>
      <c r="AB391" s="16">
        <f t="shared" si="21"/>
        <v>0.14285714285714285</v>
      </c>
      <c r="AC391" s="16">
        <f t="shared" si="22"/>
        <v>3.0612244897959183E-2</v>
      </c>
      <c r="AD391" s="16">
        <f t="shared" si="23"/>
        <v>0.1326530612244898</v>
      </c>
    </row>
    <row r="392" spans="1:30">
      <c r="A392" s="65" t="s">
        <v>890</v>
      </c>
      <c r="B392" s="36">
        <v>1977</v>
      </c>
      <c r="C392" s="36">
        <v>1979</v>
      </c>
      <c r="D392" s="36" t="s">
        <v>279</v>
      </c>
      <c r="E392" s="36">
        <v>102</v>
      </c>
      <c r="F392" s="36">
        <v>0.1</v>
      </c>
      <c r="G392" s="36">
        <v>170</v>
      </c>
      <c r="H392" s="36">
        <v>541</v>
      </c>
      <c r="I392" s="36">
        <v>498</v>
      </c>
      <c r="J392" s="36">
        <v>64</v>
      </c>
      <c r="K392" s="36">
        <v>133</v>
      </c>
      <c r="L392" s="36">
        <v>24</v>
      </c>
      <c r="M392" s="36">
        <v>2</v>
      </c>
      <c r="N392" s="36">
        <v>19</v>
      </c>
      <c r="O392" s="36">
        <v>69</v>
      </c>
      <c r="P392" s="36">
        <v>26</v>
      </c>
      <c r="Q392" s="36">
        <v>59</v>
      </c>
      <c r="R392" s="36">
        <v>0.26700000000000002</v>
      </c>
      <c r="S392" s="36">
        <v>0.308</v>
      </c>
      <c r="T392" s="36">
        <v>0.438</v>
      </c>
      <c r="U392" s="36">
        <v>0.746</v>
      </c>
      <c r="V392" s="36">
        <v>0.26800000000000002</v>
      </c>
      <c r="W392" s="36">
        <v>6</v>
      </c>
      <c r="X392" s="36">
        <v>6</v>
      </c>
      <c r="Y392" s="36">
        <v>1</v>
      </c>
      <c r="Z392" s="36">
        <v>7</v>
      </c>
      <c r="AA392" s="37">
        <v>0.125</v>
      </c>
      <c r="AB392" s="16">
        <f t="shared" si="21"/>
        <v>0.12851405622489959</v>
      </c>
      <c r="AC392" s="16">
        <f t="shared" si="22"/>
        <v>3.8152610441767071E-2</v>
      </c>
      <c r="AD392" s="16">
        <f t="shared" si="23"/>
        <v>0.13855421686746988</v>
      </c>
    </row>
    <row r="393" spans="1:30">
      <c r="A393" s="64" t="s">
        <v>889</v>
      </c>
      <c r="B393" s="40">
        <v>1982</v>
      </c>
      <c r="C393" s="40">
        <v>1984</v>
      </c>
      <c r="D393" s="40" t="s">
        <v>280</v>
      </c>
      <c r="E393" s="40">
        <v>101</v>
      </c>
      <c r="F393" s="40">
        <v>0</v>
      </c>
      <c r="G393" s="40">
        <v>48</v>
      </c>
      <c r="H393" s="40">
        <v>126</v>
      </c>
      <c r="I393" s="40">
        <v>120</v>
      </c>
      <c r="J393" s="40">
        <v>9</v>
      </c>
      <c r="K393" s="40">
        <v>33</v>
      </c>
      <c r="L393" s="40">
        <v>9</v>
      </c>
      <c r="M393" s="40">
        <v>0</v>
      </c>
      <c r="N393" s="40">
        <v>3</v>
      </c>
      <c r="O393" s="40">
        <v>14</v>
      </c>
      <c r="P393" s="40">
        <v>6</v>
      </c>
      <c r="Q393" s="40">
        <v>34</v>
      </c>
      <c r="R393" s="40">
        <v>0.27500000000000002</v>
      </c>
      <c r="S393" s="40">
        <v>0.31</v>
      </c>
      <c r="T393" s="40">
        <v>0.42499999999999999</v>
      </c>
      <c r="U393" s="40">
        <v>0.73499999999999999</v>
      </c>
      <c r="V393" s="40">
        <v>0.36099999999999999</v>
      </c>
      <c r="W393" s="40">
        <v>0</v>
      </c>
      <c r="X393" s="40">
        <v>0</v>
      </c>
      <c r="Y393" s="40">
        <v>1</v>
      </c>
      <c r="Z393" s="40">
        <v>0</v>
      </c>
      <c r="AA393" s="41">
        <v>1</v>
      </c>
      <c r="AB393" s="16">
        <f t="shared" si="21"/>
        <v>7.4999999999999997E-2</v>
      </c>
      <c r="AC393" s="16">
        <f t="shared" si="22"/>
        <v>2.5000000000000001E-2</v>
      </c>
      <c r="AD393" s="16">
        <f t="shared" si="23"/>
        <v>0.11666666666666667</v>
      </c>
    </row>
    <row r="394" spans="1:30" ht="30">
      <c r="A394" s="65" t="s">
        <v>888</v>
      </c>
      <c r="B394" s="36">
        <v>2009</v>
      </c>
      <c r="C394" s="36">
        <v>2013</v>
      </c>
      <c r="D394" s="36" t="s">
        <v>448</v>
      </c>
      <c r="E394" s="36">
        <v>95</v>
      </c>
      <c r="F394" s="36">
        <v>-0.2</v>
      </c>
      <c r="G394" s="36">
        <v>70</v>
      </c>
      <c r="H394" s="36">
        <v>130</v>
      </c>
      <c r="I394" s="36">
        <v>118</v>
      </c>
      <c r="J394" s="36">
        <v>16</v>
      </c>
      <c r="K394" s="36">
        <v>32</v>
      </c>
      <c r="L394" s="36">
        <v>8</v>
      </c>
      <c r="M394" s="36">
        <v>2</v>
      </c>
      <c r="N394" s="36">
        <v>1</v>
      </c>
      <c r="O394" s="36">
        <v>11</v>
      </c>
      <c r="P394" s="36">
        <v>8</v>
      </c>
      <c r="Q394" s="36">
        <v>37</v>
      </c>
      <c r="R394" s="36">
        <v>0.27100000000000002</v>
      </c>
      <c r="S394" s="36">
        <v>0.318</v>
      </c>
      <c r="T394" s="36">
        <v>0.39800000000000002</v>
      </c>
      <c r="U394" s="36">
        <v>0.71599999999999997</v>
      </c>
      <c r="V394" s="36">
        <v>0.378</v>
      </c>
      <c r="W394" s="36">
        <v>1</v>
      </c>
      <c r="X394" s="36">
        <v>2</v>
      </c>
      <c r="Y394" s="36">
        <v>0</v>
      </c>
      <c r="Z394" s="36">
        <v>2</v>
      </c>
      <c r="AA394" s="37">
        <v>0</v>
      </c>
      <c r="AB394" s="16">
        <f t="shared" si="21"/>
        <v>0.13559322033898305</v>
      </c>
      <c r="AC394" s="16">
        <f t="shared" si="22"/>
        <v>8.4745762711864406E-3</v>
      </c>
      <c r="AD394" s="16">
        <f t="shared" si="23"/>
        <v>9.3220338983050849E-2</v>
      </c>
    </row>
    <row r="395" spans="1:30">
      <c r="A395" s="28" t="s">
        <v>887</v>
      </c>
      <c r="B395" s="22">
        <v>1987</v>
      </c>
      <c r="C395" s="22">
        <v>1989</v>
      </c>
      <c r="D395" s="22" t="s">
        <v>279</v>
      </c>
      <c r="E395" s="22">
        <v>99</v>
      </c>
      <c r="F395" s="22">
        <v>-0.2</v>
      </c>
      <c r="G395" s="22">
        <v>103</v>
      </c>
      <c r="H395" s="22">
        <v>312</v>
      </c>
      <c r="I395" s="22">
        <v>273</v>
      </c>
      <c r="J395" s="22">
        <v>36</v>
      </c>
      <c r="K395" s="22">
        <v>61</v>
      </c>
      <c r="L395" s="22">
        <v>9</v>
      </c>
      <c r="M395" s="22">
        <v>0</v>
      </c>
      <c r="N395" s="22">
        <v>16</v>
      </c>
      <c r="O395" s="22">
        <v>46</v>
      </c>
      <c r="P395" s="22">
        <v>36</v>
      </c>
      <c r="Q395" s="22">
        <v>91</v>
      </c>
      <c r="R395" s="22">
        <v>0.223</v>
      </c>
      <c r="S395" s="22">
        <v>0.317</v>
      </c>
      <c r="T395" s="22">
        <v>0.432</v>
      </c>
      <c r="U395" s="22">
        <v>0.75</v>
      </c>
      <c r="V395" s="22">
        <v>0.26900000000000002</v>
      </c>
      <c r="W395" s="22">
        <v>2</v>
      </c>
      <c r="X395" s="22">
        <v>1</v>
      </c>
      <c r="Y395" s="22">
        <v>0</v>
      </c>
      <c r="Z395" s="22">
        <v>1</v>
      </c>
      <c r="AA395" s="31">
        <v>0</v>
      </c>
      <c r="AB395" s="16">
        <f t="shared" si="21"/>
        <v>0.13186813186813187</v>
      </c>
      <c r="AC395" s="16">
        <f t="shared" si="22"/>
        <v>5.8608058608058608E-2</v>
      </c>
      <c r="AD395" s="16">
        <f t="shared" si="23"/>
        <v>0.16849816849816851</v>
      </c>
    </row>
    <row r="396" spans="1:30">
      <c r="A396" s="2" t="s">
        <v>406</v>
      </c>
      <c r="B396" s="2"/>
      <c r="C396" s="2"/>
      <c r="D396" s="2"/>
      <c r="E396" s="5">
        <f>AVERAGE(E2:E395)</f>
        <v>99.837563451776646</v>
      </c>
      <c r="F396" s="5">
        <f>AVERAGE(F2:F395)</f>
        <v>2.902284263959392</v>
      </c>
      <c r="G396" s="5">
        <f>AVERAGE(G2:G395)</f>
        <v>229.92385786802029</v>
      </c>
      <c r="H396" s="5">
        <f>AVERAGE(H2:H395)</f>
        <v>830.19543147208117</v>
      </c>
      <c r="I396" s="5">
        <f>AVERAGE(I2:I395)</f>
        <v>746.18781725888323</v>
      </c>
      <c r="J396" s="5">
        <f>AVERAGE(J2:J395)</f>
        <v>100.16497461928934</v>
      </c>
      <c r="K396" s="5">
        <f>AVERAGE(K2:K395)</f>
        <v>199.46192893401016</v>
      </c>
      <c r="L396" s="5">
        <f>AVERAGE(L2:L395)</f>
        <v>37.515228426395936</v>
      </c>
      <c r="M396" s="5">
        <f>AVERAGE(M2:M395)</f>
        <v>5.8477157360406089</v>
      </c>
      <c r="N396" s="5">
        <f>AVERAGE(N2:N395)</f>
        <v>19.852791878172589</v>
      </c>
      <c r="O396" s="5">
        <f>AVERAGE(O2:O395)</f>
        <v>90.1243654822335</v>
      </c>
      <c r="P396" s="5">
        <f>AVERAGE(P2:P395)</f>
        <v>66.6243654822335</v>
      </c>
      <c r="Q396" s="5">
        <f>AVERAGE(Q2:Q395)</f>
        <v>143.68274111675126</v>
      </c>
      <c r="R396" s="16">
        <f>SUM(K2:K395)/SUM(I2:I395)</f>
        <v>0.26730794087034604</v>
      </c>
      <c r="S396" s="16">
        <f>(SUM(K2:K395)+SUM(P2:P395)+SUM(W2:W395))/(SUM(P2:P395)+SUM(I2:I395)+SUM(W2:W395)+SUM(X2:X395))</f>
        <v>0.33029772544772651</v>
      </c>
      <c r="T396" s="16">
        <f>((4*SUM(N2:N395))+(3*SUM(M2:M395))+(2*SUM(L2:L395))+(SUM(K2:K395)-(SUM(L2:L395) + SUM(M2:M395) + SUM(N2:N395))))/SUM(I2:I395)</f>
        <v>0.4130742386002626</v>
      </c>
      <c r="U396" s="16">
        <f>S396+T396</f>
        <v>0.74337196404798911</v>
      </c>
      <c r="V396" s="16">
        <f>AVERAGE(V2:V395)</f>
        <v>0.30747208121827435</v>
      </c>
      <c r="W396" s="5">
        <f>AVERAGE(W2:W395)</f>
        <v>6.3934010152284264</v>
      </c>
      <c r="X396" s="5">
        <f>AVERAGE(X2:X395)</f>
        <v>5.7461928934010151</v>
      </c>
      <c r="Y396" s="5">
        <f>AVERAGE(Y2:Y395)</f>
        <v>16.426395939086294</v>
      </c>
      <c r="Z396" s="5">
        <f>AVERAGE(Z2:Z395)</f>
        <v>7.7436548223350252</v>
      </c>
      <c r="AA396" s="3">
        <f>SUM(Y2:Y395)/(SUM(Y2:Y395)+SUM(Z2:Z395))</f>
        <v>0.67961776751023839</v>
      </c>
      <c r="AB396" s="16">
        <f>SUM(J2:J395)/SUM(I2:I395)</f>
        <v>0.13423560704494589</v>
      </c>
      <c r="AC396" s="16">
        <f>SUM(N2:N395)/SUM(I2:I395)</f>
        <v>2.660562316750454E-2</v>
      </c>
      <c r="AD396" s="16">
        <f>SUM(O2:O395)/SUM(I2:I395)</f>
        <v>0.12077973319546391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32CA3-AF4C-5143-BFFD-E26440BC805F}">
  <dimension ref="A1:AJ107"/>
  <sheetViews>
    <sheetView tabSelected="1" workbookViewId="0">
      <pane ySplit="1" topLeftCell="A2" activePane="bottomLeft" state="frozen"/>
      <selection pane="bottomLeft" activeCell="E100" sqref="E100"/>
    </sheetView>
  </sheetViews>
  <sheetFormatPr baseColWidth="10" defaultRowHeight="16"/>
  <cols>
    <col min="2" max="2" width="12.83203125" customWidth="1"/>
    <col min="6" max="6" width="12.6640625" customWidth="1"/>
    <col min="29" max="29" width="10.83203125" style="6"/>
  </cols>
  <sheetData>
    <row r="1" spans="1:36">
      <c r="A1" s="1" t="s">
        <v>1548</v>
      </c>
      <c r="B1" s="1" t="s">
        <v>0</v>
      </c>
      <c r="C1" s="1" t="s">
        <v>1547</v>
      </c>
      <c r="D1" s="1" t="s">
        <v>1458</v>
      </c>
      <c r="E1" s="1" t="s">
        <v>1545</v>
      </c>
      <c r="F1" s="1" t="s">
        <v>1549</v>
      </c>
      <c r="G1" s="1" t="s">
        <v>1546</v>
      </c>
      <c r="H1" s="1" t="s">
        <v>1553</v>
      </c>
      <c r="I1" s="1" t="s">
        <v>1554</v>
      </c>
      <c r="J1" s="1" t="s">
        <v>5</v>
      </c>
      <c r="K1" s="1" t="s">
        <v>2</v>
      </c>
      <c r="L1" s="1" t="s">
        <v>3</v>
      </c>
      <c r="M1" s="1" t="s">
        <v>4</v>
      </c>
      <c r="N1" s="1" t="s">
        <v>99</v>
      </c>
      <c r="O1" s="1" t="s">
        <v>94</v>
      </c>
      <c r="P1" s="1" t="s">
        <v>14</v>
      </c>
      <c r="Q1" s="4" t="s">
        <v>410</v>
      </c>
      <c r="R1" s="1" t="s">
        <v>100</v>
      </c>
      <c r="S1" s="1" t="s">
        <v>101</v>
      </c>
      <c r="T1" s="1" t="s">
        <v>102</v>
      </c>
      <c r="U1" s="1" t="s">
        <v>13</v>
      </c>
      <c r="V1" s="1" t="s">
        <v>95</v>
      </c>
      <c r="W1" s="1" t="s">
        <v>96</v>
      </c>
      <c r="X1" s="1" t="s">
        <v>23</v>
      </c>
      <c r="Y1" s="1" t="s">
        <v>97</v>
      </c>
      <c r="Z1" s="1" t="s">
        <v>16</v>
      </c>
      <c r="AA1" s="1" t="s">
        <v>212</v>
      </c>
      <c r="AB1" s="1" t="s">
        <v>17</v>
      </c>
      <c r="AC1" s="1" t="s">
        <v>25</v>
      </c>
      <c r="AD1" s="1" t="s">
        <v>213</v>
      </c>
      <c r="AE1" s="1" t="s">
        <v>214</v>
      </c>
      <c r="AF1" s="1" t="s">
        <v>215</v>
      </c>
      <c r="AG1" s="1" t="s">
        <v>98</v>
      </c>
      <c r="AH1" s="1" t="s">
        <v>216</v>
      </c>
      <c r="AI1" s="1" t="s">
        <v>103</v>
      </c>
      <c r="AJ1" s="1" t="s">
        <v>28</v>
      </c>
    </row>
    <row r="2" spans="1:36">
      <c r="A2" s="1">
        <f>RANK(C2,$C$2:$C$94,1)</f>
        <v>1</v>
      </c>
      <c r="B2" s="2" t="s">
        <v>1253</v>
      </c>
      <c r="C2" s="1">
        <f>D2+E2+F2</f>
        <v>10</v>
      </c>
      <c r="D2" s="1">
        <v>1</v>
      </c>
      <c r="E2" s="1">
        <f>RANK(Q2, $Q$2:$Q$94)</f>
        <v>8</v>
      </c>
      <c r="F2" s="1">
        <f t="shared" ref="F2:F33" si="0">I2/2</f>
        <v>1</v>
      </c>
      <c r="G2" s="1">
        <f>RANK(S2, $S$2:$S$94)</f>
        <v>5</v>
      </c>
      <c r="H2" s="1">
        <f>RANK(R2,$R$2:$R$94)</f>
        <v>1</v>
      </c>
      <c r="I2" s="1">
        <f t="shared" ref="I2:I33" si="1">RANK(T2,$T$2:$T$94)</f>
        <v>2</v>
      </c>
      <c r="J2" s="2">
        <v>355</v>
      </c>
      <c r="K2" s="2">
        <v>2015</v>
      </c>
      <c r="L2" s="2">
        <v>2018</v>
      </c>
      <c r="M2" s="2" t="s">
        <v>294</v>
      </c>
      <c r="N2" s="2">
        <v>0.30199999999999999</v>
      </c>
      <c r="O2" s="2">
        <v>1365</v>
      </c>
      <c r="P2" s="2">
        <v>220</v>
      </c>
      <c r="Q2" s="5">
        <f>P2/O2</f>
        <v>0.16117216117216118</v>
      </c>
      <c r="R2" s="2">
        <v>0.372</v>
      </c>
      <c r="S2" s="2">
        <v>0.49399999999999999</v>
      </c>
      <c r="T2" s="2">
        <v>0.86599999999999999</v>
      </c>
      <c r="U2" s="2">
        <v>412</v>
      </c>
      <c r="V2" s="2">
        <v>86</v>
      </c>
      <c r="W2" s="2">
        <v>7</v>
      </c>
      <c r="X2" s="2">
        <v>54</v>
      </c>
      <c r="Y2" s="2">
        <v>179</v>
      </c>
      <c r="Z2" s="2">
        <v>146</v>
      </c>
      <c r="AA2" s="2">
        <v>12</v>
      </c>
      <c r="AB2" s="2">
        <v>300</v>
      </c>
      <c r="AC2" s="2">
        <v>11</v>
      </c>
      <c r="AD2" s="2">
        <v>0</v>
      </c>
      <c r="AE2" s="2">
        <v>6</v>
      </c>
      <c r="AF2" s="2">
        <v>30</v>
      </c>
      <c r="AG2" s="2">
        <v>9</v>
      </c>
      <c r="AH2" s="2">
        <v>5</v>
      </c>
      <c r="AI2" s="2" t="s">
        <v>287</v>
      </c>
      <c r="AJ2" s="2" t="s">
        <v>47</v>
      </c>
    </row>
    <row r="3" spans="1:36">
      <c r="A3" s="1">
        <f>RANK(C3,$C$2:$C$94,1)</f>
        <v>2</v>
      </c>
      <c r="B3" s="2" t="s">
        <v>1251</v>
      </c>
      <c r="C3" s="1">
        <f>D3+E3+F3</f>
        <v>12.5</v>
      </c>
      <c r="D3" s="1">
        <v>7</v>
      </c>
      <c r="E3" s="1">
        <f>RANK(Q3, $Q$2:$Q$94)</f>
        <v>5</v>
      </c>
      <c r="F3" s="1">
        <f t="shared" si="0"/>
        <v>0.5</v>
      </c>
      <c r="G3" s="1">
        <f>RANK(S3, $S$2:$S$94)</f>
        <v>2</v>
      </c>
      <c r="H3" s="1">
        <f>RANK(R3,$R$2:$R$94)</f>
        <v>2</v>
      </c>
      <c r="I3" s="1">
        <f t="shared" si="1"/>
        <v>1</v>
      </c>
      <c r="J3" s="2">
        <v>350</v>
      </c>
      <c r="K3" s="2">
        <v>2016</v>
      </c>
      <c r="L3" s="2">
        <v>2018</v>
      </c>
      <c r="M3" s="2" t="s">
        <v>280</v>
      </c>
      <c r="N3" s="2">
        <v>0.28499999999999998</v>
      </c>
      <c r="O3" s="2">
        <v>1311</v>
      </c>
      <c r="P3" s="2">
        <v>220</v>
      </c>
      <c r="Q3" s="5">
        <f>P3/O3</f>
        <v>0.16781083142639205</v>
      </c>
      <c r="R3" s="2">
        <v>0.36799999999999999</v>
      </c>
      <c r="S3" s="2">
        <v>0.50700000000000001</v>
      </c>
      <c r="T3" s="2">
        <v>0.875</v>
      </c>
      <c r="U3" s="2">
        <v>374</v>
      </c>
      <c r="V3" s="2">
        <v>102</v>
      </c>
      <c r="W3" s="2">
        <v>9</v>
      </c>
      <c r="X3" s="2">
        <v>57</v>
      </c>
      <c r="Y3" s="2">
        <v>205</v>
      </c>
      <c r="Z3" s="2">
        <v>160</v>
      </c>
      <c r="AA3" s="2">
        <v>4</v>
      </c>
      <c r="AB3" s="2">
        <v>224</v>
      </c>
      <c r="AC3" s="2">
        <v>18</v>
      </c>
      <c r="AD3" s="2">
        <v>1</v>
      </c>
      <c r="AE3" s="2">
        <v>11</v>
      </c>
      <c r="AF3" s="2">
        <v>31</v>
      </c>
      <c r="AG3" s="2">
        <v>29</v>
      </c>
      <c r="AH3" s="2">
        <v>9</v>
      </c>
      <c r="AI3" s="2" t="s">
        <v>1252</v>
      </c>
      <c r="AJ3" s="2" t="s">
        <v>127</v>
      </c>
    </row>
    <row r="4" spans="1:36">
      <c r="A4" s="1">
        <f>RANK(C4,$C$2:$C$94,1)</f>
        <v>3</v>
      </c>
      <c r="B4" s="2" t="s">
        <v>1241</v>
      </c>
      <c r="C4" s="1">
        <f>D4+E4+F4</f>
        <v>16.5</v>
      </c>
      <c r="D4" s="1">
        <v>13</v>
      </c>
      <c r="E4" s="1">
        <f>RANK(Q4, $Q$2:$Q$94)</f>
        <v>1</v>
      </c>
      <c r="F4" s="1">
        <f t="shared" si="0"/>
        <v>2.5</v>
      </c>
      <c r="G4" s="1">
        <f>RANK(S4, $S$2:$S$94)</f>
        <v>14</v>
      </c>
      <c r="H4" s="1">
        <f>RANK(R4,$R$2:$R$94)</f>
        <v>2</v>
      </c>
      <c r="I4" s="1">
        <f t="shared" si="1"/>
        <v>5</v>
      </c>
      <c r="J4" s="2">
        <v>387</v>
      </c>
      <c r="K4" s="2">
        <v>2014</v>
      </c>
      <c r="L4" s="2">
        <v>2018</v>
      </c>
      <c r="M4" s="2" t="s">
        <v>441</v>
      </c>
      <c r="N4" s="2">
        <v>0.27300000000000002</v>
      </c>
      <c r="O4" s="2">
        <v>1203</v>
      </c>
      <c r="P4" s="2">
        <v>235</v>
      </c>
      <c r="Q4" s="5">
        <f>P4/O4</f>
        <v>0.19534497090606817</v>
      </c>
      <c r="R4" s="2">
        <v>0.36799999999999999</v>
      </c>
      <c r="S4" s="2">
        <v>0.46800000000000003</v>
      </c>
      <c r="T4" s="2">
        <v>0.83599999999999997</v>
      </c>
      <c r="U4" s="2">
        <v>329</v>
      </c>
      <c r="V4" s="2">
        <v>52</v>
      </c>
      <c r="W4" s="2">
        <v>10</v>
      </c>
      <c r="X4" s="2">
        <v>54</v>
      </c>
      <c r="Y4" s="2">
        <v>161</v>
      </c>
      <c r="Z4" s="2">
        <v>165</v>
      </c>
      <c r="AA4" s="2">
        <v>4</v>
      </c>
      <c r="AB4" s="2">
        <v>358</v>
      </c>
      <c r="AC4" s="2">
        <v>18</v>
      </c>
      <c r="AD4" s="2">
        <v>3</v>
      </c>
      <c r="AE4" s="2">
        <v>5</v>
      </c>
      <c r="AF4" s="2">
        <v>37</v>
      </c>
      <c r="AG4" s="2">
        <v>41</v>
      </c>
      <c r="AH4" s="2">
        <v>16</v>
      </c>
      <c r="AI4" s="2" t="s">
        <v>1242</v>
      </c>
      <c r="AJ4" s="2" t="s">
        <v>1243</v>
      </c>
    </row>
    <row r="5" spans="1:36">
      <c r="A5" s="1">
        <f>RANK(C5,$C$2:$C$94,1)</f>
        <v>4</v>
      </c>
      <c r="B5" s="2" t="s">
        <v>1244</v>
      </c>
      <c r="C5" s="1">
        <f>D5+E5+F5</f>
        <v>18</v>
      </c>
      <c r="D5" s="1">
        <v>4</v>
      </c>
      <c r="E5" s="1">
        <f>RANK(Q5, $Q$2:$Q$94)</f>
        <v>6</v>
      </c>
      <c r="F5" s="1">
        <f t="shared" si="0"/>
        <v>8</v>
      </c>
      <c r="G5" s="1">
        <f>RANK(S5, $S$2:$S$94)</f>
        <v>21</v>
      </c>
      <c r="H5" s="1">
        <f>RANK(R5,$R$2:$R$94)</f>
        <v>13</v>
      </c>
      <c r="I5" s="1">
        <f t="shared" si="1"/>
        <v>16</v>
      </c>
      <c r="J5" s="2">
        <v>348</v>
      </c>
      <c r="K5" s="2">
        <v>2015</v>
      </c>
      <c r="L5" s="2">
        <v>2018</v>
      </c>
      <c r="M5" s="2" t="s">
        <v>429</v>
      </c>
      <c r="N5" s="2">
        <v>0.28699999999999998</v>
      </c>
      <c r="O5" s="2">
        <v>1374</v>
      </c>
      <c r="P5" s="2">
        <v>225</v>
      </c>
      <c r="Q5" s="5">
        <f>P5/O5</f>
        <v>0.16375545851528384</v>
      </c>
      <c r="R5" s="2">
        <v>0.34300000000000003</v>
      </c>
      <c r="S5" s="2">
        <v>0.45200000000000001</v>
      </c>
      <c r="T5" s="2">
        <v>0.79500000000000004</v>
      </c>
      <c r="U5" s="2">
        <v>395</v>
      </c>
      <c r="V5" s="2">
        <v>62</v>
      </c>
      <c r="W5" s="2">
        <v>19</v>
      </c>
      <c r="X5" s="2">
        <v>42</v>
      </c>
      <c r="Y5" s="2">
        <v>149</v>
      </c>
      <c r="Z5" s="2">
        <v>109</v>
      </c>
      <c r="AA5" s="2">
        <v>3</v>
      </c>
      <c r="AB5" s="2">
        <v>274</v>
      </c>
      <c r="AC5" s="2">
        <v>9</v>
      </c>
      <c r="AD5" s="2">
        <v>2</v>
      </c>
      <c r="AE5" s="2">
        <v>3</v>
      </c>
      <c r="AF5" s="2">
        <v>9</v>
      </c>
      <c r="AG5" s="2">
        <v>120</v>
      </c>
      <c r="AH5" s="2">
        <v>25</v>
      </c>
      <c r="AI5" s="2" t="s">
        <v>1245</v>
      </c>
      <c r="AJ5" s="2" t="s">
        <v>1246</v>
      </c>
    </row>
    <row r="6" spans="1:36" ht="30">
      <c r="A6" s="1">
        <f>RANK(C6,$C$2:$C$94,1)</f>
        <v>5</v>
      </c>
      <c r="B6" s="2" t="s">
        <v>1267</v>
      </c>
      <c r="C6" s="1">
        <f>D6+E6+F6</f>
        <v>22.5</v>
      </c>
      <c r="D6" s="1">
        <v>9</v>
      </c>
      <c r="E6" s="1">
        <f>RANK(Q6, $Q$2:$Q$94)</f>
        <v>7</v>
      </c>
      <c r="F6" s="1">
        <f t="shared" si="0"/>
        <v>6.5</v>
      </c>
      <c r="G6" s="1">
        <f>RANK(S6, $S$2:$S$94)</f>
        <v>23</v>
      </c>
      <c r="H6" s="1">
        <f>RANK(R6,$R$2:$R$94)</f>
        <v>4</v>
      </c>
      <c r="I6" s="1">
        <f t="shared" si="1"/>
        <v>13</v>
      </c>
      <c r="J6" s="2">
        <v>324</v>
      </c>
      <c r="K6" s="2">
        <v>2016</v>
      </c>
      <c r="L6" s="2">
        <v>2018</v>
      </c>
      <c r="M6" s="2" t="s">
        <v>277</v>
      </c>
      <c r="N6" s="2">
        <v>0.28000000000000003</v>
      </c>
      <c r="O6" s="2">
        <v>1222</v>
      </c>
      <c r="P6" s="2">
        <v>199</v>
      </c>
      <c r="Q6" s="5">
        <f>P6/O6</f>
        <v>0.16284779050736498</v>
      </c>
      <c r="R6" s="2">
        <v>0.35699999999999998</v>
      </c>
      <c r="S6" s="2">
        <v>0.44800000000000001</v>
      </c>
      <c r="T6" s="2">
        <v>0.80500000000000005</v>
      </c>
      <c r="U6" s="2">
        <v>342</v>
      </c>
      <c r="V6" s="2">
        <v>75</v>
      </c>
      <c r="W6" s="2">
        <v>8</v>
      </c>
      <c r="X6" s="2">
        <v>38</v>
      </c>
      <c r="Y6" s="2">
        <v>185</v>
      </c>
      <c r="Z6" s="2">
        <v>147</v>
      </c>
      <c r="AA6" s="2">
        <v>8</v>
      </c>
      <c r="AB6" s="2">
        <v>239</v>
      </c>
      <c r="AC6" s="2">
        <v>9</v>
      </c>
      <c r="AD6" s="2">
        <v>3</v>
      </c>
      <c r="AE6" s="2">
        <v>16</v>
      </c>
      <c r="AF6" s="2">
        <v>25</v>
      </c>
      <c r="AG6" s="2">
        <v>41</v>
      </c>
      <c r="AH6" s="2">
        <v>8</v>
      </c>
      <c r="AI6" s="2" t="s">
        <v>1268</v>
      </c>
      <c r="AJ6" s="2" t="s">
        <v>105</v>
      </c>
    </row>
    <row r="7" spans="1:36">
      <c r="A7" s="1">
        <f>RANK(C7,$C$2:$C$94,1)</f>
        <v>6</v>
      </c>
      <c r="B7" s="2" t="s">
        <v>1234</v>
      </c>
      <c r="C7" s="1">
        <f>D7+E7+F7</f>
        <v>24</v>
      </c>
      <c r="D7" s="1">
        <v>10</v>
      </c>
      <c r="E7" s="1">
        <f>RANK(Q7, $Q$2:$Q$94)</f>
        <v>11</v>
      </c>
      <c r="F7" s="1">
        <f t="shared" si="0"/>
        <v>3</v>
      </c>
      <c r="G7" s="1">
        <f>RANK(S7, $S$2:$S$94)</f>
        <v>7</v>
      </c>
      <c r="H7" s="1">
        <f>RANK(R7,$R$2:$R$94)</f>
        <v>4</v>
      </c>
      <c r="I7" s="1">
        <f t="shared" si="1"/>
        <v>6</v>
      </c>
      <c r="J7" s="2">
        <v>466</v>
      </c>
      <c r="K7" s="2">
        <v>2015</v>
      </c>
      <c r="L7" s="2">
        <v>2018</v>
      </c>
      <c r="M7" s="2" t="s">
        <v>307</v>
      </c>
      <c r="N7" s="2">
        <v>0.27800000000000002</v>
      </c>
      <c r="O7" s="2">
        <v>1771</v>
      </c>
      <c r="P7" s="2">
        <v>269</v>
      </c>
      <c r="Q7" s="5">
        <f>P7/O7</f>
        <v>0.15189158667419536</v>
      </c>
      <c r="R7" s="2">
        <v>0.35699999999999998</v>
      </c>
      <c r="S7" s="2">
        <v>0.47799999999999998</v>
      </c>
      <c r="T7" s="2">
        <v>0.83399999999999996</v>
      </c>
      <c r="U7" s="2">
        <v>492</v>
      </c>
      <c r="V7" s="2">
        <v>102</v>
      </c>
      <c r="W7" s="2">
        <v>6</v>
      </c>
      <c r="X7" s="2">
        <v>80</v>
      </c>
      <c r="Y7" s="2">
        <v>310</v>
      </c>
      <c r="Z7" s="2">
        <v>219</v>
      </c>
      <c r="AA7" s="2">
        <v>15</v>
      </c>
      <c r="AB7" s="2">
        <v>414</v>
      </c>
      <c r="AC7" s="2">
        <v>10</v>
      </c>
      <c r="AD7" s="2">
        <v>0</v>
      </c>
      <c r="AE7" s="2">
        <v>22</v>
      </c>
      <c r="AF7" s="2">
        <v>50</v>
      </c>
      <c r="AG7" s="2">
        <v>32</v>
      </c>
      <c r="AH7" s="2">
        <v>8</v>
      </c>
      <c r="AI7" s="2" t="s">
        <v>282</v>
      </c>
      <c r="AJ7" s="2" t="s">
        <v>127</v>
      </c>
    </row>
    <row r="8" spans="1:36">
      <c r="A8" s="1">
        <f>RANK(C8,$C$2:$C$94,1)</f>
        <v>7</v>
      </c>
      <c r="B8" s="2" t="s">
        <v>1256</v>
      </c>
      <c r="C8" s="1">
        <f>D8+E8+F8</f>
        <v>32.5</v>
      </c>
      <c r="D8" s="1">
        <v>18</v>
      </c>
      <c r="E8" s="1">
        <f>RANK(Q8, $Q$2:$Q$94)</f>
        <v>13</v>
      </c>
      <c r="F8" s="1">
        <f t="shared" si="0"/>
        <v>1.5</v>
      </c>
      <c r="G8" s="1">
        <f>RANK(S8, $S$2:$S$94)</f>
        <v>1</v>
      </c>
      <c r="H8" s="1">
        <f>RANK(R8,$R$2:$R$94)</f>
        <v>21</v>
      </c>
      <c r="I8" s="1">
        <f t="shared" si="1"/>
        <v>3</v>
      </c>
      <c r="J8" s="2">
        <v>390</v>
      </c>
      <c r="K8" s="2">
        <v>2016</v>
      </c>
      <c r="L8" s="2">
        <v>2018</v>
      </c>
      <c r="M8" s="2" t="s">
        <v>279</v>
      </c>
      <c r="N8" s="2">
        <v>0.26700000000000002</v>
      </c>
      <c r="O8" s="2">
        <v>1443</v>
      </c>
      <c r="P8" s="2">
        <v>216</v>
      </c>
      <c r="Q8" s="5">
        <f>P8/O8</f>
        <v>0.1496881496881497</v>
      </c>
      <c r="R8" s="2">
        <v>0.33100000000000002</v>
      </c>
      <c r="S8" s="2">
        <v>0.52300000000000002</v>
      </c>
      <c r="T8" s="2">
        <v>0.85299999999999998</v>
      </c>
      <c r="U8" s="2">
        <v>385</v>
      </c>
      <c r="V8" s="2">
        <v>93</v>
      </c>
      <c r="W8" s="2">
        <v>12</v>
      </c>
      <c r="X8" s="2">
        <v>84</v>
      </c>
      <c r="Y8" s="2">
        <v>256</v>
      </c>
      <c r="Z8" s="2">
        <v>127</v>
      </c>
      <c r="AA8" s="2">
        <v>9</v>
      </c>
      <c r="AB8" s="2">
        <v>484</v>
      </c>
      <c r="AC8" s="2">
        <v>14</v>
      </c>
      <c r="AD8" s="2">
        <v>2</v>
      </c>
      <c r="AE8" s="2">
        <v>6</v>
      </c>
      <c r="AF8" s="2">
        <v>27</v>
      </c>
      <c r="AG8" s="2">
        <v>41</v>
      </c>
      <c r="AH8" s="2">
        <v>13</v>
      </c>
      <c r="AI8" s="2" t="s">
        <v>199</v>
      </c>
      <c r="AJ8" s="2" t="s">
        <v>174</v>
      </c>
    </row>
    <row r="9" spans="1:36">
      <c r="A9" s="1">
        <f>RANK(C9,$C$2:$C$94,1)</f>
        <v>8</v>
      </c>
      <c r="B9" s="2" t="s">
        <v>1394</v>
      </c>
      <c r="C9" s="1">
        <f>D9+E9+F9</f>
        <v>38</v>
      </c>
      <c r="D9" s="1">
        <v>20</v>
      </c>
      <c r="E9" s="1">
        <f>RANK(Q9, $Q$2:$Q$94)</f>
        <v>16</v>
      </c>
      <c r="F9" s="1">
        <f t="shared" si="0"/>
        <v>2</v>
      </c>
      <c r="G9" s="1">
        <f>RANK(S9, $S$2:$S$94)</f>
        <v>3</v>
      </c>
      <c r="H9" s="1">
        <f>RANK(R9,$R$2:$R$94)</f>
        <v>17</v>
      </c>
      <c r="I9" s="1">
        <f t="shared" si="1"/>
        <v>4</v>
      </c>
      <c r="J9" s="2">
        <v>304</v>
      </c>
      <c r="K9" s="2">
        <v>2014</v>
      </c>
      <c r="L9" s="2">
        <v>2018</v>
      </c>
      <c r="M9" s="2" t="s">
        <v>488</v>
      </c>
      <c r="N9" s="2">
        <v>0.26400000000000001</v>
      </c>
      <c r="O9" s="2">
        <v>781</v>
      </c>
      <c r="P9" s="2">
        <v>114</v>
      </c>
      <c r="Q9" s="5">
        <f>P9/O9</f>
        <v>0.14596670934699105</v>
      </c>
      <c r="R9" s="2">
        <v>0.33700000000000002</v>
      </c>
      <c r="S9" s="2">
        <v>0.504</v>
      </c>
      <c r="T9" s="2">
        <v>0.84099999999999997</v>
      </c>
      <c r="U9" s="2">
        <v>206</v>
      </c>
      <c r="V9" s="2">
        <v>40</v>
      </c>
      <c r="W9" s="2">
        <v>2</v>
      </c>
      <c r="X9" s="2">
        <v>48</v>
      </c>
      <c r="Y9" s="2">
        <v>156</v>
      </c>
      <c r="Z9" s="2">
        <v>83</v>
      </c>
      <c r="AA9" s="2">
        <v>4</v>
      </c>
      <c r="AB9" s="2">
        <v>242</v>
      </c>
      <c r="AC9" s="2">
        <v>10</v>
      </c>
      <c r="AD9" s="2">
        <v>0</v>
      </c>
      <c r="AE9" s="2">
        <v>14</v>
      </c>
      <c r="AF9" s="2">
        <v>25</v>
      </c>
      <c r="AG9" s="2">
        <v>0</v>
      </c>
      <c r="AH9" s="2">
        <v>0</v>
      </c>
      <c r="AI9" s="2" t="s">
        <v>1395</v>
      </c>
      <c r="AJ9" s="2" t="s">
        <v>1396</v>
      </c>
    </row>
    <row r="10" spans="1:36">
      <c r="A10" s="1">
        <f>RANK(C10,$C$2:$C$94,1)</f>
        <v>9</v>
      </c>
      <c r="B10" s="2" t="s">
        <v>1264</v>
      </c>
      <c r="C10" s="1">
        <f>D10+E10+F10</f>
        <v>39.5</v>
      </c>
      <c r="D10" s="1">
        <v>2</v>
      </c>
      <c r="E10" s="1">
        <f>RANK(Q10, $Q$2:$Q$94)</f>
        <v>26</v>
      </c>
      <c r="F10" s="1">
        <f t="shared" si="0"/>
        <v>11.5</v>
      </c>
      <c r="G10" s="1">
        <f>RANK(S10, $S$2:$S$94)</f>
        <v>29</v>
      </c>
      <c r="H10" s="1">
        <f>RANK(R10,$R$2:$R$94)</f>
        <v>14</v>
      </c>
      <c r="I10" s="1">
        <f t="shared" si="1"/>
        <v>23</v>
      </c>
      <c r="J10" s="2">
        <v>371</v>
      </c>
      <c r="K10" s="2">
        <v>2016</v>
      </c>
      <c r="L10" s="2">
        <v>2018</v>
      </c>
      <c r="M10" s="2" t="s">
        <v>286</v>
      </c>
      <c r="N10" s="2">
        <v>0.29199999999999998</v>
      </c>
      <c r="O10" s="2">
        <v>1474</v>
      </c>
      <c r="P10" s="2">
        <v>205</v>
      </c>
      <c r="Q10" s="5">
        <f>P10/O10</f>
        <v>0.13907734056987789</v>
      </c>
      <c r="R10" s="2">
        <v>0.34100000000000003</v>
      </c>
      <c r="S10" s="2">
        <v>0.436</v>
      </c>
      <c r="T10" s="2">
        <v>0.77700000000000002</v>
      </c>
      <c r="U10" s="2">
        <v>431</v>
      </c>
      <c r="V10" s="2">
        <v>93</v>
      </c>
      <c r="W10" s="2">
        <v>10</v>
      </c>
      <c r="X10" s="2">
        <v>33</v>
      </c>
      <c r="Y10" s="2">
        <v>164</v>
      </c>
      <c r="Z10" s="2">
        <v>104</v>
      </c>
      <c r="AA10" s="2">
        <v>3</v>
      </c>
      <c r="AB10" s="2">
        <v>263</v>
      </c>
      <c r="AC10" s="2">
        <v>12</v>
      </c>
      <c r="AD10" s="2">
        <v>4</v>
      </c>
      <c r="AE10" s="2">
        <v>14</v>
      </c>
      <c r="AF10" s="2">
        <v>26</v>
      </c>
      <c r="AG10" s="2">
        <v>78</v>
      </c>
      <c r="AH10" s="2">
        <v>19</v>
      </c>
      <c r="AI10" s="2" t="s">
        <v>1265</v>
      </c>
      <c r="AJ10" s="2" t="s">
        <v>115</v>
      </c>
    </row>
    <row r="11" spans="1:36">
      <c r="A11" s="1">
        <f>RANK(C11,$C$2:$C$94,1)</f>
        <v>10</v>
      </c>
      <c r="B11" s="2" t="s">
        <v>1310</v>
      </c>
      <c r="C11" s="1">
        <f>D11+E11+F11</f>
        <v>42</v>
      </c>
      <c r="D11" s="1">
        <v>12</v>
      </c>
      <c r="E11" s="1">
        <f>RANK(Q11, $Q$2:$Q$94)</f>
        <v>19</v>
      </c>
      <c r="F11" s="1">
        <f t="shared" si="0"/>
        <v>11</v>
      </c>
      <c r="G11" s="1">
        <f>RANK(S11, $S$2:$S$94)</f>
        <v>18</v>
      </c>
      <c r="H11" s="1">
        <f>RANK(R11,$R$2:$R$94)</f>
        <v>33</v>
      </c>
      <c r="I11" s="1">
        <f t="shared" si="1"/>
        <v>22</v>
      </c>
      <c r="J11" s="2">
        <v>309</v>
      </c>
      <c r="K11" s="2">
        <v>2016</v>
      </c>
      <c r="L11" s="2">
        <v>2018</v>
      </c>
      <c r="M11" s="2" t="s">
        <v>293</v>
      </c>
      <c r="N11" s="2">
        <v>0.27300000000000002</v>
      </c>
      <c r="O11" s="2">
        <v>1079</v>
      </c>
      <c r="P11" s="2">
        <v>155</v>
      </c>
      <c r="Q11" s="5">
        <f>P11/O11</f>
        <v>0.14365152919369786</v>
      </c>
      <c r="R11" s="2">
        <v>0.32200000000000001</v>
      </c>
      <c r="S11" s="2">
        <v>0.45600000000000002</v>
      </c>
      <c r="T11" s="2">
        <v>0.77800000000000002</v>
      </c>
      <c r="U11" s="2">
        <v>295</v>
      </c>
      <c r="V11" s="2">
        <v>68</v>
      </c>
      <c r="W11" s="2">
        <v>3</v>
      </c>
      <c r="X11" s="2">
        <v>41</v>
      </c>
      <c r="Y11" s="2">
        <v>136</v>
      </c>
      <c r="Z11" s="2">
        <v>72</v>
      </c>
      <c r="AA11" s="2">
        <v>9</v>
      </c>
      <c r="AB11" s="2">
        <v>159</v>
      </c>
      <c r="AC11" s="2">
        <v>10</v>
      </c>
      <c r="AD11" s="2">
        <v>3</v>
      </c>
      <c r="AE11" s="2">
        <v>11</v>
      </c>
      <c r="AF11" s="2">
        <v>28</v>
      </c>
      <c r="AG11" s="2">
        <v>11</v>
      </c>
      <c r="AH11" s="2">
        <v>9</v>
      </c>
      <c r="AI11" s="2" t="s">
        <v>1311</v>
      </c>
      <c r="AJ11" s="2" t="s">
        <v>1312</v>
      </c>
    </row>
    <row r="12" spans="1:36">
      <c r="A12" s="1">
        <f>RANK(C12,$C$2:$C$94,1)</f>
        <v>11</v>
      </c>
      <c r="B12" s="2" t="s">
        <v>1270</v>
      </c>
      <c r="C12" s="1">
        <f>D12+E12+F12</f>
        <v>51.5</v>
      </c>
      <c r="D12" s="1">
        <v>25</v>
      </c>
      <c r="E12" s="1">
        <f>RANK(Q12, $Q$2:$Q$94)</f>
        <v>14</v>
      </c>
      <c r="F12" s="1">
        <f t="shared" si="0"/>
        <v>12.5</v>
      </c>
      <c r="G12" s="1">
        <f>RANK(S12, $S$2:$S$94)</f>
        <v>30</v>
      </c>
      <c r="H12" s="1">
        <f>RANK(R12,$R$2:$R$94)</f>
        <v>23</v>
      </c>
      <c r="I12" s="1">
        <f t="shared" si="1"/>
        <v>25</v>
      </c>
      <c r="J12" s="2">
        <v>402</v>
      </c>
      <c r="K12" s="2">
        <v>2014</v>
      </c>
      <c r="L12" s="2">
        <v>2018</v>
      </c>
      <c r="M12" s="2" t="s">
        <v>448</v>
      </c>
      <c r="N12" s="2">
        <v>0.26100000000000001</v>
      </c>
      <c r="O12" s="2">
        <v>1307</v>
      </c>
      <c r="P12" s="2">
        <v>194</v>
      </c>
      <c r="Q12" s="5">
        <f>P12/O12</f>
        <v>0.14843152257077277</v>
      </c>
      <c r="R12" s="2">
        <v>0.32900000000000001</v>
      </c>
      <c r="S12" s="2">
        <v>0.434</v>
      </c>
      <c r="T12" s="2">
        <v>0.76300000000000001</v>
      </c>
      <c r="U12" s="2">
        <v>341</v>
      </c>
      <c r="V12" s="2">
        <v>80</v>
      </c>
      <c r="W12" s="2">
        <v>16</v>
      </c>
      <c r="X12" s="2">
        <v>38</v>
      </c>
      <c r="Y12" s="2">
        <v>149</v>
      </c>
      <c r="Z12" s="2">
        <v>121</v>
      </c>
      <c r="AA12" s="2">
        <v>1</v>
      </c>
      <c r="AB12" s="2">
        <v>393</v>
      </c>
      <c r="AC12" s="2">
        <v>14</v>
      </c>
      <c r="AD12" s="2">
        <v>3</v>
      </c>
      <c r="AE12" s="2">
        <v>6</v>
      </c>
      <c r="AF12" s="2">
        <v>13</v>
      </c>
      <c r="AG12" s="2">
        <v>34</v>
      </c>
      <c r="AH12" s="2">
        <v>14</v>
      </c>
      <c r="AI12" s="2" t="s">
        <v>1271</v>
      </c>
      <c r="AJ12" s="2" t="s">
        <v>1272</v>
      </c>
    </row>
    <row r="13" spans="1:36">
      <c r="A13" s="1">
        <f>RANK(C13,$C$2:$C$94,1)</f>
        <v>12</v>
      </c>
      <c r="B13" s="2" t="s">
        <v>1257</v>
      </c>
      <c r="C13" s="1">
        <f>D13+E13+F13</f>
        <v>53.5</v>
      </c>
      <c r="D13" s="1">
        <v>41</v>
      </c>
      <c r="E13" s="1">
        <f>RANK(Q13, $Q$2:$Q$94)</f>
        <v>9</v>
      </c>
      <c r="F13" s="1">
        <f t="shared" si="0"/>
        <v>3.5</v>
      </c>
      <c r="G13" s="1">
        <f>RANK(S13, $S$2:$S$94)</f>
        <v>9</v>
      </c>
      <c r="H13" s="1">
        <f>RANK(R13,$R$2:$R$94)</f>
        <v>9</v>
      </c>
      <c r="I13" s="1">
        <f t="shared" si="1"/>
        <v>7</v>
      </c>
      <c r="J13" s="2">
        <v>414</v>
      </c>
      <c r="K13" s="2">
        <v>2015</v>
      </c>
      <c r="L13" s="2">
        <v>2018</v>
      </c>
      <c r="M13" s="2" t="s">
        <v>429</v>
      </c>
      <c r="N13" s="2">
        <v>0.25</v>
      </c>
      <c r="O13" s="2">
        <v>1345</v>
      </c>
      <c r="P13" s="2">
        <v>211</v>
      </c>
      <c r="Q13" s="5">
        <f>P13/O13</f>
        <v>0.15687732342007435</v>
      </c>
      <c r="R13" s="2">
        <v>0.34599999999999997</v>
      </c>
      <c r="S13" s="2">
        <v>0.47199999999999998</v>
      </c>
      <c r="T13" s="2">
        <v>0.81799999999999995</v>
      </c>
      <c r="U13" s="2">
        <v>336</v>
      </c>
      <c r="V13" s="2">
        <v>76</v>
      </c>
      <c r="W13" s="2">
        <v>2</v>
      </c>
      <c r="X13" s="2">
        <v>73</v>
      </c>
      <c r="Y13" s="2">
        <v>205</v>
      </c>
      <c r="Z13" s="2">
        <v>183</v>
      </c>
      <c r="AA13" s="2">
        <v>14</v>
      </c>
      <c r="AB13" s="2">
        <v>387</v>
      </c>
      <c r="AC13" s="2">
        <v>21</v>
      </c>
      <c r="AD13" s="2">
        <v>0</v>
      </c>
      <c r="AE13" s="2">
        <v>11</v>
      </c>
      <c r="AF13" s="2">
        <v>20</v>
      </c>
      <c r="AG13" s="2">
        <v>6</v>
      </c>
      <c r="AH13" s="2">
        <v>6</v>
      </c>
      <c r="AI13" s="2" t="s">
        <v>1258</v>
      </c>
      <c r="AJ13" s="2" t="s">
        <v>188</v>
      </c>
    </row>
    <row r="14" spans="1:36">
      <c r="A14" s="1">
        <f>RANK(C14,$C$2:$C$94,1)</f>
        <v>13</v>
      </c>
      <c r="B14" s="2" t="s">
        <v>1298</v>
      </c>
      <c r="C14" s="1">
        <f>D14+E14+F14</f>
        <v>55</v>
      </c>
      <c r="D14" s="1">
        <v>27</v>
      </c>
      <c r="E14" s="1">
        <f>RANK(Q14, $Q$2:$Q$94)</f>
        <v>18</v>
      </c>
      <c r="F14" s="1">
        <f t="shared" si="0"/>
        <v>10</v>
      </c>
      <c r="G14" s="1">
        <f>RANK(S14, $S$2:$S$94)</f>
        <v>27</v>
      </c>
      <c r="H14" s="1">
        <f>RANK(R14,$R$2:$R$94)</f>
        <v>9</v>
      </c>
      <c r="I14" s="1">
        <f t="shared" si="1"/>
        <v>20</v>
      </c>
      <c r="J14" s="2">
        <v>339</v>
      </c>
      <c r="K14" s="2">
        <v>2016</v>
      </c>
      <c r="L14" s="2">
        <v>2018</v>
      </c>
      <c r="M14" s="2" t="s">
        <v>279</v>
      </c>
      <c r="N14" s="2">
        <v>0.26</v>
      </c>
      <c r="O14" s="2">
        <v>1131</v>
      </c>
      <c r="P14" s="2">
        <v>163</v>
      </c>
      <c r="Q14" s="5">
        <f>P14/O14</f>
        <v>0.14412024756852343</v>
      </c>
      <c r="R14" s="2">
        <v>0.34599999999999997</v>
      </c>
      <c r="S14" s="2">
        <v>0.437</v>
      </c>
      <c r="T14" s="2">
        <v>0.78300000000000003</v>
      </c>
      <c r="U14" s="2">
        <v>294</v>
      </c>
      <c r="V14" s="2">
        <v>63</v>
      </c>
      <c r="W14" s="2">
        <v>10</v>
      </c>
      <c r="X14" s="2">
        <v>39</v>
      </c>
      <c r="Y14" s="2">
        <v>167</v>
      </c>
      <c r="Z14" s="2">
        <v>155</v>
      </c>
      <c r="AA14" s="2">
        <v>5</v>
      </c>
      <c r="AB14" s="2">
        <v>232</v>
      </c>
      <c r="AC14" s="2">
        <v>1</v>
      </c>
      <c r="AD14" s="2">
        <v>0</v>
      </c>
      <c r="AE14" s="2">
        <v>12</v>
      </c>
      <c r="AF14" s="2">
        <v>31</v>
      </c>
      <c r="AG14" s="2">
        <v>3</v>
      </c>
      <c r="AH14" s="2">
        <v>9</v>
      </c>
      <c r="AI14" s="2" t="s">
        <v>1299</v>
      </c>
      <c r="AJ14" s="2" t="s">
        <v>91</v>
      </c>
    </row>
    <row r="15" spans="1:36">
      <c r="A15" s="1">
        <f>RANK(C15,$C$2:$C$94,1)</f>
        <v>14</v>
      </c>
      <c r="B15" s="2" t="s">
        <v>1402</v>
      </c>
      <c r="C15" s="1">
        <f>D15+E15+F15</f>
        <v>58.5</v>
      </c>
      <c r="D15" s="1">
        <v>3</v>
      </c>
      <c r="E15" s="1">
        <f>RANK(Q15, $Q$2:$Q$94)</f>
        <v>38</v>
      </c>
      <c r="F15" s="1">
        <f t="shared" si="0"/>
        <v>17.5</v>
      </c>
      <c r="G15" s="1">
        <f>RANK(S15, $S$2:$S$94)</f>
        <v>41</v>
      </c>
      <c r="H15" s="1">
        <f>RANK(R15,$R$2:$R$94)</f>
        <v>25</v>
      </c>
      <c r="I15" s="1">
        <f t="shared" si="1"/>
        <v>35</v>
      </c>
      <c r="J15" s="2">
        <v>319</v>
      </c>
      <c r="K15" s="2">
        <v>2016</v>
      </c>
      <c r="L15" s="2">
        <v>2018</v>
      </c>
      <c r="M15" s="2" t="s">
        <v>280</v>
      </c>
      <c r="N15" s="2">
        <v>0.28899999999999998</v>
      </c>
      <c r="O15" s="2">
        <v>828</v>
      </c>
      <c r="P15" s="2">
        <v>111</v>
      </c>
      <c r="Q15" s="5">
        <f>P15/O15</f>
        <v>0.13405797101449277</v>
      </c>
      <c r="R15" s="2">
        <v>0.32700000000000001</v>
      </c>
      <c r="S15" s="2">
        <v>0.41499999999999998</v>
      </c>
      <c r="T15" s="2">
        <v>0.74299999999999999</v>
      </c>
      <c r="U15" s="2">
        <v>239</v>
      </c>
      <c r="V15" s="2">
        <v>51</v>
      </c>
      <c r="W15" s="2">
        <v>3</v>
      </c>
      <c r="X15" s="2">
        <v>16</v>
      </c>
      <c r="Y15" s="2">
        <v>94</v>
      </c>
      <c r="Z15" s="2">
        <v>48</v>
      </c>
      <c r="AA15" s="2">
        <v>2</v>
      </c>
      <c r="AB15" s="2">
        <v>154</v>
      </c>
      <c r="AC15" s="2">
        <v>3</v>
      </c>
      <c r="AD15" s="2">
        <v>5</v>
      </c>
      <c r="AE15" s="2">
        <v>7</v>
      </c>
      <c r="AF15" s="2">
        <v>24</v>
      </c>
      <c r="AG15" s="2">
        <v>2</v>
      </c>
      <c r="AH15" s="2">
        <v>3</v>
      </c>
      <c r="AI15" s="2" t="s">
        <v>1403</v>
      </c>
      <c r="AJ15" s="2" t="s">
        <v>154</v>
      </c>
    </row>
    <row r="16" spans="1:36" ht="30">
      <c r="A16" s="1">
        <f>RANK(C16,$C$2:$C$94,1)</f>
        <v>15</v>
      </c>
      <c r="B16" s="2" t="s">
        <v>993</v>
      </c>
      <c r="C16" s="1">
        <f>D16+E16+F16</f>
        <v>60.5</v>
      </c>
      <c r="D16" s="1">
        <v>29</v>
      </c>
      <c r="E16" s="1">
        <f>RANK(Q16, $Q$2:$Q$94)</f>
        <v>24</v>
      </c>
      <c r="F16" s="1">
        <f t="shared" si="0"/>
        <v>7.5</v>
      </c>
      <c r="G16" s="1">
        <f>RANK(S16, $S$2:$S$94)</f>
        <v>20</v>
      </c>
      <c r="H16" s="1">
        <f>RANK(R16,$R$2:$R$94)</f>
        <v>8</v>
      </c>
      <c r="I16" s="1">
        <f t="shared" si="1"/>
        <v>15</v>
      </c>
      <c r="J16" s="2">
        <v>361</v>
      </c>
      <c r="K16" s="2">
        <v>2014</v>
      </c>
      <c r="L16" s="2">
        <v>2018</v>
      </c>
      <c r="M16" s="2" t="s">
        <v>312</v>
      </c>
      <c r="N16" s="2">
        <v>0.26</v>
      </c>
      <c r="O16" s="2">
        <v>1149</v>
      </c>
      <c r="P16" s="2">
        <v>161</v>
      </c>
      <c r="Q16" s="5">
        <f>P16/O16</f>
        <v>0.14012184508268058</v>
      </c>
      <c r="R16" s="2">
        <v>0.34799999999999998</v>
      </c>
      <c r="S16" s="2">
        <v>0.45300000000000001</v>
      </c>
      <c r="T16" s="2">
        <v>0.80100000000000005</v>
      </c>
      <c r="U16" s="2">
        <v>299</v>
      </c>
      <c r="V16" s="2">
        <v>63</v>
      </c>
      <c r="W16" s="2">
        <v>0</v>
      </c>
      <c r="X16" s="2">
        <v>53</v>
      </c>
      <c r="Y16" s="2">
        <v>161</v>
      </c>
      <c r="Z16" s="2">
        <v>145</v>
      </c>
      <c r="AA16" s="2">
        <v>3</v>
      </c>
      <c r="AB16" s="2">
        <v>417</v>
      </c>
      <c r="AC16" s="2">
        <v>14</v>
      </c>
      <c r="AD16" s="2">
        <v>0</v>
      </c>
      <c r="AE16" s="2">
        <v>9</v>
      </c>
      <c r="AF16" s="2">
        <v>24</v>
      </c>
      <c r="AG16" s="2">
        <v>22</v>
      </c>
      <c r="AH16" s="2">
        <v>9</v>
      </c>
      <c r="AI16" s="2" t="s">
        <v>1300</v>
      </c>
      <c r="AJ16" s="2" t="s">
        <v>1301</v>
      </c>
    </row>
    <row r="17" spans="1:36">
      <c r="A17" s="1">
        <f>RANK(C17,$C$2:$C$94,1)</f>
        <v>16</v>
      </c>
      <c r="B17" s="2" t="s">
        <v>1238</v>
      </c>
      <c r="C17" s="1">
        <f>D17+E17+F17</f>
        <v>63</v>
      </c>
      <c r="D17" s="1">
        <v>36</v>
      </c>
      <c r="E17" s="1">
        <f>RANK(Q17, $Q$2:$Q$94)</f>
        <v>20</v>
      </c>
      <c r="F17" s="1">
        <f t="shared" si="0"/>
        <v>7</v>
      </c>
      <c r="G17" s="1">
        <f>RANK(S17, $S$2:$S$94)</f>
        <v>8</v>
      </c>
      <c r="H17" s="1">
        <f>RANK(R17,$R$2:$R$94)</f>
        <v>21</v>
      </c>
      <c r="I17" s="1">
        <f t="shared" si="1"/>
        <v>14</v>
      </c>
      <c r="J17" s="2">
        <v>494</v>
      </c>
      <c r="K17" s="2">
        <v>2015</v>
      </c>
      <c r="L17" s="2">
        <v>2018</v>
      </c>
      <c r="M17" s="2" t="s">
        <v>299</v>
      </c>
      <c r="N17" s="2">
        <v>0.254</v>
      </c>
      <c r="O17" s="2">
        <v>1708</v>
      </c>
      <c r="P17" s="2">
        <v>245</v>
      </c>
      <c r="Q17" s="5">
        <f>P17/O17</f>
        <v>0.14344262295081966</v>
      </c>
      <c r="R17" s="2">
        <v>0.33100000000000002</v>
      </c>
      <c r="S17" s="2">
        <v>0.47299999999999998</v>
      </c>
      <c r="T17" s="2">
        <v>0.80400000000000005</v>
      </c>
      <c r="U17" s="2">
        <v>434</v>
      </c>
      <c r="V17" s="2">
        <v>101</v>
      </c>
      <c r="W17" s="2">
        <v>3</v>
      </c>
      <c r="X17" s="2">
        <v>89</v>
      </c>
      <c r="Y17" s="2">
        <v>287</v>
      </c>
      <c r="Z17" s="2">
        <v>192</v>
      </c>
      <c r="AA17" s="2">
        <v>16</v>
      </c>
      <c r="AB17" s="2">
        <v>426</v>
      </c>
      <c r="AC17" s="2">
        <v>12</v>
      </c>
      <c r="AD17" s="2">
        <v>2</v>
      </c>
      <c r="AE17" s="2">
        <v>15</v>
      </c>
      <c r="AF17" s="2">
        <v>38</v>
      </c>
      <c r="AG17" s="2">
        <v>18</v>
      </c>
      <c r="AH17" s="2">
        <v>4</v>
      </c>
      <c r="AI17" s="2" t="s">
        <v>1239</v>
      </c>
      <c r="AJ17" s="2" t="s">
        <v>1240</v>
      </c>
    </row>
    <row r="18" spans="1:36">
      <c r="A18" s="1">
        <f>RANK(C18,$C$2:$C$94,1)</f>
        <v>17</v>
      </c>
      <c r="B18" s="2" t="s">
        <v>1259</v>
      </c>
      <c r="C18" s="1">
        <f>D18+E18+F18</f>
        <v>63.5</v>
      </c>
      <c r="D18" s="1">
        <v>47</v>
      </c>
      <c r="E18" s="1">
        <f>RANK(Q18, $Q$2:$Q$94)</f>
        <v>12</v>
      </c>
      <c r="F18" s="1">
        <f t="shared" si="0"/>
        <v>4.5</v>
      </c>
      <c r="G18" s="1">
        <f>RANK(S18, $S$2:$S$94)</f>
        <v>6</v>
      </c>
      <c r="H18" s="1">
        <f>RANK(R18,$R$2:$R$94)</f>
        <v>19</v>
      </c>
      <c r="I18" s="1">
        <f t="shared" si="1"/>
        <v>9</v>
      </c>
      <c r="J18" s="2">
        <v>380</v>
      </c>
      <c r="K18" s="2">
        <v>2015</v>
      </c>
      <c r="L18" s="2">
        <v>2018</v>
      </c>
      <c r="M18" s="2" t="s">
        <v>429</v>
      </c>
      <c r="N18" s="2">
        <v>0.245</v>
      </c>
      <c r="O18" s="2">
        <v>1402</v>
      </c>
      <c r="P18" s="2">
        <v>210</v>
      </c>
      <c r="Q18" s="5">
        <f>P18/O18</f>
        <v>0.14978601997146934</v>
      </c>
      <c r="R18" s="2">
        <v>0.33600000000000002</v>
      </c>
      <c r="S18" s="2">
        <v>0.47899999999999998</v>
      </c>
      <c r="T18" s="2">
        <v>0.81499999999999995</v>
      </c>
      <c r="U18" s="2">
        <v>343</v>
      </c>
      <c r="V18" s="2">
        <v>68</v>
      </c>
      <c r="W18" s="2">
        <v>4</v>
      </c>
      <c r="X18" s="2">
        <v>84</v>
      </c>
      <c r="Y18" s="2">
        <v>236</v>
      </c>
      <c r="Z18" s="2">
        <v>192</v>
      </c>
      <c r="AA18" s="2">
        <v>7</v>
      </c>
      <c r="AB18" s="2">
        <v>581</v>
      </c>
      <c r="AC18" s="2">
        <v>6</v>
      </c>
      <c r="AD18" s="2">
        <v>0</v>
      </c>
      <c r="AE18" s="2">
        <v>8</v>
      </c>
      <c r="AF18" s="2">
        <v>31</v>
      </c>
      <c r="AG18" s="2">
        <v>2</v>
      </c>
      <c r="AH18" s="2">
        <v>1</v>
      </c>
      <c r="AI18" s="2" t="s">
        <v>1260</v>
      </c>
      <c r="AJ18" s="2" t="s">
        <v>80</v>
      </c>
    </row>
    <row r="19" spans="1:36">
      <c r="A19" s="1">
        <f>RANK(C19,$C$2:$C$94,1)</f>
        <v>18</v>
      </c>
      <c r="B19" s="2" t="s">
        <v>1316</v>
      </c>
      <c r="C19" s="1">
        <f>D19+E19+F19</f>
        <v>64.5</v>
      </c>
      <c r="D19" s="1">
        <v>11</v>
      </c>
      <c r="E19" s="1">
        <f>RANK(Q19, $Q$2:$Q$94)</f>
        <v>39</v>
      </c>
      <c r="F19" s="1">
        <f t="shared" si="0"/>
        <v>14.5</v>
      </c>
      <c r="G19" s="1">
        <f>RANK(S19, $S$2:$S$94)</f>
        <v>25</v>
      </c>
      <c r="H19" s="1">
        <f>RANK(R19,$R$2:$R$94)</f>
        <v>44</v>
      </c>
      <c r="I19" s="1">
        <f t="shared" si="1"/>
        <v>29</v>
      </c>
      <c r="J19" s="2">
        <v>313</v>
      </c>
      <c r="K19" s="2">
        <v>2015</v>
      </c>
      <c r="L19" s="2">
        <v>2018</v>
      </c>
      <c r="M19" s="2" t="s">
        <v>301</v>
      </c>
      <c r="N19" s="2">
        <v>0.27500000000000002</v>
      </c>
      <c r="O19" s="2">
        <v>1159</v>
      </c>
      <c r="P19" s="2">
        <v>154</v>
      </c>
      <c r="Q19" s="5">
        <f>P19/O19</f>
        <v>0.13287316652286454</v>
      </c>
      <c r="R19" s="2">
        <v>0.315</v>
      </c>
      <c r="S19" s="2">
        <v>0.44</v>
      </c>
      <c r="T19" s="2">
        <v>0.75600000000000001</v>
      </c>
      <c r="U19" s="2">
        <v>319</v>
      </c>
      <c r="V19" s="2">
        <v>78</v>
      </c>
      <c r="W19" s="2">
        <v>4</v>
      </c>
      <c r="X19" s="2">
        <v>35</v>
      </c>
      <c r="Y19" s="2">
        <v>153</v>
      </c>
      <c r="Z19" s="2">
        <v>61</v>
      </c>
      <c r="AA19" s="2">
        <v>1</v>
      </c>
      <c r="AB19" s="2">
        <v>232</v>
      </c>
      <c r="AC19" s="2">
        <v>9</v>
      </c>
      <c r="AD19" s="2">
        <v>2</v>
      </c>
      <c r="AE19" s="2">
        <v>4</v>
      </c>
      <c r="AF19" s="2">
        <v>23</v>
      </c>
      <c r="AG19" s="2">
        <v>14</v>
      </c>
      <c r="AH19" s="2">
        <v>6</v>
      </c>
      <c r="AI19" s="2" t="s">
        <v>290</v>
      </c>
      <c r="AJ19" s="2" t="s">
        <v>297</v>
      </c>
    </row>
    <row r="20" spans="1:36">
      <c r="A20" s="1">
        <f>RANK(C20,$C$2:$C$94,1)</f>
        <v>19</v>
      </c>
      <c r="B20" s="2" t="s">
        <v>1337</v>
      </c>
      <c r="C20" s="1">
        <f>D20+E20+F20</f>
        <v>67.5</v>
      </c>
      <c r="D20" s="1">
        <v>6</v>
      </c>
      <c r="E20" s="1">
        <f>RANK(Q20, $Q$2:$Q$94)</f>
        <v>48</v>
      </c>
      <c r="F20" s="1">
        <f t="shared" si="0"/>
        <v>13.5</v>
      </c>
      <c r="G20" s="1">
        <f>RANK(S20, $S$2:$S$94)</f>
        <v>25</v>
      </c>
      <c r="H20" s="1">
        <f>RANK(R20,$R$2:$R$94)</f>
        <v>37</v>
      </c>
      <c r="I20" s="1">
        <f t="shared" si="1"/>
        <v>27</v>
      </c>
      <c r="J20" s="2">
        <v>300</v>
      </c>
      <c r="K20" s="2">
        <v>2016</v>
      </c>
      <c r="L20" s="2">
        <v>2018</v>
      </c>
      <c r="M20" s="2" t="s">
        <v>519</v>
      </c>
      <c r="N20" s="2">
        <v>0.28599999999999998</v>
      </c>
      <c r="O20" s="2">
        <v>1151</v>
      </c>
      <c r="P20" s="2">
        <v>143</v>
      </c>
      <c r="Q20" s="5">
        <f>P20/O20</f>
        <v>0.12423979148566464</v>
      </c>
      <c r="R20" s="2">
        <v>0.32</v>
      </c>
      <c r="S20" s="2">
        <v>0.44</v>
      </c>
      <c r="T20" s="2">
        <v>0.75900000000000001</v>
      </c>
      <c r="U20" s="2">
        <v>329</v>
      </c>
      <c r="V20" s="2">
        <v>80</v>
      </c>
      <c r="W20" s="2">
        <v>2</v>
      </c>
      <c r="X20" s="2">
        <v>31</v>
      </c>
      <c r="Y20" s="2">
        <v>164</v>
      </c>
      <c r="Z20" s="2">
        <v>50</v>
      </c>
      <c r="AA20" s="2">
        <v>1</v>
      </c>
      <c r="AB20" s="2">
        <v>132</v>
      </c>
      <c r="AC20" s="2">
        <v>14</v>
      </c>
      <c r="AD20" s="2">
        <v>0</v>
      </c>
      <c r="AE20" s="2">
        <v>14</v>
      </c>
      <c r="AF20" s="2">
        <v>41</v>
      </c>
      <c r="AG20" s="2">
        <v>9</v>
      </c>
      <c r="AH20" s="2">
        <v>4</v>
      </c>
      <c r="AI20" s="2" t="s">
        <v>1338</v>
      </c>
      <c r="AJ20" s="2" t="s">
        <v>127</v>
      </c>
    </row>
    <row r="21" spans="1:36">
      <c r="A21" s="1">
        <f>RANK(C21,$C$2:$C$94,1)</f>
        <v>19</v>
      </c>
      <c r="B21" s="2" t="s">
        <v>1249</v>
      </c>
      <c r="C21" s="1">
        <f>D21+E21+F21</f>
        <v>67.5</v>
      </c>
      <c r="D21" s="1">
        <v>17</v>
      </c>
      <c r="E21" s="1">
        <f>RANK(Q21, $Q$2:$Q$94)</f>
        <v>41</v>
      </c>
      <c r="F21" s="1">
        <f t="shared" si="0"/>
        <v>9.5</v>
      </c>
      <c r="G21" s="1">
        <f>RANK(S21, $S$2:$S$94)</f>
        <v>22</v>
      </c>
      <c r="H21" s="1">
        <f>RANK(R21,$R$2:$R$94)</f>
        <v>15</v>
      </c>
      <c r="I21" s="1">
        <f t="shared" si="1"/>
        <v>19</v>
      </c>
      <c r="J21" s="2">
        <v>463</v>
      </c>
      <c r="K21" s="2">
        <v>2015</v>
      </c>
      <c r="L21" s="2">
        <v>2018</v>
      </c>
      <c r="M21" s="2" t="s">
        <v>301</v>
      </c>
      <c r="N21" s="2">
        <v>0.26700000000000002</v>
      </c>
      <c r="O21" s="2">
        <v>1670</v>
      </c>
      <c r="P21" s="2">
        <v>221</v>
      </c>
      <c r="Q21" s="5">
        <f>P21/O21</f>
        <v>0.13233532934131736</v>
      </c>
      <c r="R21" s="2">
        <v>0.33900000000000002</v>
      </c>
      <c r="S21" s="2">
        <v>0.45100000000000001</v>
      </c>
      <c r="T21" s="2">
        <v>0.78900000000000003</v>
      </c>
      <c r="U21" s="2">
        <v>446</v>
      </c>
      <c r="V21" s="2">
        <v>105</v>
      </c>
      <c r="W21" s="2">
        <v>8</v>
      </c>
      <c r="X21" s="2">
        <v>62</v>
      </c>
      <c r="Y21" s="2">
        <v>239</v>
      </c>
      <c r="Z21" s="2">
        <v>158</v>
      </c>
      <c r="AA21" s="2">
        <v>4</v>
      </c>
      <c r="AB21" s="2">
        <v>382</v>
      </c>
      <c r="AC21" s="2">
        <v>28</v>
      </c>
      <c r="AD21" s="2">
        <v>1</v>
      </c>
      <c r="AE21" s="2">
        <v>11</v>
      </c>
      <c r="AF21" s="2">
        <v>53</v>
      </c>
      <c r="AG21" s="2">
        <v>14</v>
      </c>
      <c r="AH21" s="2">
        <v>12</v>
      </c>
      <c r="AI21" s="2" t="s">
        <v>1250</v>
      </c>
      <c r="AJ21" s="2" t="s">
        <v>339</v>
      </c>
    </row>
    <row r="22" spans="1:36">
      <c r="A22" s="1">
        <f>RANK(C22,$C$2:$C$94,1)</f>
        <v>19</v>
      </c>
      <c r="B22" s="2" t="s">
        <v>1027</v>
      </c>
      <c r="C22" s="1">
        <f>D22+E22+F22</f>
        <v>67.5</v>
      </c>
      <c r="D22" s="1">
        <v>38</v>
      </c>
      <c r="E22" s="1">
        <f>RANK(Q22, $Q$2:$Q$94)</f>
        <v>21</v>
      </c>
      <c r="F22" s="1">
        <f t="shared" si="0"/>
        <v>8.5</v>
      </c>
      <c r="G22" s="1">
        <f>RANK(S22, $S$2:$S$94)</f>
        <v>12</v>
      </c>
      <c r="H22" s="1">
        <f>RANK(R22,$R$2:$R$94)</f>
        <v>29</v>
      </c>
      <c r="I22" s="1">
        <f t="shared" si="1"/>
        <v>17</v>
      </c>
      <c r="J22" s="2">
        <v>338</v>
      </c>
      <c r="K22" s="2">
        <v>2015</v>
      </c>
      <c r="L22" s="2">
        <v>2018</v>
      </c>
      <c r="M22" s="2" t="s">
        <v>301</v>
      </c>
      <c r="N22" s="2">
        <v>0.252</v>
      </c>
      <c r="O22" s="2">
        <v>1106</v>
      </c>
      <c r="P22" s="2">
        <v>157</v>
      </c>
      <c r="Q22" s="5">
        <f>P22/O22</f>
        <v>0.14195298372513562</v>
      </c>
      <c r="R22" s="2">
        <v>0.32500000000000001</v>
      </c>
      <c r="S22" s="2">
        <v>0.46899999999999997</v>
      </c>
      <c r="T22" s="2">
        <v>0.79400000000000004</v>
      </c>
      <c r="U22" s="2">
        <v>279</v>
      </c>
      <c r="V22" s="2">
        <v>55</v>
      </c>
      <c r="W22" s="2">
        <v>4</v>
      </c>
      <c r="X22" s="2">
        <v>59</v>
      </c>
      <c r="Y22" s="2">
        <v>159</v>
      </c>
      <c r="Z22" s="2">
        <v>92</v>
      </c>
      <c r="AA22" s="2">
        <v>9</v>
      </c>
      <c r="AB22" s="2">
        <v>285</v>
      </c>
      <c r="AC22" s="2">
        <v>30</v>
      </c>
      <c r="AD22" s="2">
        <v>0</v>
      </c>
      <c r="AE22" s="2">
        <v>7</v>
      </c>
      <c r="AF22" s="2">
        <v>16</v>
      </c>
      <c r="AG22" s="2">
        <v>12</v>
      </c>
      <c r="AH22" s="2">
        <v>10</v>
      </c>
      <c r="AI22" s="2" t="s">
        <v>292</v>
      </c>
      <c r="AJ22" s="2" t="s">
        <v>1304</v>
      </c>
    </row>
    <row r="23" spans="1:36">
      <c r="A23" s="1">
        <f>RANK(C23,$C$2:$C$94,1)</f>
        <v>22</v>
      </c>
      <c r="B23" s="2" t="s">
        <v>1363</v>
      </c>
      <c r="C23" s="1">
        <f>D23+E23+F23</f>
        <v>69</v>
      </c>
      <c r="D23" s="1">
        <v>14</v>
      </c>
      <c r="E23" s="1">
        <f>RANK(Q23, $Q$2:$Q$94)</f>
        <v>50</v>
      </c>
      <c r="F23" s="1">
        <f t="shared" si="0"/>
        <v>5</v>
      </c>
      <c r="G23" s="1">
        <f>RANK(S23, $S$2:$S$94)</f>
        <v>17</v>
      </c>
      <c r="H23" s="1">
        <f>RANK(R23,$R$2:$R$94)</f>
        <v>6</v>
      </c>
      <c r="I23" s="1">
        <f t="shared" si="1"/>
        <v>10</v>
      </c>
      <c r="J23" s="2">
        <v>321</v>
      </c>
      <c r="K23" s="2">
        <v>2016</v>
      </c>
      <c r="L23" s="2">
        <v>2018</v>
      </c>
      <c r="M23" s="2" t="s">
        <v>284</v>
      </c>
      <c r="N23" s="2">
        <v>0.27100000000000002</v>
      </c>
      <c r="O23" s="2">
        <v>1065</v>
      </c>
      <c r="P23" s="2">
        <v>131</v>
      </c>
      <c r="Q23" s="5">
        <f>P23/O23</f>
        <v>0.12300469483568074</v>
      </c>
      <c r="R23" s="2">
        <v>0.35599999999999998</v>
      </c>
      <c r="S23" s="2">
        <v>0.45800000000000002</v>
      </c>
      <c r="T23" s="2">
        <v>0.81399999999999995</v>
      </c>
      <c r="U23" s="2">
        <v>289</v>
      </c>
      <c r="V23" s="2">
        <v>61</v>
      </c>
      <c r="W23" s="2">
        <v>6</v>
      </c>
      <c r="X23" s="2">
        <v>42</v>
      </c>
      <c r="Y23" s="2">
        <v>160</v>
      </c>
      <c r="Z23" s="2">
        <v>123</v>
      </c>
      <c r="AA23" s="2">
        <v>4</v>
      </c>
      <c r="AB23" s="2">
        <v>275</v>
      </c>
      <c r="AC23" s="2">
        <v>20</v>
      </c>
      <c r="AD23" s="2">
        <v>3</v>
      </c>
      <c r="AE23" s="2">
        <v>5</v>
      </c>
      <c r="AF23" s="2">
        <v>33</v>
      </c>
      <c r="AG23" s="2">
        <v>11</v>
      </c>
      <c r="AH23" s="2">
        <v>7</v>
      </c>
      <c r="AI23" s="2" t="s">
        <v>1364</v>
      </c>
      <c r="AJ23" s="2" t="s">
        <v>154</v>
      </c>
    </row>
    <row r="24" spans="1:36">
      <c r="A24" s="1">
        <f>RANK(C24,$C$2:$C$94,1)</f>
        <v>23</v>
      </c>
      <c r="B24" s="2" t="s">
        <v>1261</v>
      </c>
      <c r="C24" s="1">
        <f>D24+E24+F24</f>
        <v>70</v>
      </c>
      <c r="D24" s="1">
        <v>51</v>
      </c>
      <c r="E24" s="1">
        <f>RANK(Q24, $Q$2:$Q$94)</f>
        <v>10</v>
      </c>
      <c r="F24" s="1">
        <f t="shared" si="0"/>
        <v>9</v>
      </c>
      <c r="G24" s="1">
        <f>RANK(S24, $S$2:$S$94)</f>
        <v>11</v>
      </c>
      <c r="H24" s="1">
        <f>RANK(R24,$R$2:$R$94)</f>
        <v>35</v>
      </c>
      <c r="I24" s="1">
        <f t="shared" si="1"/>
        <v>18</v>
      </c>
      <c r="J24" s="2">
        <v>406</v>
      </c>
      <c r="K24" s="2">
        <v>2011</v>
      </c>
      <c r="L24" s="2">
        <v>2018</v>
      </c>
      <c r="M24" s="2" t="s">
        <v>419</v>
      </c>
      <c r="N24" s="2">
        <v>0.24399999999999999</v>
      </c>
      <c r="O24" s="2">
        <v>1342</v>
      </c>
      <c r="P24" s="2">
        <v>208</v>
      </c>
      <c r="Q24" s="5">
        <f>P24/O24</f>
        <v>0.15499254843517138</v>
      </c>
      <c r="R24" s="2">
        <v>0.32100000000000001</v>
      </c>
      <c r="S24" s="2">
        <v>0.47</v>
      </c>
      <c r="T24" s="2">
        <v>0.79200000000000004</v>
      </c>
      <c r="U24" s="2">
        <v>327</v>
      </c>
      <c r="V24" s="2">
        <v>72</v>
      </c>
      <c r="W24" s="2">
        <v>14</v>
      </c>
      <c r="X24" s="2">
        <v>68</v>
      </c>
      <c r="Y24" s="2">
        <v>162</v>
      </c>
      <c r="Z24" s="2">
        <v>141</v>
      </c>
      <c r="AA24" s="2">
        <v>9</v>
      </c>
      <c r="AB24" s="2">
        <v>430</v>
      </c>
      <c r="AC24" s="2">
        <v>15</v>
      </c>
      <c r="AD24" s="2">
        <v>2</v>
      </c>
      <c r="AE24" s="2">
        <v>5</v>
      </c>
      <c r="AF24" s="2">
        <v>22</v>
      </c>
      <c r="AG24" s="2">
        <v>14</v>
      </c>
      <c r="AH24" s="2">
        <v>4</v>
      </c>
      <c r="AI24" s="2" t="s">
        <v>1262</v>
      </c>
      <c r="AJ24" s="2" t="s">
        <v>1263</v>
      </c>
    </row>
    <row r="25" spans="1:36">
      <c r="A25" s="1">
        <f>RANK(C25,$C$2:$C$94,1)</f>
        <v>24</v>
      </c>
      <c r="B25" s="2" t="s">
        <v>1162</v>
      </c>
      <c r="C25" s="1">
        <f>D25+E25+F25</f>
        <v>70.5</v>
      </c>
      <c r="D25" s="1">
        <v>45</v>
      </c>
      <c r="E25" s="1">
        <f>RANK(Q25, $Q$2:$Q$94)</f>
        <v>15</v>
      </c>
      <c r="F25" s="1">
        <f t="shared" si="0"/>
        <v>10.5</v>
      </c>
      <c r="G25" s="1">
        <f>RANK(S25, $S$2:$S$94)</f>
        <v>23</v>
      </c>
      <c r="H25" s="1">
        <f>RANK(R25,$R$2:$R$94)</f>
        <v>20</v>
      </c>
      <c r="I25" s="1">
        <f t="shared" si="1"/>
        <v>21</v>
      </c>
      <c r="J25" s="2">
        <v>500</v>
      </c>
      <c r="K25" s="2">
        <v>2014</v>
      </c>
      <c r="L25" s="2">
        <v>2018</v>
      </c>
      <c r="M25" s="2" t="s">
        <v>448</v>
      </c>
      <c r="N25" s="2">
        <v>0.247</v>
      </c>
      <c r="O25" s="2">
        <v>1742</v>
      </c>
      <c r="P25" s="2">
        <v>257</v>
      </c>
      <c r="Q25" s="5">
        <f>P25/O25</f>
        <v>0.14753157290470723</v>
      </c>
      <c r="R25" s="2">
        <v>0.33200000000000002</v>
      </c>
      <c r="S25" s="2">
        <v>0.44800000000000001</v>
      </c>
      <c r="T25" s="2">
        <v>0.78</v>
      </c>
      <c r="U25" s="2">
        <v>430</v>
      </c>
      <c r="V25" s="2">
        <v>88</v>
      </c>
      <c r="W25" s="2">
        <v>19</v>
      </c>
      <c r="X25" s="2">
        <v>75</v>
      </c>
      <c r="Y25" s="2">
        <v>272</v>
      </c>
      <c r="Z25" s="2">
        <v>219</v>
      </c>
      <c r="AA25" s="2">
        <v>21</v>
      </c>
      <c r="AB25" s="2">
        <v>505</v>
      </c>
      <c r="AC25" s="2">
        <v>12</v>
      </c>
      <c r="AD25" s="2">
        <v>0</v>
      </c>
      <c r="AE25" s="2">
        <v>17</v>
      </c>
      <c r="AF25" s="2">
        <v>41</v>
      </c>
      <c r="AG25" s="2">
        <v>17</v>
      </c>
      <c r="AH25" s="2">
        <v>10</v>
      </c>
      <c r="AI25" s="2" t="s">
        <v>1235</v>
      </c>
      <c r="AJ25" s="2" t="s">
        <v>255</v>
      </c>
    </row>
    <row r="26" spans="1:36">
      <c r="A26" s="1">
        <f>RANK(C26,$C$2:$C$94,1)</f>
        <v>25</v>
      </c>
      <c r="B26" s="2" t="s">
        <v>1166</v>
      </c>
      <c r="C26" s="1">
        <f>D26+E26+F26</f>
        <v>77</v>
      </c>
      <c r="D26" s="1">
        <v>5</v>
      </c>
      <c r="E26" s="1">
        <f>RANK(Q26, $Q$2:$Q$94)</f>
        <v>52</v>
      </c>
      <c r="F26" s="1">
        <f t="shared" si="0"/>
        <v>20</v>
      </c>
      <c r="G26" s="1">
        <f>RANK(S26, $S$2:$S$94)</f>
        <v>50</v>
      </c>
      <c r="H26" s="1">
        <f>RANK(R26,$R$2:$R$94)</f>
        <v>17</v>
      </c>
      <c r="I26" s="1">
        <f t="shared" si="1"/>
        <v>40</v>
      </c>
      <c r="J26" s="2">
        <v>398</v>
      </c>
      <c r="K26" s="2">
        <v>2014</v>
      </c>
      <c r="L26" s="2">
        <v>2018</v>
      </c>
      <c r="M26" s="2" t="s">
        <v>448</v>
      </c>
      <c r="N26" s="2">
        <v>0.28599999999999998</v>
      </c>
      <c r="O26" s="2">
        <v>1441</v>
      </c>
      <c r="P26" s="2">
        <v>176</v>
      </c>
      <c r="Q26" s="5">
        <f>P26/O26</f>
        <v>0.12213740458015267</v>
      </c>
      <c r="R26" s="2">
        <v>0.33700000000000002</v>
      </c>
      <c r="S26" s="2">
        <v>0.38700000000000001</v>
      </c>
      <c r="T26" s="2">
        <v>0.72399999999999998</v>
      </c>
      <c r="U26" s="2">
        <v>412</v>
      </c>
      <c r="V26" s="2">
        <v>65</v>
      </c>
      <c r="W26" s="2">
        <v>9</v>
      </c>
      <c r="X26" s="2">
        <v>21</v>
      </c>
      <c r="Y26" s="2">
        <v>155</v>
      </c>
      <c r="Z26" s="2">
        <v>96</v>
      </c>
      <c r="AA26" s="2">
        <v>1</v>
      </c>
      <c r="AB26" s="2">
        <v>251</v>
      </c>
      <c r="AC26" s="2">
        <v>18</v>
      </c>
      <c r="AD26" s="2">
        <v>5</v>
      </c>
      <c r="AE26" s="2">
        <v>8</v>
      </c>
      <c r="AF26" s="2">
        <v>48</v>
      </c>
      <c r="AG26" s="2">
        <v>31</v>
      </c>
      <c r="AH26" s="2">
        <v>12</v>
      </c>
      <c r="AI26" s="2" t="s">
        <v>1290</v>
      </c>
      <c r="AJ26" s="2" t="s">
        <v>1291</v>
      </c>
    </row>
    <row r="27" spans="1:36">
      <c r="A27" s="1">
        <f>RANK(C27,$C$2:$C$94,1)</f>
        <v>26</v>
      </c>
      <c r="B27" s="2" t="s">
        <v>1307</v>
      </c>
      <c r="C27" s="1">
        <f>D27+E27+F27</f>
        <v>79</v>
      </c>
      <c r="D27" s="1">
        <v>31</v>
      </c>
      <c r="E27" s="1">
        <f>RANK(Q27, $Q$2:$Q$94)</f>
        <v>22</v>
      </c>
      <c r="F27" s="1">
        <f t="shared" si="0"/>
        <v>26</v>
      </c>
      <c r="G27" s="1">
        <f>RANK(S27, $S$2:$S$94)</f>
        <v>53</v>
      </c>
      <c r="H27" s="1">
        <f>RANK(R27,$R$2:$R$94)</f>
        <v>52</v>
      </c>
      <c r="I27" s="1">
        <f t="shared" si="1"/>
        <v>52</v>
      </c>
      <c r="J27" s="2">
        <v>370</v>
      </c>
      <c r="K27" s="2">
        <v>2012</v>
      </c>
      <c r="L27" s="2">
        <v>2017</v>
      </c>
      <c r="M27" s="2" t="s">
        <v>507</v>
      </c>
      <c r="N27" s="2">
        <v>0.25800000000000001</v>
      </c>
      <c r="O27" s="2">
        <v>1101</v>
      </c>
      <c r="P27" s="2">
        <v>156</v>
      </c>
      <c r="Q27" s="5">
        <f>P27/O27</f>
        <v>0.14168937329700274</v>
      </c>
      <c r="R27" s="2">
        <v>0.31</v>
      </c>
      <c r="S27" s="2">
        <v>0.38400000000000001</v>
      </c>
      <c r="T27" s="2">
        <v>0.69499999999999995</v>
      </c>
      <c r="U27" s="2">
        <v>284</v>
      </c>
      <c r="V27" s="2">
        <v>51</v>
      </c>
      <c r="W27" s="2">
        <v>14</v>
      </c>
      <c r="X27" s="2">
        <v>20</v>
      </c>
      <c r="Y27" s="2">
        <v>111</v>
      </c>
      <c r="Z27" s="2">
        <v>71</v>
      </c>
      <c r="AA27" s="2">
        <v>2</v>
      </c>
      <c r="AB27" s="2">
        <v>275</v>
      </c>
      <c r="AC27" s="2">
        <v>16</v>
      </c>
      <c r="AD27" s="2">
        <v>11</v>
      </c>
      <c r="AE27" s="2">
        <v>7</v>
      </c>
      <c r="AF27" s="2">
        <v>20</v>
      </c>
      <c r="AG27" s="2">
        <v>24</v>
      </c>
      <c r="AH27" s="2">
        <v>3</v>
      </c>
      <c r="AI27" s="2" t="s">
        <v>1308</v>
      </c>
      <c r="AJ27" s="2" t="s">
        <v>1309</v>
      </c>
    </row>
    <row r="28" spans="1:36">
      <c r="A28" s="1">
        <f>RANK(C28,$C$2:$C$94,1)</f>
        <v>27</v>
      </c>
      <c r="B28" s="2" t="s">
        <v>1400</v>
      </c>
      <c r="C28" s="1">
        <f>D28+E28+F28</f>
        <v>81.5</v>
      </c>
      <c r="D28" s="1">
        <v>35</v>
      </c>
      <c r="E28" s="1">
        <f>RANK(Q28, $Q$2:$Q$94)</f>
        <v>17</v>
      </c>
      <c r="F28" s="1">
        <f t="shared" si="0"/>
        <v>29.5</v>
      </c>
      <c r="G28" s="1">
        <f>RANK(S28, $S$2:$S$94)</f>
        <v>64</v>
      </c>
      <c r="H28" s="1">
        <f>RANK(R28,$R$2:$R$94)</f>
        <v>49</v>
      </c>
      <c r="I28" s="1">
        <f t="shared" si="1"/>
        <v>59</v>
      </c>
      <c r="J28" s="2">
        <v>307</v>
      </c>
      <c r="K28" s="2">
        <v>2015</v>
      </c>
      <c r="L28" s="2">
        <v>2018</v>
      </c>
      <c r="M28" s="2" t="s">
        <v>300</v>
      </c>
      <c r="N28" s="2">
        <v>0.254</v>
      </c>
      <c r="O28" s="2">
        <v>779</v>
      </c>
      <c r="P28" s="2">
        <v>113</v>
      </c>
      <c r="Q28" s="5">
        <f>P28/O28</f>
        <v>0.14505776636713735</v>
      </c>
      <c r="R28" s="2">
        <v>0.312</v>
      </c>
      <c r="S28" s="2">
        <v>0.36699999999999999</v>
      </c>
      <c r="T28" s="2">
        <v>0.67900000000000005</v>
      </c>
      <c r="U28" s="2">
        <v>198</v>
      </c>
      <c r="V28" s="2">
        <v>27</v>
      </c>
      <c r="W28" s="2">
        <v>11</v>
      </c>
      <c r="X28" s="2">
        <v>13</v>
      </c>
      <c r="Y28" s="2">
        <v>68</v>
      </c>
      <c r="Z28" s="2">
        <v>66</v>
      </c>
      <c r="AA28" s="2">
        <v>10</v>
      </c>
      <c r="AB28" s="2">
        <v>166</v>
      </c>
      <c r="AC28" s="2">
        <v>3</v>
      </c>
      <c r="AD28" s="2">
        <v>8</v>
      </c>
      <c r="AE28" s="2">
        <v>7</v>
      </c>
      <c r="AF28" s="2">
        <v>14</v>
      </c>
      <c r="AG28" s="2">
        <v>22</v>
      </c>
      <c r="AH28" s="2">
        <v>3</v>
      </c>
      <c r="AI28" s="2" t="s">
        <v>1401</v>
      </c>
      <c r="AJ28" s="2" t="s">
        <v>1246</v>
      </c>
    </row>
    <row r="29" spans="1:36">
      <c r="A29" s="1">
        <f>RANK(C29,$C$2:$C$94,1)</f>
        <v>28</v>
      </c>
      <c r="B29" s="2" t="s">
        <v>1277</v>
      </c>
      <c r="C29" s="1">
        <f>D29+E29+F29</f>
        <v>84</v>
      </c>
      <c r="D29" s="1">
        <v>23</v>
      </c>
      <c r="E29" s="1">
        <f>RANK(Q29, $Q$2:$Q$94)</f>
        <v>56</v>
      </c>
      <c r="F29" s="1">
        <f t="shared" si="0"/>
        <v>5</v>
      </c>
      <c r="G29" s="1">
        <f>RANK(S29, $S$2:$S$94)</f>
        <v>12</v>
      </c>
      <c r="H29" s="1">
        <f>RANK(R29,$R$2:$R$94)</f>
        <v>11</v>
      </c>
      <c r="I29" s="1">
        <f t="shared" si="1"/>
        <v>10</v>
      </c>
      <c r="J29" s="2">
        <v>496</v>
      </c>
      <c r="K29" s="2">
        <v>2014</v>
      </c>
      <c r="L29" s="2">
        <v>2018</v>
      </c>
      <c r="M29" s="2" t="s">
        <v>441</v>
      </c>
      <c r="N29" s="2">
        <v>0.26100000000000001</v>
      </c>
      <c r="O29" s="2">
        <v>1549</v>
      </c>
      <c r="P29" s="2">
        <v>187</v>
      </c>
      <c r="Q29" s="5">
        <f>P29/O29</f>
        <v>0.12072304712717882</v>
      </c>
      <c r="R29" s="2">
        <v>0.34499999999999997</v>
      </c>
      <c r="S29" s="2">
        <v>0.46899999999999997</v>
      </c>
      <c r="T29" s="2">
        <v>0.81399999999999995</v>
      </c>
      <c r="U29" s="2">
        <v>405</v>
      </c>
      <c r="V29" s="2">
        <v>65</v>
      </c>
      <c r="W29" s="2">
        <v>2</v>
      </c>
      <c r="X29" s="2">
        <v>84</v>
      </c>
      <c r="Y29" s="2">
        <v>276</v>
      </c>
      <c r="Z29" s="2">
        <v>200</v>
      </c>
      <c r="AA29" s="2">
        <v>26</v>
      </c>
      <c r="AB29" s="2">
        <v>392</v>
      </c>
      <c r="AC29" s="2">
        <v>4</v>
      </c>
      <c r="AD29" s="2">
        <v>0</v>
      </c>
      <c r="AE29" s="2">
        <v>11</v>
      </c>
      <c r="AF29" s="2">
        <v>46</v>
      </c>
      <c r="AG29" s="2">
        <v>3</v>
      </c>
      <c r="AH29" s="2">
        <v>0</v>
      </c>
      <c r="AI29" s="2" t="s">
        <v>1278</v>
      </c>
      <c r="AJ29" s="2" t="s">
        <v>1279</v>
      </c>
    </row>
    <row r="30" spans="1:36">
      <c r="A30" s="1">
        <f>RANK(C30,$C$2:$C$94,1)</f>
        <v>29</v>
      </c>
      <c r="B30" s="2" t="s">
        <v>1236</v>
      </c>
      <c r="C30" s="1">
        <f>D30+E30+F30</f>
        <v>86</v>
      </c>
      <c r="D30" s="1">
        <v>53</v>
      </c>
      <c r="E30" s="1">
        <f>RANK(Q30, $Q$2:$Q$94)</f>
        <v>2</v>
      </c>
      <c r="F30" s="1">
        <f t="shared" si="0"/>
        <v>31</v>
      </c>
      <c r="G30" s="1">
        <f>RANK(S30, $S$2:$S$94)</f>
        <v>80</v>
      </c>
      <c r="H30" s="1">
        <f>RANK(R30,$R$2:$R$94)</f>
        <v>25</v>
      </c>
      <c r="I30" s="1">
        <f t="shared" si="1"/>
        <v>62</v>
      </c>
      <c r="J30" s="2">
        <v>412</v>
      </c>
      <c r="K30" s="2">
        <v>2015</v>
      </c>
      <c r="L30" s="2">
        <v>2018</v>
      </c>
      <c r="M30" s="2" t="s">
        <v>429</v>
      </c>
      <c r="N30" s="2">
        <v>0.24299999999999999</v>
      </c>
      <c r="O30" s="2">
        <v>1299</v>
      </c>
      <c r="P30" s="2">
        <v>245</v>
      </c>
      <c r="Q30" s="5">
        <f>P30/O30</f>
        <v>0.18860662047729021</v>
      </c>
      <c r="R30" s="2">
        <v>0.32700000000000001</v>
      </c>
      <c r="S30" s="2">
        <v>0.34</v>
      </c>
      <c r="T30" s="2">
        <v>0.66700000000000004</v>
      </c>
      <c r="U30" s="2">
        <v>316</v>
      </c>
      <c r="V30" s="2">
        <v>58</v>
      </c>
      <c r="W30" s="2">
        <v>13</v>
      </c>
      <c r="X30" s="2">
        <v>14</v>
      </c>
      <c r="Y30" s="2">
        <v>94</v>
      </c>
      <c r="Z30" s="2">
        <v>155</v>
      </c>
      <c r="AA30" s="2">
        <v>1</v>
      </c>
      <c r="AB30" s="2">
        <v>343</v>
      </c>
      <c r="AC30" s="2">
        <v>11</v>
      </c>
      <c r="AD30" s="2">
        <v>35</v>
      </c>
      <c r="AE30" s="2">
        <v>10</v>
      </c>
      <c r="AF30" s="2">
        <v>5</v>
      </c>
      <c r="AG30" s="2">
        <v>82</v>
      </c>
      <c r="AH30" s="2">
        <v>23</v>
      </c>
      <c r="AI30" s="2" t="s">
        <v>1237</v>
      </c>
      <c r="AJ30" s="2" t="s">
        <v>289</v>
      </c>
    </row>
    <row r="31" spans="1:36">
      <c r="A31" s="1">
        <f>RANK(C31,$C$2:$C$94,1)</f>
        <v>30</v>
      </c>
      <c r="B31" s="2" t="s">
        <v>1287</v>
      </c>
      <c r="C31" s="1">
        <f>D31+E31+F31</f>
        <v>88</v>
      </c>
      <c r="D31" s="1">
        <v>78</v>
      </c>
      <c r="E31" s="1">
        <f>RANK(Q31, $Q$2:$Q$94)</f>
        <v>4</v>
      </c>
      <c r="F31" s="1">
        <f t="shared" si="0"/>
        <v>6</v>
      </c>
      <c r="G31" s="1">
        <f>RANK(S31, $S$2:$S$94)</f>
        <v>10</v>
      </c>
      <c r="H31" s="1">
        <f>RANK(R31,$R$2:$R$94)</f>
        <v>15</v>
      </c>
      <c r="I31" s="1">
        <f t="shared" si="1"/>
        <v>12</v>
      </c>
      <c r="J31" s="2">
        <v>328</v>
      </c>
      <c r="K31" s="2">
        <v>2015</v>
      </c>
      <c r="L31" s="2">
        <v>2018</v>
      </c>
      <c r="M31" s="2" t="s">
        <v>429</v>
      </c>
      <c r="N31" s="2">
        <v>0.22900000000000001</v>
      </c>
      <c r="O31" s="2">
        <v>1059</v>
      </c>
      <c r="P31" s="2">
        <v>180</v>
      </c>
      <c r="Q31" s="5">
        <f>P31/O31</f>
        <v>0.16997167138810199</v>
      </c>
      <c r="R31" s="2">
        <v>0.33900000000000002</v>
      </c>
      <c r="S31" s="2">
        <v>0.47099999999999997</v>
      </c>
      <c r="T31" s="2">
        <v>0.81</v>
      </c>
      <c r="U31" s="2">
        <v>242</v>
      </c>
      <c r="V31" s="2">
        <v>34</v>
      </c>
      <c r="W31" s="2">
        <v>5</v>
      </c>
      <c r="X31" s="2">
        <v>71</v>
      </c>
      <c r="Y31" s="2">
        <v>160</v>
      </c>
      <c r="Z31" s="2">
        <v>169</v>
      </c>
      <c r="AA31" s="2">
        <v>22</v>
      </c>
      <c r="AB31" s="2">
        <v>359</v>
      </c>
      <c r="AC31" s="2">
        <v>10</v>
      </c>
      <c r="AD31" s="2">
        <v>1</v>
      </c>
      <c r="AE31" s="2">
        <v>3</v>
      </c>
      <c r="AF31" s="2">
        <v>14</v>
      </c>
      <c r="AG31" s="2">
        <v>8</v>
      </c>
      <c r="AH31" s="2">
        <v>7</v>
      </c>
      <c r="AI31" s="2" t="s">
        <v>1288</v>
      </c>
      <c r="AJ31" s="2" t="s">
        <v>154</v>
      </c>
    </row>
    <row r="32" spans="1:36">
      <c r="A32" s="1">
        <f>RANK(C32,$C$2:$C$94,1)</f>
        <v>31</v>
      </c>
      <c r="B32" s="2" t="s">
        <v>994</v>
      </c>
      <c r="C32" s="1">
        <f>D32+E32+F32</f>
        <v>89</v>
      </c>
      <c r="D32" s="1">
        <v>16</v>
      </c>
      <c r="E32" s="1">
        <f>RANK(Q32, $Q$2:$Q$94)</f>
        <v>61</v>
      </c>
      <c r="F32" s="1">
        <f t="shared" si="0"/>
        <v>12</v>
      </c>
      <c r="G32" s="1">
        <f>RANK(S32, $S$2:$S$94)</f>
        <v>15</v>
      </c>
      <c r="H32" s="1">
        <f>RANK(R32,$R$2:$R$94)</f>
        <v>54</v>
      </c>
      <c r="I32" s="1">
        <f t="shared" si="1"/>
        <v>24</v>
      </c>
      <c r="J32" s="2">
        <v>305</v>
      </c>
      <c r="K32" s="2">
        <v>2015</v>
      </c>
      <c r="L32" s="2">
        <v>2017</v>
      </c>
      <c r="M32" s="2" t="s">
        <v>284</v>
      </c>
      <c r="N32" s="2">
        <v>0.26800000000000002</v>
      </c>
      <c r="O32" s="2">
        <v>1102</v>
      </c>
      <c r="P32" s="2">
        <v>131</v>
      </c>
      <c r="Q32" s="5">
        <f>P32/O32</f>
        <v>0.11887477313974591</v>
      </c>
      <c r="R32" s="2">
        <v>0.307</v>
      </c>
      <c r="S32" s="2">
        <v>0.46200000000000002</v>
      </c>
      <c r="T32" s="2">
        <v>0.76900000000000002</v>
      </c>
      <c r="U32" s="2">
        <v>295</v>
      </c>
      <c r="V32" s="2">
        <v>60</v>
      </c>
      <c r="W32" s="2">
        <v>5</v>
      </c>
      <c r="X32" s="2">
        <v>48</v>
      </c>
      <c r="Y32" s="2">
        <v>163</v>
      </c>
      <c r="Z32" s="2">
        <v>61</v>
      </c>
      <c r="AA32" s="2">
        <v>4</v>
      </c>
      <c r="AB32" s="2">
        <v>296</v>
      </c>
      <c r="AC32" s="2">
        <v>3</v>
      </c>
      <c r="AD32" s="2">
        <v>0</v>
      </c>
      <c r="AE32" s="2">
        <v>3</v>
      </c>
      <c r="AF32" s="2">
        <v>36</v>
      </c>
      <c r="AG32" s="2">
        <v>7</v>
      </c>
      <c r="AH32" s="2">
        <v>6</v>
      </c>
      <c r="AI32" s="2" t="s">
        <v>1365</v>
      </c>
      <c r="AJ32" s="2" t="s">
        <v>255</v>
      </c>
    </row>
    <row r="33" spans="1:36">
      <c r="A33" s="1">
        <f>RANK(C33,$C$2:$C$94,1)</f>
        <v>32</v>
      </c>
      <c r="B33" s="2" t="s">
        <v>1320</v>
      </c>
      <c r="C33" s="1">
        <f>D33+E33+F33</f>
        <v>90</v>
      </c>
      <c r="D33" s="1">
        <v>32</v>
      </c>
      <c r="E33" s="1">
        <f>RANK(Q33, $Q$2:$Q$94)</f>
        <v>27</v>
      </c>
      <c r="F33" s="1">
        <f t="shared" si="0"/>
        <v>31</v>
      </c>
      <c r="G33" s="1">
        <f>RANK(S33, $S$2:$S$94)</f>
        <v>58</v>
      </c>
      <c r="H33" s="1">
        <f>RANK(R33,$R$2:$R$94)</f>
        <v>74</v>
      </c>
      <c r="I33" s="1">
        <f t="shared" si="1"/>
        <v>62</v>
      </c>
      <c r="J33" s="2">
        <v>364</v>
      </c>
      <c r="K33" s="2">
        <v>2014</v>
      </c>
      <c r="L33" s="2">
        <v>2018</v>
      </c>
      <c r="M33" s="2" t="s">
        <v>448</v>
      </c>
      <c r="N33" s="2">
        <v>0.25600000000000001</v>
      </c>
      <c r="O33" s="2">
        <v>1095</v>
      </c>
      <c r="P33" s="2">
        <v>152</v>
      </c>
      <c r="Q33" s="5">
        <f>P33/O33</f>
        <v>0.13881278538812786</v>
      </c>
      <c r="R33" s="2">
        <v>0.29199999999999998</v>
      </c>
      <c r="S33" s="2">
        <v>0.375</v>
      </c>
      <c r="T33" s="2">
        <v>0.66700000000000004</v>
      </c>
      <c r="U33" s="2">
        <v>280</v>
      </c>
      <c r="V33" s="2">
        <v>60</v>
      </c>
      <c r="W33" s="2">
        <v>16</v>
      </c>
      <c r="X33" s="2">
        <v>13</v>
      </c>
      <c r="Y33" s="2">
        <v>100</v>
      </c>
      <c r="Z33" s="2">
        <v>48</v>
      </c>
      <c r="AA33" s="2">
        <v>2</v>
      </c>
      <c r="AB33" s="2">
        <v>273</v>
      </c>
      <c r="AC33" s="2">
        <v>9</v>
      </c>
      <c r="AD33" s="2">
        <v>11</v>
      </c>
      <c r="AE33" s="2">
        <v>2</v>
      </c>
      <c r="AF33" s="2">
        <v>14</v>
      </c>
      <c r="AG33" s="2">
        <v>48</v>
      </c>
      <c r="AH33" s="2">
        <v>18</v>
      </c>
      <c r="AI33" s="2" t="s">
        <v>1321</v>
      </c>
      <c r="AJ33" s="2" t="s">
        <v>1322</v>
      </c>
    </row>
    <row r="34" spans="1:36">
      <c r="A34" s="1">
        <f>RANK(C34,$C$2:$C$94,1)</f>
        <v>32</v>
      </c>
      <c r="B34" s="2" t="s">
        <v>1266</v>
      </c>
      <c r="C34" s="1">
        <f>D34+E34+F34</f>
        <v>90</v>
      </c>
      <c r="D34" s="1">
        <v>26</v>
      </c>
      <c r="E34" s="1">
        <f>RANK(Q34, $Q$2:$Q$94)</f>
        <v>40</v>
      </c>
      <c r="F34" s="1">
        <f t="shared" ref="F34:F65" si="2">I34/2</f>
        <v>24</v>
      </c>
      <c r="G34" s="1">
        <f>RANK(S34, $S$2:$S$94)</f>
        <v>41</v>
      </c>
      <c r="H34" s="1">
        <f>RANK(R34,$R$2:$R$94)</f>
        <v>78</v>
      </c>
      <c r="I34" s="1">
        <f t="shared" ref="I34:I65" si="3">RANK(T34,$T$2:$T$94)</f>
        <v>48</v>
      </c>
      <c r="J34" s="2">
        <v>388</v>
      </c>
      <c r="K34" s="2">
        <v>2016</v>
      </c>
      <c r="L34" s="2">
        <v>2018</v>
      </c>
      <c r="M34" s="2" t="s">
        <v>279</v>
      </c>
      <c r="N34" s="2">
        <v>0.26</v>
      </c>
      <c r="O34" s="2">
        <v>1528</v>
      </c>
      <c r="P34" s="2">
        <v>203</v>
      </c>
      <c r="Q34" s="5">
        <f>P34/O34</f>
        <v>0.13285340314136126</v>
      </c>
      <c r="R34" s="2">
        <v>0.28799999999999998</v>
      </c>
      <c r="S34" s="2">
        <v>0.41499999999999998</v>
      </c>
      <c r="T34" s="2">
        <v>0.70299999999999996</v>
      </c>
      <c r="U34" s="2">
        <v>398</v>
      </c>
      <c r="V34" s="2">
        <v>75</v>
      </c>
      <c r="W34" s="2">
        <v>13</v>
      </c>
      <c r="X34" s="2">
        <v>45</v>
      </c>
      <c r="Y34" s="2">
        <v>148</v>
      </c>
      <c r="Z34" s="2">
        <v>54</v>
      </c>
      <c r="AA34" s="2">
        <v>2</v>
      </c>
      <c r="AB34" s="2">
        <v>418</v>
      </c>
      <c r="AC34" s="2">
        <v>8</v>
      </c>
      <c r="AD34" s="2">
        <v>10</v>
      </c>
      <c r="AE34" s="2">
        <v>5</v>
      </c>
      <c r="AF34" s="2">
        <v>41</v>
      </c>
      <c r="AG34" s="2">
        <v>51</v>
      </c>
      <c r="AH34" s="2">
        <v>11</v>
      </c>
      <c r="AI34" s="2" t="s">
        <v>282</v>
      </c>
      <c r="AJ34" s="2" t="s">
        <v>38</v>
      </c>
    </row>
    <row r="35" spans="1:36">
      <c r="A35" s="1">
        <f>RANK(C35,$C$2:$C$94,1)</f>
        <v>34</v>
      </c>
      <c r="B35" s="2" t="s">
        <v>1302</v>
      </c>
      <c r="C35" s="1">
        <f>D35+E35+F35</f>
        <v>91</v>
      </c>
      <c r="D35" s="1">
        <v>8</v>
      </c>
      <c r="E35" s="1">
        <f>RANK(Q35, $Q$2:$Q$94)</f>
        <v>59</v>
      </c>
      <c r="F35" s="1">
        <f t="shared" si="2"/>
        <v>24</v>
      </c>
      <c r="G35" s="1">
        <f>RANK(S35, $S$2:$S$94)</f>
        <v>55</v>
      </c>
      <c r="H35" s="1">
        <f>RANK(R35,$R$2:$R$94)</f>
        <v>35</v>
      </c>
      <c r="I35" s="1">
        <f t="shared" si="3"/>
        <v>48</v>
      </c>
      <c r="J35" s="2">
        <v>368</v>
      </c>
      <c r="K35" s="2">
        <v>2015</v>
      </c>
      <c r="L35" s="2">
        <v>2018</v>
      </c>
      <c r="M35" s="2" t="s">
        <v>294</v>
      </c>
      <c r="N35" s="2">
        <v>0.28399999999999997</v>
      </c>
      <c r="O35" s="2">
        <v>1337</v>
      </c>
      <c r="P35" s="2">
        <v>160</v>
      </c>
      <c r="Q35" s="5">
        <f>P35/O35</f>
        <v>0.11967090501121914</v>
      </c>
      <c r="R35" s="2">
        <v>0.32100000000000001</v>
      </c>
      <c r="S35" s="2">
        <v>0.38100000000000001</v>
      </c>
      <c r="T35" s="2">
        <v>0.70299999999999996</v>
      </c>
      <c r="U35" s="2">
        <v>380</v>
      </c>
      <c r="V35" s="2">
        <v>48</v>
      </c>
      <c r="W35" s="2">
        <v>11</v>
      </c>
      <c r="X35" s="2">
        <v>20</v>
      </c>
      <c r="Y35" s="2">
        <v>117</v>
      </c>
      <c r="Z35" s="2">
        <v>58</v>
      </c>
      <c r="AA35" s="2">
        <v>6</v>
      </c>
      <c r="AB35" s="2">
        <v>174</v>
      </c>
      <c r="AC35" s="2">
        <v>19</v>
      </c>
      <c r="AD35" s="2">
        <v>12</v>
      </c>
      <c r="AE35" s="2">
        <v>8</v>
      </c>
      <c r="AF35" s="2">
        <v>22</v>
      </c>
      <c r="AG35" s="2">
        <v>70</v>
      </c>
      <c r="AH35" s="2">
        <v>24</v>
      </c>
      <c r="AI35" s="2" t="s">
        <v>1303</v>
      </c>
      <c r="AJ35" s="2" t="s">
        <v>1304</v>
      </c>
    </row>
    <row r="36" spans="1:36">
      <c r="A36" s="1">
        <f>RANK(C36,$C$2:$C$94,1)</f>
        <v>35</v>
      </c>
      <c r="B36" s="2" t="s">
        <v>1323</v>
      </c>
      <c r="C36" s="1">
        <f>D36+E36+F36</f>
        <v>96</v>
      </c>
      <c r="D36" s="1">
        <v>15</v>
      </c>
      <c r="E36" s="1">
        <f>RANK(Q36, $Q$2:$Q$94)</f>
        <v>68</v>
      </c>
      <c r="F36" s="1">
        <f t="shared" si="2"/>
        <v>13</v>
      </c>
      <c r="G36" s="1">
        <f>RANK(S36, $S$2:$S$94)</f>
        <v>16</v>
      </c>
      <c r="H36" s="1">
        <f>RANK(R36,$R$2:$R$94)</f>
        <v>59</v>
      </c>
      <c r="I36" s="1">
        <f t="shared" si="3"/>
        <v>26</v>
      </c>
      <c r="J36" s="2">
        <v>345</v>
      </c>
      <c r="K36" s="2">
        <v>2016</v>
      </c>
      <c r="L36" s="2">
        <v>2018</v>
      </c>
      <c r="M36" s="2" t="s">
        <v>284</v>
      </c>
      <c r="N36" s="2">
        <v>0.26900000000000002</v>
      </c>
      <c r="O36" s="2">
        <v>1307</v>
      </c>
      <c r="P36" s="2">
        <v>151</v>
      </c>
      <c r="Q36" s="5">
        <f>P36/O36</f>
        <v>0.11553175210405509</v>
      </c>
      <c r="R36" s="2">
        <v>0.30199999999999999</v>
      </c>
      <c r="S36" s="2">
        <v>0.45900000000000002</v>
      </c>
      <c r="T36" s="2">
        <v>0.76100000000000001</v>
      </c>
      <c r="U36" s="2">
        <v>351</v>
      </c>
      <c r="V36" s="2">
        <v>63</v>
      </c>
      <c r="W36" s="2">
        <v>0</v>
      </c>
      <c r="X36" s="2">
        <v>62</v>
      </c>
      <c r="Y36" s="2">
        <v>188</v>
      </c>
      <c r="Z36" s="2">
        <v>58</v>
      </c>
      <c r="AA36" s="2">
        <v>1</v>
      </c>
      <c r="AB36" s="2">
        <v>306</v>
      </c>
      <c r="AC36" s="2">
        <v>7</v>
      </c>
      <c r="AD36" s="2">
        <v>1</v>
      </c>
      <c r="AE36" s="2">
        <v>4</v>
      </c>
      <c r="AF36" s="2">
        <v>44</v>
      </c>
      <c r="AG36" s="2">
        <v>0</v>
      </c>
      <c r="AH36" s="2">
        <v>1</v>
      </c>
      <c r="AI36" s="2" t="s">
        <v>1324</v>
      </c>
      <c r="AJ36" s="2" t="s">
        <v>1325</v>
      </c>
    </row>
    <row r="37" spans="1:36">
      <c r="A37" s="1">
        <f>RANK(C37,$C$2:$C$94,1)</f>
        <v>36</v>
      </c>
      <c r="B37" s="2" t="s">
        <v>1280</v>
      </c>
      <c r="C37" s="1">
        <f>D37+E37+F37</f>
        <v>97.5</v>
      </c>
      <c r="D37" s="1">
        <v>91</v>
      </c>
      <c r="E37" s="1">
        <f>RANK(Q37, $Q$2:$Q$94)</f>
        <v>3</v>
      </c>
      <c r="F37" s="1">
        <f t="shared" si="2"/>
        <v>3.5</v>
      </c>
      <c r="G37" s="1">
        <f>RANK(S37, $S$2:$S$94)</f>
        <v>4</v>
      </c>
      <c r="H37" s="1">
        <f>RANK(R37,$R$2:$R$94)</f>
        <v>40</v>
      </c>
      <c r="I37" s="1">
        <f t="shared" si="3"/>
        <v>7</v>
      </c>
      <c r="J37" s="2">
        <v>336</v>
      </c>
      <c r="K37" s="2">
        <v>2015</v>
      </c>
      <c r="L37" s="2">
        <v>2018</v>
      </c>
      <c r="M37" s="2" t="s">
        <v>294</v>
      </c>
      <c r="N37" s="2">
        <v>0.20499999999999999</v>
      </c>
      <c r="O37" s="2">
        <v>1054</v>
      </c>
      <c r="P37" s="2">
        <v>182</v>
      </c>
      <c r="Q37" s="5">
        <f>P37/O37</f>
        <v>0.17267552182163187</v>
      </c>
      <c r="R37" s="2">
        <v>0.31900000000000001</v>
      </c>
      <c r="S37" s="2">
        <v>0.499</v>
      </c>
      <c r="T37" s="2">
        <v>0.81799999999999995</v>
      </c>
      <c r="U37" s="2">
        <v>216</v>
      </c>
      <c r="V37" s="2">
        <v>45</v>
      </c>
      <c r="W37" s="2">
        <v>5</v>
      </c>
      <c r="X37" s="2">
        <v>85</v>
      </c>
      <c r="Y37" s="2">
        <v>182</v>
      </c>
      <c r="Z37" s="2">
        <v>165</v>
      </c>
      <c r="AA37" s="2">
        <v>8</v>
      </c>
      <c r="AB37" s="2">
        <v>467</v>
      </c>
      <c r="AC37" s="2">
        <v>11</v>
      </c>
      <c r="AD37" s="2">
        <v>0</v>
      </c>
      <c r="AE37" s="2">
        <v>0</v>
      </c>
      <c r="AF37" s="2">
        <v>6</v>
      </c>
      <c r="AG37" s="2">
        <v>14</v>
      </c>
      <c r="AH37" s="2">
        <v>6</v>
      </c>
      <c r="AI37" s="2" t="s">
        <v>1281</v>
      </c>
      <c r="AJ37" s="2" t="s">
        <v>289</v>
      </c>
    </row>
    <row r="38" spans="1:36">
      <c r="A38" s="1">
        <f>RANK(C38,$C$2:$C$94,1)</f>
        <v>37</v>
      </c>
      <c r="B38" s="2" t="s">
        <v>1292</v>
      </c>
      <c r="C38" s="1">
        <f>D38+E38+F38</f>
        <v>99</v>
      </c>
      <c r="D38" s="1">
        <v>28</v>
      </c>
      <c r="E38" s="1">
        <f>RANK(Q38, $Q$2:$Q$94)</f>
        <v>46</v>
      </c>
      <c r="F38" s="1">
        <f t="shared" si="2"/>
        <v>25</v>
      </c>
      <c r="G38" s="1">
        <f>RANK(S38, $S$2:$S$94)</f>
        <v>56</v>
      </c>
      <c r="H38" s="1">
        <f>RANK(R38,$R$2:$R$94)</f>
        <v>37</v>
      </c>
      <c r="I38" s="1">
        <f t="shared" si="3"/>
        <v>50</v>
      </c>
      <c r="J38" s="2">
        <v>392</v>
      </c>
      <c r="K38" s="2">
        <v>2015</v>
      </c>
      <c r="L38" s="2">
        <v>2018</v>
      </c>
      <c r="M38" s="2" t="s">
        <v>294</v>
      </c>
      <c r="N38" s="2">
        <v>0.26</v>
      </c>
      <c r="O38" s="2">
        <v>1364</v>
      </c>
      <c r="P38" s="2">
        <v>171</v>
      </c>
      <c r="Q38" s="5">
        <f>P38/O38</f>
        <v>0.12536656891495601</v>
      </c>
      <c r="R38" s="2">
        <v>0.32</v>
      </c>
      <c r="S38" s="2">
        <v>0.38</v>
      </c>
      <c r="T38" s="2">
        <v>0.70099999999999996</v>
      </c>
      <c r="U38" s="2">
        <v>355</v>
      </c>
      <c r="V38" s="2">
        <v>71</v>
      </c>
      <c r="W38" s="2">
        <v>18</v>
      </c>
      <c r="X38" s="2">
        <v>19</v>
      </c>
      <c r="Y38" s="2">
        <v>122</v>
      </c>
      <c r="Z38" s="2">
        <v>120</v>
      </c>
      <c r="AA38" s="2">
        <v>6</v>
      </c>
      <c r="AB38" s="2">
        <v>237</v>
      </c>
      <c r="AC38" s="2">
        <v>6</v>
      </c>
      <c r="AD38" s="2">
        <v>6</v>
      </c>
      <c r="AE38" s="2">
        <v>12</v>
      </c>
      <c r="AF38" s="2">
        <v>24</v>
      </c>
      <c r="AG38" s="2">
        <v>28</v>
      </c>
      <c r="AH38" s="2">
        <v>11</v>
      </c>
      <c r="AI38" s="2" t="s">
        <v>1293</v>
      </c>
      <c r="AJ38" s="2" t="s">
        <v>1294</v>
      </c>
    </row>
    <row r="39" spans="1:36" ht="30">
      <c r="A39" s="1">
        <f>RANK(C39,$C$2:$C$94,1)</f>
        <v>37</v>
      </c>
      <c r="B39" s="2" t="s">
        <v>1057</v>
      </c>
      <c r="C39" s="1">
        <f>D39+E39+F39</f>
        <v>99</v>
      </c>
      <c r="D39" s="1">
        <v>30</v>
      </c>
      <c r="E39" s="1">
        <f>RANK(Q39, $Q$2:$Q$94)</f>
        <v>47</v>
      </c>
      <c r="F39" s="1">
        <f t="shared" si="2"/>
        <v>22</v>
      </c>
      <c r="G39" s="1">
        <f>RANK(S39, $S$2:$S$94)</f>
        <v>46</v>
      </c>
      <c r="H39" s="1">
        <f>RANK(R39,$R$2:$R$94)</f>
        <v>42</v>
      </c>
      <c r="I39" s="1">
        <f t="shared" si="3"/>
        <v>44</v>
      </c>
      <c r="J39" s="2">
        <v>376</v>
      </c>
      <c r="K39" s="2">
        <v>2014</v>
      </c>
      <c r="L39" s="2">
        <v>2018</v>
      </c>
      <c r="M39" s="2" t="s">
        <v>448</v>
      </c>
      <c r="N39" s="2">
        <v>0.25800000000000001</v>
      </c>
      <c r="O39" s="2">
        <v>1126</v>
      </c>
      <c r="P39" s="2">
        <v>141</v>
      </c>
      <c r="Q39" s="5">
        <f>P39/O39</f>
        <v>0.12522202486678508</v>
      </c>
      <c r="R39" s="2">
        <v>0.318</v>
      </c>
      <c r="S39" s="2">
        <v>0.39300000000000002</v>
      </c>
      <c r="T39" s="2">
        <v>0.71099999999999997</v>
      </c>
      <c r="U39" s="2">
        <v>290</v>
      </c>
      <c r="V39" s="2">
        <v>46</v>
      </c>
      <c r="W39" s="2">
        <v>13</v>
      </c>
      <c r="X39" s="2">
        <v>27</v>
      </c>
      <c r="Y39" s="2">
        <v>108</v>
      </c>
      <c r="Z39" s="2">
        <v>91</v>
      </c>
      <c r="AA39" s="2">
        <v>2</v>
      </c>
      <c r="AB39" s="2">
        <v>325</v>
      </c>
      <c r="AC39" s="2">
        <v>10</v>
      </c>
      <c r="AD39" s="2">
        <v>15</v>
      </c>
      <c r="AE39" s="2">
        <v>4</v>
      </c>
      <c r="AF39" s="2">
        <v>13</v>
      </c>
      <c r="AG39" s="2">
        <v>31</v>
      </c>
      <c r="AH39" s="2">
        <v>10</v>
      </c>
      <c r="AI39" s="2" t="s">
        <v>1339</v>
      </c>
      <c r="AJ39" s="2" t="s">
        <v>139</v>
      </c>
    </row>
    <row r="40" spans="1:36">
      <c r="A40" s="1">
        <f>RANK(C40,$C$2:$C$94,1)</f>
        <v>37</v>
      </c>
      <c r="B40" s="2" t="s">
        <v>1115</v>
      </c>
      <c r="C40" s="1">
        <f>D40+E40+F40</f>
        <v>99</v>
      </c>
      <c r="D40" s="1">
        <v>24</v>
      </c>
      <c r="E40" s="1">
        <f>RANK(Q40, $Q$2:$Q$94)</f>
        <v>60</v>
      </c>
      <c r="F40" s="1">
        <f t="shared" si="2"/>
        <v>15</v>
      </c>
      <c r="G40" s="1">
        <f>RANK(S40, $S$2:$S$94)</f>
        <v>32</v>
      </c>
      <c r="H40" s="1">
        <f>RANK(R40,$R$2:$R$94)</f>
        <v>32</v>
      </c>
      <c r="I40" s="1">
        <f t="shared" si="3"/>
        <v>30</v>
      </c>
      <c r="J40" s="2">
        <v>409</v>
      </c>
      <c r="K40" s="2">
        <v>2016</v>
      </c>
      <c r="L40" s="2">
        <v>2018</v>
      </c>
      <c r="M40" s="2" t="s">
        <v>277</v>
      </c>
      <c r="N40" s="2">
        <v>0.26100000000000001</v>
      </c>
      <c r="O40" s="2">
        <v>1517</v>
      </c>
      <c r="P40" s="2">
        <v>181</v>
      </c>
      <c r="Q40" s="5">
        <f>P40/O40</f>
        <v>0.11931443638760712</v>
      </c>
      <c r="R40" s="2">
        <v>0.32300000000000001</v>
      </c>
      <c r="S40" s="2">
        <v>0.43</v>
      </c>
      <c r="T40" s="2">
        <v>0.754</v>
      </c>
      <c r="U40" s="2">
        <v>396</v>
      </c>
      <c r="V40" s="2">
        <v>65</v>
      </c>
      <c r="W40" s="2">
        <v>6</v>
      </c>
      <c r="X40" s="2">
        <v>60</v>
      </c>
      <c r="Y40" s="2">
        <v>239</v>
      </c>
      <c r="Z40" s="2">
        <v>132</v>
      </c>
      <c r="AA40" s="2">
        <v>9</v>
      </c>
      <c r="AB40" s="2">
        <v>339</v>
      </c>
      <c r="AC40" s="2">
        <v>14</v>
      </c>
      <c r="AD40" s="2">
        <v>0</v>
      </c>
      <c r="AE40" s="2">
        <v>13</v>
      </c>
      <c r="AF40" s="2">
        <v>36</v>
      </c>
      <c r="AG40" s="2">
        <v>3</v>
      </c>
      <c r="AH40" s="2">
        <v>4</v>
      </c>
      <c r="AI40" s="2" t="s">
        <v>1282</v>
      </c>
      <c r="AJ40" s="2" t="s">
        <v>289</v>
      </c>
    </row>
    <row r="41" spans="1:36">
      <c r="A41" s="1">
        <f>RANK(C41,$C$2:$C$94,1)</f>
        <v>40</v>
      </c>
      <c r="B41" s="2" t="s">
        <v>1317</v>
      </c>
      <c r="C41" s="1">
        <f>D41+E41+F41</f>
        <v>109</v>
      </c>
      <c r="D41" s="1">
        <v>55</v>
      </c>
      <c r="E41" s="1">
        <f>RANK(Q41, $Q$2:$Q$94)</f>
        <v>32</v>
      </c>
      <c r="F41" s="1">
        <f t="shared" si="2"/>
        <v>22</v>
      </c>
      <c r="G41" s="1">
        <f>RANK(S41, $S$2:$S$94)</f>
        <v>50</v>
      </c>
      <c r="H41" s="1">
        <f>RANK(R41,$R$2:$R$94)</f>
        <v>30</v>
      </c>
      <c r="I41" s="1">
        <f t="shared" si="3"/>
        <v>44</v>
      </c>
      <c r="J41" s="2">
        <v>340</v>
      </c>
      <c r="K41" s="2">
        <v>2012</v>
      </c>
      <c r="L41" s="2">
        <v>2018</v>
      </c>
      <c r="M41" s="2" t="s">
        <v>1318</v>
      </c>
      <c r="N41" s="2">
        <v>0.24199999999999999</v>
      </c>
      <c r="O41" s="2">
        <v>1113</v>
      </c>
      <c r="P41" s="2">
        <v>153</v>
      </c>
      <c r="Q41" s="5">
        <f>P41/O41</f>
        <v>0.13746630727762804</v>
      </c>
      <c r="R41" s="2">
        <v>0.32400000000000001</v>
      </c>
      <c r="S41" s="2">
        <v>0.38700000000000001</v>
      </c>
      <c r="T41" s="2">
        <v>0.71099999999999997</v>
      </c>
      <c r="U41" s="2">
        <v>269</v>
      </c>
      <c r="V41" s="2">
        <v>54</v>
      </c>
      <c r="W41" s="2">
        <v>9</v>
      </c>
      <c r="X41" s="2">
        <v>30</v>
      </c>
      <c r="Y41" s="2">
        <v>127</v>
      </c>
      <c r="Z41" s="2">
        <v>116</v>
      </c>
      <c r="AA41" s="2">
        <v>1</v>
      </c>
      <c r="AB41" s="2">
        <v>215</v>
      </c>
      <c r="AC41" s="2">
        <v>21</v>
      </c>
      <c r="AD41" s="2">
        <v>10</v>
      </c>
      <c r="AE41" s="2">
        <v>5</v>
      </c>
      <c r="AF41" s="2">
        <v>17</v>
      </c>
      <c r="AG41" s="2">
        <v>15</v>
      </c>
      <c r="AH41" s="2">
        <v>6</v>
      </c>
      <c r="AI41" s="2" t="s">
        <v>1319</v>
      </c>
      <c r="AJ41" s="2" t="s">
        <v>289</v>
      </c>
    </row>
    <row r="42" spans="1:36">
      <c r="A42" s="1">
        <f>RANK(C42,$C$2:$C$94,1)</f>
        <v>41</v>
      </c>
      <c r="B42" s="2" t="s">
        <v>1356</v>
      </c>
      <c r="C42" s="1">
        <f>D42+E42+F42</f>
        <v>113.5</v>
      </c>
      <c r="D42" s="1">
        <v>72</v>
      </c>
      <c r="E42" s="1">
        <f>RANK(Q42, $Q$2:$Q$94)</f>
        <v>23</v>
      </c>
      <c r="F42" s="1">
        <f t="shared" si="2"/>
        <v>18.5</v>
      </c>
      <c r="G42" s="1">
        <f>RANK(S42, $S$2:$S$94)</f>
        <v>35</v>
      </c>
      <c r="H42" s="1">
        <f>RANK(R42,$R$2:$R$94)</f>
        <v>37</v>
      </c>
      <c r="I42" s="1">
        <f t="shared" si="3"/>
        <v>37</v>
      </c>
      <c r="J42" s="2">
        <v>302</v>
      </c>
      <c r="K42" s="2">
        <v>2014</v>
      </c>
      <c r="L42" s="2">
        <v>2018</v>
      </c>
      <c r="M42" s="2" t="s">
        <v>448</v>
      </c>
      <c r="N42" s="2">
        <v>0.23</v>
      </c>
      <c r="O42" s="2">
        <v>939</v>
      </c>
      <c r="P42" s="2">
        <v>132</v>
      </c>
      <c r="Q42" s="5">
        <f>P42/O42</f>
        <v>0.14057507987220447</v>
      </c>
      <c r="R42" s="2">
        <v>0.32</v>
      </c>
      <c r="S42" s="2">
        <v>0.42199999999999999</v>
      </c>
      <c r="T42" s="2">
        <v>0.74099999999999999</v>
      </c>
      <c r="U42" s="2">
        <v>216</v>
      </c>
      <c r="V42" s="2">
        <v>52</v>
      </c>
      <c r="W42" s="2">
        <v>10</v>
      </c>
      <c r="X42" s="2">
        <v>36</v>
      </c>
      <c r="Y42" s="2">
        <v>147</v>
      </c>
      <c r="Z42" s="2">
        <v>105</v>
      </c>
      <c r="AA42" s="2">
        <v>4</v>
      </c>
      <c r="AB42" s="2">
        <v>302</v>
      </c>
      <c r="AC42" s="2">
        <v>21</v>
      </c>
      <c r="AD42" s="2">
        <v>1</v>
      </c>
      <c r="AE42" s="2">
        <v>5</v>
      </c>
      <c r="AF42" s="2">
        <v>31</v>
      </c>
      <c r="AG42" s="2">
        <v>19</v>
      </c>
      <c r="AH42" s="2">
        <v>10</v>
      </c>
      <c r="AI42" s="2" t="s">
        <v>304</v>
      </c>
      <c r="AJ42" s="2" t="s">
        <v>110</v>
      </c>
    </row>
    <row r="43" spans="1:36">
      <c r="A43" s="1">
        <f>RANK(C43,$C$2:$C$94,1)</f>
        <v>41</v>
      </c>
      <c r="B43" s="2" t="s">
        <v>1378</v>
      </c>
      <c r="C43" s="1">
        <f>D43+E43+F43</f>
        <v>113.5</v>
      </c>
      <c r="D43" s="1">
        <v>43</v>
      </c>
      <c r="E43" s="1">
        <f>RANK(Q43, $Q$2:$Q$94)</f>
        <v>55</v>
      </c>
      <c r="F43" s="1">
        <f t="shared" si="2"/>
        <v>15.5</v>
      </c>
      <c r="G43" s="1">
        <f>RANK(S43, $S$2:$S$94)</f>
        <v>33</v>
      </c>
      <c r="H43" s="1">
        <f>RANK(R43,$R$2:$R$94)</f>
        <v>27</v>
      </c>
      <c r="I43" s="1">
        <f t="shared" si="3"/>
        <v>31</v>
      </c>
      <c r="J43" s="2">
        <v>307</v>
      </c>
      <c r="K43" s="2">
        <v>2014</v>
      </c>
      <c r="L43" s="2">
        <v>2018</v>
      </c>
      <c r="M43" s="2" t="s">
        <v>557</v>
      </c>
      <c r="N43" s="2">
        <v>0.249</v>
      </c>
      <c r="O43" s="2">
        <v>1002</v>
      </c>
      <c r="P43" s="2">
        <v>121</v>
      </c>
      <c r="Q43" s="5">
        <f>P43/O43</f>
        <v>0.12075848303393213</v>
      </c>
      <c r="R43" s="2">
        <v>0.32600000000000001</v>
      </c>
      <c r="S43" s="2">
        <v>0.42399999999999999</v>
      </c>
      <c r="T43" s="2">
        <v>0.75</v>
      </c>
      <c r="U43" s="2">
        <v>249</v>
      </c>
      <c r="V43" s="2">
        <v>58</v>
      </c>
      <c r="W43" s="2">
        <v>2</v>
      </c>
      <c r="X43" s="2">
        <v>38</v>
      </c>
      <c r="Y43" s="2">
        <v>132</v>
      </c>
      <c r="Z43" s="2">
        <v>109</v>
      </c>
      <c r="AA43" s="2">
        <v>6</v>
      </c>
      <c r="AB43" s="2">
        <v>316</v>
      </c>
      <c r="AC43" s="2">
        <v>11</v>
      </c>
      <c r="AD43" s="2">
        <v>0</v>
      </c>
      <c r="AE43" s="2">
        <v>10</v>
      </c>
      <c r="AF43" s="2">
        <v>28</v>
      </c>
      <c r="AG43" s="2">
        <v>7</v>
      </c>
      <c r="AH43" s="2">
        <v>2</v>
      </c>
      <c r="AI43" s="2" t="s">
        <v>1379</v>
      </c>
      <c r="AJ43" s="2" t="s">
        <v>1380</v>
      </c>
    </row>
    <row r="44" spans="1:36" ht="30">
      <c r="A44" s="1">
        <f>RANK(C44,$C$2:$C$94,1)</f>
        <v>43</v>
      </c>
      <c r="B44" s="2" t="s">
        <v>1038</v>
      </c>
      <c r="C44" s="1">
        <f>D44+E44+F44</f>
        <v>115</v>
      </c>
      <c r="D44" s="1">
        <v>65</v>
      </c>
      <c r="E44" s="1">
        <f>RANK(Q44, $Q$2:$Q$94)</f>
        <v>31</v>
      </c>
      <c r="F44" s="1">
        <f t="shared" si="2"/>
        <v>19</v>
      </c>
      <c r="G44" s="1">
        <f>RANK(S44, $S$2:$S$94)</f>
        <v>33</v>
      </c>
      <c r="H44" s="1">
        <f>RANK(R44,$R$2:$R$94)</f>
        <v>46</v>
      </c>
      <c r="I44" s="1">
        <f t="shared" si="3"/>
        <v>38</v>
      </c>
      <c r="J44" s="2">
        <v>500</v>
      </c>
      <c r="K44" s="2">
        <v>2014</v>
      </c>
      <c r="L44" s="2">
        <v>2018</v>
      </c>
      <c r="M44" s="2" t="s">
        <v>557</v>
      </c>
      <c r="N44" s="2">
        <v>0.23599999999999999</v>
      </c>
      <c r="O44" s="2">
        <v>1200</v>
      </c>
      <c r="P44" s="2">
        <v>165</v>
      </c>
      <c r="Q44" s="5">
        <f>P44/O44</f>
        <v>0.13750000000000001</v>
      </c>
      <c r="R44" s="2">
        <v>0.314</v>
      </c>
      <c r="S44" s="2">
        <v>0.42399999999999999</v>
      </c>
      <c r="T44" s="2">
        <v>0.73799999999999999</v>
      </c>
      <c r="U44" s="2">
        <v>283</v>
      </c>
      <c r="V44" s="2">
        <v>64</v>
      </c>
      <c r="W44" s="2">
        <v>9</v>
      </c>
      <c r="X44" s="2">
        <v>48</v>
      </c>
      <c r="Y44" s="2">
        <v>138</v>
      </c>
      <c r="Z44" s="2">
        <v>137</v>
      </c>
      <c r="AA44" s="2">
        <v>6</v>
      </c>
      <c r="AB44" s="2">
        <v>285</v>
      </c>
      <c r="AC44" s="2">
        <v>4</v>
      </c>
      <c r="AD44" s="2">
        <v>6</v>
      </c>
      <c r="AE44" s="2">
        <v>10</v>
      </c>
      <c r="AF44" s="2">
        <v>13</v>
      </c>
      <c r="AG44" s="2">
        <v>7</v>
      </c>
      <c r="AH44" s="2">
        <v>2</v>
      </c>
      <c r="AI44" s="2" t="s">
        <v>1296</v>
      </c>
      <c r="AJ44" s="2" t="s">
        <v>1297</v>
      </c>
    </row>
    <row r="45" spans="1:36">
      <c r="A45" s="1">
        <f>RANK(C45,$C$2:$C$94,1)</f>
        <v>44</v>
      </c>
      <c r="B45" s="2" t="s">
        <v>1101</v>
      </c>
      <c r="C45" s="1">
        <f>D45+E45+F45</f>
        <v>115.5</v>
      </c>
      <c r="D45" s="1">
        <v>66</v>
      </c>
      <c r="E45" s="1">
        <f>RANK(Q45, $Q$2:$Q$94)</f>
        <v>30</v>
      </c>
      <c r="F45" s="1">
        <f t="shared" si="2"/>
        <v>19.5</v>
      </c>
      <c r="G45" s="1">
        <f>RANK(S45, $S$2:$S$94)</f>
        <v>36</v>
      </c>
      <c r="H45" s="1">
        <f>RANK(R45,$R$2:$R$94)</f>
        <v>46</v>
      </c>
      <c r="I45" s="1">
        <f t="shared" si="3"/>
        <v>39</v>
      </c>
      <c r="J45" s="2">
        <v>408</v>
      </c>
      <c r="K45" s="2">
        <v>2015</v>
      </c>
      <c r="L45" s="2">
        <v>2018</v>
      </c>
      <c r="M45" s="2" t="s">
        <v>429</v>
      </c>
      <c r="N45" s="2">
        <v>0.23499999999999999</v>
      </c>
      <c r="O45" s="2">
        <v>1409</v>
      </c>
      <c r="P45" s="2">
        <v>194</v>
      </c>
      <c r="Q45" s="5">
        <f>P45/O45</f>
        <v>0.13768630234208659</v>
      </c>
      <c r="R45" s="2">
        <v>0.314</v>
      </c>
      <c r="S45" s="2">
        <v>0.42099999999999999</v>
      </c>
      <c r="T45" s="2">
        <v>0.73499999999999999</v>
      </c>
      <c r="U45" s="2">
        <v>331</v>
      </c>
      <c r="V45" s="2">
        <v>81</v>
      </c>
      <c r="W45" s="2">
        <v>8</v>
      </c>
      <c r="X45" s="2">
        <v>55</v>
      </c>
      <c r="Y45" s="2">
        <v>184</v>
      </c>
      <c r="Z45" s="2">
        <v>155</v>
      </c>
      <c r="AA45" s="2">
        <v>7</v>
      </c>
      <c r="AB45" s="2">
        <v>302</v>
      </c>
      <c r="AC45" s="2">
        <v>13</v>
      </c>
      <c r="AD45" s="2">
        <v>2</v>
      </c>
      <c r="AE45" s="2">
        <v>11</v>
      </c>
      <c r="AF45" s="2">
        <v>15</v>
      </c>
      <c r="AG45" s="2">
        <v>15</v>
      </c>
      <c r="AH45" s="2">
        <v>8</v>
      </c>
      <c r="AI45" s="2" t="s">
        <v>1269</v>
      </c>
      <c r="AJ45" s="2" t="s">
        <v>80</v>
      </c>
    </row>
    <row r="46" spans="1:36">
      <c r="A46" s="1">
        <f>RANK(C46,$C$2:$C$94,1)</f>
        <v>45</v>
      </c>
      <c r="B46" s="2" t="s">
        <v>1001</v>
      </c>
      <c r="C46" s="1">
        <f>D46+E46+F46</f>
        <v>116.5</v>
      </c>
      <c r="D46" s="1">
        <v>39</v>
      </c>
      <c r="E46" s="1">
        <f>RANK(Q46, $Q$2:$Q$94)</f>
        <v>57</v>
      </c>
      <c r="F46" s="1">
        <f t="shared" si="2"/>
        <v>20.5</v>
      </c>
      <c r="G46" s="1">
        <f>RANK(S46, $S$2:$S$94)</f>
        <v>36</v>
      </c>
      <c r="H46" s="1">
        <f>RANK(R46,$R$2:$R$94)</f>
        <v>59</v>
      </c>
      <c r="I46" s="1">
        <f t="shared" si="3"/>
        <v>41</v>
      </c>
      <c r="J46" s="2">
        <v>375</v>
      </c>
      <c r="K46" s="2">
        <v>2013</v>
      </c>
      <c r="L46" s="2">
        <v>2018</v>
      </c>
      <c r="M46" s="2" t="s">
        <v>507</v>
      </c>
      <c r="N46" s="2">
        <v>0.251</v>
      </c>
      <c r="O46" s="2">
        <v>1279</v>
      </c>
      <c r="P46" s="2">
        <v>154</v>
      </c>
      <c r="Q46" s="5">
        <f>P46/O46</f>
        <v>0.12040656763096169</v>
      </c>
      <c r="R46" s="2">
        <v>0.30199999999999999</v>
      </c>
      <c r="S46" s="2">
        <v>0.42099999999999999</v>
      </c>
      <c r="T46" s="2">
        <v>0.72299999999999998</v>
      </c>
      <c r="U46" s="2">
        <v>321</v>
      </c>
      <c r="V46" s="2">
        <v>52</v>
      </c>
      <c r="W46" s="2">
        <v>14</v>
      </c>
      <c r="X46" s="2">
        <v>46</v>
      </c>
      <c r="Y46" s="2">
        <v>147</v>
      </c>
      <c r="Z46" s="2">
        <v>86</v>
      </c>
      <c r="AA46" s="2">
        <v>0</v>
      </c>
      <c r="AB46" s="2">
        <v>397</v>
      </c>
      <c r="AC46" s="2">
        <v>11</v>
      </c>
      <c r="AD46" s="2">
        <v>4</v>
      </c>
      <c r="AE46" s="2">
        <v>8</v>
      </c>
      <c r="AF46" s="2">
        <v>25</v>
      </c>
      <c r="AG46" s="2">
        <v>12</v>
      </c>
      <c r="AH46" s="2">
        <v>9</v>
      </c>
      <c r="AI46" s="2" t="s">
        <v>1314</v>
      </c>
      <c r="AJ46" s="2" t="s">
        <v>1315</v>
      </c>
    </row>
    <row r="47" spans="1:36">
      <c r="A47" s="1">
        <f>RANK(C47,$C$2:$C$94,1)</f>
        <v>46</v>
      </c>
      <c r="B47" s="2" t="s">
        <v>1412</v>
      </c>
      <c r="C47" s="1">
        <f>D47+E47+F47</f>
        <v>117</v>
      </c>
      <c r="D47" s="1">
        <v>21</v>
      </c>
      <c r="E47" s="1">
        <f>RANK(Q47, $Q$2:$Q$94)</f>
        <v>80</v>
      </c>
      <c r="F47" s="1">
        <f t="shared" si="2"/>
        <v>16</v>
      </c>
      <c r="G47" s="1">
        <f>RANK(S47, $S$2:$S$94)</f>
        <v>30</v>
      </c>
      <c r="H47" s="1">
        <f>RANK(R47,$R$2:$R$94)</f>
        <v>46</v>
      </c>
      <c r="I47" s="1">
        <f t="shared" si="3"/>
        <v>32</v>
      </c>
      <c r="J47" s="2">
        <v>315</v>
      </c>
      <c r="K47" s="2">
        <v>2015</v>
      </c>
      <c r="L47" s="2">
        <v>2018</v>
      </c>
      <c r="M47" s="2" t="s">
        <v>429</v>
      </c>
      <c r="N47" s="2">
        <v>0.26400000000000001</v>
      </c>
      <c r="O47" s="2">
        <v>1039</v>
      </c>
      <c r="P47" s="2">
        <v>108</v>
      </c>
      <c r="Q47" s="5">
        <f>P47/O47</f>
        <v>0.1039461020211742</v>
      </c>
      <c r="R47" s="2">
        <v>0.314</v>
      </c>
      <c r="S47" s="2">
        <v>0.434</v>
      </c>
      <c r="T47" s="2">
        <v>0.748</v>
      </c>
      <c r="U47" s="2">
        <v>274</v>
      </c>
      <c r="V47" s="2">
        <v>75</v>
      </c>
      <c r="W47" s="2">
        <v>3</v>
      </c>
      <c r="X47" s="2">
        <v>32</v>
      </c>
      <c r="Y47" s="2">
        <v>134</v>
      </c>
      <c r="Z47" s="2">
        <v>68</v>
      </c>
      <c r="AA47" s="2">
        <v>3</v>
      </c>
      <c r="AB47" s="2">
        <v>231</v>
      </c>
      <c r="AC47" s="2">
        <v>11</v>
      </c>
      <c r="AD47" s="2">
        <v>0</v>
      </c>
      <c r="AE47" s="2">
        <v>6</v>
      </c>
      <c r="AF47" s="2">
        <v>33</v>
      </c>
      <c r="AG47" s="2">
        <v>2</v>
      </c>
      <c r="AH47" s="2">
        <v>2</v>
      </c>
      <c r="AI47" s="2" t="s">
        <v>1413</v>
      </c>
      <c r="AJ47" s="2" t="s">
        <v>1414</v>
      </c>
    </row>
    <row r="48" spans="1:36">
      <c r="A48" s="1">
        <f>RANK(C48,$C$2:$C$94,1)</f>
        <v>47</v>
      </c>
      <c r="B48" s="2" t="s">
        <v>1273</v>
      </c>
      <c r="C48" s="1">
        <f>D48+E48+F48</f>
        <v>117.5</v>
      </c>
      <c r="D48" s="1">
        <v>70</v>
      </c>
      <c r="E48" s="1">
        <f>RANK(Q48, $Q$2:$Q$94)</f>
        <v>34</v>
      </c>
      <c r="F48" s="1">
        <f t="shared" si="2"/>
        <v>13.5</v>
      </c>
      <c r="G48" s="1">
        <f>RANK(S48, $S$2:$S$94)</f>
        <v>27</v>
      </c>
      <c r="H48" s="1">
        <f>RANK(R48,$R$2:$R$94)</f>
        <v>33</v>
      </c>
      <c r="I48" s="1">
        <f t="shared" si="3"/>
        <v>27</v>
      </c>
      <c r="J48" s="2">
        <v>454</v>
      </c>
      <c r="K48" s="2">
        <v>2011</v>
      </c>
      <c r="L48" s="2">
        <v>2018</v>
      </c>
      <c r="M48" s="2" t="s">
        <v>1274</v>
      </c>
      <c r="N48" s="2">
        <v>0.23200000000000001</v>
      </c>
      <c r="O48" s="2">
        <v>1373</v>
      </c>
      <c r="P48" s="2">
        <v>188</v>
      </c>
      <c r="Q48" s="5">
        <f>P48/O48</f>
        <v>0.13692643845593591</v>
      </c>
      <c r="R48" s="2">
        <v>0.32200000000000001</v>
      </c>
      <c r="S48" s="2">
        <v>0.437</v>
      </c>
      <c r="T48" s="2">
        <v>0.75900000000000001</v>
      </c>
      <c r="U48" s="2">
        <v>318</v>
      </c>
      <c r="V48" s="2">
        <v>75</v>
      </c>
      <c r="W48" s="2">
        <v>3</v>
      </c>
      <c r="X48" s="2">
        <v>67</v>
      </c>
      <c r="Y48" s="2">
        <v>201</v>
      </c>
      <c r="Z48" s="2">
        <v>145</v>
      </c>
      <c r="AA48" s="2">
        <v>1</v>
      </c>
      <c r="AB48" s="2">
        <v>411</v>
      </c>
      <c r="AC48" s="2">
        <v>44</v>
      </c>
      <c r="AD48" s="2">
        <v>11</v>
      </c>
      <c r="AE48" s="2">
        <v>11</v>
      </c>
      <c r="AF48" s="2">
        <v>24</v>
      </c>
      <c r="AG48" s="2">
        <v>3</v>
      </c>
      <c r="AH48" s="2">
        <v>2</v>
      </c>
      <c r="AI48" s="2" t="s">
        <v>1275</v>
      </c>
      <c r="AJ48" s="2" t="s">
        <v>1276</v>
      </c>
    </row>
    <row r="49" spans="1:36">
      <c r="A49" s="1">
        <f>RANK(C49,$C$2:$C$94,1)</f>
        <v>48</v>
      </c>
      <c r="B49" s="2" t="s">
        <v>1045</v>
      </c>
      <c r="C49" s="1">
        <f>D49+E49+F49</f>
        <v>118</v>
      </c>
      <c r="D49" s="1">
        <v>67</v>
      </c>
      <c r="E49" s="1">
        <f>RANK(Q49, $Q$2:$Q$94)</f>
        <v>33</v>
      </c>
      <c r="F49" s="1">
        <f t="shared" si="2"/>
        <v>18</v>
      </c>
      <c r="G49" s="1">
        <f>RANK(S49, $S$2:$S$94)</f>
        <v>39</v>
      </c>
      <c r="H49" s="1">
        <f>RANK(R49,$R$2:$R$94)</f>
        <v>30</v>
      </c>
      <c r="I49" s="1">
        <f t="shared" si="3"/>
        <v>36</v>
      </c>
      <c r="J49" s="2">
        <v>465</v>
      </c>
      <c r="K49" s="2">
        <v>2014</v>
      </c>
      <c r="L49" s="2">
        <v>2018</v>
      </c>
      <c r="M49" s="2" t="s">
        <v>476</v>
      </c>
      <c r="N49" s="2">
        <v>0.23400000000000001</v>
      </c>
      <c r="O49" s="2">
        <v>1579</v>
      </c>
      <c r="P49" s="2">
        <v>217</v>
      </c>
      <c r="Q49" s="5">
        <f>P49/O49</f>
        <v>0.13742875237492083</v>
      </c>
      <c r="R49" s="2">
        <v>0.32400000000000001</v>
      </c>
      <c r="S49" s="2">
        <v>0.41699999999999998</v>
      </c>
      <c r="T49" s="2">
        <v>0.74199999999999999</v>
      </c>
      <c r="U49" s="2">
        <v>370</v>
      </c>
      <c r="V49" s="2">
        <v>68</v>
      </c>
      <c r="W49" s="2">
        <v>7</v>
      </c>
      <c r="X49" s="2">
        <v>69</v>
      </c>
      <c r="Y49" s="2">
        <v>197</v>
      </c>
      <c r="Z49" s="2">
        <v>192</v>
      </c>
      <c r="AA49" s="2">
        <v>2</v>
      </c>
      <c r="AB49" s="2">
        <v>558</v>
      </c>
      <c r="AC49" s="2">
        <v>20</v>
      </c>
      <c r="AD49" s="2">
        <v>3</v>
      </c>
      <c r="AE49" s="2">
        <v>4</v>
      </c>
      <c r="AF49" s="2">
        <v>26</v>
      </c>
      <c r="AG49" s="2">
        <v>41</v>
      </c>
      <c r="AH49" s="2">
        <v>17</v>
      </c>
      <c r="AI49" s="2" t="s">
        <v>1254</v>
      </c>
      <c r="AJ49" s="2" t="s">
        <v>1255</v>
      </c>
    </row>
    <row r="50" spans="1:36">
      <c r="A50" s="1">
        <f>RANK(C50,$C$2:$C$94,1)</f>
        <v>49</v>
      </c>
      <c r="B50" s="2" t="s">
        <v>1344</v>
      </c>
      <c r="C50" s="1">
        <f>D50+E50+F50</f>
        <v>119</v>
      </c>
      <c r="D50" s="1">
        <v>63</v>
      </c>
      <c r="E50" s="1">
        <f>RANK(Q50, $Q$2:$Q$94)</f>
        <v>35</v>
      </c>
      <c r="F50" s="1">
        <f t="shared" si="2"/>
        <v>21</v>
      </c>
      <c r="G50" s="1">
        <f>RANK(S50, $S$2:$S$94)</f>
        <v>38</v>
      </c>
      <c r="H50" s="1">
        <f>RANK(R50,$R$2:$R$94)</f>
        <v>62</v>
      </c>
      <c r="I50" s="1">
        <f t="shared" si="3"/>
        <v>42</v>
      </c>
      <c r="J50" s="2">
        <v>309</v>
      </c>
      <c r="K50" s="2">
        <v>2015</v>
      </c>
      <c r="L50" s="2">
        <v>2018</v>
      </c>
      <c r="M50" s="2" t="s">
        <v>315</v>
      </c>
      <c r="N50" s="2">
        <v>0.23699999999999999</v>
      </c>
      <c r="O50" s="2">
        <v>1002</v>
      </c>
      <c r="P50" s="2">
        <v>137</v>
      </c>
      <c r="Q50" s="5">
        <f>P50/O50</f>
        <v>0.13672654690618763</v>
      </c>
      <c r="R50" s="2">
        <v>0.3</v>
      </c>
      <c r="S50" s="2">
        <v>0.41899999999999998</v>
      </c>
      <c r="T50" s="2">
        <v>0.71899999999999997</v>
      </c>
      <c r="U50" s="2">
        <v>237</v>
      </c>
      <c r="V50" s="2">
        <v>55</v>
      </c>
      <c r="W50" s="2">
        <v>4</v>
      </c>
      <c r="X50" s="2">
        <v>40</v>
      </c>
      <c r="Y50" s="2">
        <v>137</v>
      </c>
      <c r="Z50" s="2">
        <v>71</v>
      </c>
      <c r="AA50" s="2">
        <v>3</v>
      </c>
      <c r="AB50" s="2">
        <v>255</v>
      </c>
      <c r="AC50" s="2">
        <v>23</v>
      </c>
      <c r="AD50" s="2">
        <v>1</v>
      </c>
      <c r="AE50" s="2">
        <v>7</v>
      </c>
      <c r="AF50" s="2">
        <v>25</v>
      </c>
      <c r="AG50" s="2">
        <v>10</v>
      </c>
      <c r="AH50" s="2">
        <v>5</v>
      </c>
      <c r="AI50" s="2" t="s">
        <v>1345</v>
      </c>
      <c r="AJ50" s="2" t="s">
        <v>288</v>
      </c>
    </row>
    <row r="51" spans="1:36" ht="30">
      <c r="A51" s="1">
        <f>RANK(C51,$C$2:$C$94,1)</f>
        <v>50</v>
      </c>
      <c r="B51" s="2" t="s">
        <v>328</v>
      </c>
      <c r="C51" s="1">
        <f>D51+E51+F51</f>
        <v>121.5</v>
      </c>
      <c r="D51" s="1">
        <v>22</v>
      </c>
      <c r="E51" s="1">
        <f>RANK(Q51, $Q$2:$Q$94)</f>
        <v>72</v>
      </c>
      <c r="F51" s="1">
        <f t="shared" si="2"/>
        <v>27.5</v>
      </c>
      <c r="G51" s="1">
        <f>RANK(S51, $S$2:$S$94)</f>
        <v>49</v>
      </c>
      <c r="H51" s="1">
        <f>RANK(R51,$R$2:$R$94)</f>
        <v>55</v>
      </c>
      <c r="I51" s="1">
        <f t="shared" si="3"/>
        <v>55</v>
      </c>
      <c r="J51" s="2">
        <v>450</v>
      </c>
      <c r="K51" s="2">
        <v>2010</v>
      </c>
      <c r="L51" s="2">
        <v>2017</v>
      </c>
      <c r="M51" s="2" t="s">
        <v>419</v>
      </c>
      <c r="N51" s="2">
        <v>0.26300000000000001</v>
      </c>
      <c r="O51" s="2">
        <v>1401</v>
      </c>
      <c r="P51" s="2">
        <v>157</v>
      </c>
      <c r="Q51" s="5">
        <f>P51/O51</f>
        <v>0.11206281227694503</v>
      </c>
      <c r="R51" s="2">
        <v>0.30599999999999999</v>
      </c>
      <c r="S51" s="2">
        <v>0.38800000000000001</v>
      </c>
      <c r="T51" s="2">
        <v>0.69399999999999995</v>
      </c>
      <c r="U51" s="2">
        <v>369</v>
      </c>
      <c r="V51" s="2">
        <v>50</v>
      </c>
      <c r="W51" s="2">
        <v>19</v>
      </c>
      <c r="X51" s="2">
        <v>29</v>
      </c>
      <c r="Y51" s="2">
        <v>111</v>
      </c>
      <c r="Z51" s="2">
        <v>81</v>
      </c>
      <c r="AA51" s="2">
        <v>2</v>
      </c>
      <c r="AB51" s="2">
        <v>282</v>
      </c>
      <c r="AC51" s="2">
        <v>6</v>
      </c>
      <c r="AD51" s="2">
        <v>10</v>
      </c>
      <c r="AE51" s="2">
        <v>4</v>
      </c>
      <c r="AF51" s="2">
        <v>19</v>
      </c>
      <c r="AG51" s="2">
        <v>30</v>
      </c>
      <c r="AH51" s="2">
        <v>18</v>
      </c>
      <c r="AI51" s="2" t="s">
        <v>1305</v>
      </c>
      <c r="AJ51" s="2" t="s">
        <v>1306</v>
      </c>
    </row>
    <row r="52" spans="1:36">
      <c r="A52" s="1">
        <f>RANK(C52,$C$2:$C$94,1)</f>
        <v>51</v>
      </c>
      <c r="B52" s="2" t="s">
        <v>1442</v>
      </c>
      <c r="C52" s="1">
        <f>D52+E52+F52</f>
        <v>124</v>
      </c>
      <c r="D52" s="1">
        <v>19</v>
      </c>
      <c r="E52" s="1">
        <f>RANK(Q52, $Q$2:$Q$94)</f>
        <v>83</v>
      </c>
      <c r="F52" s="1">
        <f t="shared" si="2"/>
        <v>22</v>
      </c>
      <c r="G52" s="1">
        <f>RANK(S52, $S$2:$S$94)</f>
        <v>67</v>
      </c>
      <c r="H52" s="1">
        <f>RANK(R52,$R$2:$R$94)</f>
        <v>11</v>
      </c>
      <c r="I52" s="1">
        <f t="shared" si="3"/>
        <v>44</v>
      </c>
      <c r="J52" s="2">
        <v>388</v>
      </c>
      <c r="K52" s="2">
        <v>2014</v>
      </c>
      <c r="L52" s="2">
        <v>2018</v>
      </c>
      <c r="M52" s="2" t="s">
        <v>476</v>
      </c>
      <c r="N52" s="2">
        <v>0.26500000000000001</v>
      </c>
      <c r="O52" s="2">
        <v>822</v>
      </c>
      <c r="P52" s="2">
        <v>83</v>
      </c>
      <c r="Q52" s="5">
        <f>P52/O52</f>
        <v>0.10097323600973236</v>
      </c>
      <c r="R52" s="2">
        <v>0.34499999999999997</v>
      </c>
      <c r="S52" s="2">
        <v>0.36599999999999999</v>
      </c>
      <c r="T52" s="2">
        <v>0.71099999999999997</v>
      </c>
      <c r="U52" s="2">
        <v>218</v>
      </c>
      <c r="V52" s="2">
        <v>49</v>
      </c>
      <c r="W52" s="2">
        <v>2</v>
      </c>
      <c r="X52" s="2">
        <v>10</v>
      </c>
      <c r="Y52" s="2">
        <v>94</v>
      </c>
      <c r="Z52" s="2">
        <v>94</v>
      </c>
      <c r="AA52" s="2">
        <v>4</v>
      </c>
      <c r="AB52" s="2">
        <v>117</v>
      </c>
      <c r="AC52" s="2">
        <v>8</v>
      </c>
      <c r="AD52" s="2">
        <v>3</v>
      </c>
      <c r="AE52" s="2">
        <v>4</v>
      </c>
      <c r="AF52" s="2">
        <v>19</v>
      </c>
      <c r="AG52" s="2">
        <v>4</v>
      </c>
      <c r="AH52" s="2">
        <v>3</v>
      </c>
      <c r="AI52" s="2" t="s">
        <v>1443</v>
      </c>
      <c r="AJ52" s="2" t="s">
        <v>1444</v>
      </c>
    </row>
    <row r="53" spans="1:36">
      <c r="A53" s="1">
        <f>RANK(C53,$C$2:$C$94,1)</f>
        <v>52</v>
      </c>
      <c r="B53" s="2" t="s">
        <v>1392</v>
      </c>
      <c r="C53" s="1">
        <f>D53+E53+F53</f>
        <v>125</v>
      </c>
      <c r="D53" s="1">
        <v>57</v>
      </c>
      <c r="E53" s="1">
        <f>RANK(Q53, $Q$2:$Q$94)</f>
        <v>28</v>
      </c>
      <c r="F53" s="1">
        <f t="shared" si="2"/>
        <v>40</v>
      </c>
      <c r="G53" s="1">
        <f>RANK(S53, $S$2:$S$94)</f>
        <v>87</v>
      </c>
      <c r="H53" s="1">
        <f>RANK(R53,$R$2:$R$94)</f>
        <v>40</v>
      </c>
      <c r="I53" s="1">
        <f t="shared" si="3"/>
        <v>80</v>
      </c>
      <c r="J53" s="2">
        <v>303</v>
      </c>
      <c r="K53" s="2">
        <v>2015</v>
      </c>
      <c r="L53" s="2">
        <v>2018</v>
      </c>
      <c r="M53" s="2" t="s">
        <v>301</v>
      </c>
      <c r="N53" s="2">
        <v>0.24099999999999999</v>
      </c>
      <c r="O53" s="2">
        <v>829</v>
      </c>
      <c r="P53" s="2">
        <v>115</v>
      </c>
      <c r="Q53" s="5">
        <f>P53/O53</f>
        <v>0.13872135102533173</v>
      </c>
      <c r="R53" s="2">
        <v>0.31900000000000001</v>
      </c>
      <c r="S53" s="2">
        <v>0.316</v>
      </c>
      <c r="T53" s="2">
        <v>0.63500000000000001</v>
      </c>
      <c r="U53" s="2">
        <v>200</v>
      </c>
      <c r="V53" s="2">
        <v>29</v>
      </c>
      <c r="W53" s="2">
        <v>6</v>
      </c>
      <c r="X53" s="2">
        <v>7</v>
      </c>
      <c r="Y53" s="2">
        <v>41</v>
      </c>
      <c r="Z53" s="2">
        <v>91</v>
      </c>
      <c r="AA53" s="2">
        <v>0</v>
      </c>
      <c r="AB53" s="2">
        <v>220</v>
      </c>
      <c r="AC53" s="2">
        <v>4</v>
      </c>
      <c r="AD53" s="2">
        <v>9</v>
      </c>
      <c r="AE53" s="2">
        <v>0</v>
      </c>
      <c r="AF53" s="2">
        <v>15</v>
      </c>
      <c r="AG53" s="2">
        <v>60</v>
      </c>
      <c r="AH53" s="2">
        <v>19</v>
      </c>
      <c r="AI53" s="2" t="s">
        <v>1393</v>
      </c>
      <c r="AJ53" s="2" t="s">
        <v>139</v>
      </c>
    </row>
    <row r="54" spans="1:36">
      <c r="A54" s="1">
        <f>RANK(C54,$C$2:$C$94,1)</f>
        <v>53</v>
      </c>
      <c r="B54" s="2" t="s">
        <v>1000</v>
      </c>
      <c r="C54" s="1">
        <f>D54+E54+F54</f>
        <v>127.5</v>
      </c>
      <c r="D54" s="1">
        <v>74</v>
      </c>
      <c r="E54" s="1">
        <f>RANK(Q54, $Q$2:$Q$94)</f>
        <v>37</v>
      </c>
      <c r="F54" s="1">
        <f t="shared" si="2"/>
        <v>16.5</v>
      </c>
      <c r="G54" s="1">
        <f>RANK(S54, $S$2:$S$94)</f>
        <v>19</v>
      </c>
      <c r="H54" s="1">
        <f>RANK(R54,$R$2:$R$94)</f>
        <v>77</v>
      </c>
      <c r="I54" s="1">
        <f t="shared" si="3"/>
        <v>33</v>
      </c>
      <c r="J54" s="2">
        <v>496</v>
      </c>
      <c r="K54" s="2">
        <v>2014</v>
      </c>
      <c r="L54" s="2">
        <v>2018</v>
      </c>
      <c r="M54" s="2" t="s">
        <v>476</v>
      </c>
      <c r="N54" s="2">
        <v>0.23</v>
      </c>
      <c r="O54" s="2">
        <v>1651</v>
      </c>
      <c r="P54" s="2">
        <v>223</v>
      </c>
      <c r="Q54" s="5">
        <f>P54/O54</f>
        <v>0.13506965475469412</v>
      </c>
      <c r="R54" s="2">
        <v>0.28999999999999998</v>
      </c>
      <c r="S54" s="2">
        <v>0.45400000000000001</v>
      </c>
      <c r="T54" s="2">
        <v>0.74399999999999999</v>
      </c>
      <c r="U54" s="2">
        <v>379</v>
      </c>
      <c r="V54" s="2">
        <v>91</v>
      </c>
      <c r="W54" s="2">
        <v>9</v>
      </c>
      <c r="X54" s="2">
        <v>87</v>
      </c>
      <c r="Y54" s="2">
        <v>277</v>
      </c>
      <c r="Z54" s="2">
        <v>126</v>
      </c>
      <c r="AA54" s="2">
        <v>6</v>
      </c>
      <c r="AB54" s="2">
        <v>493</v>
      </c>
      <c r="AC54" s="2">
        <v>23</v>
      </c>
      <c r="AD54" s="2">
        <v>0</v>
      </c>
      <c r="AE54" s="2">
        <v>20</v>
      </c>
      <c r="AF54" s="2">
        <v>27</v>
      </c>
      <c r="AG54" s="2">
        <v>13</v>
      </c>
      <c r="AH54" s="2">
        <v>10</v>
      </c>
      <c r="AI54" s="2" t="s">
        <v>1247</v>
      </c>
      <c r="AJ54" s="2" t="s">
        <v>1248</v>
      </c>
    </row>
    <row r="55" spans="1:36">
      <c r="A55" s="1">
        <f>RANK(C55,$C$2:$C$94,1)</f>
        <v>54</v>
      </c>
      <c r="B55" s="2" t="s">
        <v>1343</v>
      </c>
      <c r="C55" s="1">
        <f>D55+E55+F55</f>
        <v>128</v>
      </c>
      <c r="D55" s="1">
        <v>73</v>
      </c>
      <c r="E55" s="1">
        <f>RANK(Q55, $Q$2:$Q$94)</f>
        <v>25</v>
      </c>
      <c r="F55" s="1">
        <f t="shared" si="2"/>
        <v>30</v>
      </c>
      <c r="G55" s="1">
        <f>RANK(S55, $S$2:$S$94)</f>
        <v>50</v>
      </c>
      <c r="H55" s="1">
        <f>RANK(R55,$R$2:$R$94)</f>
        <v>81</v>
      </c>
      <c r="I55" s="1">
        <f t="shared" si="3"/>
        <v>60</v>
      </c>
      <c r="J55" s="2">
        <v>306</v>
      </c>
      <c r="K55" s="2">
        <v>2015</v>
      </c>
      <c r="L55" s="2">
        <v>2018</v>
      </c>
      <c r="M55" s="2" t="s">
        <v>294</v>
      </c>
      <c r="N55" s="2">
        <v>0.23</v>
      </c>
      <c r="O55" s="2">
        <v>979</v>
      </c>
      <c r="P55" s="2">
        <v>137</v>
      </c>
      <c r="Q55" s="5">
        <f>P55/O55</f>
        <v>0.13993871297242083</v>
      </c>
      <c r="R55" s="2">
        <v>0.28499999999999998</v>
      </c>
      <c r="S55" s="2">
        <v>0.38700000000000001</v>
      </c>
      <c r="T55" s="2">
        <v>0.67200000000000004</v>
      </c>
      <c r="U55" s="2">
        <v>225</v>
      </c>
      <c r="V55" s="2">
        <v>44</v>
      </c>
      <c r="W55" s="2">
        <v>13</v>
      </c>
      <c r="X55" s="2">
        <v>28</v>
      </c>
      <c r="Y55" s="2">
        <v>99</v>
      </c>
      <c r="Z55" s="2">
        <v>70</v>
      </c>
      <c r="AA55" s="2">
        <v>2</v>
      </c>
      <c r="AB55" s="2">
        <v>340</v>
      </c>
      <c r="AC55" s="2">
        <v>8</v>
      </c>
      <c r="AD55" s="2">
        <v>12</v>
      </c>
      <c r="AE55" s="2">
        <v>5</v>
      </c>
      <c r="AF55" s="2">
        <v>5</v>
      </c>
      <c r="AG55" s="2">
        <v>46</v>
      </c>
      <c r="AH55" s="2">
        <v>5</v>
      </c>
      <c r="AI55" s="2" t="s">
        <v>285</v>
      </c>
      <c r="AJ55" s="2" t="s">
        <v>80</v>
      </c>
    </row>
    <row r="56" spans="1:36">
      <c r="A56" s="1">
        <f>RANK(C56,$C$2:$C$94,1)</f>
        <v>55</v>
      </c>
      <c r="B56" s="2" t="s">
        <v>1333</v>
      </c>
      <c r="C56" s="1">
        <f>D56+E56+F56</f>
        <v>131</v>
      </c>
      <c r="D56" s="1">
        <v>33</v>
      </c>
      <c r="E56" s="1">
        <f>RANK(Q56, $Q$2:$Q$94)</f>
        <v>62</v>
      </c>
      <c r="F56" s="1">
        <f t="shared" si="2"/>
        <v>36</v>
      </c>
      <c r="G56" s="1">
        <f>RANK(S56, $S$2:$S$94)</f>
        <v>70</v>
      </c>
      <c r="H56" s="1">
        <f>RANK(R56,$R$2:$R$94)</f>
        <v>67</v>
      </c>
      <c r="I56" s="1">
        <f t="shared" si="3"/>
        <v>72</v>
      </c>
      <c r="J56" s="2">
        <v>360</v>
      </c>
      <c r="K56" s="2">
        <v>2011</v>
      </c>
      <c r="L56" s="2">
        <v>2017</v>
      </c>
      <c r="M56" s="2" t="s">
        <v>1334</v>
      </c>
      <c r="N56" s="2">
        <v>0.255</v>
      </c>
      <c r="O56" s="2">
        <v>1246</v>
      </c>
      <c r="P56" s="2">
        <v>148</v>
      </c>
      <c r="Q56" s="5">
        <f>P56/O56</f>
        <v>0.1187800963081862</v>
      </c>
      <c r="R56" s="2">
        <v>0.29399999999999998</v>
      </c>
      <c r="S56" s="2">
        <v>0.35899999999999999</v>
      </c>
      <c r="T56" s="2">
        <v>0.65300000000000002</v>
      </c>
      <c r="U56" s="2">
        <v>318</v>
      </c>
      <c r="V56" s="2">
        <v>65</v>
      </c>
      <c r="W56" s="2">
        <v>11</v>
      </c>
      <c r="X56" s="2">
        <v>14</v>
      </c>
      <c r="Y56" s="2">
        <v>125</v>
      </c>
      <c r="Z56" s="2">
        <v>65</v>
      </c>
      <c r="AA56" s="2">
        <v>0</v>
      </c>
      <c r="AB56" s="2">
        <v>178</v>
      </c>
      <c r="AC56" s="2">
        <v>8</v>
      </c>
      <c r="AD56" s="2">
        <v>13</v>
      </c>
      <c r="AE56" s="2">
        <v>12</v>
      </c>
      <c r="AF56" s="2">
        <v>27</v>
      </c>
      <c r="AG56" s="2">
        <v>15</v>
      </c>
      <c r="AH56" s="2">
        <v>7</v>
      </c>
      <c r="AI56" s="2" t="s">
        <v>1335</v>
      </c>
      <c r="AJ56" s="2" t="s">
        <v>1336</v>
      </c>
    </row>
    <row r="57" spans="1:36">
      <c r="A57" s="1">
        <f>RANK(C57,$C$2:$C$94,1)</f>
        <v>56</v>
      </c>
      <c r="B57" s="2" t="s">
        <v>1031</v>
      </c>
      <c r="C57" s="1">
        <f>D57+E57+F57</f>
        <v>137</v>
      </c>
      <c r="D57" s="1">
        <v>44</v>
      </c>
      <c r="E57" s="1">
        <f>RANK(Q57, $Q$2:$Q$94)</f>
        <v>67</v>
      </c>
      <c r="F57" s="1">
        <f t="shared" si="2"/>
        <v>26</v>
      </c>
      <c r="G57" s="1">
        <f>RANK(S57, $S$2:$S$94)</f>
        <v>81</v>
      </c>
      <c r="H57" s="1">
        <f>RANK(R57,$R$2:$R$94)</f>
        <v>6</v>
      </c>
      <c r="I57" s="1">
        <f t="shared" si="3"/>
        <v>52</v>
      </c>
      <c r="J57" s="2">
        <v>405</v>
      </c>
      <c r="K57" s="2">
        <v>2014</v>
      </c>
      <c r="L57" s="2">
        <v>2018</v>
      </c>
      <c r="M57" s="2" t="s">
        <v>488</v>
      </c>
      <c r="N57" s="2">
        <v>0.248</v>
      </c>
      <c r="O57" s="2">
        <v>722</v>
      </c>
      <c r="P57" s="2">
        <v>84</v>
      </c>
      <c r="Q57" s="5">
        <f>P57/O57</f>
        <v>0.11634349030470914</v>
      </c>
      <c r="R57" s="2">
        <v>0.35599999999999998</v>
      </c>
      <c r="S57" s="2">
        <v>0.33900000000000002</v>
      </c>
      <c r="T57" s="2">
        <v>0.69499999999999995</v>
      </c>
      <c r="U57" s="2">
        <v>179</v>
      </c>
      <c r="V57" s="2">
        <v>32</v>
      </c>
      <c r="W57" s="2">
        <v>2</v>
      </c>
      <c r="X57" s="2">
        <v>10</v>
      </c>
      <c r="Y57" s="2">
        <v>57</v>
      </c>
      <c r="Z57" s="2">
        <v>105</v>
      </c>
      <c r="AA57" s="2">
        <v>6</v>
      </c>
      <c r="AB57" s="2">
        <v>169</v>
      </c>
      <c r="AC57" s="2">
        <v>18</v>
      </c>
      <c r="AD57" s="2">
        <v>7</v>
      </c>
      <c r="AE57" s="2">
        <v>4</v>
      </c>
      <c r="AF57" s="2">
        <v>14</v>
      </c>
      <c r="AG57" s="2">
        <v>6</v>
      </c>
      <c r="AH57" s="2">
        <v>3</v>
      </c>
      <c r="AI57" s="2" t="s">
        <v>1436</v>
      </c>
      <c r="AJ57" s="2" t="s">
        <v>35</v>
      </c>
    </row>
    <row r="58" spans="1:36" ht="30">
      <c r="A58" s="1">
        <f>RANK(C58,$C$2:$C$94,1)</f>
        <v>57</v>
      </c>
      <c r="B58" s="2" t="s">
        <v>1451</v>
      </c>
      <c r="C58" s="1">
        <f>D58+E58+F58</f>
        <v>138</v>
      </c>
      <c r="D58" s="1">
        <v>40</v>
      </c>
      <c r="E58" s="1">
        <f>RANK(Q58, $Q$2:$Q$94)</f>
        <v>69</v>
      </c>
      <c r="F58" s="1">
        <f t="shared" si="2"/>
        <v>29</v>
      </c>
      <c r="G58" s="1">
        <f>RANK(S58, $S$2:$S$94)</f>
        <v>47</v>
      </c>
      <c r="H58" s="1">
        <f>RANK(R58,$R$2:$R$94)</f>
        <v>66</v>
      </c>
      <c r="I58" s="1">
        <f t="shared" si="3"/>
        <v>58</v>
      </c>
      <c r="J58" s="2">
        <v>301</v>
      </c>
      <c r="K58" s="2">
        <v>2012</v>
      </c>
      <c r="L58" s="2">
        <v>2018</v>
      </c>
      <c r="M58" s="2" t="s">
        <v>1334</v>
      </c>
      <c r="N58" s="2">
        <v>0.251</v>
      </c>
      <c r="O58" s="2">
        <v>682</v>
      </c>
      <c r="P58" s="2">
        <v>78</v>
      </c>
      <c r="Q58" s="5">
        <f>P58/O58</f>
        <v>0.11436950146627566</v>
      </c>
      <c r="R58" s="2">
        <v>0.29499999999999998</v>
      </c>
      <c r="S58" s="2">
        <v>0.39100000000000001</v>
      </c>
      <c r="T58" s="2">
        <v>0.68600000000000005</v>
      </c>
      <c r="U58" s="2">
        <v>171</v>
      </c>
      <c r="V58" s="2">
        <v>34</v>
      </c>
      <c r="W58" s="2">
        <v>4</v>
      </c>
      <c r="X58" s="2">
        <v>18</v>
      </c>
      <c r="Y58" s="2">
        <v>87</v>
      </c>
      <c r="Z58" s="2">
        <v>36</v>
      </c>
      <c r="AA58" s="2">
        <v>6</v>
      </c>
      <c r="AB58" s="2">
        <v>184</v>
      </c>
      <c r="AC58" s="2">
        <v>8</v>
      </c>
      <c r="AD58" s="2">
        <v>5</v>
      </c>
      <c r="AE58" s="2">
        <v>3</v>
      </c>
      <c r="AF58" s="2">
        <v>19</v>
      </c>
      <c r="AG58" s="2">
        <v>12</v>
      </c>
      <c r="AH58" s="2">
        <v>5</v>
      </c>
      <c r="AI58" s="2" t="s">
        <v>1452</v>
      </c>
      <c r="AJ58" s="2" t="s">
        <v>1453</v>
      </c>
    </row>
    <row r="59" spans="1:36" ht="30">
      <c r="A59" s="1">
        <f>RANK(C59,$C$2:$C$94,1)</f>
        <v>58</v>
      </c>
      <c r="B59" s="2" t="s">
        <v>1366</v>
      </c>
      <c r="C59" s="1">
        <f>D59+E59+F59</f>
        <v>138.5</v>
      </c>
      <c r="D59" s="1">
        <v>62</v>
      </c>
      <c r="E59" s="1">
        <f>RANK(Q59, $Q$2:$Q$94)</f>
        <v>43</v>
      </c>
      <c r="F59" s="1">
        <f t="shared" si="2"/>
        <v>33.5</v>
      </c>
      <c r="G59" s="1">
        <f>RANK(S59, $S$2:$S$94)</f>
        <v>64</v>
      </c>
      <c r="H59" s="1">
        <f>RANK(R59,$R$2:$R$94)</f>
        <v>67</v>
      </c>
      <c r="I59" s="1">
        <f t="shared" si="3"/>
        <v>67</v>
      </c>
      <c r="J59" s="2">
        <v>352</v>
      </c>
      <c r="K59" s="2">
        <v>2013</v>
      </c>
      <c r="L59" s="2">
        <v>2018</v>
      </c>
      <c r="M59" s="2" t="s">
        <v>1331</v>
      </c>
      <c r="N59" s="2">
        <v>0.23699999999999999</v>
      </c>
      <c r="O59" s="2">
        <v>996</v>
      </c>
      <c r="P59" s="2">
        <v>130</v>
      </c>
      <c r="Q59" s="5">
        <f>P59/O59</f>
        <v>0.13052208835341367</v>
      </c>
      <c r="R59" s="2">
        <v>0.29399999999999998</v>
      </c>
      <c r="S59" s="2">
        <v>0.36699999999999999</v>
      </c>
      <c r="T59" s="2">
        <v>0.66200000000000003</v>
      </c>
      <c r="U59" s="2">
        <v>236</v>
      </c>
      <c r="V59" s="2">
        <v>55</v>
      </c>
      <c r="W59" s="2">
        <v>12</v>
      </c>
      <c r="X59" s="2">
        <v>17</v>
      </c>
      <c r="Y59" s="2">
        <v>93</v>
      </c>
      <c r="Z59" s="2">
        <v>82</v>
      </c>
      <c r="AA59" s="2">
        <v>1</v>
      </c>
      <c r="AB59" s="2">
        <v>257</v>
      </c>
      <c r="AC59" s="2">
        <v>3</v>
      </c>
      <c r="AD59" s="2">
        <v>9</v>
      </c>
      <c r="AE59" s="2">
        <v>10</v>
      </c>
      <c r="AF59" s="2">
        <v>25</v>
      </c>
      <c r="AG59" s="2">
        <v>24</v>
      </c>
      <c r="AH59" s="2">
        <v>7</v>
      </c>
      <c r="AI59" s="2" t="s">
        <v>1367</v>
      </c>
      <c r="AJ59" s="2" t="s">
        <v>1368</v>
      </c>
    </row>
    <row r="60" spans="1:36">
      <c r="A60" s="1">
        <f>RANK(C60,$C$2:$C$94,1)</f>
        <v>58</v>
      </c>
      <c r="B60" s="2" t="s">
        <v>1330</v>
      </c>
      <c r="C60" s="1">
        <f>D60+E60+F60</f>
        <v>138.5</v>
      </c>
      <c r="D60" s="1">
        <v>46</v>
      </c>
      <c r="E60" s="1">
        <f>RANK(Q60, $Q$2:$Q$94)</f>
        <v>71</v>
      </c>
      <c r="F60" s="1">
        <f t="shared" si="2"/>
        <v>21.5</v>
      </c>
      <c r="G60" s="1">
        <f>RANK(S60, $S$2:$S$94)</f>
        <v>43</v>
      </c>
      <c r="H60" s="1">
        <f>RANK(R60,$R$2:$R$94)</f>
        <v>55</v>
      </c>
      <c r="I60" s="1">
        <f t="shared" si="3"/>
        <v>43</v>
      </c>
      <c r="J60" s="2">
        <v>397</v>
      </c>
      <c r="K60" s="2">
        <v>2013</v>
      </c>
      <c r="L60" s="2">
        <v>2018</v>
      </c>
      <c r="M60" s="2" t="s">
        <v>1331</v>
      </c>
      <c r="N60" s="2">
        <v>0.245</v>
      </c>
      <c r="O60" s="2">
        <v>1337</v>
      </c>
      <c r="P60" s="2">
        <v>150</v>
      </c>
      <c r="Q60" s="5">
        <f>P60/O60</f>
        <v>0.11219147344801796</v>
      </c>
      <c r="R60" s="2">
        <v>0.30599999999999999</v>
      </c>
      <c r="S60" s="2">
        <v>0.40600000000000003</v>
      </c>
      <c r="T60" s="2">
        <v>0.71199999999999997</v>
      </c>
      <c r="U60" s="2">
        <v>327</v>
      </c>
      <c r="V60" s="2">
        <v>65</v>
      </c>
      <c r="W60" s="2">
        <v>5</v>
      </c>
      <c r="X60" s="2">
        <v>47</v>
      </c>
      <c r="Y60" s="2">
        <v>162</v>
      </c>
      <c r="Z60" s="2">
        <v>110</v>
      </c>
      <c r="AA60" s="2">
        <v>9</v>
      </c>
      <c r="AB60" s="2">
        <v>248</v>
      </c>
      <c r="AC60" s="2">
        <v>11</v>
      </c>
      <c r="AD60" s="2">
        <v>3</v>
      </c>
      <c r="AE60" s="2">
        <v>8</v>
      </c>
      <c r="AF60" s="2">
        <v>44</v>
      </c>
      <c r="AG60" s="2">
        <v>1</v>
      </c>
      <c r="AH60" s="2">
        <v>0</v>
      </c>
      <c r="AI60" s="2" t="s">
        <v>1332</v>
      </c>
      <c r="AJ60" s="2" t="s">
        <v>188</v>
      </c>
    </row>
    <row r="61" spans="1:36">
      <c r="A61" s="1">
        <f>RANK(C61,$C$2:$C$94,1)</f>
        <v>60</v>
      </c>
      <c r="B61" s="2" t="s">
        <v>1448</v>
      </c>
      <c r="C61" s="1">
        <f>D61+E61+F61</f>
        <v>139</v>
      </c>
      <c r="D61" s="1">
        <v>71</v>
      </c>
      <c r="E61" s="1">
        <f>RANK(Q61, $Q$2:$Q$94)</f>
        <v>36</v>
      </c>
      <c r="F61" s="1">
        <f t="shared" si="2"/>
        <v>32</v>
      </c>
      <c r="G61" s="1">
        <f>RANK(S61, $S$2:$S$94)</f>
        <v>73</v>
      </c>
      <c r="H61" s="1">
        <f>RANK(R61,$R$2:$R$94)</f>
        <v>49</v>
      </c>
      <c r="I61" s="1">
        <f t="shared" si="3"/>
        <v>64</v>
      </c>
      <c r="J61" s="2">
        <v>363</v>
      </c>
      <c r="K61" s="2">
        <v>2014</v>
      </c>
      <c r="L61" s="2">
        <v>2018</v>
      </c>
      <c r="M61" s="2" t="s">
        <v>488</v>
      </c>
      <c r="N61" s="2">
        <v>0.23100000000000001</v>
      </c>
      <c r="O61" s="2">
        <v>589</v>
      </c>
      <c r="P61" s="2">
        <v>80</v>
      </c>
      <c r="Q61" s="5">
        <f>P61/O61</f>
        <v>0.13582342954159593</v>
      </c>
      <c r="R61" s="2">
        <v>0.312</v>
      </c>
      <c r="S61" s="2">
        <v>0.35499999999999998</v>
      </c>
      <c r="T61" s="2">
        <v>0.66600000000000004</v>
      </c>
      <c r="U61" s="2">
        <v>136</v>
      </c>
      <c r="V61" s="2">
        <v>31</v>
      </c>
      <c r="W61" s="2">
        <v>3</v>
      </c>
      <c r="X61" s="2">
        <v>12</v>
      </c>
      <c r="Y61" s="2">
        <v>61</v>
      </c>
      <c r="Z61" s="2">
        <v>65</v>
      </c>
      <c r="AA61" s="2">
        <v>2</v>
      </c>
      <c r="AB61" s="2">
        <v>133</v>
      </c>
      <c r="AC61" s="2">
        <v>5</v>
      </c>
      <c r="AD61" s="2">
        <v>6</v>
      </c>
      <c r="AE61" s="2">
        <v>2</v>
      </c>
      <c r="AF61" s="2">
        <v>8</v>
      </c>
      <c r="AG61" s="2">
        <v>7</v>
      </c>
      <c r="AH61" s="2">
        <v>6</v>
      </c>
      <c r="AI61" s="2" t="s">
        <v>1449</v>
      </c>
      <c r="AJ61" s="2" t="s">
        <v>1450</v>
      </c>
    </row>
    <row r="62" spans="1:36">
      <c r="A62" s="1">
        <f>RANK(C62,$C$2:$C$94,1)</f>
        <v>60</v>
      </c>
      <c r="B62" s="2" t="s">
        <v>1283</v>
      </c>
      <c r="C62" s="1">
        <f>D62+E62+F62</f>
        <v>139</v>
      </c>
      <c r="D62" s="1">
        <v>60</v>
      </c>
      <c r="E62" s="1">
        <f>RANK(Q62, $Q$2:$Q$94)</f>
        <v>51</v>
      </c>
      <c r="F62" s="1">
        <f t="shared" si="2"/>
        <v>28</v>
      </c>
      <c r="G62" s="1">
        <f>RANK(S62, $S$2:$S$94)</f>
        <v>45</v>
      </c>
      <c r="H62" s="1">
        <f>RANK(R62,$R$2:$R$94)</f>
        <v>72</v>
      </c>
      <c r="I62" s="1">
        <f t="shared" si="3"/>
        <v>56</v>
      </c>
      <c r="J62" s="2">
        <v>476</v>
      </c>
      <c r="K62" s="2">
        <v>2014</v>
      </c>
      <c r="L62" s="2">
        <v>2018</v>
      </c>
      <c r="M62" s="2" t="s">
        <v>448</v>
      </c>
      <c r="N62" s="2">
        <v>0.23899999999999999</v>
      </c>
      <c r="O62" s="2">
        <v>1475</v>
      </c>
      <c r="P62" s="2">
        <v>181</v>
      </c>
      <c r="Q62" s="5">
        <f>P62/O62</f>
        <v>0.12271186440677966</v>
      </c>
      <c r="R62" s="2">
        <v>0.29299999999999998</v>
      </c>
      <c r="S62" s="2">
        <v>0.39500000000000002</v>
      </c>
      <c r="T62" s="2">
        <v>0.68700000000000006</v>
      </c>
      <c r="U62" s="2">
        <v>352</v>
      </c>
      <c r="V62" s="2">
        <v>73</v>
      </c>
      <c r="W62" s="2">
        <v>8</v>
      </c>
      <c r="X62" s="2">
        <v>47</v>
      </c>
      <c r="Y62" s="2">
        <v>164</v>
      </c>
      <c r="Z62" s="2">
        <v>110</v>
      </c>
      <c r="AA62" s="2">
        <v>14</v>
      </c>
      <c r="AB62" s="2">
        <v>501</v>
      </c>
      <c r="AC62" s="2">
        <v>5</v>
      </c>
      <c r="AD62" s="2">
        <v>4</v>
      </c>
      <c r="AE62" s="2">
        <v>5</v>
      </c>
      <c r="AF62" s="2">
        <v>20</v>
      </c>
      <c r="AG62" s="2">
        <v>71</v>
      </c>
      <c r="AH62" s="2">
        <v>20</v>
      </c>
      <c r="AI62" s="2" t="s">
        <v>1284</v>
      </c>
      <c r="AJ62" s="2" t="s">
        <v>1246</v>
      </c>
    </row>
    <row r="63" spans="1:36">
      <c r="A63" s="1">
        <f>RANK(C63,$C$2:$C$94,1)</f>
        <v>60</v>
      </c>
      <c r="B63" s="2" t="s">
        <v>1372</v>
      </c>
      <c r="C63" s="1">
        <f>D63+E63+F63</f>
        <v>139</v>
      </c>
      <c r="D63" s="1">
        <v>48</v>
      </c>
      <c r="E63" s="1">
        <f>RANK(Q63, $Q$2:$Q$94)</f>
        <v>63</v>
      </c>
      <c r="F63" s="1">
        <f t="shared" si="2"/>
        <v>28</v>
      </c>
      <c r="G63" s="1">
        <f>RANK(S63, $S$2:$S$94)</f>
        <v>60</v>
      </c>
      <c r="H63" s="1">
        <f>RANK(R63,$R$2:$R$94)</f>
        <v>44</v>
      </c>
      <c r="I63" s="1">
        <f t="shared" si="3"/>
        <v>56</v>
      </c>
      <c r="J63" s="2">
        <v>312</v>
      </c>
      <c r="K63" s="2">
        <v>2016</v>
      </c>
      <c r="L63" s="2">
        <v>2018</v>
      </c>
      <c r="M63" s="2" t="s">
        <v>280</v>
      </c>
      <c r="N63" s="2">
        <v>0.245</v>
      </c>
      <c r="O63" s="2">
        <v>1078</v>
      </c>
      <c r="P63" s="2">
        <v>128</v>
      </c>
      <c r="Q63" s="5">
        <f>P63/O63</f>
        <v>0.11873840445269017</v>
      </c>
      <c r="R63" s="2">
        <v>0.315</v>
      </c>
      <c r="S63" s="2">
        <v>0.372</v>
      </c>
      <c r="T63" s="2">
        <v>0.68700000000000006</v>
      </c>
      <c r="U63" s="2">
        <v>264</v>
      </c>
      <c r="V63" s="2">
        <v>54</v>
      </c>
      <c r="W63" s="2">
        <v>7</v>
      </c>
      <c r="X63" s="2">
        <v>23</v>
      </c>
      <c r="Y63" s="2">
        <v>126</v>
      </c>
      <c r="Z63" s="2">
        <v>112</v>
      </c>
      <c r="AA63" s="2">
        <v>30</v>
      </c>
      <c r="AB63" s="2">
        <v>271</v>
      </c>
      <c r="AC63" s="2">
        <v>2</v>
      </c>
      <c r="AD63" s="2">
        <v>7</v>
      </c>
      <c r="AE63" s="2">
        <v>9</v>
      </c>
      <c r="AF63" s="2">
        <v>14</v>
      </c>
      <c r="AG63" s="2">
        <v>15</v>
      </c>
      <c r="AH63" s="2">
        <v>6</v>
      </c>
      <c r="AI63" s="2" t="s">
        <v>199</v>
      </c>
      <c r="AJ63" s="2" t="s">
        <v>112</v>
      </c>
    </row>
    <row r="64" spans="1:36" ht="30">
      <c r="A64" s="1">
        <f>RANK(C64,$C$2:$C$94,1)</f>
        <v>63</v>
      </c>
      <c r="B64" s="2" t="s">
        <v>1388</v>
      </c>
      <c r="C64" s="1">
        <f>D64+E64+F64</f>
        <v>142</v>
      </c>
      <c r="D64" s="1">
        <v>64</v>
      </c>
      <c r="E64" s="1">
        <f>RANK(Q64, $Q$2:$Q$94)</f>
        <v>44</v>
      </c>
      <c r="F64" s="1">
        <f t="shared" si="2"/>
        <v>34</v>
      </c>
      <c r="G64" s="1">
        <f>RANK(S64, $S$2:$S$94)</f>
        <v>69</v>
      </c>
      <c r="H64" s="1">
        <f>RANK(R64,$R$2:$R$94)</f>
        <v>63</v>
      </c>
      <c r="I64" s="1">
        <f t="shared" si="3"/>
        <v>68</v>
      </c>
      <c r="J64" s="2">
        <v>363</v>
      </c>
      <c r="K64" s="2">
        <v>2012</v>
      </c>
      <c r="L64" s="2">
        <v>2018</v>
      </c>
      <c r="M64" s="2" t="s">
        <v>1389</v>
      </c>
      <c r="N64" s="2">
        <v>0.23699999999999999</v>
      </c>
      <c r="O64" s="2">
        <v>913</v>
      </c>
      <c r="P64" s="2">
        <v>115</v>
      </c>
      <c r="Q64" s="5">
        <f>P64/O64</f>
        <v>0.12595837897042717</v>
      </c>
      <c r="R64" s="2">
        <v>0.29799999999999999</v>
      </c>
      <c r="S64" s="2">
        <v>0.36</v>
      </c>
      <c r="T64" s="2">
        <v>0.65800000000000003</v>
      </c>
      <c r="U64" s="2">
        <v>216</v>
      </c>
      <c r="V64" s="2">
        <v>43</v>
      </c>
      <c r="W64" s="2">
        <v>5</v>
      </c>
      <c r="X64" s="2">
        <v>20</v>
      </c>
      <c r="Y64" s="2">
        <v>78</v>
      </c>
      <c r="Z64" s="2">
        <v>72</v>
      </c>
      <c r="AA64" s="2">
        <v>4</v>
      </c>
      <c r="AB64" s="2">
        <v>237</v>
      </c>
      <c r="AC64" s="2">
        <v>10</v>
      </c>
      <c r="AD64" s="2">
        <v>5</v>
      </c>
      <c r="AE64" s="2">
        <v>6</v>
      </c>
      <c r="AF64" s="2">
        <v>20</v>
      </c>
      <c r="AG64" s="2">
        <v>26</v>
      </c>
      <c r="AH64" s="2">
        <v>10</v>
      </c>
      <c r="AI64" s="2" t="s">
        <v>1390</v>
      </c>
      <c r="AJ64" s="2" t="s">
        <v>1391</v>
      </c>
    </row>
    <row r="65" spans="1:36">
      <c r="A65" s="1">
        <f>RANK(C65,$C$2:$C$94,1)</f>
        <v>64</v>
      </c>
      <c r="B65" s="2" t="s">
        <v>1437</v>
      </c>
      <c r="C65" s="1">
        <f>D65+E65+F65</f>
        <v>145.5</v>
      </c>
      <c r="D65" s="1">
        <v>56</v>
      </c>
      <c r="E65" s="1">
        <f>RANK(Q65, $Q$2:$Q$94)</f>
        <v>73</v>
      </c>
      <c r="F65" s="1">
        <f t="shared" si="2"/>
        <v>16.5</v>
      </c>
      <c r="G65" s="1">
        <f>RANK(S65, $S$2:$S$94)</f>
        <v>39</v>
      </c>
      <c r="H65" s="1">
        <f>RANK(R65,$R$2:$R$94)</f>
        <v>27</v>
      </c>
      <c r="I65" s="1">
        <f t="shared" si="3"/>
        <v>33</v>
      </c>
      <c r="J65" s="2">
        <v>355</v>
      </c>
      <c r="K65" s="2">
        <v>2012</v>
      </c>
      <c r="L65" s="2">
        <v>2017</v>
      </c>
      <c r="M65" s="2" t="s">
        <v>1347</v>
      </c>
      <c r="N65" s="2">
        <v>0.24199999999999999</v>
      </c>
      <c r="O65" s="2">
        <v>760</v>
      </c>
      <c r="P65" s="2">
        <v>84</v>
      </c>
      <c r="Q65" s="5">
        <f>P65/O65</f>
        <v>0.11052631578947368</v>
      </c>
      <c r="R65" s="2">
        <v>0.32600000000000001</v>
      </c>
      <c r="S65" s="2">
        <v>0.41699999999999998</v>
      </c>
      <c r="T65" s="2">
        <v>0.74399999999999999</v>
      </c>
      <c r="U65" s="2">
        <v>184</v>
      </c>
      <c r="V65" s="2">
        <v>44</v>
      </c>
      <c r="W65" s="2">
        <v>1</v>
      </c>
      <c r="X65" s="2">
        <v>29</v>
      </c>
      <c r="Y65" s="2">
        <v>95</v>
      </c>
      <c r="Z65" s="2">
        <v>85</v>
      </c>
      <c r="AA65" s="2">
        <v>4</v>
      </c>
      <c r="AB65" s="2">
        <v>223</v>
      </c>
      <c r="AC65" s="2">
        <v>14</v>
      </c>
      <c r="AD65" s="2">
        <v>2</v>
      </c>
      <c r="AE65" s="2">
        <v>8</v>
      </c>
      <c r="AF65" s="2">
        <v>20</v>
      </c>
      <c r="AG65" s="2">
        <v>11</v>
      </c>
      <c r="AH65" s="2">
        <v>6</v>
      </c>
      <c r="AI65" s="2" t="s">
        <v>1438</v>
      </c>
      <c r="AJ65" s="2" t="s">
        <v>47</v>
      </c>
    </row>
    <row r="66" spans="1:36">
      <c r="A66" s="1">
        <f>RANK(C66,$C$2:$C$94,1)</f>
        <v>65</v>
      </c>
      <c r="B66" s="2" t="s">
        <v>1350</v>
      </c>
      <c r="C66" s="1">
        <f>D66+E66+F66</f>
        <v>147.5</v>
      </c>
      <c r="D66" s="1">
        <v>34</v>
      </c>
      <c r="E66" s="1">
        <f>RANK(Q66, $Q$2:$Q$94)</f>
        <v>88</v>
      </c>
      <c r="F66" s="1">
        <f t="shared" ref="F66:F94" si="4">I66/2</f>
        <v>25.5</v>
      </c>
      <c r="G66" s="1">
        <f>RANK(S66, $S$2:$S$94)</f>
        <v>62</v>
      </c>
      <c r="H66" s="1">
        <f>RANK(R66,$R$2:$R$94)</f>
        <v>23</v>
      </c>
      <c r="I66" s="1">
        <f t="shared" ref="I66:I94" si="5">RANK(T66,$T$2:$T$94)</f>
        <v>51</v>
      </c>
      <c r="J66" s="2">
        <v>465</v>
      </c>
      <c r="K66" s="2">
        <v>2014</v>
      </c>
      <c r="L66" s="2">
        <v>2018</v>
      </c>
      <c r="M66" s="2" t="s">
        <v>448</v>
      </c>
      <c r="N66" s="2">
        <v>0.254</v>
      </c>
      <c r="O66" s="2">
        <v>1472</v>
      </c>
      <c r="P66" s="2">
        <v>135</v>
      </c>
      <c r="Q66" s="5">
        <f>P66/O66</f>
        <v>9.1711956521739135E-2</v>
      </c>
      <c r="R66" s="2">
        <v>0.32900000000000001</v>
      </c>
      <c r="S66" s="2">
        <v>0.36799999999999999</v>
      </c>
      <c r="T66" s="2">
        <v>0.69699999999999995</v>
      </c>
      <c r="U66" s="2">
        <v>374</v>
      </c>
      <c r="V66" s="2">
        <v>77</v>
      </c>
      <c r="W66" s="2">
        <v>5</v>
      </c>
      <c r="X66" s="2">
        <v>27</v>
      </c>
      <c r="Y66" s="2">
        <v>158</v>
      </c>
      <c r="Z66" s="2">
        <v>161</v>
      </c>
      <c r="AA66" s="2">
        <v>27</v>
      </c>
      <c r="AB66" s="2">
        <v>281</v>
      </c>
      <c r="AC66" s="2">
        <v>9</v>
      </c>
      <c r="AD66" s="2">
        <v>14</v>
      </c>
      <c r="AE66" s="2">
        <v>12</v>
      </c>
      <c r="AF66" s="2">
        <v>45</v>
      </c>
      <c r="AG66" s="2">
        <v>5</v>
      </c>
      <c r="AH66" s="2">
        <v>5</v>
      </c>
      <c r="AI66" s="2" t="s">
        <v>1351</v>
      </c>
      <c r="AJ66" s="2" t="s">
        <v>135</v>
      </c>
    </row>
    <row r="67" spans="1:36">
      <c r="A67" s="1">
        <f>RANK(C67,$C$2:$C$94,1)</f>
        <v>66</v>
      </c>
      <c r="B67" s="2" t="s">
        <v>1430</v>
      </c>
      <c r="C67" s="1">
        <f>D67+E67+F67</f>
        <v>148.5</v>
      </c>
      <c r="D67" s="1">
        <v>59</v>
      </c>
      <c r="E67" s="1">
        <f>RANK(Q67, $Q$2:$Q$94)</f>
        <v>53</v>
      </c>
      <c r="F67" s="1">
        <f t="shared" si="4"/>
        <v>36.5</v>
      </c>
      <c r="G67" s="1">
        <f>RANK(S67, $S$2:$S$94)</f>
        <v>75</v>
      </c>
      <c r="H67" s="1">
        <f>RANK(R67,$R$2:$R$94)</f>
        <v>61</v>
      </c>
      <c r="I67" s="1">
        <f t="shared" si="5"/>
        <v>73</v>
      </c>
      <c r="J67" s="2">
        <v>329</v>
      </c>
      <c r="K67" s="2">
        <v>2013</v>
      </c>
      <c r="L67" s="2">
        <v>2018</v>
      </c>
      <c r="M67" s="2" t="s">
        <v>507</v>
      </c>
      <c r="N67" s="2">
        <v>0.23899999999999999</v>
      </c>
      <c r="O67" s="2">
        <v>757</v>
      </c>
      <c r="P67" s="2">
        <v>92</v>
      </c>
      <c r="Q67" s="5">
        <f>P67/O67</f>
        <v>0.12153236459709379</v>
      </c>
      <c r="R67" s="2">
        <v>0.30099999999999999</v>
      </c>
      <c r="S67" s="2">
        <v>0.34899999999999998</v>
      </c>
      <c r="T67" s="2">
        <v>0.65</v>
      </c>
      <c r="U67" s="2">
        <v>181</v>
      </c>
      <c r="V67" s="2">
        <v>42</v>
      </c>
      <c r="W67" s="2">
        <v>4</v>
      </c>
      <c r="X67" s="2">
        <v>11</v>
      </c>
      <c r="Y67" s="2">
        <v>85</v>
      </c>
      <c r="Z67" s="2">
        <v>62</v>
      </c>
      <c r="AA67" s="2">
        <v>4</v>
      </c>
      <c r="AB67" s="2">
        <v>164</v>
      </c>
      <c r="AC67" s="2">
        <v>9</v>
      </c>
      <c r="AD67" s="2">
        <v>14</v>
      </c>
      <c r="AE67" s="2">
        <v>9</v>
      </c>
      <c r="AF67" s="2">
        <v>9</v>
      </c>
      <c r="AG67" s="2">
        <v>16</v>
      </c>
      <c r="AH67" s="2">
        <v>6</v>
      </c>
      <c r="AI67" s="2" t="s">
        <v>1431</v>
      </c>
      <c r="AJ67" s="2" t="s">
        <v>1432</v>
      </c>
    </row>
    <row r="68" spans="1:36">
      <c r="A68" s="1">
        <f>RANK(C68,$C$2:$C$94,1)</f>
        <v>67</v>
      </c>
      <c r="B68" s="2" t="s">
        <v>1360</v>
      </c>
      <c r="C68" s="1">
        <f>D68+E68+F68</f>
        <v>151</v>
      </c>
      <c r="D68" s="1">
        <v>37</v>
      </c>
      <c r="E68" s="1">
        <f>RANK(Q68, $Q$2:$Q$94)</f>
        <v>75</v>
      </c>
      <c r="F68" s="1">
        <f t="shared" si="4"/>
        <v>39</v>
      </c>
      <c r="G68" s="1">
        <f>RANK(S68, $S$2:$S$94)</f>
        <v>82</v>
      </c>
      <c r="H68" s="1">
        <f>RANK(R68,$R$2:$R$94)</f>
        <v>55</v>
      </c>
      <c r="I68" s="1">
        <f t="shared" si="5"/>
        <v>78</v>
      </c>
      <c r="J68" s="2">
        <v>500</v>
      </c>
      <c r="K68" s="2">
        <v>2014</v>
      </c>
      <c r="L68" s="2">
        <v>2018</v>
      </c>
      <c r="M68" s="2" t="s">
        <v>476</v>
      </c>
      <c r="N68" s="2">
        <v>0.253</v>
      </c>
      <c r="O68" s="2">
        <v>1209</v>
      </c>
      <c r="P68" s="2">
        <v>132</v>
      </c>
      <c r="Q68" s="5">
        <f>P68/O68</f>
        <v>0.10918114143920596</v>
      </c>
      <c r="R68" s="2">
        <v>0.30599999999999999</v>
      </c>
      <c r="S68" s="2">
        <v>0.33600000000000002</v>
      </c>
      <c r="T68" s="2">
        <v>0.64200000000000002</v>
      </c>
      <c r="U68" s="2">
        <v>306</v>
      </c>
      <c r="V68" s="2">
        <v>49</v>
      </c>
      <c r="W68" s="2">
        <v>3</v>
      </c>
      <c r="X68" s="2">
        <v>15</v>
      </c>
      <c r="Y68" s="2">
        <v>116</v>
      </c>
      <c r="Z68" s="2">
        <v>81</v>
      </c>
      <c r="AA68" s="2">
        <v>11</v>
      </c>
      <c r="AB68" s="2">
        <v>170</v>
      </c>
      <c r="AC68" s="2">
        <v>15</v>
      </c>
      <c r="AD68" s="2">
        <v>12</v>
      </c>
      <c r="AE68" s="2">
        <v>9</v>
      </c>
      <c r="AF68" s="2">
        <v>48</v>
      </c>
      <c r="AG68" s="2">
        <v>10</v>
      </c>
      <c r="AH68" s="2">
        <v>5</v>
      </c>
      <c r="AI68" s="2" t="s">
        <v>1361</v>
      </c>
      <c r="AJ68" s="2" t="s">
        <v>1362</v>
      </c>
    </row>
    <row r="69" spans="1:36">
      <c r="A69" s="1">
        <f>RANK(C69,$C$2:$C$94,1)</f>
        <v>68</v>
      </c>
      <c r="B69" s="2" t="s">
        <v>991</v>
      </c>
      <c r="C69" s="1">
        <f>D69+E69+F69</f>
        <v>152</v>
      </c>
      <c r="D69" s="1">
        <v>84</v>
      </c>
      <c r="E69" s="1">
        <f>RANK(Q69, $Q$2:$Q$94)</f>
        <v>42</v>
      </c>
      <c r="F69" s="1">
        <f t="shared" si="4"/>
        <v>26</v>
      </c>
      <c r="G69" s="1">
        <f>RANK(S69, $S$2:$S$94)</f>
        <v>53</v>
      </c>
      <c r="H69" s="1">
        <f>RANK(R69,$R$2:$R$94)</f>
        <v>51</v>
      </c>
      <c r="I69" s="1">
        <f t="shared" si="5"/>
        <v>52</v>
      </c>
      <c r="J69" s="2">
        <v>414</v>
      </c>
      <c r="K69" s="2">
        <v>2012</v>
      </c>
      <c r="L69" s="2">
        <v>2017</v>
      </c>
      <c r="M69" s="2" t="s">
        <v>1331</v>
      </c>
      <c r="N69" s="2">
        <v>0.221</v>
      </c>
      <c r="O69" s="2">
        <v>978</v>
      </c>
      <c r="P69" s="2">
        <v>128</v>
      </c>
      <c r="Q69" s="5">
        <f>P69/O69</f>
        <v>0.130879345603272</v>
      </c>
      <c r="R69" s="2">
        <v>0.311</v>
      </c>
      <c r="S69" s="2">
        <v>0.38400000000000001</v>
      </c>
      <c r="T69" s="2">
        <v>0.69499999999999995</v>
      </c>
      <c r="U69" s="2">
        <v>216</v>
      </c>
      <c r="V69" s="2">
        <v>59</v>
      </c>
      <c r="W69" s="2">
        <v>4</v>
      </c>
      <c r="X69" s="2">
        <v>31</v>
      </c>
      <c r="Y69" s="2">
        <v>117</v>
      </c>
      <c r="Z69" s="2">
        <v>123</v>
      </c>
      <c r="AA69" s="2">
        <v>5</v>
      </c>
      <c r="AB69" s="2">
        <v>366</v>
      </c>
      <c r="AC69" s="2">
        <v>7</v>
      </c>
      <c r="AD69" s="2">
        <v>3</v>
      </c>
      <c r="AE69" s="2">
        <v>5</v>
      </c>
      <c r="AF69" s="2">
        <v>11</v>
      </c>
      <c r="AG69" s="2">
        <v>20</v>
      </c>
      <c r="AH69" s="2">
        <v>15</v>
      </c>
      <c r="AI69" s="2" t="s">
        <v>1373</v>
      </c>
      <c r="AJ69" s="2" t="s">
        <v>1374</v>
      </c>
    </row>
    <row r="70" spans="1:36" ht="30">
      <c r="A70" s="1">
        <f>RANK(C70,$C$2:$C$94,1)</f>
        <v>69</v>
      </c>
      <c r="B70" s="2" t="s">
        <v>1418</v>
      </c>
      <c r="C70" s="1">
        <f>D70+E70+F70</f>
        <v>157</v>
      </c>
      <c r="D70" s="1">
        <v>83</v>
      </c>
      <c r="E70" s="1">
        <f>RANK(Q70, $Q$2:$Q$94)</f>
        <v>29</v>
      </c>
      <c r="F70" s="1">
        <f t="shared" si="4"/>
        <v>45</v>
      </c>
      <c r="G70" s="1">
        <f>RANK(S70, $S$2:$S$94)</f>
        <v>91</v>
      </c>
      <c r="H70" s="1">
        <f>RANK(R70,$R$2:$R$94)</f>
        <v>78</v>
      </c>
      <c r="I70" s="1">
        <f t="shared" si="5"/>
        <v>90</v>
      </c>
      <c r="J70" s="2">
        <v>461</v>
      </c>
      <c r="K70" s="2">
        <v>2009</v>
      </c>
      <c r="L70" s="2">
        <v>2018</v>
      </c>
      <c r="M70" s="2" t="s">
        <v>1409</v>
      </c>
      <c r="N70" s="2">
        <v>0.221</v>
      </c>
      <c r="O70" s="2">
        <v>760</v>
      </c>
      <c r="P70" s="2">
        <v>105</v>
      </c>
      <c r="Q70" s="5">
        <f>P70/O70</f>
        <v>0.13815789473684212</v>
      </c>
      <c r="R70" s="2">
        <v>0.28799999999999998</v>
      </c>
      <c r="S70" s="2">
        <v>0.29199999999999998</v>
      </c>
      <c r="T70" s="2">
        <v>0.57999999999999996</v>
      </c>
      <c r="U70" s="2">
        <v>168</v>
      </c>
      <c r="V70" s="2">
        <v>23</v>
      </c>
      <c r="W70" s="2">
        <v>5</v>
      </c>
      <c r="X70" s="2">
        <v>7</v>
      </c>
      <c r="Y70" s="2">
        <v>66</v>
      </c>
      <c r="Z70" s="2">
        <v>73</v>
      </c>
      <c r="AA70" s="2">
        <v>2</v>
      </c>
      <c r="AB70" s="2">
        <v>120</v>
      </c>
      <c r="AC70" s="2">
        <v>2</v>
      </c>
      <c r="AD70" s="2">
        <v>6</v>
      </c>
      <c r="AE70" s="2">
        <v>8</v>
      </c>
      <c r="AF70" s="2">
        <v>22</v>
      </c>
      <c r="AG70" s="2">
        <v>19</v>
      </c>
      <c r="AH70" s="2">
        <v>5</v>
      </c>
      <c r="AI70" s="2" t="s">
        <v>1419</v>
      </c>
      <c r="AJ70" s="2" t="s">
        <v>1420</v>
      </c>
    </row>
    <row r="71" spans="1:36" ht="30">
      <c r="A71" s="1">
        <f>RANK(C71,$C$2:$C$94,1)</f>
        <v>69</v>
      </c>
      <c r="B71" s="2" t="s">
        <v>1353</v>
      </c>
      <c r="C71" s="1">
        <f>D71+E71+F71</f>
        <v>157</v>
      </c>
      <c r="D71" s="1">
        <v>50</v>
      </c>
      <c r="E71" s="1">
        <f>RANK(Q71, $Q$2:$Q$94)</f>
        <v>64</v>
      </c>
      <c r="F71" s="1">
        <f t="shared" si="4"/>
        <v>43</v>
      </c>
      <c r="G71" s="1">
        <f>RANK(S71, $S$2:$S$94)</f>
        <v>87</v>
      </c>
      <c r="H71" s="1">
        <f>RANK(R71,$R$2:$R$94)</f>
        <v>67</v>
      </c>
      <c r="I71" s="1">
        <f t="shared" si="5"/>
        <v>86</v>
      </c>
      <c r="J71" s="2">
        <v>433</v>
      </c>
      <c r="K71" s="2">
        <v>2011</v>
      </c>
      <c r="L71" s="2">
        <v>2018</v>
      </c>
      <c r="M71" s="2" t="s">
        <v>419</v>
      </c>
      <c r="N71" s="2">
        <v>0.24399999999999999</v>
      </c>
      <c r="O71" s="2">
        <v>1125</v>
      </c>
      <c r="P71" s="2">
        <v>133</v>
      </c>
      <c r="Q71" s="5">
        <f>P71/O71</f>
        <v>0.11822222222222223</v>
      </c>
      <c r="R71" s="2">
        <v>0.29399999999999998</v>
      </c>
      <c r="S71" s="2">
        <v>0.316</v>
      </c>
      <c r="T71" s="2">
        <v>0.61</v>
      </c>
      <c r="U71" s="2">
        <v>275</v>
      </c>
      <c r="V71" s="2">
        <v>39</v>
      </c>
      <c r="W71" s="2">
        <v>9</v>
      </c>
      <c r="X71" s="2">
        <v>8</v>
      </c>
      <c r="Y71" s="2">
        <v>84</v>
      </c>
      <c r="Z71" s="2">
        <v>79</v>
      </c>
      <c r="AA71" s="2">
        <v>3</v>
      </c>
      <c r="AB71" s="2">
        <v>132</v>
      </c>
      <c r="AC71" s="2">
        <v>4</v>
      </c>
      <c r="AD71" s="2">
        <v>14</v>
      </c>
      <c r="AE71" s="2">
        <v>10</v>
      </c>
      <c r="AF71" s="2">
        <v>22</v>
      </c>
      <c r="AG71" s="2">
        <v>24</v>
      </c>
      <c r="AH71" s="2">
        <v>14</v>
      </c>
      <c r="AI71" s="2" t="s">
        <v>1354</v>
      </c>
      <c r="AJ71" s="2" t="s">
        <v>1355</v>
      </c>
    </row>
    <row r="72" spans="1:36">
      <c r="A72" s="1">
        <f>RANK(C72,$C$2:$C$94,1)</f>
        <v>71</v>
      </c>
      <c r="B72" s="2" t="s">
        <v>1285</v>
      </c>
      <c r="C72" s="1">
        <f>D72+E72+F72</f>
        <v>158</v>
      </c>
      <c r="D72" s="1">
        <v>49</v>
      </c>
      <c r="E72" s="1">
        <f>RANK(Q72, $Q$2:$Q$94)</f>
        <v>77</v>
      </c>
      <c r="F72" s="1">
        <f t="shared" si="4"/>
        <v>32</v>
      </c>
      <c r="G72" s="1">
        <f>RANK(S72, $S$2:$S$94)</f>
        <v>61</v>
      </c>
      <c r="H72" s="1">
        <f>RANK(R72,$R$2:$R$94)</f>
        <v>65</v>
      </c>
      <c r="I72" s="1">
        <f t="shared" si="5"/>
        <v>64</v>
      </c>
      <c r="J72" s="2">
        <v>485</v>
      </c>
      <c r="K72" s="2">
        <v>2014</v>
      </c>
      <c r="L72" s="2">
        <v>2018</v>
      </c>
      <c r="M72" s="2" t="s">
        <v>557</v>
      </c>
      <c r="N72" s="2">
        <v>0.24399999999999999</v>
      </c>
      <c r="O72" s="2">
        <v>1674</v>
      </c>
      <c r="P72" s="2">
        <v>180</v>
      </c>
      <c r="Q72" s="5">
        <f>P72/O72</f>
        <v>0.10752688172043011</v>
      </c>
      <c r="R72" s="2">
        <v>0.29599999999999999</v>
      </c>
      <c r="S72" s="2">
        <v>0.37</v>
      </c>
      <c r="T72" s="2">
        <v>0.66600000000000004</v>
      </c>
      <c r="U72" s="2">
        <v>408</v>
      </c>
      <c r="V72" s="2">
        <v>87</v>
      </c>
      <c r="W72" s="2">
        <v>19</v>
      </c>
      <c r="X72" s="2">
        <v>29</v>
      </c>
      <c r="Y72" s="2">
        <v>167</v>
      </c>
      <c r="Z72" s="2">
        <v>110</v>
      </c>
      <c r="AA72" s="2">
        <v>2</v>
      </c>
      <c r="AB72" s="2">
        <v>382</v>
      </c>
      <c r="AC72" s="2">
        <v>18</v>
      </c>
      <c r="AD72" s="2">
        <v>16</v>
      </c>
      <c r="AE72" s="2">
        <v>10</v>
      </c>
      <c r="AF72" s="2">
        <v>30</v>
      </c>
      <c r="AG72" s="2">
        <v>25</v>
      </c>
      <c r="AH72" s="2">
        <v>19</v>
      </c>
      <c r="AI72" s="2" t="s">
        <v>1286</v>
      </c>
      <c r="AJ72" s="2" t="s">
        <v>38</v>
      </c>
    </row>
    <row r="73" spans="1:36">
      <c r="A73" s="1">
        <f>RANK(C73,$C$2:$C$94,1)</f>
        <v>72</v>
      </c>
      <c r="B73" s="2" t="s">
        <v>1357</v>
      </c>
      <c r="C73" s="1">
        <f>D73+E73+F73</f>
        <v>159</v>
      </c>
      <c r="D73" s="1">
        <v>52</v>
      </c>
      <c r="E73" s="1">
        <f>RANK(Q73, $Q$2:$Q$94)</f>
        <v>70</v>
      </c>
      <c r="F73" s="1">
        <f t="shared" si="4"/>
        <v>37</v>
      </c>
      <c r="G73" s="1">
        <f>RANK(S73, $S$2:$S$94)</f>
        <v>72</v>
      </c>
      <c r="H73" s="1">
        <f>RANK(R73,$R$2:$R$94)</f>
        <v>75</v>
      </c>
      <c r="I73" s="1">
        <f t="shared" si="5"/>
        <v>74</v>
      </c>
      <c r="J73" s="2">
        <v>473</v>
      </c>
      <c r="K73" s="2">
        <v>2012</v>
      </c>
      <c r="L73" s="2">
        <v>2018</v>
      </c>
      <c r="M73" s="2" t="s">
        <v>896</v>
      </c>
      <c r="N73" s="2">
        <v>0.24299999999999999</v>
      </c>
      <c r="O73" s="2">
        <v>1164</v>
      </c>
      <c r="P73" s="2">
        <v>132</v>
      </c>
      <c r="Q73" s="5">
        <f>P73/O73</f>
        <v>0.1134020618556701</v>
      </c>
      <c r="R73" s="2">
        <v>0.29099999999999998</v>
      </c>
      <c r="S73" s="2">
        <v>0.35799999999999998</v>
      </c>
      <c r="T73" s="2">
        <v>0.64900000000000002</v>
      </c>
      <c r="U73" s="2">
        <v>283</v>
      </c>
      <c r="V73" s="2">
        <v>56</v>
      </c>
      <c r="W73" s="2">
        <v>9</v>
      </c>
      <c r="X73" s="2">
        <v>20</v>
      </c>
      <c r="Y73" s="2">
        <v>101</v>
      </c>
      <c r="Z73" s="2">
        <v>66</v>
      </c>
      <c r="AA73" s="2">
        <v>3</v>
      </c>
      <c r="AB73" s="2">
        <v>357</v>
      </c>
      <c r="AC73" s="2">
        <v>13</v>
      </c>
      <c r="AD73" s="2">
        <v>19</v>
      </c>
      <c r="AE73" s="2">
        <v>3</v>
      </c>
      <c r="AF73" s="2">
        <v>23</v>
      </c>
      <c r="AG73" s="2">
        <v>22</v>
      </c>
      <c r="AH73" s="2">
        <v>20</v>
      </c>
      <c r="AI73" s="2" t="s">
        <v>1358</v>
      </c>
      <c r="AJ73" s="2" t="s">
        <v>1359</v>
      </c>
    </row>
    <row r="74" spans="1:36">
      <c r="A74" s="1">
        <f>RANK(C74,$C$2:$C$94,1)</f>
        <v>73</v>
      </c>
      <c r="B74" s="2" t="s">
        <v>1421</v>
      </c>
      <c r="C74" s="1">
        <f>D74+E74+F74</f>
        <v>161</v>
      </c>
      <c r="D74" s="1">
        <v>42</v>
      </c>
      <c r="E74" s="1">
        <f>RANK(Q74, $Q$2:$Q$94)</f>
        <v>84</v>
      </c>
      <c r="F74" s="1">
        <f t="shared" si="4"/>
        <v>35</v>
      </c>
      <c r="G74" s="1">
        <f>RANK(S74, $S$2:$S$94)</f>
        <v>68</v>
      </c>
      <c r="H74" s="1">
        <f>RANK(R74,$R$2:$R$94)</f>
        <v>67</v>
      </c>
      <c r="I74" s="1">
        <f t="shared" si="5"/>
        <v>70</v>
      </c>
      <c r="J74" s="2">
        <v>315</v>
      </c>
      <c r="K74" s="2">
        <v>2016</v>
      </c>
      <c r="L74" s="2">
        <v>2018</v>
      </c>
      <c r="M74" s="2" t="s">
        <v>277</v>
      </c>
      <c r="N74" s="2">
        <v>0.249</v>
      </c>
      <c r="O74" s="2">
        <v>1016</v>
      </c>
      <c r="P74" s="2">
        <v>102</v>
      </c>
      <c r="Q74" s="5">
        <f>P74/O74</f>
        <v>0.10039370078740158</v>
      </c>
      <c r="R74" s="2">
        <v>0.29399999999999998</v>
      </c>
      <c r="S74" s="2">
        <v>0.36199999999999999</v>
      </c>
      <c r="T74" s="2">
        <v>0.65700000000000003</v>
      </c>
      <c r="U74" s="2">
        <v>253</v>
      </c>
      <c r="V74" s="2">
        <v>39</v>
      </c>
      <c r="W74" s="2">
        <v>5</v>
      </c>
      <c r="X74" s="2">
        <v>22</v>
      </c>
      <c r="Y74" s="2">
        <v>96</v>
      </c>
      <c r="Z74" s="2">
        <v>65</v>
      </c>
      <c r="AA74" s="2">
        <v>9</v>
      </c>
      <c r="AB74" s="2">
        <v>228</v>
      </c>
      <c r="AC74" s="2">
        <v>2</v>
      </c>
      <c r="AD74" s="2">
        <v>3</v>
      </c>
      <c r="AE74" s="2">
        <v>4</v>
      </c>
      <c r="AF74" s="2">
        <v>25</v>
      </c>
      <c r="AG74" s="2">
        <v>29</v>
      </c>
      <c r="AH74" s="2">
        <v>10</v>
      </c>
      <c r="AI74" s="2" t="s">
        <v>199</v>
      </c>
      <c r="AJ74" s="2" t="s">
        <v>118</v>
      </c>
    </row>
    <row r="75" spans="1:36" ht="30">
      <c r="A75" s="1">
        <f>RANK(C75,$C$2:$C$94,1)</f>
        <v>74</v>
      </c>
      <c r="B75" s="2" t="s">
        <v>1384</v>
      </c>
      <c r="C75" s="1">
        <f>D75+E75+F75</f>
        <v>168</v>
      </c>
      <c r="D75" s="1">
        <v>85</v>
      </c>
      <c r="E75" s="1">
        <f>RANK(Q75, $Q$2:$Q$94)</f>
        <v>45</v>
      </c>
      <c r="F75" s="1">
        <f t="shared" si="4"/>
        <v>38</v>
      </c>
      <c r="G75" s="1">
        <f>RANK(S75, $S$2:$S$94)</f>
        <v>78</v>
      </c>
      <c r="H75" s="1">
        <f>RANK(R75,$R$2:$R$94)</f>
        <v>55</v>
      </c>
      <c r="I75" s="1">
        <f t="shared" si="5"/>
        <v>76</v>
      </c>
      <c r="J75" s="2">
        <v>380</v>
      </c>
      <c r="K75" s="2">
        <v>2009</v>
      </c>
      <c r="L75" s="2">
        <v>2018</v>
      </c>
      <c r="M75" s="2" t="s">
        <v>1385</v>
      </c>
      <c r="N75" s="2">
        <v>0.217</v>
      </c>
      <c r="O75" s="2">
        <v>914</v>
      </c>
      <c r="P75" s="2">
        <v>115</v>
      </c>
      <c r="Q75" s="5">
        <f>P75/O75</f>
        <v>0.12582056892778992</v>
      </c>
      <c r="R75" s="2">
        <v>0.30599999999999999</v>
      </c>
      <c r="S75" s="2">
        <v>0.34100000000000003</v>
      </c>
      <c r="T75" s="2">
        <v>0.64700000000000002</v>
      </c>
      <c r="U75" s="2">
        <v>198</v>
      </c>
      <c r="V75" s="2">
        <v>43</v>
      </c>
      <c r="W75" s="2">
        <v>1</v>
      </c>
      <c r="X75" s="2">
        <v>23</v>
      </c>
      <c r="Y75" s="2">
        <v>85</v>
      </c>
      <c r="Z75" s="2">
        <v>113</v>
      </c>
      <c r="AA75" s="2">
        <v>1</v>
      </c>
      <c r="AB75" s="2">
        <v>256</v>
      </c>
      <c r="AC75" s="2">
        <v>6</v>
      </c>
      <c r="AD75" s="2">
        <v>13</v>
      </c>
      <c r="AE75" s="2">
        <v>4</v>
      </c>
      <c r="AF75" s="2">
        <v>27</v>
      </c>
      <c r="AG75" s="2">
        <v>5</v>
      </c>
      <c r="AH75" s="2">
        <v>3</v>
      </c>
      <c r="AI75" s="2" t="s">
        <v>1386</v>
      </c>
      <c r="AJ75" s="2" t="s">
        <v>1387</v>
      </c>
    </row>
    <row r="76" spans="1:36">
      <c r="A76" s="1">
        <f>RANK(C76,$C$2:$C$94,1)</f>
        <v>74</v>
      </c>
      <c r="B76" s="2" t="s">
        <v>1295</v>
      </c>
      <c r="C76" s="1">
        <f>D76+E76+F76</f>
        <v>168</v>
      </c>
      <c r="D76" s="1">
        <v>69</v>
      </c>
      <c r="E76" s="1">
        <f>RANK(Q76, $Q$2:$Q$94)</f>
        <v>65</v>
      </c>
      <c r="F76" s="1">
        <f t="shared" si="4"/>
        <v>34</v>
      </c>
      <c r="G76" s="1">
        <f>RANK(S76, $S$2:$S$94)</f>
        <v>58</v>
      </c>
      <c r="H76" s="1">
        <f>RANK(R76,$R$2:$R$94)</f>
        <v>83</v>
      </c>
      <c r="I76" s="1">
        <f t="shared" si="5"/>
        <v>68</v>
      </c>
      <c r="J76" s="2">
        <v>444</v>
      </c>
      <c r="K76" s="2">
        <v>2014</v>
      </c>
      <c r="L76" s="2">
        <v>2018</v>
      </c>
      <c r="M76" s="2" t="s">
        <v>488</v>
      </c>
      <c r="N76" s="2">
        <v>0.23300000000000001</v>
      </c>
      <c r="O76" s="2">
        <v>1421</v>
      </c>
      <c r="P76" s="2">
        <v>167</v>
      </c>
      <c r="Q76" s="5">
        <f>P76/O76</f>
        <v>0.1175228712174525</v>
      </c>
      <c r="R76" s="2">
        <v>0.28199999999999997</v>
      </c>
      <c r="S76" s="2">
        <v>0.375</v>
      </c>
      <c r="T76" s="2">
        <v>0.65800000000000003</v>
      </c>
      <c r="U76" s="2">
        <v>331</v>
      </c>
      <c r="V76" s="2">
        <v>68</v>
      </c>
      <c r="W76" s="2">
        <v>13</v>
      </c>
      <c r="X76" s="2">
        <v>36</v>
      </c>
      <c r="Y76" s="2">
        <v>146</v>
      </c>
      <c r="Z76" s="2">
        <v>94</v>
      </c>
      <c r="AA76" s="2">
        <v>9</v>
      </c>
      <c r="AB76" s="2">
        <v>287</v>
      </c>
      <c r="AC76" s="2">
        <v>8</v>
      </c>
      <c r="AD76" s="2">
        <v>10</v>
      </c>
      <c r="AE76" s="2">
        <v>10</v>
      </c>
      <c r="AF76" s="2">
        <v>34</v>
      </c>
      <c r="AG76" s="2">
        <v>17</v>
      </c>
      <c r="AH76" s="2">
        <v>16</v>
      </c>
      <c r="AI76" s="2" t="s">
        <v>295</v>
      </c>
      <c r="AJ76" s="2" t="s">
        <v>255</v>
      </c>
    </row>
    <row r="77" spans="1:36">
      <c r="A77" s="1">
        <f>RANK(C77,$C$2:$C$94,1)</f>
        <v>76</v>
      </c>
      <c r="B77" s="2" t="s">
        <v>1428</v>
      </c>
      <c r="C77" s="1">
        <f>D77+E77+F77</f>
        <v>169.5</v>
      </c>
      <c r="D77" s="1">
        <v>54</v>
      </c>
      <c r="E77" s="1">
        <f>RANK(Q77, $Q$2:$Q$94)</f>
        <v>74</v>
      </c>
      <c r="F77" s="1">
        <f t="shared" si="4"/>
        <v>41.5</v>
      </c>
      <c r="G77" s="1">
        <f>RANK(S77, $S$2:$S$94)</f>
        <v>77</v>
      </c>
      <c r="H77" s="1">
        <f>RANK(R77,$R$2:$R$94)</f>
        <v>85</v>
      </c>
      <c r="I77" s="1">
        <f t="shared" si="5"/>
        <v>83</v>
      </c>
      <c r="J77" s="2">
        <v>317</v>
      </c>
      <c r="K77" s="2">
        <v>2013</v>
      </c>
      <c r="L77" s="2">
        <v>2018</v>
      </c>
      <c r="M77" s="2" t="s">
        <v>382</v>
      </c>
      <c r="N77" s="2">
        <v>0.24299999999999999</v>
      </c>
      <c r="O77" s="2">
        <v>851</v>
      </c>
      <c r="P77" s="2">
        <v>93</v>
      </c>
      <c r="Q77" s="5">
        <f>P77/O77</f>
        <v>0.10928319623971798</v>
      </c>
      <c r="R77" s="2">
        <v>0.28100000000000003</v>
      </c>
      <c r="S77" s="2">
        <v>0.34699999999999998</v>
      </c>
      <c r="T77" s="2">
        <v>0.628</v>
      </c>
      <c r="U77" s="2">
        <v>207</v>
      </c>
      <c r="V77" s="2">
        <v>27</v>
      </c>
      <c r="W77" s="2">
        <v>8</v>
      </c>
      <c r="X77" s="2">
        <v>15</v>
      </c>
      <c r="Y77" s="2">
        <v>78</v>
      </c>
      <c r="Z77" s="2">
        <v>35</v>
      </c>
      <c r="AA77" s="2">
        <v>1</v>
      </c>
      <c r="AB77" s="2">
        <v>235</v>
      </c>
      <c r="AC77" s="2">
        <v>12</v>
      </c>
      <c r="AD77" s="2">
        <v>11</v>
      </c>
      <c r="AE77" s="2">
        <v>5</v>
      </c>
      <c r="AF77" s="2">
        <v>12</v>
      </c>
      <c r="AG77" s="2">
        <v>41</v>
      </c>
      <c r="AH77" s="2">
        <v>10</v>
      </c>
      <c r="AI77" s="2" t="s">
        <v>1429</v>
      </c>
      <c r="AJ77" s="2" t="s">
        <v>316</v>
      </c>
    </row>
    <row r="78" spans="1:36">
      <c r="A78" s="1">
        <f>RANK(C78,$C$2:$C$94,1)</f>
        <v>77</v>
      </c>
      <c r="B78" s="2" t="s">
        <v>1326</v>
      </c>
      <c r="C78" s="1">
        <f>D78+E78+F78</f>
        <v>174.5</v>
      </c>
      <c r="D78" s="1">
        <v>75</v>
      </c>
      <c r="E78" s="1">
        <f>RANK(Q78, $Q$2:$Q$94)</f>
        <v>76</v>
      </c>
      <c r="F78" s="1">
        <f t="shared" si="4"/>
        <v>23.5</v>
      </c>
      <c r="G78" s="1">
        <f>RANK(S78, $S$2:$S$94)</f>
        <v>44</v>
      </c>
      <c r="H78" s="1">
        <f>RANK(R78,$R$2:$R$94)</f>
        <v>53</v>
      </c>
      <c r="I78" s="1">
        <f t="shared" si="5"/>
        <v>47</v>
      </c>
      <c r="J78" s="2">
        <v>464</v>
      </c>
      <c r="K78" s="2">
        <v>2011</v>
      </c>
      <c r="L78" s="2">
        <v>2018</v>
      </c>
      <c r="M78" s="2" t="s">
        <v>1327</v>
      </c>
      <c r="N78" s="2">
        <v>0.23</v>
      </c>
      <c r="O78" s="2">
        <v>1393</v>
      </c>
      <c r="P78" s="2">
        <v>151</v>
      </c>
      <c r="Q78" s="5">
        <f>P78/O78</f>
        <v>0.10839913854989232</v>
      </c>
      <c r="R78" s="2">
        <v>0.308</v>
      </c>
      <c r="S78" s="2">
        <v>0.40200000000000002</v>
      </c>
      <c r="T78" s="2">
        <v>0.71</v>
      </c>
      <c r="U78" s="2">
        <v>321</v>
      </c>
      <c r="V78" s="2">
        <v>64</v>
      </c>
      <c r="W78" s="2">
        <v>2</v>
      </c>
      <c r="X78" s="2">
        <v>57</v>
      </c>
      <c r="Y78" s="2">
        <v>188</v>
      </c>
      <c r="Z78" s="2">
        <v>137</v>
      </c>
      <c r="AA78" s="2">
        <v>16</v>
      </c>
      <c r="AB78" s="2">
        <v>312</v>
      </c>
      <c r="AC78" s="2">
        <v>23</v>
      </c>
      <c r="AD78" s="2">
        <v>0</v>
      </c>
      <c r="AE78" s="2">
        <v>11</v>
      </c>
      <c r="AF78" s="2">
        <v>33</v>
      </c>
      <c r="AG78" s="2">
        <v>4</v>
      </c>
      <c r="AH78" s="2">
        <v>7</v>
      </c>
      <c r="AI78" s="2" t="s">
        <v>1328</v>
      </c>
      <c r="AJ78" s="2" t="s">
        <v>1329</v>
      </c>
    </row>
    <row r="79" spans="1:36">
      <c r="A79" s="1">
        <f>RANK(C79,$C$2:$C$94,1)</f>
        <v>78</v>
      </c>
      <c r="B79" s="2" t="s">
        <v>1369</v>
      </c>
      <c r="C79" s="1">
        <f>D79+E79+F79</f>
        <v>177.5</v>
      </c>
      <c r="D79" s="1">
        <v>68</v>
      </c>
      <c r="E79" s="1">
        <f>RANK(Q79, $Q$2:$Q$94)</f>
        <v>79</v>
      </c>
      <c r="F79" s="1">
        <f t="shared" si="4"/>
        <v>30.5</v>
      </c>
      <c r="G79" s="1">
        <f>RANK(S79, $S$2:$S$94)</f>
        <v>57</v>
      </c>
      <c r="H79" s="1">
        <f>RANK(R79,$R$2:$R$94)</f>
        <v>72</v>
      </c>
      <c r="I79" s="1">
        <f t="shared" si="5"/>
        <v>61</v>
      </c>
      <c r="J79" s="2">
        <v>390</v>
      </c>
      <c r="K79" s="2">
        <v>2013</v>
      </c>
      <c r="L79" s="2">
        <v>2017</v>
      </c>
      <c r="M79" s="2" t="s">
        <v>448</v>
      </c>
      <c r="N79" s="2">
        <v>0.23400000000000001</v>
      </c>
      <c r="O79" s="2">
        <v>1238</v>
      </c>
      <c r="P79" s="2">
        <v>129</v>
      </c>
      <c r="Q79" s="5">
        <f>P79/O79</f>
        <v>0.10420032310177706</v>
      </c>
      <c r="R79" s="2">
        <v>0.29299999999999998</v>
      </c>
      <c r="S79" s="2">
        <v>0.376</v>
      </c>
      <c r="T79" s="2">
        <v>0.66800000000000004</v>
      </c>
      <c r="U79" s="2">
        <v>290</v>
      </c>
      <c r="V79" s="2">
        <v>71</v>
      </c>
      <c r="W79" s="2">
        <v>4</v>
      </c>
      <c r="X79" s="2">
        <v>32</v>
      </c>
      <c r="Y79" s="2">
        <v>129</v>
      </c>
      <c r="Z79" s="2">
        <v>95</v>
      </c>
      <c r="AA79" s="2">
        <v>11</v>
      </c>
      <c r="AB79" s="2">
        <v>331</v>
      </c>
      <c r="AC79" s="2">
        <v>9</v>
      </c>
      <c r="AD79" s="2">
        <v>3</v>
      </c>
      <c r="AE79" s="2">
        <v>4</v>
      </c>
      <c r="AF79" s="2">
        <v>13</v>
      </c>
      <c r="AG79" s="2">
        <v>5</v>
      </c>
      <c r="AH79" s="2">
        <v>4</v>
      </c>
      <c r="AI79" s="2" t="s">
        <v>1370</v>
      </c>
      <c r="AJ79" s="2" t="s">
        <v>1371</v>
      </c>
    </row>
    <row r="80" spans="1:36">
      <c r="A80" s="1">
        <f>RANK(C80,$C$2:$C$94,1)</f>
        <v>79</v>
      </c>
      <c r="B80" s="2" t="s">
        <v>1422</v>
      </c>
      <c r="C80" s="1">
        <f>D80+E80+F80</f>
        <v>182</v>
      </c>
      <c r="D80" s="1">
        <v>92</v>
      </c>
      <c r="E80" s="1">
        <f>RANK(Q80, $Q$2:$Q$94)</f>
        <v>49</v>
      </c>
      <c r="F80" s="1">
        <f t="shared" si="4"/>
        <v>41</v>
      </c>
      <c r="G80" s="1">
        <f>RANK(S80, $S$2:$S$94)</f>
        <v>76</v>
      </c>
      <c r="H80" s="1">
        <f>RANK(R80,$R$2:$R$94)</f>
        <v>83</v>
      </c>
      <c r="I80" s="1">
        <f t="shared" si="5"/>
        <v>82</v>
      </c>
      <c r="J80" s="2">
        <v>337</v>
      </c>
      <c r="K80" s="2">
        <v>2012</v>
      </c>
      <c r="L80" s="2">
        <v>2018</v>
      </c>
      <c r="M80" s="2" t="s">
        <v>1389</v>
      </c>
      <c r="N80" s="2">
        <v>0.20499999999999999</v>
      </c>
      <c r="O80" s="2">
        <v>795</v>
      </c>
      <c r="P80" s="2">
        <v>98</v>
      </c>
      <c r="Q80" s="5">
        <f>P80/O80</f>
        <v>0.12327044025157233</v>
      </c>
      <c r="R80" s="2">
        <v>0.28199999999999997</v>
      </c>
      <c r="S80" s="2">
        <v>0.34799999999999998</v>
      </c>
      <c r="T80" s="2">
        <v>0.63</v>
      </c>
      <c r="U80" s="2">
        <v>163</v>
      </c>
      <c r="V80" s="2">
        <v>31</v>
      </c>
      <c r="W80" s="2">
        <v>7</v>
      </c>
      <c r="X80" s="2">
        <v>23</v>
      </c>
      <c r="Y80" s="2">
        <v>93</v>
      </c>
      <c r="Z80" s="2">
        <v>84</v>
      </c>
      <c r="AA80" s="2">
        <v>1</v>
      </c>
      <c r="AB80" s="2">
        <v>241</v>
      </c>
      <c r="AC80" s="2">
        <v>2</v>
      </c>
      <c r="AD80" s="2">
        <v>5</v>
      </c>
      <c r="AE80" s="2">
        <v>3</v>
      </c>
      <c r="AF80" s="2">
        <v>9</v>
      </c>
      <c r="AG80" s="2">
        <v>10</v>
      </c>
      <c r="AH80" s="2">
        <v>1</v>
      </c>
      <c r="AI80" s="2" t="s">
        <v>1423</v>
      </c>
      <c r="AJ80" s="2" t="s">
        <v>1424</v>
      </c>
    </row>
    <row r="81" spans="1:36">
      <c r="A81" s="1">
        <f>RANK(C81,$C$2:$C$94,1)</f>
        <v>80</v>
      </c>
      <c r="B81" s="2" t="s">
        <v>1352</v>
      </c>
      <c r="C81" s="1">
        <f>D81+E81+F81</f>
        <v>184.5</v>
      </c>
      <c r="D81" s="1">
        <v>58</v>
      </c>
      <c r="E81" s="1">
        <f>RANK(Q81, $Q$2:$Q$94)</f>
        <v>91</v>
      </c>
      <c r="F81" s="1">
        <f t="shared" si="4"/>
        <v>35.5</v>
      </c>
      <c r="G81" s="1">
        <f>RANK(S81, $S$2:$S$94)</f>
        <v>62</v>
      </c>
      <c r="H81" s="1">
        <f>RANK(R81,$R$2:$R$94)</f>
        <v>78</v>
      </c>
      <c r="I81" s="1">
        <f t="shared" si="5"/>
        <v>71</v>
      </c>
      <c r="J81" s="2">
        <v>443</v>
      </c>
      <c r="K81" s="2">
        <v>2014</v>
      </c>
      <c r="L81" s="2">
        <v>2018</v>
      </c>
      <c r="M81" s="2" t="s">
        <v>488</v>
      </c>
      <c r="N81" s="2">
        <v>0.24</v>
      </c>
      <c r="O81" s="2">
        <v>1506</v>
      </c>
      <c r="P81" s="2">
        <v>135</v>
      </c>
      <c r="Q81" s="5">
        <f>P81/O81</f>
        <v>8.9641434262948211E-2</v>
      </c>
      <c r="R81" s="2">
        <v>0.28799999999999998</v>
      </c>
      <c r="S81" s="2">
        <v>0.36799999999999999</v>
      </c>
      <c r="T81" s="2">
        <v>0.65600000000000003</v>
      </c>
      <c r="U81" s="2">
        <v>361</v>
      </c>
      <c r="V81" s="2">
        <v>57</v>
      </c>
      <c r="W81" s="2">
        <v>8</v>
      </c>
      <c r="X81" s="2">
        <v>40</v>
      </c>
      <c r="Y81" s="2">
        <v>173</v>
      </c>
      <c r="Z81" s="2">
        <v>89</v>
      </c>
      <c r="AA81" s="2">
        <v>0</v>
      </c>
      <c r="AB81" s="2">
        <v>398</v>
      </c>
      <c r="AC81" s="2">
        <v>16</v>
      </c>
      <c r="AD81" s="2">
        <v>6</v>
      </c>
      <c r="AE81" s="2">
        <v>9</v>
      </c>
      <c r="AF81" s="2">
        <v>46</v>
      </c>
      <c r="AG81" s="2">
        <v>2</v>
      </c>
      <c r="AH81" s="2">
        <v>5</v>
      </c>
      <c r="AI81" s="2" t="s">
        <v>303</v>
      </c>
      <c r="AJ81" s="2" t="s">
        <v>65</v>
      </c>
    </row>
    <row r="82" spans="1:36">
      <c r="A82" s="1">
        <f>RANK(C82,$C$2:$C$94,1)</f>
        <v>81</v>
      </c>
      <c r="B82" s="2" t="s">
        <v>1397</v>
      </c>
      <c r="C82" s="1">
        <f>D82+E82+F82</f>
        <v>186.5</v>
      </c>
      <c r="D82" s="1">
        <v>80</v>
      </c>
      <c r="E82" s="1">
        <f>RANK(Q82, $Q$2:$Q$94)</f>
        <v>66</v>
      </c>
      <c r="F82" s="1">
        <f t="shared" si="4"/>
        <v>40.5</v>
      </c>
      <c r="G82" s="1">
        <f>RANK(S82, $S$2:$S$94)</f>
        <v>78</v>
      </c>
      <c r="H82" s="1">
        <f>RANK(R82,$R$2:$R$94)</f>
        <v>75</v>
      </c>
      <c r="I82" s="1">
        <f t="shared" si="5"/>
        <v>81</v>
      </c>
      <c r="J82" s="2">
        <v>322</v>
      </c>
      <c r="K82" s="2">
        <v>2012</v>
      </c>
      <c r="L82" s="2">
        <v>2018</v>
      </c>
      <c r="M82" s="2" t="s">
        <v>1334</v>
      </c>
      <c r="N82" s="2">
        <v>0.22800000000000001</v>
      </c>
      <c r="O82" s="2">
        <v>979</v>
      </c>
      <c r="P82" s="2">
        <v>114</v>
      </c>
      <c r="Q82" s="5">
        <f>P82/O82</f>
        <v>0.11644535240040858</v>
      </c>
      <c r="R82" s="2">
        <v>0.29099999999999998</v>
      </c>
      <c r="S82" s="2">
        <v>0.34100000000000003</v>
      </c>
      <c r="T82" s="2">
        <v>0.63200000000000001</v>
      </c>
      <c r="U82" s="2">
        <v>223</v>
      </c>
      <c r="V82" s="2">
        <v>47</v>
      </c>
      <c r="W82" s="2">
        <v>2</v>
      </c>
      <c r="X82" s="2">
        <v>20</v>
      </c>
      <c r="Y82" s="2">
        <v>103</v>
      </c>
      <c r="Z82" s="2">
        <v>80</v>
      </c>
      <c r="AA82" s="2">
        <v>3</v>
      </c>
      <c r="AB82" s="2">
        <v>269</v>
      </c>
      <c r="AC82" s="2">
        <v>10</v>
      </c>
      <c r="AD82" s="2">
        <v>14</v>
      </c>
      <c r="AE82" s="2">
        <v>6</v>
      </c>
      <c r="AF82" s="2">
        <v>20</v>
      </c>
      <c r="AG82" s="2">
        <v>1</v>
      </c>
      <c r="AH82" s="2">
        <v>1</v>
      </c>
      <c r="AI82" s="2" t="s">
        <v>1398</v>
      </c>
      <c r="AJ82" s="2" t="s">
        <v>1399</v>
      </c>
    </row>
    <row r="83" spans="1:36" ht="30">
      <c r="A83" s="1">
        <f>RANK(C83,$C$2:$C$94,1)</f>
        <v>82</v>
      </c>
      <c r="B83" s="2" t="s">
        <v>1433</v>
      </c>
      <c r="C83" s="1">
        <f>D83+E83+F83</f>
        <v>189</v>
      </c>
      <c r="D83" s="1">
        <v>89</v>
      </c>
      <c r="E83" s="1">
        <f>RANK(Q83, $Q$2:$Q$94)</f>
        <v>54</v>
      </c>
      <c r="F83" s="1">
        <f t="shared" si="4"/>
        <v>46</v>
      </c>
      <c r="G83" s="1">
        <f>RANK(S83, $S$2:$S$94)</f>
        <v>93</v>
      </c>
      <c r="H83" s="1">
        <f>RANK(R83,$R$2:$R$94)</f>
        <v>86</v>
      </c>
      <c r="I83" s="1">
        <f t="shared" si="5"/>
        <v>92</v>
      </c>
      <c r="J83" s="2">
        <v>331</v>
      </c>
      <c r="K83" s="2">
        <v>2011</v>
      </c>
      <c r="L83" s="2">
        <v>2018</v>
      </c>
      <c r="M83" s="2" t="s">
        <v>1327</v>
      </c>
      <c r="N83" s="2">
        <v>0.21099999999999999</v>
      </c>
      <c r="O83" s="2">
        <v>712</v>
      </c>
      <c r="P83" s="2">
        <v>86</v>
      </c>
      <c r="Q83" s="5">
        <f>P83/O83</f>
        <v>0.12078651685393259</v>
      </c>
      <c r="R83" s="2">
        <v>0.27500000000000002</v>
      </c>
      <c r="S83" s="2">
        <v>0.28399999999999997</v>
      </c>
      <c r="T83" s="2">
        <v>0.55900000000000005</v>
      </c>
      <c r="U83" s="2">
        <v>150</v>
      </c>
      <c r="V83" s="2">
        <v>31</v>
      </c>
      <c r="W83" s="2">
        <v>3</v>
      </c>
      <c r="X83" s="2">
        <v>5</v>
      </c>
      <c r="Y83" s="2">
        <v>60</v>
      </c>
      <c r="Z83" s="2">
        <v>62</v>
      </c>
      <c r="AA83" s="2">
        <v>11</v>
      </c>
      <c r="AB83" s="2">
        <v>170</v>
      </c>
      <c r="AC83" s="2">
        <v>3</v>
      </c>
      <c r="AD83" s="2">
        <v>6</v>
      </c>
      <c r="AE83" s="2">
        <v>5</v>
      </c>
      <c r="AF83" s="2">
        <v>10</v>
      </c>
      <c r="AG83" s="2">
        <v>8</v>
      </c>
      <c r="AH83" s="2">
        <v>4</v>
      </c>
      <c r="AI83" s="2" t="s">
        <v>1434</v>
      </c>
      <c r="AJ83" s="2" t="s">
        <v>1435</v>
      </c>
    </row>
    <row r="84" spans="1:36" ht="30">
      <c r="A84" s="1">
        <f>RANK(C84,$C$2:$C$94,1)</f>
        <v>83</v>
      </c>
      <c r="B84" s="2" t="s">
        <v>1425</v>
      </c>
      <c r="C84" s="1">
        <f>D84+E84+F84</f>
        <v>190</v>
      </c>
      <c r="D84" s="1">
        <v>88</v>
      </c>
      <c r="E84" s="1">
        <f>RANK(Q84, $Q$2:$Q$94)</f>
        <v>58</v>
      </c>
      <c r="F84" s="1">
        <f t="shared" si="4"/>
        <v>44</v>
      </c>
      <c r="G84" s="1">
        <f>RANK(S84, $S$2:$S$94)</f>
        <v>86</v>
      </c>
      <c r="H84" s="1">
        <f>RANK(R84,$R$2:$R$94)</f>
        <v>90</v>
      </c>
      <c r="I84" s="1">
        <f t="shared" si="5"/>
        <v>88</v>
      </c>
      <c r="J84" s="2">
        <v>313</v>
      </c>
      <c r="K84" s="2">
        <v>2011</v>
      </c>
      <c r="L84" s="2">
        <v>2018</v>
      </c>
      <c r="M84" s="2" t="s">
        <v>419</v>
      </c>
      <c r="N84" s="2">
        <v>0.21099999999999999</v>
      </c>
      <c r="O84" s="2">
        <v>781</v>
      </c>
      <c r="P84" s="2">
        <v>94</v>
      </c>
      <c r="Q84" s="5">
        <f>P84/O84</f>
        <v>0.1203585147247119</v>
      </c>
      <c r="R84" s="2">
        <v>0.27100000000000002</v>
      </c>
      <c r="S84" s="2">
        <v>0.31900000000000001</v>
      </c>
      <c r="T84" s="2">
        <v>0.59</v>
      </c>
      <c r="U84" s="2">
        <v>165</v>
      </c>
      <c r="V84" s="2">
        <v>34</v>
      </c>
      <c r="W84" s="2">
        <v>7</v>
      </c>
      <c r="X84" s="2">
        <v>12</v>
      </c>
      <c r="Y84" s="2">
        <v>73</v>
      </c>
      <c r="Z84" s="2">
        <v>63</v>
      </c>
      <c r="AA84" s="2">
        <v>1</v>
      </c>
      <c r="AB84" s="2">
        <v>239</v>
      </c>
      <c r="AC84" s="2">
        <v>2</v>
      </c>
      <c r="AD84" s="2">
        <v>11</v>
      </c>
      <c r="AE84" s="2">
        <v>3</v>
      </c>
      <c r="AF84" s="2">
        <v>13</v>
      </c>
      <c r="AG84" s="2">
        <v>26</v>
      </c>
      <c r="AH84" s="2">
        <v>10</v>
      </c>
      <c r="AI84" s="2" t="s">
        <v>1426</v>
      </c>
      <c r="AJ84" s="2" t="s">
        <v>1427</v>
      </c>
    </row>
    <row r="85" spans="1:36" ht="30">
      <c r="A85" s="1">
        <f>RANK(C85,$C$2:$C$94,1)</f>
        <v>84</v>
      </c>
      <c r="B85" s="2" t="s">
        <v>1340</v>
      </c>
      <c r="C85" s="1">
        <f>D85+E85+F85</f>
        <v>192</v>
      </c>
      <c r="D85" s="1">
        <v>77</v>
      </c>
      <c r="E85" s="1">
        <f>RANK(Q85, $Q$2:$Q$94)</f>
        <v>78</v>
      </c>
      <c r="F85" s="1">
        <f t="shared" si="4"/>
        <v>37</v>
      </c>
      <c r="G85" s="1">
        <f>RANK(S85, $S$2:$S$94)</f>
        <v>84</v>
      </c>
      <c r="H85" s="1">
        <f>RANK(R85,$R$2:$R$94)</f>
        <v>42</v>
      </c>
      <c r="I85" s="1">
        <f t="shared" si="5"/>
        <v>74</v>
      </c>
      <c r="J85" s="2">
        <v>471</v>
      </c>
      <c r="K85" s="2">
        <v>2014</v>
      </c>
      <c r="L85" s="2">
        <v>2018</v>
      </c>
      <c r="M85" s="2" t="s">
        <v>488</v>
      </c>
      <c r="N85" s="2">
        <v>0.22900000000000001</v>
      </c>
      <c r="O85" s="2">
        <v>1323</v>
      </c>
      <c r="P85" s="2">
        <v>138</v>
      </c>
      <c r="Q85" s="5">
        <f>P85/O85</f>
        <v>0.10430839002267574</v>
      </c>
      <c r="R85" s="2">
        <v>0.318</v>
      </c>
      <c r="S85" s="2">
        <v>0.33100000000000002</v>
      </c>
      <c r="T85" s="2">
        <v>0.64900000000000002</v>
      </c>
      <c r="U85" s="2">
        <v>303</v>
      </c>
      <c r="V85" s="2">
        <v>61</v>
      </c>
      <c r="W85" s="2">
        <v>10</v>
      </c>
      <c r="X85" s="2">
        <v>18</v>
      </c>
      <c r="Y85" s="2">
        <v>126</v>
      </c>
      <c r="Z85" s="2">
        <v>167</v>
      </c>
      <c r="AA85" s="2">
        <v>10</v>
      </c>
      <c r="AB85" s="2">
        <v>312</v>
      </c>
      <c r="AC85" s="2">
        <v>9</v>
      </c>
      <c r="AD85" s="2">
        <v>13</v>
      </c>
      <c r="AE85" s="2">
        <v>7</v>
      </c>
      <c r="AF85" s="2">
        <v>27</v>
      </c>
      <c r="AG85" s="2">
        <v>33</v>
      </c>
      <c r="AH85" s="2">
        <v>18</v>
      </c>
      <c r="AI85" s="2" t="s">
        <v>1341</v>
      </c>
      <c r="AJ85" s="2" t="s">
        <v>1342</v>
      </c>
    </row>
    <row r="86" spans="1:36">
      <c r="A86" s="1">
        <f>RANK(C86,$C$2:$C$94,1)</f>
        <v>85</v>
      </c>
      <c r="B86" s="2" t="s">
        <v>1454</v>
      </c>
      <c r="C86" s="1">
        <f>D86+E86+F86</f>
        <v>193.5</v>
      </c>
      <c r="D86" s="1">
        <v>61</v>
      </c>
      <c r="E86" s="1">
        <f>RANK(Q86, $Q$2:$Q$94)</f>
        <v>93</v>
      </c>
      <c r="F86" s="1">
        <f t="shared" si="4"/>
        <v>39.5</v>
      </c>
      <c r="G86" s="1">
        <f>RANK(S86, $S$2:$S$94)</f>
        <v>64</v>
      </c>
      <c r="H86" s="1">
        <f>RANK(R86,$R$2:$R$94)</f>
        <v>88</v>
      </c>
      <c r="I86" s="1">
        <f t="shared" si="5"/>
        <v>79</v>
      </c>
      <c r="J86" s="2">
        <v>347</v>
      </c>
      <c r="K86" s="2">
        <v>2011</v>
      </c>
      <c r="L86" s="2">
        <v>2017</v>
      </c>
      <c r="M86" s="2" t="s">
        <v>1455</v>
      </c>
      <c r="N86" s="2">
        <v>0.23799999999999999</v>
      </c>
      <c r="O86" s="2">
        <v>783</v>
      </c>
      <c r="P86" s="2">
        <v>60</v>
      </c>
      <c r="Q86" s="5">
        <f>P86/O86</f>
        <v>7.662835249042145E-2</v>
      </c>
      <c r="R86" s="2">
        <v>0.27300000000000002</v>
      </c>
      <c r="S86" s="2">
        <v>0.36699999999999999</v>
      </c>
      <c r="T86" s="2">
        <v>0.63900000000000001</v>
      </c>
      <c r="U86" s="2">
        <v>186</v>
      </c>
      <c r="V86" s="2">
        <v>38</v>
      </c>
      <c r="W86" s="2">
        <v>0</v>
      </c>
      <c r="X86" s="2">
        <v>21</v>
      </c>
      <c r="Y86" s="2">
        <v>120</v>
      </c>
      <c r="Z86" s="2">
        <v>34</v>
      </c>
      <c r="AA86" s="2">
        <v>2</v>
      </c>
      <c r="AB86" s="2">
        <v>207</v>
      </c>
      <c r="AC86" s="2">
        <v>7</v>
      </c>
      <c r="AD86" s="2">
        <v>1</v>
      </c>
      <c r="AE86" s="2">
        <v>9</v>
      </c>
      <c r="AF86" s="2">
        <v>17</v>
      </c>
      <c r="AG86" s="2">
        <v>0</v>
      </c>
      <c r="AH86" s="2">
        <v>1</v>
      </c>
      <c r="AI86" s="2" t="s">
        <v>1456</v>
      </c>
      <c r="AJ86" s="2" t="s">
        <v>1457</v>
      </c>
    </row>
    <row r="87" spans="1:36" ht="30">
      <c r="A87" s="1">
        <f>RANK(C87,$C$2:$C$94,1)</f>
        <v>86</v>
      </c>
      <c r="B87" s="2" t="s">
        <v>1381</v>
      </c>
      <c r="C87" s="1">
        <f>D87+E87+F87</f>
        <v>195</v>
      </c>
      <c r="D87" s="1">
        <v>81</v>
      </c>
      <c r="E87" s="1">
        <f>RANK(Q87, $Q$2:$Q$94)</f>
        <v>81</v>
      </c>
      <c r="F87" s="1">
        <f t="shared" si="4"/>
        <v>33</v>
      </c>
      <c r="G87" s="1">
        <f>RANK(S87, $S$2:$S$94)</f>
        <v>47</v>
      </c>
      <c r="H87" s="1">
        <f>RANK(R87,$R$2:$R$94)</f>
        <v>89</v>
      </c>
      <c r="I87" s="1">
        <f t="shared" si="5"/>
        <v>66</v>
      </c>
      <c r="J87" s="2">
        <v>347</v>
      </c>
      <c r="K87" s="2">
        <v>2012</v>
      </c>
      <c r="L87" s="2">
        <v>2017</v>
      </c>
      <c r="M87" s="2" t="s">
        <v>507</v>
      </c>
      <c r="N87" s="2">
        <v>0.22800000000000001</v>
      </c>
      <c r="O87" s="2">
        <v>1150</v>
      </c>
      <c r="P87" s="2">
        <v>119</v>
      </c>
      <c r="Q87" s="5">
        <f>P87/O87</f>
        <v>0.10347826086956521</v>
      </c>
      <c r="R87" s="2">
        <v>0.27200000000000002</v>
      </c>
      <c r="S87" s="2">
        <v>0.39100000000000001</v>
      </c>
      <c r="T87" s="2">
        <v>0.66300000000000003</v>
      </c>
      <c r="U87" s="2">
        <v>262</v>
      </c>
      <c r="V87" s="2">
        <v>51</v>
      </c>
      <c r="W87" s="2">
        <v>4</v>
      </c>
      <c r="X87" s="2">
        <v>43</v>
      </c>
      <c r="Y87" s="2">
        <v>155</v>
      </c>
      <c r="Z87" s="2">
        <v>64</v>
      </c>
      <c r="AA87" s="2">
        <v>4</v>
      </c>
      <c r="AB87" s="2">
        <v>325</v>
      </c>
      <c r="AC87" s="2">
        <v>9</v>
      </c>
      <c r="AD87" s="2">
        <v>1</v>
      </c>
      <c r="AE87" s="2">
        <v>10</v>
      </c>
      <c r="AF87" s="2">
        <v>32</v>
      </c>
      <c r="AG87" s="2">
        <v>10</v>
      </c>
      <c r="AH87" s="2">
        <v>4</v>
      </c>
      <c r="AI87" s="2" t="s">
        <v>1382</v>
      </c>
      <c r="AJ87" s="2" t="s">
        <v>1383</v>
      </c>
    </row>
    <row r="88" spans="1:36">
      <c r="A88" s="1">
        <f>RANK(C88,$C$2:$C$94,1)</f>
        <v>87</v>
      </c>
      <c r="B88" s="2" t="s">
        <v>1375</v>
      </c>
      <c r="C88" s="1">
        <f>D88+E88+F88</f>
        <v>206</v>
      </c>
      <c r="D88" s="1">
        <v>82</v>
      </c>
      <c r="E88" s="1">
        <f>RANK(Q88, $Q$2:$Q$94)</f>
        <v>82</v>
      </c>
      <c r="F88" s="1">
        <f t="shared" si="4"/>
        <v>42</v>
      </c>
      <c r="G88" s="1">
        <f>RANK(S88, $S$2:$S$94)</f>
        <v>74</v>
      </c>
      <c r="H88" s="1">
        <f>RANK(R88,$R$2:$R$94)</f>
        <v>90</v>
      </c>
      <c r="I88" s="1">
        <f t="shared" si="5"/>
        <v>84</v>
      </c>
      <c r="J88" s="2">
        <v>395</v>
      </c>
      <c r="K88" s="2">
        <v>2014</v>
      </c>
      <c r="L88" s="2">
        <v>2018</v>
      </c>
      <c r="M88" s="2" t="s">
        <v>1376</v>
      </c>
      <c r="N88" s="2">
        <v>0.222</v>
      </c>
      <c r="O88" s="2">
        <v>1196</v>
      </c>
      <c r="P88" s="2">
        <v>122</v>
      </c>
      <c r="Q88" s="5">
        <f>P88/O88</f>
        <v>0.1020066889632107</v>
      </c>
      <c r="R88" s="2">
        <v>0.27100000000000002</v>
      </c>
      <c r="S88" s="2">
        <v>0.35299999999999998</v>
      </c>
      <c r="T88" s="2">
        <v>0.624</v>
      </c>
      <c r="U88" s="2">
        <v>266</v>
      </c>
      <c r="V88" s="2">
        <v>55</v>
      </c>
      <c r="W88" s="2">
        <v>4</v>
      </c>
      <c r="X88" s="2">
        <v>31</v>
      </c>
      <c r="Y88" s="2">
        <v>122</v>
      </c>
      <c r="Z88" s="2">
        <v>71</v>
      </c>
      <c r="AA88" s="2">
        <v>2</v>
      </c>
      <c r="AB88" s="2">
        <v>303</v>
      </c>
      <c r="AC88" s="2">
        <v>10</v>
      </c>
      <c r="AD88" s="2">
        <v>13</v>
      </c>
      <c r="AE88" s="2">
        <v>5</v>
      </c>
      <c r="AF88" s="2">
        <v>29</v>
      </c>
      <c r="AG88" s="2">
        <v>2</v>
      </c>
      <c r="AH88" s="2">
        <v>2</v>
      </c>
      <c r="AI88" s="2" t="s">
        <v>1377</v>
      </c>
      <c r="AJ88" s="2" t="s">
        <v>41</v>
      </c>
    </row>
    <row r="89" spans="1:36">
      <c r="A89" s="1">
        <f>RANK(C89,$C$2:$C$94,1)</f>
        <v>88</v>
      </c>
      <c r="B89" s="2" t="s">
        <v>1346</v>
      </c>
      <c r="C89" s="1">
        <f>D89+E89+F89</f>
        <v>208.5</v>
      </c>
      <c r="D89" s="1">
        <v>79</v>
      </c>
      <c r="E89" s="1">
        <f>RANK(Q89, $Q$2:$Q$94)</f>
        <v>86</v>
      </c>
      <c r="F89" s="1">
        <f t="shared" si="4"/>
        <v>43.5</v>
      </c>
      <c r="G89" s="1">
        <f>RANK(S89, $S$2:$S$94)</f>
        <v>83</v>
      </c>
      <c r="H89" s="1">
        <f>RANK(R89,$R$2:$R$94)</f>
        <v>87</v>
      </c>
      <c r="I89" s="1">
        <f t="shared" si="5"/>
        <v>87</v>
      </c>
      <c r="J89" s="2">
        <v>489</v>
      </c>
      <c r="K89" s="2">
        <v>2013</v>
      </c>
      <c r="L89" s="2">
        <v>2018</v>
      </c>
      <c r="M89" s="2" t="s">
        <v>1347</v>
      </c>
      <c r="N89" s="2">
        <v>0.22800000000000001</v>
      </c>
      <c r="O89" s="2">
        <v>1392</v>
      </c>
      <c r="P89" s="2">
        <v>137</v>
      </c>
      <c r="Q89" s="5">
        <f>P89/O89</f>
        <v>9.8419540229885055E-2</v>
      </c>
      <c r="R89" s="2">
        <v>0.27400000000000002</v>
      </c>
      <c r="S89" s="2">
        <v>0.33300000000000002</v>
      </c>
      <c r="T89" s="2">
        <v>0.60699999999999998</v>
      </c>
      <c r="U89" s="2">
        <v>317</v>
      </c>
      <c r="V89" s="2">
        <v>65</v>
      </c>
      <c r="W89" s="2">
        <v>11</v>
      </c>
      <c r="X89" s="2">
        <v>20</v>
      </c>
      <c r="Y89" s="2">
        <v>148</v>
      </c>
      <c r="Z89" s="2">
        <v>90</v>
      </c>
      <c r="AA89" s="2">
        <v>0</v>
      </c>
      <c r="AB89" s="2">
        <v>326</v>
      </c>
      <c r="AC89" s="2">
        <v>2</v>
      </c>
      <c r="AD89" s="2">
        <v>22</v>
      </c>
      <c r="AE89" s="2">
        <v>11</v>
      </c>
      <c r="AF89" s="2">
        <v>39</v>
      </c>
      <c r="AG89" s="2">
        <v>6</v>
      </c>
      <c r="AH89" s="2">
        <v>5</v>
      </c>
      <c r="AI89" s="2" t="s">
        <v>1348</v>
      </c>
      <c r="AJ89" s="2" t="s">
        <v>1349</v>
      </c>
    </row>
    <row r="90" spans="1:36" ht="30">
      <c r="A90" s="1">
        <f>RANK(C90,$C$2:$C$94,1)</f>
        <v>89</v>
      </c>
      <c r="B90" s="2" t="s">
        <v>1439</v>
      </c>
      <c r="C90" s="1">
        <f>D90+E90+F90</f>
        <v>210.5</v>
      </c>
      <c r="D90" s="1">
        <v>87</v>
      </c>
      <c r="E90" s="1">
        <f>RANK(Q90, $Q$2:$Q$94)</f>
        <v>85</v>
      </c>
      <c r="F90" s="1">
        <f t="shared" si="4"/>
        <v>38.5</v>
      </c>
      <c r="G90" s="1">
        <f>RANK(S90, $S$2:$S$94)</f>
        <v>70</v>
      </c>
      <c r="H90" s="1">
        <f>RANK(R90,$R$2:$R$94)</f>
        <v>81</v>
      </c>
      <c r="I90" s="1">
        <f t="shared" si="5"/>
        <v>77</v>
      </c>
      <c r="J90" s="2">
        <v>301</v>
      </c>
      <c r="K90" s="2">
        <v>2013</v>
      </c>
      <c r="L90" s="2">
        <v>2018</v>
      </c>
      <c r="M90" s="2" t="s">
        <v>382</v>
      </c>
      <c r="N90" s="2">
        <v>0.214</v>
      </c>
      <c r="O90" s="2">
        <v>833</v>
      </c>
      <c r="P90" s="2">
        <v>83</v>
      </c>
      <c r="Q90" s="5">
        <f>P90/O90</f>
        <v>9.9639855942376954E-2</v>
      </c>
      <c r="R90" s="2">
        <v>0.28499999999999998</v>
      </c>
      <c r="S90" s="2">
        <v>0.35899999999999999</v>
      </c>
      <c r="T90" s="2">
        <v>0.64400000000000002</v>
      </c>
      <c r="U90" s="2">
        <v>178</v>
      </c>
      <c r="V90" s="2">
        <v>39</v>
      </c>
      <c r="W90" s="2">
        <v>5</v>
      </c>
      <c r="X90" s="2">
        <v>24</v>
      </c>
      <c r="Y90" s="2">
        <v>96</v>
      </c>
      <c r="Z90" s="2">
        <v>77</v>
      </c>
      <c r="AA90" s="2">
        <v>2</v>
      </c>
      <c r="AB90" s="2">
        <v>246</v>
      </c>
      <c r="AC90" s="2">
        <v>7</v>
      </c>
      <c r="AD90" s="2">
        <v>3</v>
      </c>
      <c r="AE90" s="2">
        <v>3</v>
      </c>
      <c r="AF90" s="2">
        <v>8</v>
      </c>
      <c r="AG90" s="2">
        <v>17</v>
      </c>
      <c r="AH90" s="2">
        <v>2</v>
      </c>
      <c r="AI90" s="2" t="s">
        <v>1440</v>
      </c>
      <c r="AJ90" s="2" t="s">
        <v>1441</v>
      </c>
    </row>
    <row r="91" spans="1:36" ht="45">
      <c r="A91" s="1">
        <f>RANK(C91,$C$2:$C$94,1)</f>
        <v>90</v>
      </c>
      <c r="B91" s="2" t="s">
        <v>1415</v>
      </c>
      <c r="C91" s="1">
        <f>D91+E91+F91</f>
        <v>212.5</v>
      </c>
      <c r="D91" s="1">
        <v>76</v>
      </c>
      <c r="E91" s="1">
        <f>RANK(Q91, $Q$2:$Q$94)</f>
        <v>92</v>
      </c>
      <c r="F91" s="1">
        <f t="shared" si="4"/>
        <v>44.5</v>
      </c>
      <c r="G91" s="1">
        <f>RANK(S91, $S$2:$S$94)</f>
        <v>92</v>
      </c>
      <c r="H91" s="1">
        <f>RANK(R91,$R$2:$R$94)</f>
        <v>64</v>
      </c>
      <c r="I91" s="1">
        <f t="shared" si="5"/>
        <v>89</v>
      </c>
      <c r="J91" s="2">
        <v>456</v>
      </c>
      <c r="K91" s="2">
        <v>2006</v>
      </c>
      <c r="L91" s="2">
        <v>2018</v>
      </c>
      <c r="M91" s="2" t="s">
        <v>1416</v>
      </c>
      <c r="N91" s="2">
        <v>0.23</v>
      </c>
      <c r="O91" s="2">
        <v>1184</v>
      </c>
      <c r="P91" s="2">
        <v>106</v>
      </c>
      <c r="Q91" s="5">
        <f>P91/O91</f>
        <v>8.9527027027027029E-2</v>
      </c>
      <c r="R91" s="2">
        <v>0.29699999999999999</v>
      </c>
      <c r="S91" s="2">
        <v>0.29099999999999998</v>
      </c>
      <c r="T91" s="2">
        <v>0.58799999999999997</v>
      </c>
      <c r="U91" s="2">
        <v>272</v>
      </c>
      <c r="V91" s="2">
        <v>42</v>
      </c>
      <c r="W91" s="2">
        <v>2</v>
      </c>
      <c r="X91" s="2">
        <v>9</v>
      </c>
      <c r="Y91" s="2">
        <v>90</v>
      </c>
      <c r="Z91" s="2">
        <v>99</v>
      </c>
      <c r="AA91" s="2">
        <v>9</v>
      </c>
      <c r="AB91" s="2">
        <v>191</v>
      </c>
      <c r="AC91" s="2">
        <v>18</v>
      </c>
      <c r="AD91" s="2">
        <v>23</v>
      </c>
      <c r="AE91" s="2">
        <v>10</v>
      </c>
      <c r="AF91" s="2">
        <v>25</v>
      </c>
      <c r="AG91" s="2">
        <v>6</v>
      </c>
      <c r="AH91" s="2">
        <v>1</v>
      </c>
      <c r="AI91" s="2" t="s">
        <v>323</v>
      </c>
      <c r="AJ91" s="2" t="s">
        <v>1417</v>
      </c>
    </row>
    <row r="92" spans="1:36" ht="30">
      <c r="A92" s="1">
        <f>RANK(C92,$C$2:$C$94,1)</f>
        <v>91</v>
      </c>
      <c r="B92" s="2" t="s">
        <v>1408</v>
      </c>
      <c r="C92" s="1">
        <f>D92+E92+F92</f>
        <v>215.5</v>
      </c>
      <c r="D92" s="1">
        <v>86</v>
      </c>
      <c r="E92" s="1">
        <f>RANK(Q92, $Q$2:$Q$94)</f>
        <v>87</v>
      </c>
      <c r="F92" s="1">
        <f t="shared" si="4"/>
        <v>42.5</v>
      </c>
      <c r="G92" s="1">
        <f>RANK(S92, $S$2:$S$94)</f>
        <v>85</v>
      </c>
      <c r="H92" s="1">
        <f>RANK(R92,$R$2:$R$94)</f>
        <v>67</v>
      </c>
      <c r="I92" s="1">
        <f t="shared" si="5"/>
        <v>85</v>
      </c>
      <c r="J92" s="2">
        <v>410</v>
      </c>
      <c r="K92" s="2">
        <v>2009</v>
      </c>
      <c r="L92" s="2">
        <v>2018</v>
      </c>
      <c r="M92" s="2" t="s">
        <v>1409</v>
      </c>
      <c r="N92" s="2">
        <v>0.216</v>
      </c>
      <c r="O92" s="2">
        <v>1131</v>
      </c>
      <c r="P92" s="2">
        <v>109</v>
      </c>
      <c r="Q92" s="5">
        <f>P92/O92</f>
        <v>9.637488947833775E-2</v>
      </c>
      <c r="R92" s="2">
        <v>0.29399999999999998</v>
      </c>
      <c r="S92" s="2">
        <v>0.32</v>
      </c>
      <c r="T92" s="2">
        <v>0.61399999999999999</v>
      </c>
      <c r="U92" s="2">
        <v>244</v>
      </c>
      <c r="V92" s="2">
        <v>47</v>
      </c>
      <c r="W92" s="2">
        <v>4</v>
      </c>
      <c r="X92" s="2">
        <v>21</v>
      </c>
      <c r="Y92" s="2">
        <v>106</v>
      </c>
      <c r="Z92" s="2">
        <v>121</v>
      </c>
      <c r="AA92" s="2">
        <v>5</v>
      </c>
      <c r="AB92" s="2">
        <v>292</v>
      </c>
      <c r="AC92" s="2">
        <v>7</v>
      </c>
      <c r="AD92" s="2">
        <v>7</v>
      </c>
      <c r="AE92" s="2">
        <v>8</v>
      </c>
      <c r="AF92" s="2">
        <v>35</v>
      </c>
      <c r="AG92" s="2">
        <v>0</v>
      </c>
      <c r="AH92" s="2">
        <v>2</v>
      </c>
      <c r="AI92" s="2" t="s">
        <v>1410</v>
      </c>
      <c r="AJ92" s="2" t="s">
        <v>1411</v>
      </c>
    </row>
    <row r="93" spans="1:36" ht="30">
      <c r="A93" s="1">
        <f>RANK(C93,$C$2:$C$94,1)</f>
        <v>92</v>
      </c>
      <c r="B93" s="2" t="s">
        <v>1445</v>
      </c>
      <c r="C93" s="1">
        <f>D93+E93+F93</f>
        <v>224.5</v>
      </c>
      <c r="D93" s="1">
        <v>90</v>
      </c>
      <c r="E93" s="1">
        <f>RANK(Q93, $Q$2:$Q$94)</f>
        <v>89</v>
      </c>
      <c r="F93" s="1">
        <f t="shared" si="4"/>
        <v>45.5</v>
      </c>
      <c r="G93" s="1">
        <f>RANK(S93, $S$2:$S$94)</f>
        <v>89</v>
      </c>
      <c r="H93" s="1">
        <f>RANK(R93,$R$2:$R$94)</f>
        <v>92</v>
      </c>
      <c r="I93" s="1">
        <f t="shared" si="5"/>
        <v>91</v>
      </c>
      <c r="J93" s="2">
        <v>371</v>
      </c>
      <c r="K93" s="2">
        <v>2008</v>
      </c>
      <c r="L93" s="2">
        <v>2018</v>
      </c>
      <c r="M93" s="2" t="s">
        <v>1289</v>
      </c>
      <c r="N93" s="2">
        <v>0.20799999999999999</v>
      </c>
      <c r="O93" s="2">
        <v>888</v>
      </c>
      <c r="P93" s="2">
        <v>81</v>
      </c>
      <c r="Q93" s="5">
        <f>P93/O93</f>
        <v>9.1216216216216214E-2</v>
      </c>
      <c r="R93" s="2">
        <v>0.26400000000000001</v>
      </c>
      <c r="S93" s="2">
        <v>0.313</v>
      </c>
      <c r="T93" s="2">
        <v>0.57699999999999996</v>
      </c>
      <c r="U93" s="2">
        <v>185</v>
      </c>
      <c r="V93" s="2">
        <v>39</v>
      </c>
      <c r="W93" s="2">
        <v>0</v>
      </c>
      <c r="X93" s="2">
        <v>18</v>
      </c>
      <c r="Y93" s="2">
        <v>100</v>
      </c>
      <c r="Z93" s="2">
        <v>68</v>
      </c>
      <c r="AA93" s="2">
        <v>1</v>
      </c>
      <c r="AB93" s="2">
        <v>216</v>
      </c>
      <c r="AC93" s="2">
        <v>3</v>
      </c>
      <c r="AD93" s="2">
        <v>31</v>
      </c>
      <c r="AE93" s="2">
        <v>10</v>
      </c>
      <c r="AF93" s="2">
        <v>26</v>
      </c>
      <c r="AG93" s="2">
        <v>0</v>
      </c>
      <c r="AH93" s="2">
        <v>3</v>
      </c>
      <c r="AI93" s="2" t="s">
        <v>1446</v>
      </c>
      <c r="AJ93" s="2" t="s">
        <v>1447</v>
      </c>
    </row>
    <row r="94" spans="1:36" ht="30">
      <c r="A94" s="1">
        <f>RANK(C94,$C$2:$C$94,1)</f>
        <v>93</v>
      </c>
      <c r="B94" s="2" t="s">
        <v>1404</v>
      </c>
      <c r="C94" s="1">
        <f>D94+E94+F94</f>
        <v>229.5</v>
      </c>
      <c r="D94" s="1">
        <v>93</v>
      </c>
      <c r="E94" s="1">
        <f>RANK(Q94, $Q$2:$Q$94)</f>
        <v>90</v>
      </c>
      <c r="F94" s="1">
        <f t="shared" si="4"/>
        <v>46.5</v>
      </c>
      <c r="G94" s="1">
        <f>RANK(S94, $S$2:$S$94)</f>
        <v>90</v>
      </c>
      <c r="H94" s="1">
        <f>RANK(R94,$R$2:$R$94)</f>
        <v>93</v>
      </c>
      <c r="I94" s="1">
        <f t="shared" si="5"/>
        <v>93</v>
      </c>
      <c r="J94" s="2">
        <v>492</v>
      </c>
      <c r="K94" s="2">
        <v>2010</v>
      </c>
      <c r="L94" s="2">
        <v>2018</v>
      </c>
      <c r="M94" s="2" t="s">
        <v>1405</v>
      </c>
      <c r="N94" s="2">
        <v>0.20100000000000001</v>
      </c>
      <c r="O94" s="2">
        <v>1218</v>
      </c>
      <c r="P94" s="2">
        <v>110</v>
      </c>
      <c r="Q94" s="5">
        <f>P94/O94</f>
        <v>9.0311986863711002E-2</v>
      </c>
      <c r="R94" s="2">
        <v>0.25800000000000001</v>
      </c>
      <c r="S94" s="2">
        <v>0.29699999999999999</v>
      </c>
      <c r="T94" s="2">
        <v>0.55500000000000005</v>
      </c>
      <c r="U94" s="2">
        <v>245</v>
      </c>
      <c r="V94" s="2">
        <v>53</v>
      </c>
      <c r="W94" s="2">
        <v>5</v>
      </c>
      <c r="X94" s="2">
        <v>18</v>
      </c>
      <c r="Y94" s="2">
        <v>109</v>
      </c>
      <c r="Z94" s="2">
        <v>81</v>
      </c>
      <c r="AA94" s="2">
        <v>1</v>
      </c>
      <c r="AB94" s="2">
        <v>280</v>
      </c>
      <c r="AC94" s="2">
        <v>15</v>
      </c>
      <c r="AD94" s="2">
        <v>18</v>
      </c>
      <c r="AE94" s="2">
        <v>7</v>
      </c>
      <c r="AF94" s="2">
        <v>22</v>
      </c>
      <c r="AG94" s="2">
        <v>0</v>
      </c>
      <c r="AH94" s="2">
        <v>1</v>
      </c>
      <c r="AI94" s="2" t="s">
        <v>1406</v>
      </c>
      <c r="AJ94" s="2" t="s">
        <v>1407</v>
      </c>
    </row>
    <row r="96" spans="1:36">
      <c r="A96" s="26" t="s">
        <v>1548</v>
      </c>
      <c r="B96" s="25" t="s">
        <v>0</v>
      </c>
      <c r="C96" s="25" t="s">
        <v>1555</v>
      </c>
      <c r="D96" s="25" t="s">
        <v>1547</v>
      </c>
      <c r="AC96"/>
      <c r="AD96" s="6"/>
    </row>
    <row r="97" spans="1:29">
      <c r="A97" s="23">
        <v>1</v>
      </c>
      <c r="B97" s="80" t="s">
        <v>1253</v>
      </c>
      <c r="C97" s="80" t="s">
        <v>47</v>
      </c>
      <c r="D97" s="78">
        <v>10</v>
      </c>
      <c r="AB97" s="6"/>
      <c r="AC97"/>
    </row>
    <row r="98" spans="1:29">
      <c r="A98" s="24">
        <v>2</v>
      </c>
      <c r="B98" s="81" t="s">
        <v>1251</v>
      </c>
      <c r="C98" s="81" t="s">
        <v>127</v>
      </c>
      <c r="D98" s="73">
        <v>12.5</v>
      </c>
      <c r="AB98" s="6"/>
      <c r="AC98"/>
    </row>
    <row r="99" spans="1:29">
      <c r="A99" s="23">
        <v>3</v>
      </c>
      <c r="B99" s="80" t="s">
        <v>1241</v>
      </c>
      <c r="C99" s="80" t="s">
        <v>283</v>
      </c>
      <c r="D99" s="78">
        <v>16.5</v>
      </c>
      <c r="AB99" s="6"/>
      <c r="AC99"/>
    </row>
    <row r="100" spans="1:29">
      <c r="A100" s="24">
        <v>4</v>
      </c>
      <c r="B100" s="81" t="s">
        <v>1244</v>
      </c>
      <c r="C100" s="81" t="s">
        <v>1246</v>
      </c>
      <c r="D100" s="73">
        <v>18</v>
      </c>
      <c r="AB100" s="6"/>
      <c r="AC100"/>
    </row>
    <row r="101" spans="1:29" ht="30">
      <c r="A101" s="23">
        <v>5</v>
      </c>
      <c r="B101" s="80" t="s">
        <v>1267</v>
      </c>
      <c r="C101" s="80" t="s">
        <v>105</v>
      </c>
      <c r="D101" s="78">
        <v>22.5</v>
      </c>
      <c r="AB101" s="6"/>
      <c r="AC101"/>
    </row>
    <row r="102" spans="1:29">
      <c r="A102" s="24">
        <v>6</v>
      </c>
      <c r="B102" s="81" t="s">
        <v>1234</v>
      </c>
      <c r="C102" s="81" t="s">
        <v>127</v>
      </c>
      <c r="D102" s="73">
        <v>24</v>
      </c>
      <c r="AB102" s="6"/>
      <c r="AC102"/>
    </row>
    <row r="103" spans="1:29">
      <c r="A103" s="23">
        <v>7</v>
      </c>
      <c r="B103" s="80" t="s">
        <v>1256</v>
      </c>
      <c r="C103" s="80" t="s">
        <v>174</v>
      </c>
      <c r="D103" s="78">
        <v>32.5</v>
      </c>
      <c r="AB103" s="6"/>
      <c r="AC103"/>
    </row>
    <row r="104" spans="1:29">
      <c r="A104" s="24">
        <v>8</v>
      </c>
      <c r="B104" s="81" t="s">
        <v>1394</v>
      </c>
      <c r="C104" s="81" t="s">
        <v>118</v>
      </c>
      <c r="D104" s="73">
        <v>38</v>
      </c>
      <c r="AB104" s="6"/>
      <c r="AC104"/>
    </row>
    <row r="105" spans="1:29">
      <c r="A105" s="23">
        <v>9</v>
      </c>
      <c r="B105" s="80" t="s">
        <v>1264</v>
      </c>
      <c r="C105" s="80" t="s">
        <v>115</v>
      </c>
      <c r="D105" s="78">
        <v>39.5</v>
      </c>
      <c r="AB105" s="6"/>
      <c r="AC105"/>
    </row>
    <row r="106" spans="1:29">
      <c r="A106" s="24">
        <v>10</v>
      </c>
      <c r="B106" s="81" t="s">
        <v>1310</v>
      </c>
      <c r="C106" s="81" t="s">
        <v>297</v>
      </c>
      <c r="D106" s="73">
        <v>42</v>
      </c>
      <c r="AB106" s="6"/>
      <c r="AC106"/>
    </row>
    <row r="107" spans="1:29">
      <c r="A107" s="79">
        <v>12</v>
      </c>
      <c r="B107" s="82" t="s">
        <v>1257</v>
      </c>
      <c r="C107" s="82" t="s">
        <v>188</v>
      </c>
      <c r="D107" s="78">
        <v>53.5</v>
      </c>
      <c r="AB107" s="6"/>
      <c r="AC107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6E000-02CA-8C4F-8FB9-7BF4E102F921}">
  <dimension ref="A1:AN71"/>
  <sheetViews>
    <sheetView workbookViewId="0">
      <pane ySplit="1" topLeftCell="A2" activePane="bottomLeft" state="frozen"/>
      <selection pane="bottomLeft" activeCell="D52" sqref="D52"/>
    </sheetView>
  </sheetViews>
  <sheetFormatPr baseColWidth="10" defaultRowHeight="16"/>
  <cols>
    <col min="1" max="1" width="10.83203125" style="85"/>
    <col min="18" max="18" width="10.83203125" style="6"/>
  </cols>
  <sheetData>
    <row r="1" spans="1:40" ht="30">
      <c r="A1" s="83" t="s">
        <v>1548</v>
      </c>
      <c r="B1" s="1" t="s">
        <v>0</v>
      </c>
      <c r="C1" s="1" t="s">
        <v>1547</v>
      </c>
      <c r="D1" s="1" t="s">
        <v>1544</v>
      </c>
      <c r="E1" s="1" t="s">
        <v>1550</v>
      </c>
      <c r="F1" s="1" t="s">
        <v>1551</v>
      </c>
      <c r="G1" s="1" t="s">
        <v>1552</v>
      </c>
      <c r="H1" s="1" t="s">
        <v>6</v>
      </c>
      <c r="I1" s="1" t="s">
        <v>2</v>
      </c>
      <c r="J1" s="1" t="s">
        <v>3</v>
      </c>
      <c r="K1" s="1" t="s">
        <v>4</v>
      </c>
      <c r="L1" s="1" t="s">
        <v>1459</v>
      </c>
      <c r="M1" s="4" t="s">
        <v>407</v>
      </c>
      <c r="N1" s="1" t="s">
        <v>18</v>
      </c>
      <c r="O1" s="1" t="s">
        <v>5</v>
      </c>
      <c r="P1" s="1" t="s">
        <v>7</v>
      </c>
      <c r="Q1" s="1" t="s">
        <v>8</v>
      </c>
      <c r="R1" s="1" t="s">
        <v>223</v>
      </c>
      <c r="S1" s="1" t="s">
        <v>9</v>
      </c>
      <c r="T1" s="1" t="s">
        <v>10</v>
      </c>
      <c r="U1" s="1" t="s">
        <v>11</v>
      </c>
      <c r="V1" s="1" t="s">
        <v>224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225</v>
      </c>
      <c r="AH1" s="1" t="s">
        <v>23</v>
      </c>
      <c r="AI1" s="1" t="s">
        <v>24</v>
      </c>
      <c r="AJ1" s="1" t="s">
        <v>212</v>
      </c>
      <c r="AK1" s="1" t="s">
        <v>25</v>
      </c>
      <c r="AL1" s="1" t="s">
        <v>26</v>
      </c>
      <c r="AM1" s="1" t="s">
        <v>27</v>
      </c>
      <c r="AN1" s="1" t="s">
        <v>28</v>
      </c>
    </row>
    <row r="2" spans="1:40" ht="30">
      <c r="A2" s="86">
        <f>RANK(C2,$C$2:$C$59,1)</f>
        <v>1</v>
      </c>
      <c r="B2" s="2" t="s">
        <v>1460</v>
      </c>
      <c r="C2" s="1">
        <f>D2+E2+F2</f>
        <v>2.5</v>
      </c>
      <c r="D2" s="1">
        <v>1</v>
      </c>
      <c r="E2" s="1">
        <f>RANK(M2, $M$2:$M$59)</f>
        <v>1</v>
      </c>
      <c r="F2" s="1">
        <f>G2/2</f>
        <v>0.5</v>
      </c>
      <c r="G2" s="1">
        <f>RANK(N2, $N$2:$N$59,1)</f>
        <v>1</v>
      </c>
      <c r="H2" s="2">
        <v>83</v>
      </c>
      <c r="I2" s="2">
        <v>2015</v>
      </c>
      <c r="J2" s="2">
        <v>2018</v>
      </c>
      <c r="K2" s="2" t="s">
        <v>429</v>
      </c>
      <c r="L2" s="2">
        <v>1.1419999999999999</v>
      </c>
      <c r="M2" s="5">
        <f>AB2/AA2</f>
        <v>5.0090090090090094</v>
      </c>
      <c r="N2" s="2">
        <v>2.99</v>
      </c>
      <c r="O2" s="2">
        <v>84</v>
      </c>
      <c r="P2" s="2">
        <v>1</v>
      </c>
      <c r="Q2" s="2">
        <v>0</v>
      </c>
      <c r="R2" s="2">
        <v>0</v>
      </c>
      <c r="S2" s="2">
        <v>36</v>
      </c>
      <c r="T2" s="2">
        <v>21</v>
      </c>
      <c r="U2" s="2">
        <v>0.63200000000000001</v>
      </c>
      <c r="V2" s="2">
        <v>0</v>
      </c>
      <c r="W2" s="2">
        <v>499.1</v>
      </c>
      <c r="X2" s="2">
        <v>459</v>
      </c>
      <c r="Y2" s="2">
        <v>187</v>
      </c>
      <c r="Z2" s="2">
        <v>166</v>
      </c>
      <c r="AA2" s="2">
        <v>111</v>
      </c>
      <c r="AB2" s="2">
        <v>556</v>
      </c>
      <c r="AC2" s="2">
        <v>2.63</v>
      </c>
      <c r="AD2" s="3">
        <v>0.27200000000000002</v>
      </c>
      <c r="AE2" s="3">
        <v>5.3999999999999999E-2</v>
      </c>
      <c r="AF2" s="2">
        <v>130</v>
      </c>
      <c r="AG2" s="2">
        <v>0.32100000000000001</v>
      </c>
      <c r="AH2" s="2">
        <v>37</v>
      </c>
      <c r="AI2" s="2">
        <v>2042</v>
      </c>
      <c r="AJ2" s="2">
        <v>7</v>
      </c>
      <c r="AK2" s="2">
        <v>13</v>
      </c>
      <c r="AL2" s="2">
        <v>1</v>
      </c>
      <c r="AM2" s="2">
        <v>21</v>
      </c>
      <c r="AN2" s="2" t="s">
        <v>188</v>
      </c>
    </row>
    <row r="3" spans="1:40">
      <c r="A3" s="86">
        <f>RANK(C3,$C$2:$C$59,1)</f>
        <v>2</v>
      </c>
      <c r="B3" s="2" t="s">
        <v>1461</v>
      </c>
      <c r="C3" s="1">
        <f>D3+E3+F3</f>
        <v>7.5</v>
      </c>
      <c r="D3" s="1">
        <v>2</v>
      </c>
      <c r="E3" s="1">
        <f>RANK(M3, $M$2:$M$59)</f>
        <v>2</v>
      </c>
      <c r="F3" s="1">
        <f>G3/2</f>
        <v>3.5</v>
      </c>
      <c r="G3" s="1">
        <f>RANK(N3, $N$2:$N$59,1)</f>
        <v>7</v>
      </c>
      <c r="H3" s="2">
        <v>83</v>
      </c>
      <c r="I3" s="2">
        <v>2015</v>
      </c>
      <c r="J3" s="2">
        <v>2018</v>
      </c>
      <c r="K3" s="2" t="s">
        <v>294</v>
      </c>
      <c r="L3" s="2">
        <v>1.1539999999999999</v>
      </c>
      <c r="M3" s="5">
        <f>AB3/AA3</f>
        <v>3.9928571428571429</v>
      </c>
      <c r="N3" s="2">
        <v>3.54</v>
      </c>
      <c r="O3" s="2">
        <v>94</v>
      </c>
      <c r="P3" s="2">
        <v>1</v>
      </c>
      <c r="Q3" s="2">
        <v>1</v>
      </c>
      <c r="R3" s="2">
        <v>3</v>
      </c>
      <c r="S3" s="2">
        <v>39</v>
      </c>
      <c r="T3" s="2">
        <v>25</v>
      </c>
      <c r="U3" s="2">
        <v>0.60899999999999999</v>
      </c>
      <c r="V3" s="2">
        <v>0</v>
      </c>
      <c r="W3" s="2">
        <v>506</v>
      </c>
      <c r="X3" s="2">
        <v>444</v>
      </c>
      <c r="Y3" s="2">
        <v>215</v>
      </c>
      <c r="Z3" s="2">
        <v>199</v>
      </c>
      <c r="AA3" s="2">
        <v>140</v>
      </c>
      <c r="AB3" s="2">
        <v>559</v>
      </c>
      <c r="AC3" s="2">
        <v>3.4</v>
      </c>
      <c r="AD3" s="3">
        <v>0.26900000000000002</v>
      </c>
      <c r="AE3" s="3">
        <v>6.7000000000000004E-2</v>
      </c>
      <c r="AF3" s="2">
        <v>125</v>
      </c>
      <c r="AG3" s="2">
        <v>0.29499999999999998</v>
      </c>
      <c r="AH3" s="2">
        <v>60</v>
      </c>
      <c r="AI3" s="2">
        <v>2079</v>
      </c>
      <c r="AJ3" s="2">
        <v>1</v>
      </c>
      <c r="AK3" s="2">
        <v>15</v>
      </c>
      <c r="AL3" s="2">
        <v>1</v>
      </c>
      <c r="AM3" s="2">
        <v>18</v>
      </c>
      <c r="AN3" s="2" t="s">
        <v>60</v>
      </c>
    </row>
    <row r="4" spans="1:40">
      <c r="A4" s="86">
        <f>RANK(C4,$C$2:$C$59,1)</f>
        <v>3</v>
      </c>
      <c r="B4" s="2" t="s">
        <v>1462</v>
      </c>
      <c r="C4" s="1">
        <f>D4+E4+F4</f>
        <v>13</v>
      </c>
      <c r="D4" s="1">
        <v>3</v>
      </c>
      <c r="E4" s="1">
        <f>RANK(M4, $M$2:$M$59)</f>
        <v>3</v>
      </c>
      <c r="F4" s="1">
        <f>G4/2</f>
        <v>7</v>
      </c>
      <c r="G4" s="1">
        <f>RANK(N4, $N$2:$N$59,1)</f>
        <v>14</v>
      </c>
      <c r="H4" s="2">
        <v>77</v>
      </c>
      <c r="I4" s="2">
        <v>2016</v>
      </c>
      <c r="J4" s="2">
        <v>2018</v>
      </c>
      <c r="K4" s="2" t="s">
        <v>302</v>
      </c>
      <c r="L4" s="2">
        <v>1.1839999999999999</v>
      </c>
      <c r="M4" s="5">
        <f>AB4/AA4</f>
        <v>3.6614173228346458</v>
      </c>
      <c r="N4" s="2">
        <v>3.82</v>
      </c>
      <c r="O4" s="2">
        <v>93</v>
      </c>
      <c r="P4" s="2">
        <v>0</v>
      </c>
      <c r="Q4" s="2">
        <v>0</v>
      </c>
      <c r="R4" s="2">
        <v>4</v>
      </c>
      <c r="S4" s="2">
        <v>37</v>
      </c>
      <c r="T4" s="2">
        <v>26</v>
      </c>
      <c r="U4" s="2">
        <v>0.58699999999999997</v>
      </c>
      <c r="V4" s="2">
        <v>3</v>
      </c>
      <c r="W4" s="2">
        <v>430.2</v>
      </c>
      <c r="X4" s="2">
        <v>383</v>
      </c>
      <c r="Y4" s="2">
        <v>197</v>
      </c>
      <c r="Z4" s="2">
        <v>183</v>
      </c>
      <c r="AA4" s="2">
        <v>127</v>
      </c>
      <c r="AB4" s="2">
        <v>465</v>
      </c>
      <c r="AC4" s="2">
        <v>3.62</v>
      </c>
      <c r="AD4" s="3">
        <v>0.26</v>
      </c>
      <c r="AE4" s="3">
        <v>7.0999999999999994E-2</v>
      </c>
      <c r="AF4" s="2">
        <v>105</v>
      </c>
      <c r="AG4" s="2">
        <v>0.29499999999999998</v>
      </c>
      <c r="AH4" s="2">
        <v>54</v>
      </c>
      <c r="AI4" s="2">
        <v>1788</v>
      </c>
      <c r="AJ4" s="2">
        <v>11</v>
      </c>
      <c r="AK4" s="2">
        <v>17</v>
      </c>
      <c r="AL4" s="2">
        <v>2</v>
      </c>
      <c r="AM4" s="2">
        <v>12</v>
      </c>
      <c r="AN4" s="2" t="s">
        <v>47</v>
      </c>
    </row>
    <row r="5" spans="1:40">
      <c r="A5" s="86">
        <f>RANK(C5,$C$2:$C$59,1)</f>
        <v>4</v>
      </c>
      <c r="B5" s="2" t="s">
        <v>708</v>
      </c>
      <c r="C5" s="1">
        <f>D5+E5+F5</f>
        <v>20.5</v>
      </c>
      <c r="D5" s="1">
        <v>6</v>
      </c>
      <c r="E5" s="1">
        <f>RANK(M5, $M$2:$M$59)</f>
        <v>13</v>
      </c>
      <c r="F5" s="1">
        <f>G5/2</f>
        <v>1.5</v>
      </c>
      <c r="G5" s="1">
        <f>RANK(N5, $N$2:$N$59,1)</f>
        <v>3</v>
      </c>
      <c r="H5" s="2">
        <v>76</v>
      </c>
      <c r="I5" s="2">
        <v>2009</v>
      </c>
      <c r="J5" s="2">
        <v>2018</v>
      </c>
      <c r="K5" s="2" t="s">
        <v>1467</v>
      </c>
      <c r="L5" s="2">
        <v>1.216</v>
      </c>
      <c r="M5" s="5">
        <f>AB5/AA5</f>
        <v>3.0429447852760738</v>
      </c>
      <c r="N5" s="2">
        <v>3.33</v>
      </c>
      <c r="O5" s="2">
        <v>174</v>
      </c>
      <c r="P5" s="2">
        <v>2</v>
      </c>
      <c r="Q5" s="2">
        <v>1</v>
      </c>
      <c r="R5" s="2">
        <v>26</v>
      </c>
      <c r="S5" s="2">
        <v>41</v>
      </c>
      <c r="T5" s="2">
        <v>26</v>
      </c>
      <c r="U5" s="2">
        <v>0.61199999999999999</v>
      </c>
      <c r="V5" s="2">
        <v>1</v>
      </c>
      <c r="W5" s="2">
        <v>599.1</v>
      </c>
      <c r="X5" s="2">
        <v>566</v>
      </c>
      <c r="Y5" s="2">
        <v>247</v>
      </c>
      <c r="Z5" s="2">
        <v>222</v>
      </c>
      <c r="AA5" s="2">
        <v>163</v>
      </c>
      <c r="AB5" s="2">
        <v>496</v>
      </c>
      <c r="AC5" s="2">
        <v>3.4</v>
      </c>
      <c r="AD5" s="3">
        <v>0.20100000000000001</v>
      </c>
      <c r="AE5" s="3">
        <v>6.6000000000000003E-2</v>
      </c>
      <c r="AF5" s="2">
        <v>119</v>
      </c>
      <c r="AG5" s="2">
        <v>0.3</v>
      </c>
      <c r="AH5" s="2">
        <v>50</v>
      </c>
      <c r="AI5" s="2">
        <v>2467</v>
      </c>
      <c r="AJ5" s="2">
        <v>4</v>
      </c>
      <c r="AK5" s="2">
        <v>15</v>
      </c>
      <c r="AL5" s="2">
        <v>2</v>
      </c>
      <c r="AM5" s="2">
        <v>15</v>
      </c>
      <c r="AN5" s="2" t="s">
        <v>1468</v>
      </c>
    </row>
    <row r="6" spans="1:40" ht="45">
      <c r="A6" s="86">
        <f>RANK(C6,$C$2:$C$59,1)</f>
        <v>5</v>
      </c>
      <c r="B6" s="2" t="s">
        <v>1464</v>
      </c>
      <c r="C6" s="1">
        <f>D6+E6+F6</f>
        <v>24</v>
      </c>
      <c r="D6" s="1">
        <v>5</v>
      </c>
      <c r="E6" s="1">
        <f>RANK(M6, $M$2:$M$59)</f>
        <v>4</v>
      </c>
      <c r="F6" s="1">
        <f>G6/2</f>
        <v>15</v>
      </c>
      <c r="G6" s="1">
        <f>RANK(N6, $N$2:$N$59,1)</f>
        <v>30</v>
      </c>
      <c r="H6" s="2">
        <v>59</v>
      </c>
      <c r="I6" s="2">
        <v>2006</v>
      </c>
      <c r="J6" s="2">
        <v>2018</v>
      </c>
      <c r="K6" s="2" t="s">
        <v>1465</v>
      </c>
      <c r="L6" s="2">
        <v>1.2050000000000001</v>
      </c>
      <c r="M6" s="5">
        <f>AB6/AA6</f>
        <v>3.5842696629213484</v>
      </c>
      <c r="N6" s="2">
        <v>4.17</v>
      </c>
      <c r="O6" s="2">
        <v>326</v>
      </c>
      <c r="P6" s="2">
        <v>2</v>
      </c>
      <c r="Q6" s="2">
        <v>1</v>
      </c>
      <c r="R6" s="2">
        <v>81</v>
      </c>
      <c r="S6" s="2">
        <v>35</v>
      </c>
      <c r="T6" s="2">
        <v>37</v>
      </c>
      <c r="U6" s="2">
        <v>0.48599999999999999</v>
      </c>
      <c r="V6" s="2">
        <v>6</v>
      </c>
      <c r="W6" s="2">
        <v>716.1</v>
      </c>
      <c r="X6" s="2">
        <v>685</v>
      </c>
      <c r="Y6" s="2">
        <v>350</v>
      </c>
      <c r="Z6" s="2">
        <v>332</v>
      </c>
      <c r="AA6" s="2">
        <v>178</v>
      </c>
      <c r="AB6" s="2">
        <v>638</v>
      </c>
      <c r="AC6" s="2">
        <v>4.13</v>
      </c>
      <c r="AD6" s="3">
        <v>0.215</v>
      </c>
      <c r="AE6" s="3">
        <v>0.06</v>
      </c>
      <c r="AF6" s="2">
        <v>99</v>
      </c>
      <c r="AG6" s="2">
        <v>0.28399999999999997</v>
      </c>
      <c r="AH6" s="2">
        <v>111</v>
      </c>
      <c r="AI6" s="2">
        <v>2972</v>
      </c>
      <c r="AJ6" s="2">
        <v>24</v>
      </c>
      <c r="AK6" s="2">
        <v>4</v>
      </c>
      <c r="AL6" s="2">
        <v>3</v>
      </c>
      <c r="AM6" s="2">
        <v>14</v>
      </c>
      <c r="AN6" s="2" t="s">
        <v>1466</v>
      </c>
    </row>
    <row r="7" spans="1:40" ht="30">
      <c r="A7" s="86">
        <f>RANK(C7,$C$2:$C$59,1)</f>
        <v>6</v>
      </c>
      <c r="B7" s="2" t="s">
        <v>1481</v>
      </c>
      <c r="C7" s="1">
        <f>D7+E7+F7</f>
        <v>26</v>
      </c>
      <c r="D7" s="1">
        <v>15</v>
      </c>
      <c r="E7" s="1">
        <f>RANK(M7, $M$2:$M$59)</f>
        <v>6</v>
      </c>
      <c r="F7" s="1">
        <f>G7/2</f>
        <v>5</v>
      </c>
      <c r="G7" s="1">
        <f>RANK(N7, $N$2:$N$59,1)</f>
        <v>10</v>
      </c>
      <c r="H7" s="2">
        <v>72</v>
      </c>
      <c r="I7" s="2">
        <v>2016</v>
      </c>
      <c r="J7" s="2">
        <v>2018</v>
      </c>
      <c r="K7" s="2" t="s">
        <v>284</v>
      </c>
      <c r="L7" s="2">
        <v>1.27</v>
      </c>
      <c r="M7" s="5">
        <f>AB7/AA7</f>
        <v>3.4857142857142858</v>
      </c>
      <c r="N7" s="2">
        <v>3.72</v>
      </c>
      <c r="O7" s="2">
        <v>72</v>
      </c>
      <c r="P7" s="2">
        <v>2</v>
      </c>
      <c r="Q7" s="2">
        <v>1</v>
      </c>
      <c r="R7" s="2">
        <v>0</v>
      </c>
      <c r="S7" s="2">
        <v>26</v>
      </c>
      <c r="T7" s="2">
        <v>20</v>
      </c>
      <c r="U7" s="2">
        <v>0.56499999999999995</v>
      </c>
      <c r="V7" s="2">
        <v>0</v>
      </c>
      <c r="W7" s="2">
        <v>408.2</v>
      </c>
      <c r="X7" s="2">
        <v>414</v>
      </c>
      <c r="Y7" s="2">
        <v>174</v>
      </c>
      <c r="Z7" s="2">
        <v>169</v>
      </c>
      <c r="AA7" s="2">
        <v>105</v>
      </c>
      <c r="AB7" s="2">
        <v>366</v>
      </c>
      <c r="AC7" s="2">
        <v>3.56</v>
      </c>
      <c r="AD7" s="3">
        <v>0.214</v>
      </c>
      <c r="AE7" s="3">
        <v>6.0999999999999999E-2</v>
      </c>
      <c r="AF7" s="2">
        <v>110</v>
      </c>
      <c r="AG7" s="2">
        <v>0.318</v>
      </c>
      <c r="AH7" s="2">
        <v>42</v>
      </c>
      <c r="AI7" s="2">
        <v>1713</v>
      </c>
      <c r="AJ7" s="2">
        <v>8</v>
      </c>
      <c r="AK7" s="2">
        <v>13</v>
      </c>
      <c r="AL7" s="2">
        <v>2</v>
      </c>
      <c r="AM7" s="2">
        <v>10</v>
      </c>
      <c r="AN7" s="2" t="s">
        <v>91</v>
      </c>
    </row>
    <row r="8" spans="1:40" ht="30">
      <c r="A8" s="86">
        <f>RANK(C8,$C$2:$C$59,1)</f>
        <v>7</v>
      </c>
      <c r="B8" s="2" t="s">
        <v>1463</v>
      </c>
      <c r="C8" s="1">
        <f>D8+E8+F8</f>
        <v>29.5</v>
      </c>
      <c r="D8" s="1">
        <v>4</v>
      </c>
      <c r="E8" s="1">
        <f>RANK(M8, $M$2:$M$59)</f>
        <v>19</v>
      </c>
      <c r="F8" s="1">
        <f>G8/2</f>
        <v>6.5</v>
      </c>
      <c r="G8" s="1">
        <f>RANK(N8, $N$2:$N$59,1)</f>
        <v>13</v>
      </c>
      <c r="H8" s="2">
        <v>75</v>
      </c>
      <c r="I8" s="2">
        <v>2016</v>
      </c>
      <c r="J8" s="2">
        <v>2018</v>
      </c>
      <c r="K8" s="2" t="s">
        <v>279</v>
      </c>
      <c r="L8" s="2">
        <v>1.1890000000000001</v>
      </c>
      <c r="M8" s="5">
        <f>AB8/AA8</f>
        <v>2.78125</v>
      </c>
      <c r="N8" s="2">
        <v>3.81</v>
      </c>
      <c r="O8" s="2">
        <v>75</v>
      </c>
      <c r="P8" s="2">
        <v>2</v>
      </c>
      <c r="Q8" s="2">
        <v>1</v>
      </c>
      <c r="R8" s="2">
        <v>0</v>
      </c>
      <c r="S8" s="2">
        <v>24</v>
      </c>
      <c r="T8" s="2">
        <v>31</v>
      </c>
      <c r="U8" s="2">
        <v>0.436</v>
      </c>
      <c r="V8" s="2">
        <v>0</v>
      </c>
      <c r="W8" s="2">
        <v>456</v>
      </c>
      <c r="X8" s="2">
        <v>414</v>
      </c>
      <c r="Y8" s="2">
        <v>212</v>
      </c>
      <c r="Z8" s="2">
        <v>193</v>
      </c>
      <c r="AA8" s="2">
        <v>128</v>
      </c>
      <c r="AB8" s="2">
        <v>356</v>
      </c>
      <c r="AC8" s="2">
        <v>3.95</v>
      </c>
      <c r="AD8" s="3">
        <v>0.189</v>
      </c>
      <c r="AE8" s="3">
        <v>6.8000000000000005E-2</v>
      </c>
      <c r="AF8" s="2">
        <v>116</v>
      </c>
      <c r="AG8" s="2">
        <v>0.27700000000000002</v>
      </c>
      <c r="AH8" s="2">
        <v>48</v>
      </c>
      <c r="AI8" s="2">
        <v>1881</v>
      </c>
      <c r="AJ8" s="2">
        <v>4</v>
      </c>
      <c r="AK8" s="2">
        <v>22</v>
      </c>
      <c r="AL8" s="2">
        <v>2</v>
      </c>
      <c r="AM8" s="2">
        <v>5</v>
      </c>
      <c r="AN8" s="2" t="s">
        <v>65</v>
      </c>
    </row>
    <row r="9" spans="1:40" ht="30">
      <c r="A9" s="86">
        <f>RANK(C9,$C$2:$C$59,1)</f>
        <v>8</v>
      </c>
      <c r="B9" s="2" t="s">
        <v>1471</v>
      </c>
      <c r="C9" s="1">
        <f>D9+E9+F9</f>
        <v>31</v>
      </c>
      <c r="D9" s="1">
        <v>9</v>
      </c>
      <c r="E9" s="1">
        <f>RANK(M9, $M$2:$M$59)</f>
        <v>5</v>
      </c>
      <c r="F9" s="1">
        <f>G9/2</f>
        <v>17</v>
      </c>
      <c r="G9" s="1">
        <f>RANK(N9, $N$2:$N$59,1)</f>
        <v>34</v>
      </c>
      <c r="H9" s="2">
        <v>57</v>
      </c>
      <c r="I9" s="2">
        <v>2014</v>
      </c>
      <c r="J9" s="2">
        <v>2018</v>
      </c>
      <c r="K9" s="2" t="s">
        <v>448</v>
      </c>
      <c r="L9" s="2">
        <v>1.2290000000000001</v>
      </c>
      <c r="M9" s="5">
        <f>AB9/AA9</f>
        <v>3.4941176470588236</v>
      </c>
      <c r="N9" s="2">
        <v>4.22</v>
      </c>
      <c r="O9" s="2">
        <v>59</v>
      </c>
      <c r="P9" s="2">
        <v>1</v>
      </c>
      <c r="Q9" s="2">
        <v>1</v>
      </c>
      <c r="R9" s="2">
        <v>2</v>
      </c>
      <c r="S9" s="2">
        <v>16</v>
      </c>
      <c r="T9" s="2">
        <v>19</v>
      </c>
      <c r="U9" s="2">
        <v>0.45700000000000002</v>
      </c>
      <c r="V9" s="2">
        <v>0</v>
      </c>
      <c r="W9" s="2">
        <v>332.2</v>
      </c>
      <c r="X9" s="2">
        <v>324</v>
      </c>
      <c r="Y9" s="2">
        <v>164</v>
      </c>
      <c r="Z9" s="2">
        <v>156</v>
      </c>
      <c r="AA9" s="2">
        <v>85</v>
      </c>
      <c r="AB9" s="2">
        <v>297</v>
      </c>
      <c r="AC9" s="2">
        <v>4.3099999999999996</v>
      </c>
      <c r="AD9" s="3">
        <v>0.21299999999999999</v>
      </c>
      <c r="AE9" s="3">
        <v>6.0999999999999999E-2</v>
      </c>
      <c r="AF9" s="2">
        <v>96</v>
      </c>
      <c r="AG9" s="2">
        <v>0.29099999999999998</v>
      </c>
      <c r="AH9" s="2">
        <v>52</v>
      </c>
      <c r="AI9" s="2">
        <v>1394</v>
      </c>
      <c r="AJ9" s="2">
        <v>1</v>
      </c>
      <c r="AK9" s="2">
        <v>17</v>
      </c>
      <c r="AL9" s="2">
        <v>0</v>
      </c>
      <c r="AM9" s="2">
        <v>16</v>
      </c>
      <c r="AN9" s="2" t="s">
        <v>1472</v>
      </c>
    </row>
    <row r="10" spans="1:40">
      <c r="A10" s="86">
        <f>RANK(C10,$C$2:$C$59,1)</f>
        <v>9</v>
      </c>
      <c r="B10" s="2" t="s">
        <v>1470</v>
      </c>
      <c r="C10" s="1">
        <f>D10+E10+F10</f>
        <v>32.5</v>
      </c>
      <c r="D10" s="1">
        <v>8</v>
      </c>
      <c r="E10" s="1">
        <f>RANK(M10, $M$2:$M$59)</f>
        <v>14</v>
      </c>
      <c r="F10" s="1">
        <f>G10/2</f>
        <v>10.5</v>
      </c>
      <c r="G10" s="1">
        <f>RANK(N10, $N$2:$N$59,1)</f>
        <v>21</v>
      </c>
      <c r="H10" s="2">
        <v>80</v>
      </c>
      <c r="I10" s="2">
        <v>2016</v>
      </c>
      <c r="J10" s="2">
        <v>2018</v>
      </c>
      <c r="K10" s="2" t="s">
        <v>284</v>
      </c>
      <c r="L10" s="2">
        <v>1.222</v>
      </c>
      <c r="M10" s="5">
        <f>AB10/AA10</f>
        <v>3</v>
      </c>
      <c r="N10" s="2">
        <v>3.94</v>
      </c>
      <c r="O10" s="2">
        <v>81</v>
      </c>
      <c r="P10" s="2">
        <v>1</v>
      </c>
      <c r="Q10" s="2">
        <v>1</v>
      </c>
      <c r="R10" s="2">
        <v>0</v>
      </c>
      <c r="S10" s="2">
        <v>31</v>
      </c>
      <c r="T10" s="2">
        <v>28</v>
      </c>
      <c r="U10" s="2">
        <v>0.52500000000000002</v>
      </c>
      <c r="V10" s="2">
        <v>0</v>
      </c>
      <c r="W10" s="2">
        <v>464</v>
      </c>
      <c r="X10" s="2">
        <v>443</v>
      </c>
      <c r="Y10" s="2">
        <v>220</v>
      </c>
      <c r="Z10" s="2">
        <v>203</v>
      </c>
      <c r="AA10" s="2">
        <v>124</v>
      </c>
      <c r="AB10" s="2">
        <v>372</v>
      </c>
      <c r="AC10" s="2">
        <v>4.1500000000000004</v>
      </c>
      <c r="AD10" s="3">
        <v>0.192</v>
      </c>
      <c r="AE10" s="3">
        <v>6.4000000000000001E-2</v>
      </c>
      <c r="AF10" s="2">
        <v>106</v>
      </c>
      <c r="AG10" s="2">
        <v>0.28399999999999997</v>
      </c>
      <c r="AH10" s="2">
        <v>59</v>
      </c>
      <c r="AI10" s="2">
        <v>1940</v>
      </c>
      <c r="AJ10" s="2">
        <v>3</v>
      </c>
      <c r="AK10" s="2">
        <v>22</v>
      </c>
      <c r="AL10" s="2">
        <v>0</v>
      </c>
      <c r="AM10" s="2">
        <v>20</v>
      </c>
      <c r="AN10" s="2" t="s">
        <v>288</v>
      </c>
    </row>
    <row r="11" spans="1:40">
      <c r="A11" s="86">
        <f>RANK(C11,$C$2:$C$59,1)</f>
        <v>10</v>
      </c>
      <c r="B11" s="2" t="s">
        <v>1485</v>
      </c>
      <c r="C11" s="1">
        <f>D11+E11+F11</f>
        <v>35.5</v>
      </c>
      <c r="D11" s="1">
        <v>17</v>
      </c>
      <c r="E11" s="1">
        <f>RANK(M11, $M$2:$M$59)</f>
        <v>10</v>
      </c>
      <c r="F11" s="1">
        <f>G11/2</f>
        <v>8.5</v>
      </c>
      <c r="G11" s="1">
        <f>RANK(N11, $N$2:$N$59,1)</f>
        <v>17</v>
      </c>
      <c r="H11" s="2">
        <v>65</v>
      </c>
      <c r="I11" s="2">
        <v>2015</v>
      </c>
      <c r="J11" s="2">
        <v>2018</v>
      </c>
      <c r="K11" s="2" t="s">
        <v>301</v>
      </c>
      <c r="L11" s="2">
        <v>1.272</v>
      </c>
      <c r="M11" s="5">
        <f>AB11/AA11</f>
        <v>3.1111111111111112</v>
      </c>
      <c r="N11" s="2">
        <v>3.89</v>
      </c>
      <c r="O11" s="2">
        <v>66</v>
      </c>
      <c r="P11" s="2">
        <v>0</v>
      </c>
      <c r="Q11" s="2">
        <v>0</v>
      </c>
      <c r="R11" s="2">
        <v>0</v>
      </c>
      <c r="S11" s="2">
        <v>18</v>
      </c>
      <c r="T11" s="2">
        <v>25</v>
      </c>
      <c r="U11" s="2">
        <v>0.41899999999999998</v>
      </c>
      <c r="V11" s="2">
        <v>0</v>
      </c>
      <c r="W11" s="2">
        <v>377.1</v>
      </c>
      <c r="X11" s="2">
        <v>372</v>
      </c>
      <c r="Y11" s="2">
        <v>179</v>
      </c>
      <c r="Z11" s="2">
        <v>163</v>
      </c>
      <c r="AA11" s="2">
        <v>108</v>
      </c>
      <c r="AB11" s="2">
        <v>336</v>
      </c>
      <c r="AC11" s="2">
        <v>4.09</v>
      </c>
      <c r="AD11" s="3">
        <v>0.21099999999999999</v>
      </c>
      <c r="AE11" s="3">
        <v>6.8000000000000005E-2</v>
      </c>
      <c r="AF11" s="2">
        <v>107</v>
      </c>
      <c r="AG11" s="2">
        <v>0.29699999999999999</v>
      </c>
      <c r="AH11" s="2">
        <v>51</v>
      </c>
      <c r="AI11" s="2">
        <v>1596</v>
      </c>
      <c r="AJ11" s="2">
        <v>6</v>
      </c>
      <c r="AK11" s="2">
        <v>13</v>
      </c>
      <c r="AL11" s="2">
        <v>3</v>
      </c>
      <c r="AM11" s="2">
        <v>13</v>
      </c>
      <c r="AN11" s="2" t="s">
        <v>110</v>
      </c>
    </row>
    <row r="12" spans="1:40">
      <c r="A12" s="86">
        <f>RANK(C12,$C$2:$C$59,1)</f>
        <v>11</v>
      </c>
      <c r="B12" s="2" t="s">
        <v>801</v>
      </c>
      <c r="C12" s="1">
        <f>D12+E12+F12</f>
        <v>38.5</v>
      </c>
      <c r="D12" s="1">
        <v>18</v>
      </c>
      <c r="E12" s="1">
        <f>RANK(M12, $M$2:$M$59)</f>
        <v>8</v>
      </c>
      <c r="F12" s="1">
        <f>G12/2</f>
        <v>12.5</v>
      </c>
      <c r="G12" s="1">
        <f>RANK(N12, $N$2:$N$59,1)</f>
        <v>25</v>
      </c>
      <c r="H12" s="2">
        <v>68</v>
      </c>
      <c r="I12" s="2">
        <v>2015</v>
      </c>
      <c r="J12" s="2">
        <v>2018</v>
      </c>
      <c r="K12" s="2" t="s">
        <v>301</v>
      </c>
      <c r="L12" s="2">
        <v>1.278</v>
      </c>
      <c r="M12" s="5">
        <f>AB12/AA12</f>
        <v>3.1834862385321099</v>
      </c>
      <c r="N12" s="2">
        <v>4.0599999999999996</v>
      </c>
      <c r="O12" s="2">
        <v>68</v>
      </c>
      <c r="P12" s="2">
        <v>0</v>
      </c>
      <c r="Q12" s="2">
        <v>0</v>
      </c>
      <c r="R12" s="2">
        <v>0</v>
      </c>
      <c r="S12" s="2">
        <v>20</v>
      </c>
      <c r="T12" s="2">
        <v>26</v>
      </c>
      <c r="U12" s="2">
        <v>0.435</v>
      </c>
      <c r="V12" s="2">
        <v>0</v>
      </c>
      <c r="W12" s="2">
        <v>374.2</v>
      </c>
      <c r="X12" s="2">
        <v>370</v>
      </c>
      <c r="Y12" s="2">
        <v>182</v>
      </c>
      <c r="Z12" s="2">
        <v>169</v>
      </c>
      <c r="AA12" s="2">
        <v>109</v>
      </c>
      <c r="AB12" s="2">
        <v>347</v>
      </c>
      <c r="AC12" s="2">
        <v>4.1900000000000004</v>
      </c>
      <c r="AD12" s="3">
        <v>0.219</v>
      </c>
      <c r="AE12" s="3">
        <v>6.9000000000000006E-2</v>
      </c>
      <c r="AF12" s="2">
        <v>96</v>
      </c>
      <c r="AG12" s="2">
        <v>0.30299999999999999</v>
      </c>
      <c r="AH12" s="2">
        <v>54</v>
      </c>
      <c r="AI12" s="2">
        <v>1588</v>
      </c>
      <c r="AJ12" s="2">
        <v>6</v>
      </c>
      <c r="AK12" s="2">
        <v>18</v>
      </c>
      <c r="AL12" s="2">
        <v>1</v>
      </c>
      <c r="AM12" s="2">
        <v>4</v>
      </c>
      <c r="AN12" s="2" t="s">
        <v>188</v>
      </c>
    </row>
    <row r="13" spans="1:40" ht="30">
      <c r="A13" s="86">
        <f>RANK(C13,$C$2:$C$59,1)</f>
        <v>12</v>
      </c>
      <c r="B13" s="2" t="s">
        <v>808</v>
      </c>
      <c r="C13" s="1">
        <f>D13+E13+F13</f>
        <v>40.5</v>
      </c>
      <c r="D13" s="1">
        <v>12</v>
      </c>
      <c r="E13" s="1">
        <f>RANK(M13, $M$2:$M$59)</f>
        <v>15</v>
      </c>
      <c r="F13" s="1">
        <f>G13/2</f>
        <v>13.5</v>
      </c>
      <c r="G13" s="1">
        <f>RANK(N13, $N$2:$N$59,1)</f>
        <v>27</v>
      </c>
      <c r="H13" s="2">
        <v>75</v>
      </c>
      <c r="I13" s="2">
        <v>2008</v>
      </c>
      <c r="J13" s="2">
        <v>2018</v>
      </c>
      <c r="K13" s="2" t="s">
        <v>1477</v>
      </c>
      <c r="L13" s="2">
        <v>1.2450000000000001</v>
      </c>
      <c r="M13" s="5">
        <f>AB13/AA13</f>
        <v>2.9945945945945946</v>
      </c>
      <c r="N13" s="2">
        <v>4.09</v>
      </c>
      <c r="O13" s="2">
        <v>437</v>
      </c>
      <c r="P13" s="2">
        <v>2</v>
      </c>
      <c r="Q13" s="2">
        <v>0</v>
      </c>
      <c r="R13" s="2">
        <v>96</v>
      </c>
      <c r="S13" s="2">
        <v>55</v>
      </c>
      <c r="T13" s="2">
        <v>42</v>
      </c>
      <c r="U13" s="2">
        <v>0.56699999999999995</v>
      </c>
      <c r="V13" s="2">
        <v>21</v>
      </c>
      <c r="W13" s="2">
        <v>828.1</v>
      </c>
      <c r="X13" s="2">
        <v>846</v>
      </c>
      <c r="Y13" s="2">
        <v>399</v>
      </c>
      <c r="Z13" s="2">
        <v>376</v>
      </c>
      <c r="AA13" s="2">
        <v>185</v>
      </c>
      <c r="AB13" s="2">
        <v>554</v>
      </c>
      <c r="AC13" s="2">
        <v>4.34</v>
      </c>
      <c r="AD13" s="3">
        <v>0.161</v>
      </c>
      <c r="AE13" s="3">
        <v>5.3999999999999999E-2</v>
      </c>
      <c r="AF13" s="2">
        <v>105</v>
      </c>
      <c r="AG13" s="2">
        <v>0.28599999999999998</v>
      </c>
      <c r="AH13" s="2">
        <v>116</v>
      </c>
      <c r="AI13" s="2">
        <v>3452</v>
      </c>
      <c r="AJ13" s="2">
        <v>13</v>
      </c>
      <c r="AK13" s="2">
        <v>24</v>
      </c>
      <c r="AL13" s="2">
        <v>2</v>
      </c>
      <c r="AM13" s="2">
        <v>14</v>
      </c>
      <c r="AN13" s="2" t="s">
        <v>1478</v>
      </c>
    </row>
    <row r="14" spans="1:40" ht="30">
      <c r="A14" s="86">
        <f>RANK(C14,$C$2:$C$59,1)</f>
        <v>12</v>
      </c>
      <c r="B14" s="2" t="s">
        <v>1486</v>
      </c>
      <c r="C14" s="1">
        <f>D14+E14+F14</f>
        <v>40.5</v>
      </c>
      <c r="D14" s="1">
        <v>19</v>
      </c>
      <c r="E14" s="1">
        <f>RANK(M14, $M$2:$M$59)</f>
        <v>17</v>
      </c>
      <c r="F14" s="1">
        <f>G14/2</f>
        <v>4.5</v>
      </c>
      <c r="G14" s="1">
        <f>RANK(N14, $N$2:$N$59,1)</f>
        <v>9</v>
      </c>
      <c r="H14" s="2">
        <v>80</v>
      </c>
      <c r="I14" s="2">
        <v>2015</v>
      </c>
      <c r="J14" s="2">
        <v>2018</v>
      </c>
      <c r="K14" s="2" t="s">
        <v>294</v>
      </c>
      <c r="L14" s="2">
        <v>1.2809999999999999</v>
      </c>
      <c r="M14" s="5">
        <f>AB14/AA14</f>
        <v>2.8370786516853932</v>
      </c>
      <c r="N14" s="2">
        <v>3.69</v>
      </c>
      <c r="O14" s="2">
        <v>80</v>
      </c>
      <c r="P14" s="2">
        <v>1</v>
      </c>
      <c r="Q14" s="2">
        <v>0</v>
      </c>
      <c r="R14" s="2">
        <v>0</v>
      </c>
      <c r="S14" s="2">
        <v>29</v>
      </c>
      <c r="T14" s="2">
        <v>22</v>
      </c>
      <c r="U14" s="2">
        <v>0.56899999999999995</v>
      </c>
      <c r="V14" s="2">
        <v>0</v>
      </c>
      <c r="W14" s="2">
        <v>451.1</v>
      </c>
      <c r="X14" s="2">
        <v>400</v>
      </c>
      <c r="Y14" s="2">
        <v>199</v>
      </c>
      <c r="Z14" s="2">
        <v>185</v>
      </c>
      <c r="AA14" s="2">
        <v>178</v>
      </c>
      <c r="AB14" s="2">
        <v>505</v>
      </c>
      <c r="AC14" s="2">
        <v>3.25</v>
      </c>
      <c r="AD14" s="3">
        <v>0.26500000000000001</v>
      </c>
      <c r="AE14" s="3">
        <v>9.4E-2</v>
      </c>
      <c r="AF14" s="2">
        <v>107</v>
      </c>
      <c r="AG14" s="2">
        <v>0.315</v>
      </c>
      <c r="AH14" s="2">
        <v>35</v>
      </c>
      <c r="AI14" s="2">
        <v>1904</v>
      </c>
      <c r="AJ14" s="2">
        <v>4</v>
      </c>
      <c r="AK14" s="2">
        <v>23</v>
      </c>
      <c r="AL14" s="2">
        <v>5</v>
      </c>
      <c r="AM14" s="2">
        <v>38</v>
      </c>
      <c r="AN14" s="2" t="s">
        <v>127</v>
      </c>
    </row>
    <row r="15" spans="1:40" ht="30">
      <c r="A15" s="86">
        <f>RANK(C15,$C$2:$C$59,1)</f>
        <v>14</v>
      </c>
      <c r="B15" s="2" t="s">
        <v>1476</v>
      </c>
      <c r="C15" s="1">
        <f>D15+E15+F15</f>
        <v>46</v>
      </c>
      <c r="D15" s="1">
        <v>11</v>
      </c>
      <c r="E15" s="1">
        <f>RANK(M15, $M$2:$M$59)</f>
        <v>33</v>
      </c>
      <c r="F15" s="1">
        <f>G15/2</f>
        <v>2</v>
      </c>
      <c r="G15" s="1">
        <f>RANK(N15, $N$2:$N$59,1)</f>
        <v>4</v>
      </c>
      <c r="H15" s="2">
        <v>61</v>
      </c>
      <c r="I15" s="2">
        <v>2016</v>
      </c>
      <c r="J15" s="2">
        <v>2018</v>
      </c>
      <c r="K15" s="2" t="s">
        <v>293</v>
      </c>
      <c r="L15" s="2">
        <v>1.242</v>
      </c>
      <c r="M15" s="5">
        <f>AB15/AA15</f>
        <v>2.5364238410596025</v>
      </c>
      <c r="N15" s="2">
        <v>3.4</v>
      </c>
      <c r="O15" s="2">
        <v>74</v>
      </c>
      <c r="P15" s="2">
        <v>1</v>
      </c>
      <c r="Q15" s="2">
        <v>1</v>
      </c>
      <c r="R15" s="2">
        <v>4</v>
      </c>
      <c r="S15" s="2">
        <v>27</v>
      </c>
      <c r="T15" s="2">
        <v>17</v>
      </c>
      <c r="U15" s="2">
        <v>0.61399999999999999</v>
      </c>
      <c r="V15" s="2">
        <v>0</v>
      </c>
      <c r="W15" s="2">
        <v>363</v>
      </c>
      <c r="X15" s="2">
        <v>300</v>
      </c>
      <c r="Y15" s="2">
        <v>145</v>
      </c>
      <c r="Z15" s="2">
        <v>137</v>
      </c>
      <c r="AA15" s="2">
        <v>151</v>
      </c>
      <c r="AB15" s="2">
        <v>383</v>
      </c>
      <c r="AC15" s="2">
        <v>3.77</v>
      </c>
      <c r="AD15" s="3">
        <v>0.25600000000000001</v>
      </c>
      <c r="AE15" s="3">
        <v>0.10100000000000001</v>
      </c>
      <c r="AF15" s="2">
        <v>132</v>
      </c>
      <c r="AG15" s="2">
        <v>0.28399999999999997</v>
      </c>
      <c r="AH15" s="2">
        <v>40</v>
      </c>
      <c r="AI15" s="2">
        <v>1498</v>
      </c>
      <c r="AJ15" s="2">
        <v>2</v>
      </c>
      <c r="AK15" s="2">
        <v>6</v>
      </c>
      <c r="AL15" s="2">
        <v>0</v>
      </c>
      <c r="AM15" s="2">
        <v>8</v>
      </c>
      <c r="AN15" s="2" t="s">
        <v>44</v>
      </c>
    </row>
    <row r="16" spans="1:40" ht="30">
      <c r="A16" s="86">
        <f>RANK(C16,$C$2:$C$59,1)</f>
        <v>15</v>
      </c>
      <c r="B16" s="2" t="s">
        <v>812</v>
      </c>
      <c r="C16" s="1">
        <f>D16+E16+F16</f>
        <v>47</v>
      </c>
      <c r="D16" s="1">
        <v>23</v>
      </c>
      <c r="E16" s="1">
        <f>RANK(M16, $M$2:$M$59)</f>
        <v>9</v>
      </c>
      <c r="F16" s="1">
        <f>G16/2</f>
        <v>15</v>
      </c>
      <c r="G16" s="1">
        <f>RANK(N16, $N$2:$N$59,1)</f>
        <v>30</v>
      </c>
      <c r="H16" s="2">
        <v>74</v>
      </c>
      <c r="I16" s="2">
        <v>2014</v>
      </c>
      <c r="J16" s="2">
        <v>2018</v>
      </c>
      <c r="K16" s="2" t="s">
        <v>488</v>
      </c>
      <c r="L16" s="2">
        <v>1.2989999999999999</v>
      </c>
      <c r="M16" s="5">
        <f>AB16/AA16</f>
        <v>3.1810344827586206</v>
      </c>
      <c r="N16" s="2">
        <v>4.17</v>
      </c>
      <c r="O16" s="2">
        <v>82</v>
      </c>
      <c r="P16" s="2">
        <v>1</v>
      </c>
      <c r="Q16" s="2">
        <v>1</v>
      </c>
      <c r="R16" s="2">
        <v>4</v>
      </c>
      <c r="S16" s="2">
        <v>27</v>
      </c>
      <c r="T16" s="2">
        <v>25</v>
      </c>
      <c r="U16" s="2">
        <v>0.51900000000000002</v>
      </c>
      <c r="V16" s="2">
        <v>0</v>
      </c>
      <c r="W16" s="2">
        <v>440.1</v>
      </c>
      <c r="X16" s="2">
        <v>456</v>
      </c>
      <c r="Y16" s="2">
        <v>223</v>
      </c>
      <c r="Z16" s="2">
        <v>204</v>
      </c>
      <c r="AA16" s="2">
        <v>116</v>
      </c>
      <c r="AB16" s="2">
        <v>369</v>
      </c>
      <c r="AC16" s="2">
        <v>4.03</v>
      </c>
      <c r="AD16" s="3">
        <v>0.19900000000000001</v>
      </c>
      <c r="AE16" s="3">
        <v>6.3E-2</v>
      </c>
      <c r="AF16" s="2">
        <v>98</v>
      </c>
      <c r="AG16" s="2">
        <v>0.313</v>
      </c>
      <c r="AH16" s="2">
        <v>57</v>
      </c>
      <c r="AI16" s="2">
        <v>1855</v>
      </c>
      <c r="AJ16" s="2">
        <v>9</v>
      </c>
      <c r="AK16" s="2">
        <v>13</v>
      </c>
      <c r="AL16" s="2">
        <v>1</v>
      </c>
      <c r="AM16" s="2">
        <v>17</v>
      </c>
      <c r="AN16" s="2" t="s">
        <v>1490</v>
      </c>
    </row>
    <row r="17" spans="1:40">
      <c r="A17" s="86">
        <f>RANK(C17,$C$2:$C$59,1)</f>
        <v>16</v>
      </c>
      <c r="B17" s="2" t="s">
        <v>875</v>
      </c>
      <c r="C17" s="1">
        <f>D17+E17+F17</f>
        <v>47.5</v>
      </c>
      <c r="D17" s="1">
        <v>7</v>
      </c>
      <c r="E17" s="1">
        <f>RANK(M17, $M$2:$M$59)</f>
        <v>22</v>
      </c>
      <c r="F17" s="1">
        <f>G17/2</f>
        <v>18.5</v>
      </c>
      <c r="G17" s="1">
        <f>RANK(N17, $N$2:$N$59,1)</f>
        <v>37</v>
      </c>
      <c r="H17" s="2">
        <v>85</v>
      </c>
      <c r="I17" s="2">
        <v>2012</v>
      </c>
      <c r="J17" s="2">
        <v>2017</v>
      </c>
      <c r="K17" s="2" t="s">
        <v>1331</v>
      </c>
      <c r="L17" s="2">
        <v>1.22</v>
      </c>
      <c r="M17" s="5">
        <f>AB17/AA17</f>
        <v>2.7414965986394559</v>
      </c>
      <c r="N17" s="2">
        <v>4.34</v>
      </c>
      <c r="O17" s="2">
        <v>88</v>
      </c>
      <c r="P17" s="2">
        <v>2</v>
      </c>
      <c r="Q17" s="2">
        <v>2</v>
      </c>
      <c r="R17" s="2">
        <v>2</v>
      </c>
      <c r="S17" s="2">
        <v>34</v>
      </c>
      <c r="T17" s="2">
        <v>21</v>
      </c>
      <c r="U17" s="2">
        <v>0.61799999999999999</v>
      </c>
      <c r="V17" s="2">
        <v>0</v>
      </c>
      <c r="W17" s="2">
        <v>478.2</v>
      </c>
      <c r="X17" s="2">
        <v>437</v>
      </c>
      <c r="Y17" s="2">
        <v>240</v>
      </c>
      <c r="Z17" s="2">
        <v>231</v>
      </c>
      <c r="AA17" s="2">
        <v>147</v>
      </c>
      <c r="AB17" s="2">
        <v>403</v>
      </c>
      <c r="AC17" s="2">
        <v>5</v>
      </c>
      <c r="AD17" s="3">
        <v>0.20100000000000001</v>
      </c>
      <c r="AE17" s="3">
        <v>7.2999999999999995E-2</v>
      </c>
      <c r="AF17" s="2">
        <v>96</v>
      </c>
      <c r="AG17" s="2">
        <v>0.25600000000000001</v>
      </c>
      <c r="AH17" s="2">
        <v>94</v>
      </c>
      <c r="AI17" s="2">
        <v>2006</v>
      </c>
      <c r="AJ17" s="2">
        <v>3</v>
      </c>
      <c r="AK17" s="2">
        <v>18</v>
      </c>
      <c r="AL17" s="2">
        <v>1</v>
      </c>
      <c r="AM17" s="2">
        <v>9</v>
      </c>
      <c r="AN17" s="2" t="s">
        <v>1469</v>
      </c>
    </row>
    <row r="18" spans="1:40" ht="30">
      <c r="A18" s="86">
        <f>RANK(C18,$C$2:$C$59,1)</f>
        <v>16</v>
      </c>
      <c r="B18" s="2" t="s">
        <v>1482</v>
      </c>
      <c r="C18" s="1">
        <f>D18+E18+F18</f>
        <v>47.5</v>
      </c>
      <c r="D18" s="1">
        <v>16</v>
      </c>
      <c r="E18" s="1">
        <f>RANK(M18, $M$2:$M$59)</f>
        <v>20</v>
      </c>
      <c r="F18" s="1">
        <f>G18/2</f>
        <v>11.5</v>
      </c>
      <c r="G18" s="1">
        <f>RANK(N18, $N$2:$N$59,1)</f>
        <v>23</v>
      </c>
      <c r="H18" s="2">
        <v>60</v>
      </c>
      <c r="I18" s="2">
        <v>2009</v>
      </c>
      <c r="J18" s="2">
        <v>2018</v>
      </c>
      <c r="K18" s="2" t="s">
        <v>1483</v>
      </c>
      <c r="L18" s="2">
        <v>1.27</v>
      </c>
      <c r="M18" s="5">
        <f>AB18/AA18</f>
        <v>2.7806122448979593</v>
      </c>
      <c r="N18" s="2">
        <v>3.99</v>
      </c>
      <c r="O18" s="2">
        <v>310</v>
      </c>
      <c r="P18" s="2">
        <v>3</v>
      </c>
      <c r="Q18" s="2">
        <v>0</v>
      </c>
      <c r="R18" s="2">
        <v>60</v>
      </c>
      <c r="S18" s="2">
        <v>40</v>
      </c>
      <c r="T18" s="2">
        <v>32</v>
      </c>
      <c r="U18" s="2">
        <v>0.55600000000000005</v>
      </c>
      <c r="V18" s="2">
        <v>9</v>
      </c>
      <c r="W18" s="2">
        <v>619.20000000000005</v>
      </c>
      <c r="X18" s="2">
        <v>591</v>
      </c>
      <c r="Y18" s="2">
        <v>307</v>
      </c>
      <c r="Z18" s="2">
        <v>275</v>
      </c>
      <c r="AA18" s="2">
        <v>196</v>
      </c>
      <c r="AB18" s="2">
        <v>545</v>
      </c>
      <c r="AC18" s="2">
        <v>3.72</v>
      </c>
      <c r="AD18" s="3">
        <v>0.20799999999999999</v>
      </c>
      <c r="AE18" s="3">
        <v>7.4999999999999997E-2</v>
      </c>
      <c r="AF18" s="2">
        <v>104</v>
      </c>
      <c r="AG18" s="2">
        <v>0.29799999999999999</v>
      </c>
      <c r="AH18" s="2">
        <v>63</v>
      </c>
      <c r="AI18" s="2">
        <v>2616</v>
      </c>
      <c r="AJ18" s="2">
        <v>9</v>
      </c>
      <c r="AK18" s="2">
        <v>26</v>
      </c>
      <c r="AL18" s="2">
        <v>1</v>
      </c>
      <c r="AM18" s="2">
        <v>29</v>
      </c>
      <c r="AN18" s="2" t="s">
        <v>1484</v>
      </c>
    </row>
    <row r="19" spans="1:40">
      <c r="A19" s="86">
        <f>RANK(C19,$C$2:$C$59,1)</f>
        <v>18</v>
      </c>
      <c r="B19" s="2" t="s">
        <v>1479</v>
      </c>
      <c r="C19" s="1">
        <f>D19+E19+F19</f>
        <v>49</v>
      </c>
      <c r="D19" s="1">
        <v>13</v>
      </c>
      <c r="E19" s="1">
        <f>RANK(M19, $M$2:$M$59)</f>
        <v>35</v>
      </c>
      <c r="F19" s="1">
        <f>G19/2</f>
        <v>1</v>
      </c>
      <c r="G19" s="1">
        <f>RANK(N19, $N$2:$N$59,1)</f>
        <v>2</v>
      </c>
      <c r="H19" s="2">
        <v>71</v>
      </c>
      <c r="I19" s="2">
        <v>2016</v>
      </c>
      <c r="J19" s="2">
        <v>2018</v>
      </c>
      <c r="K19" s="2" t="s">
        <v>279</v>
      </c>
      <c r="L19" s="2">
        <v>1.248</v>
      </c>
      <c r="M19" s="5">
        <f>AB19/AA19</f>
        <v>2.4819277108433737</v>
      </c>
      <c r="N19" s="2">
        <v>3.06</v>
      </c>
      <c r="O19" s="2">
        <v>71</v>
      </c>
      <c r="P19" s="2">
        <v>0</v>
      </c>
      <c r="Q19" s="2">
        <v>0</v>
      </c>
      <c r="R19" s="2">
        <v>0</v>
      </c>
      <c r="S19" s="2">
        <v>30</v>
      </c>
      <c r="T19" s="2">
        <v>20</v>
      </c>
      <c r="U19" s="2">
        <v>0.6</v>
      </c>
      <c r="V19" s="2">
        <v>0</v>
      </c>
      <c r="W19" s="2">
        <v>382.1</v>
      </c>
      <c r="X19" s="2">
        <v>311</v>
      </c>
      <c r="Y19" s="2">
        <v>149</v>
      </c>
      <c r="Z19" s="2">
        <v>130</v>
      </c>
      <c r="AA19" s="2">
        <v>166</v>
      </c>
      <c r="AB19" s="2">
        <v>412</v>
      </c>
      <c r="AC19" s="2">
        <v>3.53</v>
      </c>
      <c r="AD19" s="3">
        <v>0.26</v>
      </c>
      <c r="AE19" s="3">
        <v>0.105</v>
      </c>
      <c r="AF19" s="2">
        <v>134</v>
      </c>
      <c r="AG19" s="2">
        <v>0.28599999999999998</v>
      </c>
      <c r="AH19" s="2">
        <v>36</v>
      </c>
      <c r="AI19" s="2">
        <v>1584</v>
      </c>
      <c r="AJ19" s="2">
        <v>3</v>
      </c>
      <c r="AK19" s="2">
        <v>1</v>
      </c>
      <c r="AL19" s="2">
        <v>1</v>
      </c>
      <c r="AM19" s="2">
        <v>27</v>
      </c>
      <c r="AN19" s="2" t="s">
        <v>283</v>
      </c>
    </row>
    <row r="20" spans="1:40" ht="45">
      <c r="A20" s="86">
        <f>RANK(C20,$C$2:$C$59,1)</f>
        <v>19</v>
      </c>
      <c r="B20" s="2" t="s">
        <v>1473</v>
      </c>
      <c r="C20" s="1">
        <f>D20+E20+F20</f>
        <v>53.5</v>
      </c>
      <c r="D20" s="1">
        <v>10</v>
      </c>
      <c r="E20" s="1">
        <f>RANK(M20, $M$2:$M$59)</f>
        <v>36</v>
      </c>
      <c r="F20" s="1">
        <f>G20/2</f>
        <v>7.5</v>
      </c>
      <c r="G20" s="1">
        <f>RANK(N20, $N$2:$N$59,1)</f>
        <v>15</v>
      </c>
      <c r="H20" s="2">
        <v>55</v>
      </c>
      <c r="I20" s="2">
        <v>2001</v>
      </c>
      <c r="J20" s="2">
        <v>2017</v>
      </c>
      <c r="K20" s="2" t="s">
        <v>1474</v>
      </c>
      <c r="L20" s="2">
        <v>1.2350000000000001</v>
      </c>
      <c r="M20" s="5">
        <f>AB20/AA20</f>
        <v>2.4210526315789473</v>
      </c>
      <c r="N20" s="2">
        <v>3.83</v>
      </c>
      <c r="O20" s="2">
        <v>764</v>
      </c>
      <c r="P20" s="2">
        <v>0</v>
      </c>
      <c r="Q20" s="2">
        <v>0</v>
      </c>
      <c r="R20" s="2">
        <v>185</v>
      </c>
      <c r="S20" s="2">
        <v>58</v>
      </c>
      <c r="T20" s="2">
        <v>49</v>
      </c>
      <c r="U20" s="2">
        <v>0.54200000000000004</v>
      </c>
      <c r="V20" s="2">
        <v>53</v>
      </c>
      <c r="W20" s="2">
        <v>1068.2</v>
      </c>
      <c r="X20" s="2">
        <v>883</v>
      </c>
      <c r="Y20" s="2">
        <v>485</v>
      </c>
      <c r="Z20" s="2">
        <v>455</v>
      </c>
      <c r="AA20" s="2">
        <v>437</v>
      </c>
      <c r="AB20" s="2">
        <v>1058</v>
      </c>
      <c r="AC20" s="2">
        <v>3.99</v>
      </c>
      <c r="AD20" s="3">
        <v>0.23499999999999999</v>
      </c>
      <c r="AE20" s="3">
        <v>9.7000000000000003E-2</v>
      </c>
      <c r="AF20" s="2">
        <v>116</v>
      </c>
      <c r="AG20" s="2">
        <v>0.26800000000000002</v>
      </c>
      <c r="AH20" s="2">
        <v>129</v>
      </c>
      <c r="AI20" s="2">
        <v>4498</v>
      </c>
      <c r="AJ20" s="2">
        <v>21</v>
      </c>
      <c r="AK20" s="2">
        <v>32</v>
      </c>
      <c r="AL20" s="2">
        <v>2</v>
      </c>
      <c r="AM20" s="2">
        <v>38</v>
      </c>
      <c r="AN20" s="2" t="s">
        <v>1475</v>
      </c>
    </row>
    <row r="21" spans="1:40" ht="30">
      <c r="A21" s="86">
        <f>RANK(C21,$C$2:$C$59,1)</f>
        <v>20</v>
      </c>
      <c r="B21" s="2" t="s">
        <v>1498</v>
      </c>
      <c r="C21" s="1">
        <f>D21+E21+F21</f>
        <v>54</v>
      </c>
      <c r="D21" s="1">
        <v>30</v>
      </c>
      <c r="E21" s="1">
        <f>RANK(M21, $M$2:$M$59)</f>
        <v>7</v>
      </c>
      <c r="F21" s="1">
        <f>G21/2</f>
        <v>17</v>
      </c>
      <c r="G21" s="1">
        <f>RANK(N21, $N$2:$N$59,1)</f>
        <v>34</v>
      </c>
      <c r="H21" s="2">
        <v>62</v>
      </c>
      <c r="I21" s="2">
        <v>2016</v>
      </c>
      <c r="J21" s="2">
        <v>2018</v>
      </c>
      <c r="K21" s="2" t="s">
        <v>277</v>
      </c>
      <c r="L21" s="2">
        <v>1.3220000000000001</v>
      </c>
      <c r="M21" s="5">
        <f>AB21/AA21</f>
        <v>3.3119266055045871</v>
      </c>
      <c r="N21" s="2">
        <v>4.22</v>
      </c>
      <c r="O21" s="2">
        <v>65</v>
      </c>
      <c r="P21" s="2">
        <v>0</v>
      </c>
      <c r="Q21" s="2">
        <v>0</v>
      </c>
      <c r="R21" s="2">
        <v>0</v>
      </c>
      <c r="S21" s="2">
        <v>24</v>
      </c>
      <c r="T21" s="2">
        <v>18</v>
      </c>
      <c r="U21" s="2">
        <v>0.57099999999999995</v>
      </c>
      <c r="V21" s="2">
        <v>0</v>
      </c>
      <c r="W21" s="2">
        <v>360</v>
      </c>
      <c r="X21" s="2">
        <v>367</v>
      </c>
      <c r="Y21" s="2">
        <v>178</v>
      </c>
      <c r="Z21" s="2">
        <v>169</v>
      </c>
      <c r="AA21" s="2">
        <v>109</v>
      </c>
      <c r="AB21" s="2">
        <v>361</v>
      </c>
      <c r="AC21" s="2">
        <v>3.95</v>
      </c>
      <c r="AD21" s="3">
        <v>0.23400000000000001</v>
      </c>
      <c r="AE21" s="3">
        <v>7.0999999999999994E-2</v>
      </c>
      <c r="AF21" s="2">
        <v>114</v>
      </c>
      <c r="AG21" s="2">
        <v>0.32100000000000001</v>
      </c>
      <c r="AH21" s="2">
        <v>48</v>
      </c>
      <c r="AI21" s="2">
        <v>1544</v>
      </c>
      <c r="AJ21" s="2">
        <v>7</v>
      </c>
      <c r="AK21" s="2">
        <v>19</v>
      </c>
      <c r="AL21" s="2">
        <v>0</v>
      </c>
      <c r="AM21" s="2">
        <v>14</v>
      </c>
      <c r="AN21" s="2" t="s">
        <v>174</v>
      </c>
    </row>
    <row r="22" spans="1:40" ht="30">
      <c r="A22" s="86">
        <f>RANK(C22,$C$2:$C$59,1)</f>
        <v>21</v>
      </c>
      <c r="B22" s="2" t="s">
        <v>1492</v>
      </c>
      <c r="C22" s="1">
        <f>D22+E22+F22</f>
        <v>57.5</v>
      </c>
      <c r="D22" s="1">
        <v>25</v>
      </c>
      <c r="E22" s="1">
        <f>RANK(M22, $M$2:$M$59)</f>
        <v>11</v>
      </c>
      <c r="F22" s="1">
        <f>G22/2</f>
        <v>21.5</v>
      </c>
      <c r="G22" s="1">
        <f>RANK(N22, $N$2:$N$59,1)</f>
        <v>43</v>
      </c>
      <c r="H22" s="2">
        <v>64</v>
      </c>
      <c r="I22" s="2">
        <v>2016</v>
      </c>
      <c r="J22" s="2">
        <v>2018</v>
      </c>
      <c r="K22" s="2" t="s">
        <v>291</v>
      </c>
      <c r="L22" s="2">
        <v>1.304</v>
      </c>
      <c r="M22" s="5">
        <f>AB22/AA22</f>
        <v>3.1018518518518516</v>
      </c>
      <c r="N22" s="2">
        <v>4.42</v>
      </c>
      <c r="O22" s="2">
        <v>66</v>
      </c>
      <c r="P22" s="2">
        <v>0</v>
      </c>
      <c r="Q22" s="2">
        <v>0</v>
      </c>
      <c r="R22" s="2">
        <v>1</v>
      </c>
      <c r="S22" s="2">
        <v>17</v>
      </c>
      <c r="T22" s="2">
        <v>21</v>
      </c>
      <c r="U22" s="2">
        <v>0.44700000000000001</v>
      </c>
      <c r="V22" s="2">
        <v>0</v>
      </c>
      <c r="W22" s="2">
        <v>362.2</v>
      </c>
      <c r="X22" s="2">
        <v>365</v>
      </c>
      <c r="Y22" s="2">
        <v>190</v>
      </c>
      <c r="Z22" s="2">
        <v>178</v>
      </c>
      <c r="AA22" s="2">
        <v>108</v>
      </c>
      <c r="AB22" s="2">
        <v>335</v>
      </c>
      <c r="AC22" s="2">
        <v>4.3</v>
      </c>
      <c r="AD22" s="3">
        <v>0.219</v>
      </c>
      <c r="AE22" s="3">
        <v>7.0999999999999994E-2</v>
      </c>
      <c r="AF22" s="2">
        <v>109</v>
      </c>
      <c r="AG22" s="2">
        <v>0.30599999999999999</v>
      </c>
      <c r="AH22" s="2">
        <v>57</v>
      </c>
      <c r="AI22" s="2">
        <v>1528</v>
      </c>
      <c r="AJ22" s="2">
        <v>3</v>
      </c>
      <c r="AK22" s="2">
        <v>7</v>
      </c>
      <c r="AL22" s="2">
        <v>7</v>
      </c>
      <c r="AM22" s="2">
        <v>19</v>
      </c>
      <c r="AN22" s="2" t="s">
        <v>174</v>
      </c>
    </row>
    <row r="23" spans="1:40" ht="30">
      <c r="A23" s="86">
        <f>RANK(C23,$C$2:$C$59,1)</f>
        <v>22</v>
      </c>
      <c r="B23" s="2" t="s">
        <v>1480</v>
      </c>
      <c r="C23" s="1">
        <f>D23+E23+F23</f>
        <v>63</v>
      </c>
      <c r="D23" s="1">
        <v>14</v>
      </c>
      <c r="E23" s="1">
        <f>RANK(M23, $M$2:$M$59)</f>
        <v>43</v>
      </c>
      <c r="F23" s="1">
        <f>G23/2</f>
        <v>6</v>
      </c>
      <c r="G23" s="1">
        <f>RANK(N23, $N$2:$N$59,1)</f>
        <v>12</v>
      </c>
      <c r="H23" s="2">
        <v>55</v>
      </c>
      <c r="I23" s="2">
        <v>2016</v>
      </c>
      <c r="J23" s="2">
        <v>2018</v>
      </c>
      <c r="K23" s="2" t="s">
        <v>284</v>
      </c>
      <c r="L23" s="2">
        <v>1.258</v>
      </c>
      <c r="M23" s="5">
        <f>AB23/AA23</f>
        <v>2.25</v>
      </c>
      <c r="N23" s="2">
        <v>3.77</v>
      </c>
      <c r="O23" s="2">
        <v>67</v>
      </c>
      <c r="P23" s="2">
        <v>1</v>
      </c>
      <c r="Q23" s="2">
        <v>1</v>
      </c>
      <c r="R23" s="2">
        <v>2</v>
      </c>
      <c r="S23" s="2">
        <v>21</v>
      </c>
      <c r="T23" s="2">
        <v>19</v>
      </c>
      <c r="U23" s="2">
        <v>0.52500000000000002</v>
      </c>
      <c r="V23" s="2">
        <v>0</v>
      </c>
      <c r="W23" s="2">
        <v>322.2</v>
      </c>
      <c r="X23" s="2">
        <v>298</v>
      </c>
      <c r="Y23" s="2">
        <v>147</v>
      </c>
      <c r="Z23" s="2">
        <v>135</v>
      </c>
      <c r="AA23" s="2">
        <v>108</v>
      </c>
      <c r="AB23" s="2">
        <v>243</v>
      </c>
      <c r="AC23" s="2">
        <v>4.0999999999999996</v>
      </c>
      <c r="AD23" s="3">
        <v>0.17899999999999999</v>
      </c>
      <c r="AE23" s="3">
        <v>0.08</v>
      </c>
      <c r="AF23" s="2">
        <v>109</v>
      </c>
      <c r="AG23" s="2">
        <v>0.28000000000000003</v>
      </c>
      <c r="AH23" s="2">
        <v>33</v>
      </c>
      <c r="AI23" s="2">
        <v>1358</v>
      </c>
      <c r="AJ23" s="2">
        <v>7</v>
      </c>
      <c r="AK23" s="2">
        <v>13</v>
      </c>
      <c r="AL23" s="2">
        <v>0</v>
      </c>
      <c r="AM23" s="2">
        <v>5</v>
      </c>
      <c r="AN23" s="2" t="s">
        <v>91</v>
      </c>
    </row>
    <row r="24" spans="1:40">
      <c r="A24" s="86">
        <f>RANK(C24,$C$2:$C$59,1)</f>
        <v>23</v>
      </c>
      <c r="B24" s="2" t="s">
        <v>1491</v>
      </c>
      <c r="C24" s="1">
        <f>D24+E24+F24</f>
        <v>66</v>
      </c>
      <c r="D24" s="1">
        <v>24</v>
      </c>
      <c r="E24" s="1">
        <f>RANK(M24, $M$2:$M$59)</f>
        <v>30</v>
      </c>
      <c r="F24" s="1">
        <f>G24/2</f>
        <v>12</v>
      </c>
      <c r="G24" s="1">
        <f>RANK(N24, $N$2:$N$59,1)</f>
        <v>24</v>
      </c>
      <c r="H24" s="2">
        <v>78</v>
      </c>
      <c r="I24" s="2">
        <v>2015</v>
      </c>
      <c r="J24" s="2">
        <v>2018</v>
      </c>
      <c r="K24" s="2" t="s">
        <v>429</v>
      </c>
      <c r="L24" s="2">
        <v>1.3029999999999999</v>
      </c>
      <c r="M24" s="5">
        <f>AB24/AA24</f>
        <v>2.546875</v>
      </c>
      <c r="N24" s="2">
        <v>4.01</v>
      </c>
      <c r="O24" s="2">
        <v>78</v>
      </c>
      <c r="P24" s="2">
        <v>0</v>
      </c>
      <c r="Q24" s="2">
        <v>0</v>
      </c>
      <c r="R24" s="2">
        <v>0</v>
      </c>
      <c r="S24" s="2">
        <v>33</v>
      </c>
      <c r="T24" s="2">
        <v>24</v>
      </c>
      <c r="U24" s="2">
        <v>0.57899999999999996</v>
      </c>
      <c r="V24" s="2">
        <v>0</v>
      </c>
      <c r="W24" s="2">
        <v>446.2</v>
      </c>
      <c r="X24" s="2">
        <v>454</v>
      </c>
      <c r="Y24" s="2">
        <v>214</v>
      </c>
      <c r="Z24" s="2">
        <v>199</v>
      </c>
      <c r="AA24" s="2">
        <v>128</v>
      </c>
      <c r="AB24" s="2">
        <v>326</v>
      </c>
      <c r="AC24" s="2">
        <v>4.13</v>
      </c>
      <c r="AD24" s="3">
        <v>0.17299999999999999</v>
      </c>
      <c r="AE24" s="3">
        <v>6.8000000000000005E-2</v>
      </c>
      <c r="AF24" s="2">
        <v>106</v>
      </c>
      <c r="AG24" s="2">
        <v>0.29899999999999999</v>
      </c>
      <c r="AH24" s="2">
        <v>50</v>
      </c>
      <c r="AI24" s="2">
        <v>1886</v>
      </c>
      <c r="AJ24" s="2">
        <v>6</v>
      </c>
      <c r="AK24" s="2">
        <v>19</v>
      </c>
      <c r="AL24" s="2">
        <v>0</v>
      </c>
      <c r="AM24" s="2">
        <v>5</v>
      </c>
      <c r="AN24" s="2" t="s">
        <v>118</v>
      </c>
    </row>
    <row r="25" spans="1:40">
      <c r="A25" s="86">
        <f>RANK(C25,$C$2:$C$59,1)</f>
        <v>24</v>
      </c>
      <c r="B25" s="2" t="s">
        <v>813</v>
      </c>
      <c r="C25" s="1">
        <f>D25+E25+F25</f>
        <v>69</v>
      </c>
      <c r="D25" s="1">
        <v>22</v>
      </c>
      <c r="E25" s="1">
        <f>RANK(M25, $M$2:$M$59)</f>
        <v>24</v>
      </c>
      <c r="F25" s="1">
        <f>G25/2</f>
        <v>23</v>
      </c>
      <c r="G25" s="1">
        <f>RANK(N25, $N$2:$N$59,1)</f>
        <v>46</v>
      </c>
      <c r="H25" s="2">
        <v>69</v>
      </c>
      <c r="I25" s="2">
        <v>2016</v>
      </c>
      <c r="J25" s="2">
        <v>2018</v>
      </c>
      <c r="K25" s="2" t="s">
        <v>280</v>
      </c>
      <c r="L25" s="2">
        <v>1.288</v>
      </c>
      <c r="M25" s="5">
        <f>AB25/AA25</f>
        <v>2.7226277372262775</v>
      </c>
      <c r="N25" s="2">
        <v>4.4800000000000004</v>
      </c>
      <c r="O25" s="2">
        <v>70</v>
      </c>
      <c r="P25" s="2">
        <v>2</v>
      </c>
      <c r="Q25" s="2">
        <v>1</v>
      </c>
      <c r="R25" s="2">
        <v>0</v>
      </c>
      <c r="S25" s="2">
        <v>28</v>
      </c>
      <c r="T25" s="2">
        <v>26</v>
      </c>
      <c r="U25" s="2">
        <v>0.51900000000000002</v>
      </c>
      <c r="V25" s="2">
        <v>0</v>
      </c>
      <c r="W25" s="2">
        <v>383.2</v>
      </c>
      <c r="X25" s="2">
        <v>357</v>
      </c>
      <c r="Y25" s="2">
        <v>204</v>
      </c>
      <c r="Z25" s="2">
        <v>191</v>
      </c>
      <c r="AA25" s="2">
        <v>137</v>
      </c>
      <c r="AB25" s="2">
        <v>373</v>
      </c>
      <c r="AC25" s="2">
        <v>4.24</v>
      </c>
      <c r="AD25" s="3">
        <v>0.22700000000000001</v>
      </c>
      <c r="AE25" s="3">
        <v>8.4000000000000005E-2</v>
      </c>
      <c r="AF25" s="2">
        <v>97</v>
      </c>
      <c r="AG25" s="2">
        <v>0.29299999999999998</v>
      </c>
      <c r="AH25" s="2">
        <v>51</v>
      </c>
      <c r="AI25" s="2">
        <v>1641</v>
      </c>
      <c r="AJ25" s="2">
        <v>1</v>
      </c>
      <c r="AK25" s="2">
        <v>30</v>
      </c>
      <c r="AL25" s="2">
        <v>1</v>
      </c>
      <c r="AM25" s="2">
        <v>10</v>
      </c>
      <c r="AN25" s="2" t="s">
        <v>80</v>
      </c>
    </row>
    <row r="26" spans="1:40">
      <c r="A26" s="86">
        <f>RANK(C26,$C$2:$C$59,1)</f>
        <v>25</v>
      </c>
      <c r="B26" s="2" t="s">
        <v>844</v>
      </c>
      <c r="C26" s="1">
        <f>D26+E26+F26</f>
        <v>70</v>
      </c>
      <c r="D26" s="1">
        <v>28</v>
      </c>
      <c r="E26" s="1">
        <f>RANK(M26, $M$2:$M$59)</f>
        <v>16</v>
      </c>
      <c r="F26" s="1">
        <f>G26/2</f>
        <v>26</v>
      </c>
      <c r="G26" s="1">
        <f>RANK(N26, $N$2:$N$59,1)</f>
        <v>52</v>
      </c>
      <c r="H26" s="2">
        <v>70</v>
      </c>
      <c r="I26" s="2">
        <v>2012</v>
      </c>
      <c r="J26" s="2">
        <v>2018</v>
      </c>
      <c r="K26" s="2" t="s">
        <v>1318</v>
      </c>
      <c r="L26" s="2">
        <v>1.3160000000000001</v>
      </c>
      <c r="M26" s="5">
        <f>AB26/AA26</f>
        <v>2.9510489510489513</v>
      </c>
      <c r="N26" s="2">
        <v>4.6100000000000003</v>
      </c>
      <c r="O26" s="2">
        <v>94</v>
      </c>
      <c r="P26" s="2">
        <v>2</v>
      </c>
      <c r="Q26" s="2">
        <v>1</v>
      </c>
      <c r="R26" s="2">
        <v>8</v>
      </c>
      <c r="S26" s="2">
        <v>31</v>
      </c>
      <c r="T26" s="2">
        <v>29</v>
      </c>
      <c r="U26" s="2">
        <v>0.51700000000000002</v>
      </c>
      <c r="V26" s="2">
        <v>0</v>
      </c>
      <c r="W26" s="2">
        <v>437</v>
      </c>
      <c r="X26" s="2">
        <v>432</v>
      </c>
      <c r="Y26" s="2">
        <v>238</v>
      </c>
      <c r="Z26" s="2">
        <v>224</v>
      </c>
      <c r="AA26" s="2">
        <v>143</v>
      </c>
      <c r="AB26" s="2">
        <v>422</v>
      </c>
      <c r="AC26" s="2">
        <v>4.7699999999999996</v>
      </c>
      <c r="AD26" s="3">
        <v>0.22700000000000001</v>
      </c>
      <c r="AE26" s="3">
        <v>7.6999999999999999E-2</v>
      </c>
      <c r="AF26" s="2">
        <v>93</v>
      </c>
      <c r="AG26" s="2">
        <v>0.29399999999999998</v>
      </c>
      <c r="AH26" s="2">
        <v>82</v>
      </c>
      <c r="AI26" s="2">
        <v>1860</v>
      </c>
      <c r="AJ26" s="2">
        <v>5</v>
      </c>
      <c r="AK26" s="2">
        <v>19</v>
      </c>
      <c r="AL26" s="2">
        <v>1</v>
      </c>
      <c r="AM26" s="2">
        <v>5</v>
      </c>
      <c r="AN26" s="2" t="s">
        <v>41</v>
      </c>
    </row>
    <row r="27" spans="1:40">
      <c r="A27" s="86">
        <f>RANK(C27,$C$2:$C$59,1)</f>
        <v>26</v>
      </c>
      <c r="B27" s="2" t="s">
        <v>709</v>
      </c>
      <c r="C27" s="1">
        <f>D27+E27+F27</f>
        <v>74.5</v>
      </c>
      <c r="D27" s="1">
        <v>29</v>
      </c>
      <c r="E27" s="1">
        <f>RANK(M27, $M$2:$M$59)</f>
        <v>37</v>
      </c>
      <c r="F27" s="1">
        <f>G27/2</f>
        <v>8.5</v>
      </c>
      <c r="G27" s="1">
        <f>RANK(N27, $N$2:$N$59,1)</f>
        <v>17</v>
      </c>
      <c r="H27" s="2">
        <v>64</v>
      </c>
      <c r="I27" s="2">
        <v>2012</v>
      </c>
      <c r="J27" s="2">
        <v>2017</v>
      </c>
      <c r="K27" s="2" t="s">
        <v>1347</v>
      </c>
      <c r="L27" s="2">
        <v>1.32</v>
      </c>
      <c r="M27" s="5">
        <f>AB27/AA27</f>
        <v>2.4074074074074074</v>
      </c>
      <c r="N27" s="2">
        <v>3.89</v>
      </c>
      <c r="O27" s="2">
        <v>228</v>
      </c>
      <c r="P27" s="2">
        <v>1</v>
      </c>
      <c r="Q27" s="2">
        <v>0</v>
      </c>
      <c r="R27" s="2">
        <v>25</v>
      </c>
      <c r="S27" s="2">
        <v>30</v>
      </c>
      <c r="T27" s="2">
        <v>33</v>
      </c>
      <c r="U27" s="2">
        <v>0.47599999999999998</v>
      </c>
      <c r="V27" s="2">
        <v>5</v>
      </c>
      <c r="W27" s="2">
        <v>553.20000000000005</v>
      </c>
      <c r="X27" s="2">
        <v>515</v>
      </c>
      <c r="Y27" s="2">
        <v>255</v>
      </c>
      <c r="Z27" s="2">
        <v>239</v>
      </c>
      <c r="AA27" s="2">
        <v>216</v>
      </c>
      <c r="AB27" s="2">
        <v>520</v>
      </c>
      <c r="AC27" s="2">
        <v>3.88</v>
      </c>
      <c r="AD27" s="3">
        <v>0.22</v>
      </c>
      <c r="AE27" s="3">
        <v>9.1999999999999998E-2</v>
      </c>
      <c r="AF27" s="2">
        <v>102</v>
      </c>
      <c r="AG27" s="2">
        <v>0.3</v>
      </c>
      <c r="AH27" s="2">
        <v>57</v>
      </c>
      <c r="AI27" s="2">
        <v>2359</v>
      </c>
      <c r="AJ27" s="2">
        <v>14</v>
      </c>
      <c r="AK27" s="2">
        <v>25</v>
      </c>
      <c r="AL27" s="2">
        <v>4</v>
      </c>
      <c r="AM27" s="2">
        <v>8</v>
      </c>
      <c r="AN27" s="2" t="s">
        <v>1497</v>
      </c>
    </row>
    <row r="28" spans="1:40">
      <c r="A28" s="86">
        <f>RANK(C28,$C$2:$C$59,1)</f>
        <v>27</v>
      </c>
      <c r="B28" s="2" t="s">
        <v>1495</v>
      </c>
      <c r="C28" s="1">
        <f>D28+E28+F28</f>
        <v>76</v>
      </c>
      <c r="D28" s="1">
        <v>27</v>
      </c>
      <c r="E28" s="1">
        <f>RANK(M28, $M$2:$M$59)</f>
        <v>39</v>
      </c>
      <c r="F28" s="1">
        <f>G28/2</f>
        <v>10</v>
      </c>
      <c r="G28" s="1">
        <f>RANK(N28, $N$2:$N$59,1)</f>
        <v>20</v>
      </c>
      <c r="H28" s="2">
        <v>68</v>
      </c>
      <c r="I28" s="2">
        <v>2011</v>
      </c>
      <c r="J28" s="2">
        <v>2018</v>
      </c>
      <c r="K28" s="2" t="s">
        <v>1327</v>
      </c>
      <c r="L28" s="2">
        <v>1.3149999999999999</v>
      </c>
      <c r="M28" s="5">
        <f>AB28/AA28</f>
        <v>2.354368932038835</v>
      </c>
      <c r="N28" s="2">
        <v>3.92</v>
      </c>
      <c r="O28" s="2">
        <v>150</v>
      </c>
      <c r="P28" s="2">
        <v>0</v>
      </c>
      <c r="Q28" s="2">
        <v>0</v>
      </c>
      <c r="R28" s="2">
        <v>33</v>
      </c>
      <c r="S28" s="2">
        <v>26</v>
      </c>
      <c r="T28" s="2">
        <v>23</v>
      </c>
      <c r="U28" s="2">
        <v>0.53100000000000003</v>
      </c>
      <c r="V28" s="2">
        <v>3</v>
      </c>
      <c r="W28" s="2">
        <v>457</v>
      </c>
      <c r="X28" s="2">
        <v>395</v>
      </c>
      <c r="Y28" s="2">
        <v>217</v>
      </c>
      <c r="Z28" s="2">
        <v>199</v>
      </c>
      <c r="AA28" s="2">
        <v>206</v>
      </c>
      <c r="AB28" s="2">
        <v>485</v>
      </c>
      <c r="AC28" s="2">
        <v>4.18</v>
      </c>
      <c r="AD28" s="3">
        <v>0.249</v>
      </c>
      <c r="AE28" s="3">
        <v>0.106</v>
      </c>
      <c r="AF28" s="2">
        <v>101</v>
      </c>
      <c r="AG28" s="2">
        <v>0.28299999999999997</v>
      </c>
      <c r="AH28" s="2">
        <v>61</v>
      </c>
      <c r="AI28" s="2">
        <v>1950</v>
      </c>
      <c r="AJ28" s="2">
        <v>4</v>
      </c>
      <c r="AK28" s="2">
        <v>14</v>
      </c>
      <c r="AL28" s="2">
        <v>1</v>
      </c>
      <c r="AM28" s="2">
        <v>24</v>
      </c>
      <c r="AN28" s="2" t="s">
        <v>1496</v>
      </c>
    </row>
    <row r="29" spans="1:40" ht="30">
      <c r="A29" s="86">
        <f>RANK(C29,$C$2:$C$59,1)</f>
        <v>27</v>
      </c>
      <c r="B29" s="2" t="s">
        <v>1504</v>
      </c>
      <c r="C29" s="1">
        <f>D29+E29+F29</f>
        <v>76</v>
      </c>
      <c r="D29" s="1">
        <v>34</v>
      </c>
      <c r="E29" s="1">
        <f>RANK(M29, $M$2:$M$59)</f>
        <v>31</v>
      </c>
      <c r="F29" s="1">
        <f>G29/2</f>
        <v>11</v>
      </c>
      <c r="G29" s="1">
        <f>RANK(N29, $N$2:$N$59,1)</f>
        <v>22</v>
      </c>
      <c r="H29" s="2">
        <v>66</v>
      </c>
      <c r="I29" s="2">
        <v>2006</v>
      </c>
      <c r="J29" s="2">
        <v>2018</v>
      </c>
      <c r="K29" s="2" t="s">
        <v>1465</v>
      </c>
      <c r="L29" s="2">
        <v>1.3360000000000001</v>
      </c>
      <c r="M29" s="5">
        <f>AB29/AA29</f>
        <v>2.5405405405405403</v>
      </c>
      <c r="N29" s="2">
        <v>3.95</v>
      </c>
      <c r="O29" s="2">
        <v>477</v>
      </c>
      <c r="P29" s="2">
        <v>0</v>
      </c>
      <c r="Q29" s="2">
        <v>0</v>
      </c>
      <c r="R29" s="2">
        <v>124</v>
      </c>
      <c r="S29" s="2">
        <v>49</v>
      </c>
      <c r="T29" s="2">
        <v>47</v>
      </c>
      <c r="U29" s="2">
        <v>0.51</v>
      </c>
      <c r="V29" s="2">
        <v>52</v>
      </c>
      <c r="W29" s="2">
        <v>719.1</v>
      </c>
      <c r="X29" s="2">
        <v>628</v>
      </c>
      <c r="Y29" s="2">
        <v>353</v>
      </c>
      <c r="Z29" s="2">
        <v>316</v>
      </c>
      <c r="AA29" s="2">
        <v>333</v>
      </c>
      <c r="AB29" s="2">
        <v>846</v>
      </c>
      <c r="AC29" s="2">
        <v>3.49</v>
      </c>
      <c r="AD29" s="3">
        <v>0.27</v>
      </c>
      <c r="AE29" s="3">
        <v>0.106</v>
      </c>
      <c r="AF29" s="2">
        <v>109</v>
      </c>
      <c r="AG29" s="2">
        <v>0.312</v>
      </c>
      <c r="AH29" s="2">
        <v>63</v>
      </c>
      <c r="AI29" s="2">
        <v>3133</v>
      </c>
      <c r="AJ29" s="2">
        <v>12</v>
      </c>
      <c r="AK29" s="2">
        <v>45</v>
      </c>
      <c r="AL29" s="2">
        <v>2</v>
      </c>
      <c r="AM29" s="2">
        <v>37</v>
      </c>
      <c r="AN29" s="2" t="s">
        <v>1505</v>
      </c>
    </row>
    <row r="30" spans="1:40" ht="30">
      <c r="A30" s="86">
        <f>RANK(C30,$C$2:$C$59,1)</f>
        <v>29</v>
      </c>
      <c r="B30" s="2" t="s">
        <v>1488</v>
      </c>
      <c r="C30" s="1">
        <f>D30+E30+F30</f>
        <v>78</v>
      </c>
      <c r="D30" s="1">
        <v>21</v>
      </c>
      <c r="E30" s="1">
        <f>RANK(M30, $M$2:$M$59)</f>
        <v>53</v>
      </c>
      <c r="F30" s="1">
        <f>G30/2</f>
        <v>4</v>
      </c>
      <c r="G30" s="1">
        <f>RANK(N30, $N$2:$N$59,1)</f>
        <v>8</v>
      </c>
      <c r="H30" s="2">
        <v>53</v>
      </c>
      <c r="I30" s="2">
        <v>2015</v>
      </c>
      <c r="J30" s="2">
        <v>2018</v>
      </c>
      <c r="K30" s="2" t="s">
        <v>299</v>
      </c>
      <c r="L30" s="2">
        <v>1.286</v>
      </c>
      <c r="M30" s="5">
        <f>AB30/AA30</f>
        <v>1.9760479041916168</v>
      </c>
      <c r="N30" s="2">
        <v>3.56</v>
      </c>
      <c r="O30" s="2">
        <v>144</v>
      </c>
      <c r="P30" s="2">
        <v>2</v>
      </c>
      <c r="Q30" s="2">
        <v>2</v>
      </c>
      <c r="R30" s="2">
        <v>35</v>
      </c>
      <c r="S30" s="2">
        <v>19</v>
      </c>
      <c r="T30" s="2">
        <v>24</v>
      </c>
      <c r="U30" s="2">
        <v>0.442</v>
      </c>
      <c r="V30" s="2">
        <v>3</v>
      </c>
      <c r="W30" s="2">
        <v>432.1</v>
      </c>
      <c r="X30" s="2">
        <v>389</v>
      </c>
      <c r="Y30" s="2">
        <v>184</v>
      </c>
      <c r="Z30" s="2">
        <v>171</v>
      </c>
      <c r="AA30" s="2">
        <v>167</v>
      </c>
      <c r="AB30" s="2">
        <v>330</v>
      </c>
      <c r="AC30" s="2">
        <v>4.09</v>
      </c>
      <c r="AD30" s="3">
        <v>0.18099999999999999</v>
      </c>
      <c r="AE30" s="3">
        <v>9.0999999999999998E-2</v>
      </c>
      <c r="AF30" s="2">
        <v>117</v>
      </c>
      <c r="AG30" s="2">
        <v>0.28100000000000003</v>
      </c>
      <c r="AH30" s="2">
        <v>37</v>
      </c>
      <c r="AI30" s="2">
        <v>1828</v>
      </c>
      <c r="AJ30" s="2">
        <v>11</v>
      </c>
      <c r="AK30" s="2">
        <v>29</v>
      </c>
      <c r="AL30" s="2">
        <v>0</v>
      </c>
      <c r="AM30" s="2">
        <v>30</v>
      </c>
      <c r="AN30" s="2" t="s">
        <v>1489</v>
      </c>
    </row>
    <row r="31" spans="1:40" ht="30">
      <c r="A31" s="86">
        <f>RANK(C31,$C$2:$C$59,1)</f>
        <v>30</v>
      </c>
      <c r="B31" s="2" t="s">
        <v>1487</v>
      </c>
      <c r="C31" s="1">
        <f>D31+E31+F31</f>
        <v>78.5</v>
      </c>
      <c r="D31" s="1">
        <v>20</v>
      </c>
      <c r="E31" s="1">
        <f>RANK(M31, $M$2:$M$59)</f>
        <v>56</v>
      </c>
      <c r="F31" s="1">
        <f>G31/2</f>
        <v>2.5</v>
      </c>
      <c r="G31" s="1">
        <f>RANK(N31, $N$2:$N$59,1)</f>
        <v>5</v>
      </c>
      <c r="H31" s="2">
        <v>68</v>
      </c>
      <c r="I31" s="2">
        <v>2014</v>
      </c>
      <c r="J31" s="2">
        <v>2018</v>
      </c>
      <c r="K31" s="2" t="s">
        <v>312</v>
      </c>
      <c r="L31" s="2">
        <v>1.2849999999999999</v>
      </c>
      <c r="M31" s="5">
        <f>AB31/AA31</f>
        <v>1.87434554973822</v>
      </c>
      <c r="N31" s="2">
        <v>3.43</v>
      </c>
      <c r="O31" s="2">
        <v>122</v>
      </c>
      <c r="P31" s="2">
        <v>0</v>
      </c>
      <c r="Q31" s="2">
        <v>0</v>
      </c>
      <c r="R31" s="2">
        <v>10</v>
      </c>
      <c r="S31" s="2">
        <v>29</v>
      </c>
      <c r="T31" s="2">
        <v>19</v>
      </c>
      <c r="U31" s="2">
        <v>0.60399999999999998</v>
      </c>
      <c r="V31" s="2">
        <v>3</v>
      </c>
      <c r="W31" s="2">
        <v>454.1</v>
      </c>
      <c r="X31" s="2">
        <v>393</v>
      </c>
      <c r="Y31" s="2">
        <v>191</v>
      </c>
      <c r="Z31" s="2">
        <v>173</v>
      </c>
      <c r="AA31" s="2">
        <v>191</v>
      </c>
      <c r="AB31" s="2">
        <v>358</v>
      </c>
      <c r="AC31" s="2">
        <v>4.1100000000000003</v>
      </c>
      <c r="AD31" s="3">
        <v>0.187</v>
      </c>
      <c r="AE31" s="3">
        <v>0.1</v>
      </c>
      <c r="AF31" s="2">
        <v>123</v>
      </c>
      <c r="AG31" s="2">
        <v>0.27</v>
      </c>
      <c r="AH31" s="2">
        <v>41</v>
      </c>
      <c r="AI31" s="2">
        <v>1913</v>
      </c>
      <c r="AJ31" s="2">
        <v>4</v>
      </c>
      <c r="AK31" s="2">
        <v>16</v>
      </c>
      <c r="AL31" s="2">
        <v>0</v>
      </c>
      <c r="AM31" s="2">
        <v>19</v>
      </c>
      <c r="AN31" s="2" t="s">
        <v>297</v>
      </c>
    </row>
    <row r="32" spans="1:40">
      <c r="A32" s="86">
        <f>RANK(C32,$C$2:$C$59,1)</f>
        <v>31</v>
      </c>
      <c r="B32" s="2" t="s">
        <v>1507</v>
      </c>
      <c r="C32" s="1">
        <f>D32+E32+F32</f>
        <v>80.5</v>
      </c>
      <c r="D32" s="1">
        <v>36</v>
      </c>
      <c r="E32" s="1">
        <f>RANK(M32, $M$2:$M$59)</f>
        <v>25</v>
      </c>
      <c r="F32" s="1">
        <f>G32/2</f>
        <v>19.5</v>
      </c>
      <c r="G32" s="1">
        <f>RANK(N32, $N$2:$N$59,1)</f>
        <v>39</v>
      </c>
      <c r="H32" s="2">
        <v>78</v>
      </c>
      <c r="I32" s="2">
        <v>2012</v>
      </c>
      <c r="J32" s="2">
        <v>2018</v>
      </c>
      <c r="K32" s="2" t="s">
        <v>1508</v>
      </c>
      <c r="L32" s="2">
        <v>1.337</v>
      </c>
      <c r="M32" s="5">
        <f>AB32/AA32</f>
        <v>2.7222222222222223</v>
      </c>
      <c r="N32" s="2">
        <v>4.37</v>
      </c>
      <c r="O32" s="2">
        <v>78</v>
      </c>
      <c r="P32" s="2">
        <v>0</v>
      </c>
      <c r="Q32" s="2">
        <v>0</v>
      </c>
      <c r="R32" s="2">
        <v>0</v>
      </c>
      <c r="S32" s="2">
        <v>21</v>
      </c>
      <c r="T32" s="2">
        <v>29</v>
      </c>
      <c r="U32" s="2">
        <v>0.42</v>
      </c>
      <c r="V32" s="2">
        <v>0</v>
      </c>
      <c r="W32" s="2">
        <v>432.1</v>
      </c>
      <c r="X32" s="2">
        <v>434</v>
      </c>
      <c r="Y32" s="2">
        <v>224</v>
      </c>
      <c r="Z32" s="2">
        <v>210</v>
      </c>
      <c r="AA32" s="2">
        <v>144</v>
      </c>
      <c r="AB32" s="2">
        <v>392</v>
      </c>
      <c r="AC32" s="2">
        <v>4.0199999999999996</v>
      </c>
      <c r="AD32" s="3">
        <v>0.21299999999999999</v>
      </c>
      <c r="AE32" s="3">
        <v>7.8E-2</v>
      </c>
      <c r="AF32" s="2">
        <v>92</v>
      </c>
      <c r="AG32" s="2">
        <v>0.31</v>
      </c>
      <c r="AH32" s="2">
        <v>52</v>
      </c>
      <c r="AI32" s="2">
        <v>1844</v>
      </c>
      <c r="AJ32" s="2">
        <v>3</v>
      </c>
      <c r="AK32" s="2">
        <v>20</v>
      </c>
      <c r="AL32" s="2">
        <v>2</v>
      </c>
      <c r="AM32" s="2">
        <v>17</v>
      </c>
      <c r="AN32" s="2" t="s">
        <v>1509</v>
      </c>
    </row>
    <row r="33" spans="1:40" ht="30">
      <c r="A33" s="86">
        <f>RANK(C33,$C$2:$C$59,1)</f>
        <v>31</v>
      </c>
      <c r="B33" s="2" t="s">
        <v>1513</v>
      </c>
      <c r="C33" s="1">
        <f>D33+E33+F33</f>
        <v>80.5</v>
      </c>
      <c r="D33" s="1">
        <v>40</v>
      </c>
      <c r="E33" s="1">
        <f>RANK(M33, $M$2:$M$59)</f>
        <v>18</v>
      </c>
      <c r="F33" s="1">
        <f>G33/2</f>
        <v>22.5</v>
      </c>
      <c r="G33" s="1">
        <f>RANK(N33, $N$2:$N$59,1)</f>
        <v>45</v>
      </c>
      <c r="H33" s="2">
        <v>74</v>
      </c>
      <c r="I33" s="2">
        <v>2015</v>
      </c>
      <c r="J33" s="2">
        <v>2018</v>
      </c>
      <c r="K33" s="2" t="s">
        <v>300</v>
      </c>
      <c r="L33" s="2">
        <v>1.339</v>
      </c>
      <c r="M33" s="5">
        <f>AB33/AA33</f>
        <v>2.7820512820512819</v>
      </c>
      <c r="N33" s="2">
        <v>4.47</v>
      </c>
      <c r="O33" s="2">
        <v>87</v>
      </c>
      <c r="P33" s="2">
        <v>1</v>
      </c>
      <c r="Q33" s="2">
        <v>1</v>
      </c>
      <c r="R33" s="2">
        <v>6</v>
      </c>
      <c r="S33" s="2">
        <v>20</v>
      </c>
      <c r="T33" s="2">
        <v>25</v>
      </c>
      <c r="U33" s="2">
        <v>0.44400000000000001</v>
      </c>
      <c r="V33" s="2">
        <v>0</v>
      </c>
      <c r="W33" s="2">
        <v>398.2</v>
      </c>
      <c r="X33" s="2">
        <v>378</v>
      </c>
      <c r="Y33" s="2">
        <v>210</v>
      </c>
      <c r="Z33" s="2">
        <v>198</v>
      </c>
      <c r="AA33" s="2">
        <v>156</v>
      </c>
      <c r="AB33" s="2">
        <v>434</v>
      </c>
      <c r="AC33" s="2">
        <v>4.07</v>
      </c>
      <c r="AD33" s="3">
        <v>0.25700000000000001</v>
      </c>
      <c r="AE33" s="3">
        <v>9.1999999999999998E-2</v>
      </c>
      <c r="AF33" s="2">
        <v>93</v>
      </c>
      <c r="AG33" s="2">
        <v>0.317</v>
      </c>
      <c r="AH33" s="2">
        <v>56</v>
      </c>
      <c r="AI33" s="2">
        <v>1691</v>
      </c>
      <c r="AJ33" s="2">
        <v>3</v>
      </c>
      <c r="AK33" s="2">
        <v>13</v>
      </c>
      <c r="AL33" s="2">
        <v>1</v>
      </c>
      <c r="AM33" s="2">
        <v>16</v>
      </c>
      <c r="AN33" s="2" t="s">
        <v>311</v>
      </c>
    </row>
    <row r="34" spans="1:40" ht="30">
      <c r="A34" s="86">
        <f>RANK(C34,$C$2:$C$59,1)</f>
        <v>33</v>
      </c>
      <c r="B34" s="2" t="s">
        <v>590</v>
      </c>
      <c r="C34" s="1">
        <f>D34+E34+F34</f>
        <v>85.5</v>
      </c>
      <c r="D34" s="1">
        <v>31</v>
      </c>
      <c r="E34" s="1">
        <f>RANK(M34, $M$2:$M$59)</f>
        <v>40</v>
      </c>
      <c r="F34" s="1">
        <f>G34/2</f>
        <v>14.5</v>
      </c>
      <c r="G34" s="1">
        <f>RANK(N34, $N$2:$N$59,1)</f>
        <v>29</v>
      </c>
      <c r="H34" s="2">
        <v>53</v>
      </c>
      <c r="I34" s="2">
        <v>2011</v>
      </c>
      <c r="J34" s="2">
        <v>2018</v>
      </c>
      <c r="K34" s="2" t="s">
        <v>1499</v>
      </c>
      <c r="L34" s="2">
        <v>1.323</v>
      </c>
      <c r="M34" s="5">
        <f>AB34/AA34</f>
        <v>2.31</v>
      </c>
      <c r="N34" s="2">
        <v>4.0999999999999996</v>
      </c>
      <c r="O34" s="2">
        <v>267</v>
      </c>
      <c r="P34" s="2">
        <v>1</v>
      </c>
      <c r="Q34" s="2">
        <v>1</v>
      </c>
      <c r="R34" s="2">
        <v>38</v>
      </c>
      <c r="S34" s="2">
        <v>30</v>
      </c>
      <c r="T34" s="2">
        <v>29</v>
      </c>
      <c r="U34" s="2">
        <v>0.50800000000000001</v>
      </c>
      <c r="V34" s="2">
        <v>2</v>
      </c>
      <c r="W34" s="2">
        <v>538.1</v>
      </c>
      <c r="X34" s="2">
        <v>512</v>
      </c>
      <c r="Y34" s="2">
        <v>265</v>
      </c>
      <c r="Z34" s="2">
        <v>245</v>
      </c>
      <c r="AA34" s="2">
        <v>200</v>
      </c>
      <c r="AB34" s="2">
        <v>462</v>
      </c>
      <c r="AC34" s="2">
        <v>4.16</v>
      </c>
      <c r="AD34" s="3">
        <v>0.20100000000000001</v>
      </c>
      <c r="AE34" s="3">
        <v>8.6999999999999994E-2</v>
      </c>
      <c r="AF34" s="2">
        <v>100</v>
      </c>
      <c r="AG34" s="2">
        <v>0.29099999999999998</v>
      </c>
      <c r="AH34" s="2">
        <v>66</v>
      </c>
      <c r="AI34" s="2">
        <v>2295</v>
      </c>
      <c r="AJ34" s="2">
        <v>14</v>
      </c>
      <c r="AK34" s="2">
        <v>12</v>
      </c>
      <c r="AL34" s="2">
        <v>2</v>
      </c>
      <c r="AM34" s="2">
        <v>30</v>
      </c>
      <c r="AN34" s="2" t="s">
        <v>1500</v>
      </c>
    </row>
    <row r="35" spans="1:40">
      <c r="A35" s="86">
        <f>RANK(C35,$C$2:$C$59,1)</f>
        <v>33</v>
      </c>
      <c r="B35" s="2" t="s">
        <v>1501</v>
      </c>
      <c r="C35" s="1">
        <f>D35+E35+F35</f>
        <v>85.5</v>
      </c>
      <c r="D35" s="1">
        <v>32</v>
      </c>
      <c r="E35" s="1">
        <f>RANK(M35, $M$2:$M$59)</f>
        <v>32</v>
      </c>
      <c r="F35" s="1">
        <f>G35/2</f>
        <v>21.5</v>
      </c>
      <c r="G35" s="1">
        <f>RANK(N35, $N$2:$N$59,1)</f>
        <v>43</v>
      </c>
      <c r="H35" s="2">
        <v>70</v>
      </c>
      <c r="I35" s="2">
        <v>2015</v>
      </c>
      <c r="J35" s="2">
        <v>2018</v>
      </c>
      <c r="K35" s="2" t="s">
        <v>299</v>
      </c>
      <c r="L35" s="2">
        <v>1.3280000000000001</v>
      </c>
      <c r="M35" s="5">
        <f>AB35/AA35</f>
        <v>2.5380116959064329</v>
      </c>
      <c r="N35" s="2">
        <v>4.42</v>
      </c>
      <c r="O35" s="2">
        <v>93</v>
      </c>
      <c r="P35" s="2">
        <v>0</v>
      </c>
      <c r="Q35" s="2">
        <v>0</v>
      </c>
      <c r="R35" s="2">
        <v>3</v>
      </c>
      <c r="S35" s="2">
        <v>32</v>
      </c>
      <c r="T35" s="2">
        <v>24</v>
      </c>
      <c r="U35" s="2">
        <v>0.57099999999999995</v>
      </c>
      <c r="V35" s="2">
        <v>0</v>
      </c>
      <c r="W35" s="2">
        <v>433.2</v>
      </c>
      <c r="X35" s="2">
        <v>405</v>
      </c>
      <c r="Y35" s="2">
        <v>226</v>
      </c>
      <c r="Z35" s="2">
        <v>213</v>
      </c>
      <c r="AA35" s="2">
        <v>171</v>
      </c>
      <c r="AB35" s="2">
        <v>434</v>
      </c>
      <c r="AC35" s="2">
        <v>3.94</v>
      </c>
      <c r="AD35" s="3">
        <v>0.23400000000000001</v>
      </c>
      <c r="AE35" s="3">
        <v>9.1999999999999998E-2</v>
      </c>
      <c r="AF35" s="2">
        <v>102</v>
      </c>
      <c r="AG35" s="2">
        <v>0.309</v>
      </c>
      <c r="AH35" s="2">
        <v>48</v>
      </c>
      <c r="AI35" s="2">
        <v>1854</v>
      </c>
      <c r="AJ35" s="2">
        <v>9</v>
      </c>
      <c r="AK35" s="2">
        <v>24</v>
      </c>
      <c r="AL35" s="2">
        <v>1</v>
      </c>
      <c r="AM35" s="2">
        <v>36</v>
      </c>
      <c r="AN35" s="2" t="s">
        <v>255</v>
      </c>
    </row>
    <row r="36" spans="1:40" ht="30">
      <c r="A36" s="86">
        <f>RANK(C36,$C$2:$C$59,1)</f>
        <v>33</v>
      </c>
      <c r="B36" s="2" t="s">
        <v>710</v>
      </c>
      <c r="C36" s="1">
        <f>D36+E36+F36</f>
        <v>85.5</v>
      </c>
      <c r="D36" s="1">
        <v>38</v>
      </c>
      <c r="E36" s="1">
        <f>RANK(M36, $M$2:$M$59)</f>
        <v>28</v>
      </c>
      <c r="F36" s="1">
        <f>G36/2</f>
        <v>19.5</v>
      </c>
      <c r="G36" s="1">
        <f>RANK(N36, $N$2:$N$59,1)</f>
        <v>39</v>
      </c>
      <c r="H36" s="2">
        <v>54</v>
      </c>
      <c r="I36" s="2">
        <v>2013</v>
      </c>
      <c r="J36" s="2">
        <v>2017</v>
      </c>
      <c r="K36" s="2" t="s">
        <v>476</v>
      </c>
      <c r="L36" s="2">
        <v>1.339</v>
      </c>
      <c r="M36" s="5">
        <f>AB36/AA36</f>
        <v>2.588709677419355</v>
      </c>
      <c r="N36" s="2">
        <v>4.37</v>
      </c>
      <c r="O36" s="2">
        <v>63</v>
      </c>
      <c r="P36" s="2">
        <v>0</v>
      </c>
      <c r="Q36" s="2">
        <v>0</v>
      </c>
      <c r="R36" s="2">
        <v>2</v>
      </c>
      <c r="S36" s="2">
        <v>16</v>
      </c>
      <c r="T36" s="2">
        <v>11</v>
      </c>
      <c r="U36" s="2">
        <v>0.59299999999999997</v>
      </c>
      <c r="V36" s="2">
        <v>1</v>
      </c>
      <c r="W36" s="2">
        <v>310.2</v>
      </c>
      <c r="X36" s="2">
        <v>292</v>
      </c>
      <c r="Y36" s="2">
        <v>155</v>
      </c>
      <c r="Z36" s="2">
        <v>151</v>
      </c>
      <c r="AA36" s="2">
        <v>124</v>
      </c>
      <c r="AB36" s="2">
        <v>321</v>
      </c>
      <c r="AC36" s="2">
        <v>4.3600000000000003</v>
      </c>
      <c r="AD36" s="3">
        <v>0.24</v>
      </c>
      <c r="AE36" s="3">
        <v>9.2999999999999999E-2</v>
      </c>
      <c r="AF36" s="2">
        <v>92</v>
      </c>
      <c r="AG36" s="2">
        <v>0.29599999999999999</v>
      </c>
      <c r="AH36" s="2">
        <v>47</v>
      </c>
      <c r="AI36" s="2">
        <v>1336</v>
      </c>
      <c r="AJ36" s="2">
        <v>3</v>
      </c>
      <c r="AK36" s="2">
        <v>13</v>
      </c>
      <c r="AL36" s="2">
        <v>1</v>
      </c>
      <c r="AM36" s="2">
        <v>22</v>
      </c>
      <c r="AN36" s="2" t="s">
        <v>1511</v>
      </c>
    </row>
    <row r="37" spans="1:40" ht="30">
      <c r="A37" s="86">
        <f>RANK(C37,$C$2:$C$59,1)</f>
        <v>33</v>
      </c>
      <c r="B37" s="2" t="s">
        <v>1527</v>
      </c>
      <c r="C37" s="1">
        <f>D37+E37+F37</f>
        <v>85.5</v>
      </c>
      <c r="D37" s="1">
        <v>49</v>
      </c>
      <c r="E37" s="1">
        <f>RANK(M37, $M$2:$M$59)</f>
        <v>23</v>
      </c>
      <c r="F37" s="1">
        <f>G37/2</f>
        <v>13.5</v>
      </c>
      <c r="G37" s="1">
        <f>RANK(N37, $N$2:$N$59,1)</f>
        <v>27</v>
      </c>
      <c r="H37" s="2">
        <v>68</v>
      </c>
      <c r="I37" s="2">
        <v>2011</v>
      </c>
      <c r="J37" s="2">
        <v>2018</v>
      </c>
      <c r="K37" s="2" t="s">
        <v>1327</v>
      </c>
      <c r="L37" s="2">
        <v>1.3879999999999999</v>
      </c>
      <c r="M37" s="5">
        <f>AB37/AA37</f>
        <v>2.7236180904522613</v>
      </c>
      <c r="N37" s="2">
        <v>4.09</v>
      </c>
      <c r="O37" s="2">
        <v>280</v>
      </c>
      <c r="P37" s="2">
        <v>0</v>
      </c>
      <c r="Q37" s="2">
        <v>0</v>
      </c>
      <c r="R37" s="2">
        <v>54</v>
      </c>
      <c r="S37" s="2">
        <v>29</v>
      </c>
      <c r="T37" s="2">
        <v>35</v>
      </c>
      <c r="U37" s="2">
        <v>0.45300000000000001</v>
      </c>
      <c r="V37" s="2">
        <v>1</v>
      </c>
      <c r="W37" s="2">
        <v>591.20000000000005</v>
      </c>
      <c r="X37" s="2">
        <v>622</v>
      </c>
      <c r="Y37" s="2">
        <v>313</v>
      </c>
      <c r="Z37" s="2">
        <v>269</v>
      </c>
      <c r="AA37" s="2">
        <v>199</v>
      </c>
      <c r="AB37" s="2">
        <v>542</v>
      </c>
      <c r="AC37" s="2">
        <v>3.87</v>
      </c>
      <c r="AD37" s="3">
        <v>0.21199999999999999</v>
      </c>
      <c r="AE37" s="3">
        <v>7.8E-2</v>
      </c>
      <c r="AF37" s="2">
        <v>100</v>
      </c>
      <c r="AG37" s="2">
        <v>0.32</v>
      </c>
      <c r="AH37" s="2">
        <v>69</v>
      </c>
      <c r="AI37" s="2">
        <v>2563</v>
      </c>
      <c r="AJ37" s="2">
        <v>11</v>
      </c>
      <c r="AK37" s="2">
        <v>14</v>
      </c>
      <c r="AL37" s="2">
        <v>3</v>
      </c>
      <c r="AM37" s="2">
        <v>22</v>
      </c>
      <c r="AN37" s="2" t="s">
        <v>1528</v>
      </c>
    </row>
    <row r="38" spans="1:40">
      <c r="A38" s="86">
        <f>RANK(C38,$C$2:$C$59,1)</f>
        <v>37</v>
      </c>
      <c r="B38" s="2" t="s">
        <v>848</v>
      </c>
      <c r="C38" s="1">
        <f>D38+E38+F38</f>
        <v>87.5</v>
      </c>
      <c r="D38" s="1">
        <v>41</v>
      </c>
      <c r="E38" s="1">
        <f>RANK(M38, $M$2:$M$59)</f>
        <v>41</v>
      </c>
      <c r="F38" s="1">
        <f>G38/2</f>
        <v>5.5</v>
      </c>
      <c r="G38" s="1">
        <f>RANK(N38, $N$2:$N$59,1)</f>
        <v>11</v>
      </c>
      <c r="H38" s="2">
        <v>80</v>
      </c>
      <c r="I38" s="2">
        <v>2015</v>
      </c>
      <c r="J38" s="2">
        <v>2018</v>
      </c>
      <c r="K38" s="2" t="s">
        <v>429</v>
      </c>
      <c r="L38" s="2">
        <v>1.341</v>
      </c>
      <c r="M38" s="5">
        <f>AB38/AA38</f>
        <v>2.2892156862745097</v>
      </c>
      <c r="N38" s="2">
        <v>3.76</v>
      </c>
      <c r="O38" s="2">
        <v>83</v>
      </c>
      <c r="P38" s="2">
        <v>1</v>
      </c>
      <c r="Q38" s="2">
        <v>0</v>
      </c>
      <c r="R38" s="2">
        <v>1</v>
      </c>
      <c r="S38" s="2">
        <v>26</v>
      </c>
      <c r="T38" s="2">
        <v>26</v>
      </c>
      <c r="U38" s="2">
        <v>0.5</v>
      </c>
      <c r="V38" s="2">
        <v>0</v>
      </c>
      <c r="W38" s="2">
        <v>484</v>
      </c>
      <c r="X38" s="2">
        <v>445</v>
      </c>
      <c r="Y38" s="2">
        <v>222</v>
      </c>
      <c r="Z38" s="2">
        <v>202</v>
      </c>
      <c r="AA38" s="2">
        <v>204</v>
      </c>
      <c r="AB38" s="2">
        <v>467</v>
      </c>
      <c r="AC38" s="2">
        <v>4.2300000000000004</v>
      </c>
      <c r="AD38" s="3">
        <v>0.22600000000000001</v>
      </c>
      <c r="AE38" s="3">
        <v>9.9000000000000005E-2</v>
      </c>
      <c r="AF38" s="2">
        <v>108</v>
      </c>
      <c r="AG38" s="2">
        <v>0.29699999999999999</v>
      </c>
      <c r="AH38" s="2">
        <v>59</v>
      </c>
      <c r="AI38" s="2">
        <v>2070</v>
      </c>
      <c r="AJ38" s="2">
        <v>4</v>
      </c>
      <c r="AK38" s="2">
        <v>26</v>
      </c>
      <c r="AL38" s="2">
        <v>1</v>
      </c>
      <c r="AM38" s="2">
        <v>26</v>
      </c>
      <c r="AN38" s="2" t="s">
        <v>38</v>
      </c>
    </row>
    <row r="39" spans="1:40">
      <c r="A39" s="86">
        <f>RANK(C39,$C$2:$C$59,1)</f>
        <v>38</v>
      </c>
      <c r="B39" s="2" t="s">
        <v>1502</v>
      </c>
      <c r="C39" s="1">
        <f>D39+E39+F39</f>
        <v>88.5</v>
      </c>
      <c r="D39" s="1">
        <v>33</v>
      </c>
      <c r="E39" s="1">
        <f>RANK(M39, $M$2:$M$59)</f>
        <v>46</v>
      </c>
      <c r="F39" s="1">
        <f>G39/2</f>
        <v>9.5</v>
      </c>
      <c r="G39" s="1">
        <f>RANK(N39, $N$2:$N$59,1)</f>
        <v>19</v>
      </c>
      <c r="H39" s="2">
        <v>60</v>
      </c>
      <c r="I39" s="2">
        <v>2015</v>
      </c>
      <c r="J39" s="2">
        <v>2018</v>
      </c>
      <c r="K39" s="2" t="s">
        <v>544</v>
      </c>
      <c r="L39" s="2">
        <v>1.3340000000000001</v>
      </c>
      <c r="M39" s="5">
        <f>AB39/AA39</f>
        <v>2.1267605633802815</v>
      </c>
      <c r="N39" s="2">
        <v>3.91</v>
      </c>
      <c r="O39" s="2">
        <v>72</v>
      </c>
      <c r="P39" s="2">
        <v>0</v>
      </c>
      <c r="Q39" s="2">
        <v>0</v>
      </c>
      <c r="R39" s="2">
        <v>6</v>
      </c>
      <c r="S39" s="2">
        <v>16</v>
      </c>
      <c r="T39" s="2">
        <v>16</v>
      </c>
      <c r="U39" s="2">
        <v>0.5</v>
      </c>
      <c r="V39" s="2">
        <v>0</v>
      </c>
      <c r="W39" s="2">
        <v>333.2</v>
      </c>
      <c r="X39" s="2">
        <v>303</v>
      </c>
      <c r="Y39" s="2">
        <v>161</v>
      </c>
      <c r="Z39" s="2">
        <v>145</v>
      </c>
      <c r="AA39" s="2">
        <v>142</v>
      </c>
      <c r="AB39" s="2">
        <v>302</v>
      </c>
      <c r="AC39" s="2">
        <v>4.59</v>
      </c>
      <c r="AD39" s="3">
        <v>0.21199999999999999</v>
      </c>
      <c r="AE39" s="3">
        <v>0.1</v>
      </c>
      <c r="AF39" s="2">
        <v>108</v>
      </c>
      <c r="AG39" s="2">
        <v>0.28000000000000003</v>
      </c>
      <c r="AH39" s="2">
        <v>48</v>
      </c>
      <c r="AI39" s="2">
        <v>1424</v>
      </c>
      <c r="AJ39" s="2">
        <v>3</v>
      </c>
      <c r="AK39" s="2">
        <v>11</v>
      </c>
      <c r="AL39" s="2">
        <v>1</v>
      </c>
      <c r="AM39" s="2">
        <v>24</v>
      </c>
      <c r="AN39" s="2" t="s">
        <v>1503</v>
      </c>
    </row>
    <row r="40" spans="1:40" ht="45">
      <c r="A40" s="86">
        <f>RANK(C40,$C$2:$C$59,1)</f>
        <v>38</v>
      </c>
      <c r="B40" s="2" t="s">
        <v>1518</v>
      </c>
      <c r="C40" s="1">
        <f>D40+E40+F40</f>
        <v>88.5</v>
      </c>
      <c r="D40" s="1">
        <v>44</v>
      </c>
      <c r="E40" s="1">
        <f>RANK(M40, $M$2:$M$59)</f>
        <v>21</v>
      </c>
      <c r="F40" s="1">
        <f>G40/2</f>
        <v>23.5</v>
      </c>
      <c r="G40" s="1">
        <f>RANK(N40, $N$2:$N$59,1)</f>
        <v>47</v>
      </c>
      <c r="H40" s="2">
        <v>70</v>
      </c>
      <c r="I40" s="2">
        <v>2008</v>
      </c>
      <c r="J40" s="2">
        <v>2018</v>
      </c>
      <c r="K40" s="2" t="s">
        <v>1519</v>
      </c>
      <c r="L40" s="2">
        <v>1.357</v>
      </c>
      <c r="M40" s="5">
        <f>AB40/AA40</f>
        <v>2.7781954887218046</v>
      </c>
      <c r="N40" s="2">
        <v>4.49</v>
      </c>
      <c r="O40" s="2">
        <v>410</v>
      </c>
      <c r="P40" s="2">
        <v>0</v>
      </c>
      <c r="Q40" s="2">
        <v>0</v>
      </c>
      <c r="R40" s="2">
        <v>125</v>
      </c>
      <c r="S40" s="2">
        <v>38</v>
      </c>
      <c r="T40" s="2">
        <v>53</v>
      </c>
      <c r="U40" s="2">
        <v>0.41799999999999998</v>
      </c>
      <c r="V40" s="2">
        <v>6</v>
      </c>
      <c r="W40" s="2">
        <v>830.1</v>
      </c>
      <c r="X40" s="2">
        <v>861</v>
      </c>
      <c r="Y40" s="2">
        <v>442</v>
      </c>
      <c r="Z40" s="2">
        <v>414</v>
      </c>
      <c r="AA40" s="2">
        <v>266</v>
      </c>
      <c r="AB40" s="2">
        <v>739</v>
      </c>
      <c r="AC40" s="2">
        <v>4.33</v>
      </c>
      <c r="AD40" s="3">
        <v>0.20699999999999999</v>
      </c>
      <c r="AE40" s="3">
        <v>7.4999999999999997E-2</v>
      </c>
      <c r="AF40" s="2">
        <v>91</v>
      </c>
      <c r="AG40" s="2">
        <v>0.307</v>
      </c>
      <c r="AH40" s="2">
        <v>125</v>
      </c>
      <c r="AI40" s="2">
        <v>3563</v>
      </c>
      <c r="AJ40" s="2">
        <v>28</v>
      </c>
      <c r="AK40" s="2">
        <v>19</v>
      </c>
      <c r="AL40" s="2">
        <v>0</v>
      </c>
      <c r="AM40" s="2">
        <v>28</v>
      </c>
      <c r="AN40" s="2" t="s">
        <v>1520</v>
      </c>
    </row>
    <row r="41" spans="1:40" ht="30">
      <c r="A41" s="86">
        <f>RANK(C41,$C$2:$C$59,1)</f>
        <v>40</v>
      </c>
      <c r="B41" s="2" t="s">
        <v>1506</v>
      </c>
      <c r="C41" s="1">
        <f>D41+E41+F41</f>
        <v>91</v>
      </c>
      <c r="D41" s="1">
        <v>35</v>
      </c>
      <c r="E41" s="1">
        <f>RANK(M41, $M$2:$M$59)</f>
        <v>29</v>
      </c>
      <c r="F41" s="1">
        <f>G41/2</f>
        <v>27</v>
      </c>
      <c r="G41" s="1">
        <f>RANK(N41, $N$2:$N$59,1)</f>
        <v>54</v>
      </c>
      <c r="H41" s="2">
        <v>84</v>
      </c>
      <c r="I41" s="2">
        <v>2015</v>
      </c>
      <c r="J41" s="2">
        <v>2018</v>
      </c>
      <c r="K41" s="2" t="s">
        <v>301</v>
      </c>
      <c r="L41" s="2">
        <v>1.3360000000000001</v>
      </c>
      <c r="M41" s="5">
        <f>AB41/AA41</f>
        <v>2.5827814569536423</v>
      </c>
      <c r="N41" s="2">
        <v>4.96</v>
      </c>
      <c r="O41" s="2">
        <v>88</v>
      </c>
      <c r="P41" s="2">
        <v>1</v>
      </c>
      <c r="Q41" s="2">
        <v>1</v>
      </c>
      <c r="R41" s="2">
        <v>1</v>
      </c>
      <c r="S41" s="2">
        <v>22</v>
      </c>
      <c r="T41" s="2">
        <v>34</v>
      </c>
      <c r="U41" s="2">
        <v>0.39300000000000002</v>
      </c>
      <c r="V41" s="2">
        <v>0</v>
      </c>
      <c r="W41" s="2">
        <v>455</v>
      </c>
      <c r="X41" s="2">
        <v>457</v>
      </c>
      <c r="Y41" s="2">
        <v>261</v>
      </c>
      <c r="Z41" s="2">
        <v>251</v>
      </c>
      <c r="AA41" s="2">
        <v>151</v>
      </c>
      <c r="AB41" s="2">
        <v>390</v>
      </c>
      <c r="AC41" s="2">
        <v>4.67</v>
      </c>
      <c r="AD41" s="3">
        <v>0.2</v>
      </c>
      <c r="AE41" s="3">
        <v>7.8E-2</v>
      </c>
      <c r="AF41" s="2">
        <v>88</v>
      </c>
      <c r="AG41" s="2">
        <v>0.29299999999999998</v>
      </c>
      <c r="AH41" s="2">
        <v>74</v>
      </c>
      <c r="AI41" s="2">
        <v>1947</v>
      </c>
      <c r="AJ41" s="2">
        <v>3</v>
      </c>
      <c r="AK41" s="2">
        <v>19</v>
      </c>
      <c r="AL41" s="2">
        <v>2</v>
      </c>
      <c r="AM41" s="2">
        <v>13</v>
      </c>
      <c r="AN41" s="2" t="s">
        <v>1313</v>
      </c>
    </row>
    <row r="42" spans="1:40">
      <c r="A42" s="86">
        <f>RANK(C42,$C$2:$C$59,1)</f>
        <v>40</v>
      </c>
      <c r="B42" s="2" t="s">
        <v>1530</v>
      </c>
      <c r="C42" s="1">
        <f>D42+E42+F42</f>
        <v>91</v>
      </c>
      <c r="D42" s="1">
        <v>51</v>
      </c>
      <c r="E42" s="1">
        <f>RANK(M42, $M$2:$M$59)</f>
        <v>12</v>
      </c>
      <c r="F42" s="1">
        <f>G42/2</f>
        <v>28</v>
      </c>
      <c r="G42" s="1">
        <f>RANK(N42, $N$2:$N$59,1)</f>
        <v>56</v>
      </c>
      <c r="H42" s="2">
        <v>56</v>
      </c>
      <c r="I42" s="2">
        <v>2017</v>
      </c>
      <c r="J42" s="2">
        <v>2018</v>
      </c>
      <c r="K42" s="2" t="s">
        <v>1515</v>
      </c>
      <c r="L42" s="2">
        <v>1.3959999999999999</v>
      </c>
      <c r="M42" s="5">
        <f>AB42/AA42</f>
        <v>3.0865384615384617</v>
      </c>
      <c r="N42" s="2">
        <v>5.29</v>
      </c>
      <c r="O42" s="2">
        <v>57</v>
      </c>
      <c r="P42" s="2">
        <v>0</v>
      </c>
      <c r="Q42" s="2">
        <v>0</v>
      </c>
      <c r="R42" s="2">
        <v>1</v>
      </c>
      <c r="S42" s="2">
        <v>15</v>
      </c>
      <c r="T42" s="2">
        <v>23</v>
      </c>
      <c r="U42" s="2">
        <v>0.39500000000000002</v>
      </c>
      <c r="V42" s="2">
        <v>0</v>
      </c>
      <c r="W42" s="2">
        <v>287.10000000000002</v>
      </c>
      <c r="X42" s="2">
        <v>297</v>
      </c>
      <c r="Y42" s="2">
        <v>175</v>
      </c>
      <c r="Z42" s="2">
        <v>169</v>
      </c>
      <c r="AA42" s="2">
        <v>104</v>
      </c>
      <c r="AB42" s="2">
        <v>321</v>
      </c>
      <c r="AC42" s="2">
        <v>4.2699999999999996</v>
      </c>
      <c r="AD42" s="3">
        <v>0.26</v>
      </c>
      <c r="AE42" s="3">
        <v>8.4000000000000005E-2</v>
      </c>
      <c r="AF42" s="2">
        <v>80</v>
      </c>
      <c r="AG42" s="2">
        <v>0.33600000000000002</v>
      </c>
      <c r="AH42" s="2">
        <v>48</v>
      </c>
      <c r="AI42" s="2">
        <v>1236</v>
      </c>
      <c r="AJ42" s="2">
        <v>0</v>
      </c>
      <c r="AK42" s="2">
        <v>9</v>
      </c>
      <c r="AL42" s="2">
        <v>2</v>
      </c>
      <c r="AM42" s="2">
        <v>18</v>
      </c>
      <c r="AN42" s="2" t="s">
        <v>110</v>
      </c>
    </row>
    <row r="43" spans="1:40">
      <c r="A43" s="86">
        <f>RANK(C43,$C$2:$C$59,1)</f>
        <v>42</v>
      </c>
      <c r="B43" s="2" t="s">
        <v>1514</v>
      </c>
      <c r="C43" s="1">
        <f>D43+E43+F43</f>
        <v>94</v>
      </c>
      <c r="D43" s="1">
        <v>42</v>
      </c>
      <c r="E43" s="1">
        <f>RANK(M43, $M$2:$M$59)</f>
        <v>49</v>
      </c>
      <c r="F43" s="1">
        <f>G43/2</f>
        <v>3</v>
      </c>
      <c r="G43" s="1">
        <f>RANK(N43, $N$2:$N$59,1)</f>
        <v>6</v>
      </c>
      <c r="H43" s="2">
        <v>58</v>
      </c>
      <c r="I43" s="2">
        <v>2017</v>
      </c>
      <c r="J43" s="2">
        <v>2018</v>
      </c>
      <c r="K43" s="2" t="s">
        <v>1515</v>
      </c>
      <c r="L43" s="2">
        <v>1.3440000000000001</v>
      </c>
      <c r="M43" s="5">
        <f>AB43/AA43</f>
        <v>2.0944881889763778</v>
      </c>
      <c r="N43" s="2">
        <v>3.48</v>
      </c>
      <c r="O43" s="2">
        <v>63</v>
      </c>
      <c r="P43" s="2">
        <v>0</v>
      </c>
      <c r="Q43" s="2">
        <v>0</v>
      </c>
      <c r="R43" s="2">
        <v>0</v>
      </c>
      <c r="S43" s="2">
        <v>26</v>
      </c>
      <c r="T43" s="2">
        <v>18</v>
      </c>
      <c r="U43" s="2">
        <v>0.59099999999999997</v>
      </c>
      <c r="V43" s="2">
        <v>0</v>
      </c>
      <c r="W43" s="2">
        <v>338.2</v>
      </c>
      <c r="X43" s="2">
        <v>328</v>
      </c>
      <c r="Y43" s="2">
        <v>138</v>
      </c>
      <c r="Z43" s="2">
        <v>131</v>
      </c>
      <c r="AA43" s="2">
        <v>127</v>
      </c>
      <c r="AB43" s="2">
        <v>266</v>
      </c>
      <c r="AC43" s="2">
        <v>4.1399999999999997</v>
      </c>
      <c r="AD43" s="3">
        <v>0.184</v>
      </c>
      <c r="AE43" s="3">
        <v>8.7999999999999995E-2</v>
      </c>
      <c r="AF43" s="2">
        <v>138</v>
      </c>
      <c r="AG43" s="2">
        <v>0.29799999999999999</v>
      </c>
      <c r="AH43" s="2">
        <v>34</v>
      </c>
      <c r="AI43" s="2">
        <v>1446</v>
      </c>
      <c r="AJ43" s="2">
        <v>6</v>
      </c>
      <c r="AK43" s="2">
        <v>14</v>
      </c>
      <c r="AL43" s="2">
        <v>2</v>
      </c>
      <c r="AM43" s="2">
        <v>2</v>
      </c>
      <c r="AN43" s="2" t="s">
        <v>174</v>
      </c>
    </row>
    <row r="44" spans="1:40">
      <c r="A44" s="86">
        <f>RANK(C44,$C$2:$C$59,1)</f>
        <v>43</v>
      </c>
      <c r="B44" s="2" t="s">
        <v>1516</v>
      </c>
      <c r="C44" s="1">
        <f>D44+E44+F44</f>
        <v>95</v>
      </c>
      <c r="D44" s="1">
        <v>43</v>
      </c>
      <c r="E44" s="1">
        <f>RANK(M44, $M$2:$M$59)</f>
        <v>34</v>
      </c>
      <c r="F44" s="1">
        <f>G44/2</f>
        <v>18</v>
      </c>
      <c r="G44" s="1">
        <f>RANK(N44, $N$2:$N$59,1)</f>
        <v>36</v>
      </c>
      <c r="H44" s="2">
        <v>74</v>
      </c>
      <c r="I44" s="2">
        <v>2009</v>
      </c>
      <c r="J44" s="2">
        <v>2018</v>
      </c>
      <c r="K44" s="2" t="s">
        <v>1483</v>
      </c>
      <c r="L44" s="2">
        <v>1.355</v>
      </c>
      <c r="M44" s="5">
        <f>AB44/AA44</f>
        <v>2.4925373134328357</v>
      </c>
      <c r="N44" s="2">
        <v>4.25</v>
      </c>
      <c r="O44" s="2">
        <v>441</v>
      </c>
      <c r="P44" s="2">
        <v>2</v>
      </c>
      <c r="Q44" s="2">
        <v>1</v>
      </c>
      <c r="R44" s="2">
        <v>82</v>
      </c>
      <c r="S44" s="2">
        <v>44</v>
      </c>
      <c r="T44" s="2">
        <v>47</v>
      </c>
      <c r="U44" s="2">
        <v>0.48399999999999999</v>
      </c>
      <c r="V44" s="2">
        <v>12</v>
      </c>
      <c r="W44" s="2">
        <v>754</v>
      </c>
      <c r="X44" s="2">
        <v>754</v>
      </c>
      <c r="Y44" s="2">
        <v>378</v>
      </c>
      <c r="Z44" s="2">
        <v>356</v>
      </c>
      <c r="AA44" s="2">
        <v>268</v>
      </c>
      <c r="AB44" s="2">
        <v>668</v>
      </c>
      <c r="AC44" s="2">
        <v>4.0999999999999996</v>
      </c>
      <c r="AD44" s="3">
        <v>0.20699999999999999</v>
      </c>
      <c r="AE44" s="3">
        <v>8.3000000000000004E-2</v>
      </c>
      <c r="AF44" s="2">
        <v>99</v>
      </c>
      <c r="AG44" s="2">
        <v>0.30499999999999999</v>
      </c>
      <c r="AH44" s="2">
        <v>94</v>
      </c>
      <c r="AI44" s="2">
        <v>3228</v>
      </c>
      <c r="AJ44" s="2">
        <v>20</v>
      </c>
      <c r="AK44" s="2">
        <v>23</v>
      </c>
      <c r="AL44" s="2">
        <v>2</v>
      </c>
      <c r="AM44" s="2">
        <v>22</v>
      </c>
      <c r="AN44" s="2" t="s">
        <v>1517</v>
      </c>
    </row>
    <row r="45" spans="1:40">
      <c r="A45" s="86">
        <f>RANK(C45,$C$2:$C$59,1)</f>
        <v>44</v>
      </c>
      <c r="B45" s="2" t="s">
        <v>1510</v>
      </c>
      <c r="C45" s="1">
        <f>D45+E45+F45</f>
        <v>97</v>
      </c>
      <c r="D45" s="1">
        <v>37</v>
      </c>
      <c r="E45" s="1">
        <f>RANK(M45, $M$2:$M$59)</f>
        <v>47</v>
      </c>
      <c r="F45" s="1">
        <f>G45/2</f>
        <v>13</v>
      </c>
      <c r="G45" s="1">
        <f>RANK(N45, $N$2:$N$59,1)</f>
        <v>26</v>
      </c>
      <c r="H45" s="2">
        <v>53</v>
      </c>
      <c r="I45" s="2">
        <v>2014</v>
      </c>
      <c r="J45" s="2">
        <v>2018</v>
      </c>
      <c r="K45" s="2" t="s">
        <v>476</v>
      </c>
      <c r="L45" s="2">
        <v>1.3380000000000001</v>
      </c>
      <c r="M45" s="5">
        <f>AB45/AA45</f>
        <v>2.1171875</v>
      </c>
      <c r="N45" s="2">
        <v>4.08</v>
      </c>
      <c r="O45" s="2">
        <v>74</v>
      </c>
      <c r="P45" s="2">
        <v>1</v>
      </c>
      <c r="Q45" s="2">
        <v>1</v>
      </c>
      <c r="R45" s="2">
        <v>15</v>
      </c>
      <c r="S45" s="2">
        <v>17</v>
      </c>
      <c r="T45" s="2">
        <v>22</v>
      </c>
      <c r="U45" s="2">
        <v>0.436</v>
      </c>
      <c r="V45" s="2">
        <v>0</v>
      </c>
      <c r="W45" s="2">
        <v>326.2</v>
      </c>
      <c r="X45" s="2">
        <v>309</v>
      </c>
      <c r="Y45" s="2">
        <v>160</v>
      </c>
      <c r="Z45" s="2">
        <v>148</v>
      </c>
      <c r="AA45" s="2">
        <v>128</v>
      </c>
      <c r="AB45" s="2">
        <v>271</v>
      </c>
      <c r="AC45" s="2">
        <v>4.16</v>
      </c>
      <c r="AD45" s="3">
        <v>0.19400000000000001</v>
      </c>
      <c r="AE45" s="3">
        <v>9.1999999999999998E-2</v>
      </c>
      <c r="AF45" s="2">
        <v>93</v>
      </c>
      <c r="AG45" s="2">
        <v>0.29499999999999998</v>
      </c>
      <c r="AH45" s="2">
        <v>33</v>
      </c>
      <c r="AI45" s="2">
        <v>1394</v>
      </c>
      <c r="AJ45" s="2">
        <v>6</v>
      </c>
      <c r="AK45" s="2">
        <v>21</v>
      </c>
      <c r="AL45" s="2">
        <v>5</v>
      </c>
      <c r="AM45" s="2">
        <v>10</v>
      </c>
      <c r="AN45" s="2" t="s">
        <v>330</v>
      </c>
    </row>
    <row r="46" spans="1:40">
      <c r="A46" s="86">
        <f>RANK(C46,$C$2:$C$59,1)</f>
        <v>45</v>
      </c>
      <c r="B46" s="2" t="s">
        <v>1493</v>
      </c>
      <c r="C46" s="1">
        <f>D46+E46+F46</f>
        <v>102.5</v>
      </c>
      <c r="D46" s="1">
        <v>26</v>
      </c>
      <c r="E46" s="1">
        <f>RANK(M46, $M$2:$M$59)</f>
        <v>52</v>
      </c>
      <c r="F46" s="1">
        <f>G46/2</f>
        <v>24.5</v>
      </c>
      <c r="G46" s="1">
        <f>RANK(N46, $N$2:$N$59,1)</f>
        <v>49</v>
      </c>
      <c r="H46" s="2">
        <v>78</v>
      </c>
      <c r="I46" s="2">
        <v>2015</v>
      </c>
      <c r="J46" s="2">
        <v>2018</v>
      </c>
      <c r="K46" s="2" t="s">
        <v>300</v>
      </c>
      <c r="L46" s="2">
        <v>1.3140000000000001</v>
      </c>
      <c r="M46" s="5">
        <f>AB46/AA46</f>
        <v>1.9817073170731707</v>
      </c>
      <c r="N46" s="2">
        <v>4.54</v>
      </c>
      <c r="O46" s="2">
        <v>111</v>
      </c>
      <c r="P46" s="2">
        <v>1</v>
      </c>
      <c r="Q46" s="2">
        <v>0</v>
      </c>
      <c r="R46" s="2">
        <v>10</v>
      </c>
      <c r="S46" s="2">
        <v>26</v>
      </c>
      <c r="T46" s="2">
        <v>33</v>
      </c>
      <c r="U46" s="2">
        <v>0.441</v>
      </c>
      <c r="V46" s="2">
        <v>1</v>
      </c>
      <c r="W46" s="2">
        <v>477.1</v>
      </c>
      <c r="X46" s="2">
        <v>463</v>
      </c>
      <c r="Y46" s="2">
        <v>250</v>
      </c>
      <c r="Z46" s="2">
        <v>241</v>
      </c>
      <c r="AA46" s="2">
        <v>164</v>
      </c>
      <c r="AB46" s="2">
        <v>325</v>
      </c>
      <c r="AC46" s="2">
        <v>4.6900000000000004</v>
      </c>
      <c r="AD46" s="3">
        <v>0.16</v>
      </c>
      <c r="AE46" s="3">
        <v>8.1000000000000003E-2</v>
      </c>
      <c r="AF46" s="2">
        <v>85</v>
      </c>
      <c r="AG46" s="2">
        <v>0.28000000000000003</v>
      </c>
      <c r="AH46" s="2">
        <v>61</v>
      </c>
      <c r="AI46" s="2">
        <v>2038</v>
      </c>
      <c r="AJ46" s="2">
        <v>20</v>
      </c>
      <c r="AK46" s="2">
        <v>34</v>
      </c>
      <c r="AL46" s="2">
        <v>3</v>
      </c>
      <c r="AM46" s="2">
        <v>9</v>
      </c>
      <c r="AN46" s="2" t="s">
        <v>1494</v>
      </c>
    </row>
    <row r="47" spans="1:40">
      <c r="A47" s="86">
        <f>RANK(C47,$C$2:$C$59,1)</f>
        <v>46</v>
      </c>
      <c r="B47" s="2" t="s">
        <v>693</v>
      </c>
      <c r="C47" s="1">
        <f>D47+E47+F47</f>
        <v>105.5</v>
      </c>
      <c r="D47" s="1">
        <v>39</v>
      </c>
      <c r="E47" s="1">
        <f>RANK(M47, $M$2:$M$59)</f>
        <v>50</v>
      </c>
      <c r="F47" s="1">
        <f>G47/2</f>
        <v>16.5</v>
      </c>
      <c r="G47" s="1">
        <f>RANK(N47, $N$2:$N$59,1)</f>
        <v>33</v>
      </c>
      <c r="H47" s="2">
        <v>50</v>
      </c>
      <c r="I47" s="2">
        <v>2014</v>
      </c>
      <c r="J47" s="2">
        <v>2017</v>
      </c>
      <c r="K47" s="2" t="s">
        <v>301</v>
      </c>
      <c r="L47" s="2">
        <v>1.339</v>
      </c>
      <c r="M47" s="5">
        <f>AB47/AA47</f>
        <v>2.058252427184466</v>
      </c>
      <c r="N47" s="2">
        <v>4.1900000000000004</v>
      </c>
      <c r="O47" s="2">
        <v>53</v>
      </c>
      <c r="P47" s="2">
        <v>1</v>
      </c>
      <c r="Q47" s="2">
        <v>1</v>
      </c>
      <c r="R47" s="2">
        <v>3</v>
      </c>
      <c r="S47" s="2">
        <v>18</v>
      </c>
      <c r="T47" s="2">
        <v>20</v>
      </c>
      <c r="U47" s="2">
        <v>0.47399999999999998</v>
      </c>
      <c r="V47" s="2">
        <v>0</v>
      </c>
      <c r="W47" s="2">
        <v>286</v>
      </c>
      <c r="X47" s="2">
        <v>280</v>
      </c>
      <c r="Y47" s="2">
        <v>150</v>
      </c>
      <c r="Z47" s="2">
        <v>133</v>
      </c>
      <c r="AA47" s="2">
        <v>103</v>
      </c>
      <c r="AB47" s="2">
        <v>212</v>
      </c>
      <c r="AC47" s="2">
        <v>3.85</v>
      </c>
      <c r="AD47" s="3">
        <v>0.17199999999999999</v>
      </c>
      <c r="AE47" s="3">
        <v>8.4000000000000005E-2</v>
      </c>
      <c r="AF47" s="2">
        <v>93</v>
      </c>
      <c r="AG47" s="2">
        <v>0.29699999999999999</v>
      </c>
      <c r="AH47" s="2">
        <v>21</v>
      </c>
      <c r="AI47" s="2">
        <v>1231</v>
      </c>
      <c r="AJ47" s="2">
        <v>3</v>
      </c>
      <c r="AK47" s="2">
        <v>15</v>
      </c>
      <c r="AL47" s="2">
        <v>0</v>
      </c>
      <c r="AM47" s="2">
        <v>15</v>
      </c>
      <c r="AN47" s="2" t="s">
        <v>1512</v>
      </c>
    </row>
    <row r="48" spans="1:40" ht="30">
      <c r="A48" s="86">
        <f>RANK(C48,$C$2:$C$59,1)</f>
        <v>46</v>
      </c>
      <c r="B48" s="2" t="s">
        <v>1531</v>
      </c>
      <c r="C48" s="1">
        <f>D48+E48+F48</f>
        <v>105.5</v>
      </c>
      <c r="D48" s="1">
        <v>52</v>
      </c>
      <c r="E48" s="1">
        <f>RANK(M48, $M$2:$M$59)</f>
        <v>26</v>
      </c>
      <c r="F48" s="1">
        <f>G48/2</f>
        <v>27.5</v>
      </c>
      <c r="G48" s="1">
        <f>RANK(N48, $N$2:$N$59,1)</f>
        <v>55</v>
      </c>
      <c r="H48" s="2">
        <v>79</v>
      </c>
      <c r="I48" s="2">
        <v>2012</v>
      </c>
      <c r="J48" s="2">
        <v>2018</v>
      </c>
      <c r="K48" s="2" t="s">
        <v>1455</v>
      </c>
      <c r="L48" s="2">
        <v>1.403</v>
      </c>
      <c r="M48" s="5">
        <f>AB48/AA48</f>
        <v>2.6433121019108281</v>
      </c>
      <c r="N48" s="2">
        <v>5.0999999999999996</v>
      </c>
      <c r="O48" s="2">
        <v>98</v>
      </c>
      <c r="P48" s="2">
        <v>2</v>
      </c>
      <c r="Q48" s="2">
        <v>2</v>
      </c>
      <c r="R48" s="2">
        <v>9</v>
      </c>
      <c r="S48" s="2">
        <v>32</v>
      </c>
      <c r="T48" s="2">
        <v>23</v>
      </c>
      <c r="U48" s="2">
        <v>0.58199999999999996</v>
      </c>
      <c r="V48" s="2">
        <v>0</v>
      </c>
      <c r="W48" s="2">
        <v>460.1</v>
      </c>
      <c r="X48" s="2">
        <v>489</v>
      </c>
      <c r="Y48" s="2">
        <v>272</v>
      </c>
      <c r="Z48" s="2">
        <v>261</v>
      </c>
      <c r="AA48" s="2">
        <v>157</v>
      </c>
      <c r="AB48" s="2">
        <v>415</v>
      </c>
      <c r="AC48" s="2">
        <v>4.45</v>
      </c>
      <c r="AD48" s="3">
        <v>0.20699999999999999</v>
      </c>
      <c r="AE48" s="3">
        <v>7.8E-2</v>
      </c>
      <c r="AF48" s="2">
        <v>79</v>
      </c>
      <c r="AG48" s="2">
        <v>0.316</v>
      </c>
      <c r="AH48" s="2">
        <v>68</v>
      </c>
      <c r="AI48" s="2">
        <v>2010</v>
      </c>
      <c r="AJ48" s="2">
        <v>1</v>
      </c>
      <c r="AK48" s="2">
        <v>27</v>
      </c>
      <c r="AL48" s="2">
        <v>2</v>
      </c>
      <c r="AM48" s="2">
        <v>17</v>
      </c>
      <c r="AN48" s="2" t="s">
        <v>1532</v>
      </c>
    </row>
    <row r="49" spans="1:40" ht="30">
      <c r="A49" s="86">
        <f>RANK(C49,$C$2:$C$59,1)</f>
        <v>48</v>
      </c>
      <c r="B49" s="2" t="s">
        <v>1533</v>
      </c>
      <c r="C49" s="1">
        <f>D49+E49+F49</f>
        <v>106.5</v>
      </c>
      <c r="D49" s="1">
        <v>53</v>
      </c>
      <c r="E49" s="1">
        <f>RANK(M49, $M$2:$M$59)</f>
        <v>27</v>
      </c>
      <c r="F49" s="1">
        <f>G49/2</f>
        <v>26.5</v>
      </c>
      <c r="G49" s="1">
        <f>RANK(N49, $N$2:$N$59,1)</f>
        <v>53</v>
      </c>
      <c r="H49" s="2">
        <v>82</v>
      </c>
      <c r="I49" s="2">
        <v>2011</v>
      </c>
      <c r="J49" s="2">
        <v>2018</v>
      </c>
      <c r="K49" s="2" t="s">
        <v>419</v>
      </c>
      <c r="L49" s="2">
        <v>1.405</v>
      </c>
      <c r="M49" s="5">
        <f>AB49/AA49</f>
        <v>2.6244725738396624</v>
      </c>
      <c r="N49" s="2">
        <v>4.6399999999999997</v>
      </c>
      <c r="O49" s="2">
        <v>315</v>
      </c>
      <c r="P49" s="2">
        <v>0</v>
      </c>
      <c r="Q49" s="2">
        <v>0</v>
      </c>
      <c r="R49" s="2">
        <v>49</v>
      </c>
      <c r="S49" s="2">
        <v>38</v>
      </c>
      <c r="T49" s="2">
        <v>43</v>
      </c>
      <c r="U49" s="2">
        <v>0.46899999999999997</v>
      </c>
      <c r="V49" s="2">
        <v>8</v>
      </c>
      <c r="W49" s="2">
        <v>671.2</v>
      </c>
      <c r="X49" s="2">
        <v>707</v>
      </c>
      <c r="Y49" s="2">
        <v>369</v>
      </c>
      <c r="Z49" s="2">
        <v>346</v>
      </c>
      <c r="AA49" s="2">
        <v>237</v>
      </c>
      <c r="AB49" s="2">
        <v>622</v>
      </c>
      <c r="AC49" s="2">
        <v>3.91</v>
      </c>
      <c r="AD49" s="3">
        <v>0.21299999999999999</v>
      </c>
      <c r="AE49" s="3">
        <v>8.1000000000000003E-2</v>
      </c>
      <c r="AF49" s="2">
        <v>93</v>
      </c>
      <c r="AG49" s="2">
        <v>0.32500000000000001</v>
      </c>
      <c r="AH49" s="2">
        <v>78</v>
      </c>
      <c r="AI49" s="2">
        <v>2915</v>
      </c>
      <c r="AJ49" s="2">
        <v>23</v>
      </c>
      <c r="AK49" s="2">
        <v>20</v>
      </c>
      <c r="AL49" s="2">
        <v>3</v>
      </c>
      <c r="AM49" s="2">
        <v>20</v>
      </c>
      <c r="AN49" s="2" t="s">
        <v>1534</v>
      </c>
    </row>
    <row r="50" spans="1:40">
      <c r="A50" s="86">
        <f>RANK(C50,$C$2:$C$59,1)</f>
        <v>49</v>
      </c>
      <c r="B50" s="2" t="s">
        <v>1523</v>
      </c>
      <c r="C50" s="1">
        <f>D50+E50+F50</f>
        <v>109</v>
      </c>
      <c r="D50" s="1">
        <v>47</v>
      </c>
      <c r="E50" s="1">
        <f>RANK(M50, $M$2:$M$59)</f>
        <v>54</v>
      </c>
      <c r="F50" s="1">
        <f>G50/2</f>
        <v>8</v>
      </c>
      <c r="G50" s="1">
        <f>RANK(N50, $N$2:$N$59,1)</f>
        <v>16</v>
      </c>
      <c r="H50" s="2">
        <v>79</v>
      </c>
      <c r="I50" s="2">
        <v>2012</v>
      </c>
      <c r="J50" s="2">
        <v>2018</v>
      </c>
      <c r="K50" s="2" t="s">
        <v>1389</v>
      </c>
      <c r="L50" s="2">
        <v>1.379</v>
      </c>
      <c r="M50" s="5">
        <f>AB50/AA50</f>
        <v>1.9641434262948207</v>
      </c>
      <c r="N50" s="2">
        <v>3.85</v>
      </c>
      <c r="O50" s="2">
        <v>245</v>
      </c>
      <c r="P50" s="2">
        <v>0</v>
      </c>
      <c r="Q50" s="2">
        <v>0</v>
      </c>
      <c r="R50" s="2">
        <v>41</v>
      </c>
      <c r="S50" s="2">
        <v>43</v>
      </c>
      <c r="T50" s="2">
        <v>25</v>
      </c>
      <c r="U50" s="2">
        <v>0.63200000000000001</v>
      </c>
      <c r="V50" s="2">
        <v>2</v>
      </c>
      <c r="W50" s="2">
        <v>622</v>
      </c>
      <c r="X50" s="2">
        <v>607</v>
      </c>
      <c r="Y50" s="2">
        <v>289</v>
      </c>
      <c r="Z50" s="2">
        <v>266</v>
      </c>
      <c r="AA50" s="2">
        <v>251</v>
      </c>
      <c r="AB50" s="2">
        <v>493</v>
      </c>
      <c r="AC50" s="2">
        <v>4.03</v>
      </c>
      <c r="AD50" s="3">
        <v>0.184</v>
      </c>
      <c r="AE50" s="3">
        <v>9.4E-2</v>
      </c>
      <c r="AF50" s="2">
        <v>106</v>
      </c>
      <c r="AG50" s="2">
        <v>0.29899999999999999</v>
      </c>
      <c r="AH50" s="2">
        <v>55</v>
      </c>
      <c r="AI50" s="2">
        <v>2684</v>
      </c>
      <c r="AJ50" s="2">
        <v>7</v>
      </c>
      <c r="AK50" s="2">
        <v>29</v>
      </c>
      <c r="AL50" s="2">
        <v>0</v>
      </c>
      <c r="AM50" s="2">
        <v>27</v>
      </c>
      <c r="AN50" s="2" t="s">
        <v>1524</v>
      </c>
    </row>
    <row r="51" spans="1:40" ht="30">
      <c r="A51" s="86">
        <f>RANK(C51,$C$2:$C$59,1)</f>
        <v>50</v>
      </c>
      <c r="B51" s="2" t="s">
        <v>847</v>
      </c>
      <c r="C51" s="1">
        <f>D51+E51+F51</f>
        <v>112</v>
      </c>
      <c r="D51" s="1">
        <v>46</v>
      </c>
      <c r="E51" s="1">
        <f>RANK(M51, $M$2:$M$59)</f>
        <v>45</v>
      </c>
      <c r="F51" s="1">
        <f>G51/2</f>
        <v>21</v>
      </c>
      <c r="G51" s="1">
        <f>RANK(N51, $N$2:$N$59,1)</f>
        <v>42</v>
      </c>
      <c r="H51" s="2">
        <v>78</v>
      </c>
      <c r="I51" s="2">
        <v>2014</v>
      </c>
      <c r="J51" s="2">
        <v>2018</v>
      </c>
      <c r="K51" s="2" t="s">
        <v>448</v>
      </c>
      <c r="L51" s="2">
        <v>1.377</v>
      </c>
      <c r="M51" s="5">
        <f>AB51/AA51</f>
        <v>2.2000000000000002</v>
      </c>
      <c r="N51" s="2">
        <v>4.38</v>
      </c>
      <c r="O51" s="2">
        <v>83</v>
      </c>
      <c r="P51" s="2">
        <v>3</v>
      </c>
      <c r="Q51" s="2">
        <v>1</v>
      </c>
      <c r="R51" s="2">
        <v>1</v>
      </c>
      <c r="S51" s="2">
        <v>23</v>
      </c>
      <c r="T51" s="2">
        <v>29</v>
      </c>
      <c r="U51" s="2">
        <v>0.442</v>
      </c>
      <c r="V51" s="2">
        <v>0</v>
      </c>
      <c r="W51" s="2">
        <v>446</v>
      </c>
      <c r="X51" s="2">
        <v>484</v>
      </c>
      <c r="Y51" s="2">
        <v>228</v>
      </c>
      <c r="Z51" s="2">
        <v>217</v>
      </c>
      <c r="AA51" s="2">
        <v>130</v>
      </c>
      <c r="AB51" s="2">
        <v>286</v>
      </c>
      <c r="AC51" s="2">
        <v>4.54</v>
      </c>
      <c r="AD51" s="3">
        <v>0.15</v>
      </c>
      <c r="AE51" s="3">
        <v>6.8000000000000005E-2</v>
      </c>
      <c r="AF51" s="2">
        <v>93</v>
      </c>
      <c r="AG51" s="2">
        <v>0.30099999999999999</v>
      </c>
      <c r="AH51" s="2">
        <v>58</v>
      </c>
      <c r="AI51" s="2">
        <v>1908</v>
      </c>
      <c r="AJ51" s="2">
        <v>3</v>
      </c>
      <c r="AK51" s="2">
        <v>17</v>
      </c>
      <c r="AL51" s="2">
        <v>0</v>
      </c>
      <c r="AM51" s="2">
        <v>14</v>
      </c>
      <c r="AN51" s="2" t="s">
        <v>1522</v>
      </c>
    </row>
    <row r="52" spans="1:40" ht="30">
      <c r="A52" s="86">
        <f>RANK(C52,$C$2:$C$59,1)</f>
        <v>51</v>
      </c>
      <c r="B52" s="2" t="s">
        <v>1525</v>
      </c>
      <c r="C52" s="1">
        <f>D52+E52+F52</f>
        <v>113.5</v>
      </c>
      <c r="D52" s="1">
        <v>48</v>
      </c>
      <c r="E52" s="1">
        <f>RANK(M52, $M$2:$M$59)</f>
        <v>42</v>
      </c>
      <c r="F52" s="1">
        <f>G52/2</f>
        <v>23.5</v>
      </c>
      <c r="G52" s="1">
        <f>RANK(N52, $N$2:$N$59,1)</f>
        <v>47</v>
      </c>
      <c r="H52" s="2">
        <v>70</v>
      </c>
      <c r="I52" s="2">
        <v>2011</v>
      </c>
      <c r="J52" s="2">
        <v>2017</v>
      </c>
      <c r="K52" s="2" t="s">
        <v>824</v>
      </c>
      <c r="L52" s="2">
        <v>1.3879999999999999</v>
      </c>
      <c r="M52" s="5">
        <f>AB52/AA52</f>
        <v>2.2675159235668789</v>
      </c>
      <c r="N52" s="2">
        <v>4.49</v>
      </c>
      <c r="O52" s="2">
        <v>98</v>
      </c>
      <c r="P52" s="2">
        <v>0</v>
      </c>
      <c r="Q52" s="2">
        <v>0</v>
      </c>
      <c r="R52" s="2">
        <v>12</v>
      </c>
      <c r="S52" s="2">
        <v>26</v>
      </c>
      <c r="T52" s="2">
        <v>30</v>
      </c>
      <c r="U52" s="2">
        <v>0.46400000000000002</v>
      </c>
      <c r="V52" s="2">
        <v>0</v>
      </c>
      <c r="W52" s="2">
        <v>421.1</v>
      </c>
      <c r="X52" s="2">
        <v>428</v>
      </c>
      <c r="Y52" s="2">
        <v>219</v>
      </c>
      <c r="Z52" s="2">
        <v>210</v>
      </c>
      <c r="AA52" s="2">
        <v>157</v>
      </c>
      <c r="AB52" s="2">
        <v>356</v>
      </c>
      <c r="AC52" s="2">
        <v>4.55</v>
      </c>
      <c r="AD52" s="3">
        <v>0.19600000000000001</v>
      </c>
      <c r="AE52" s="3">
        <v>8.5999999999999993E-2</v>
      </c>
      <c r="AF52" s="2">
        <v>91</v>
      </c>
      <c r="AG52" s="2">
        <v>0.30099999999999999</v>
      </c>
      <c r="AH52" s="2">
        <v>62</v>
      </c>
      <c r="AI52" s="2">
        <v>1817</v>
      </c>
      <c r="AJ52" s="2">
        <v>8</v>
      </c>
      <c r="AK52" s="2">
        <v>13</v>
      </c>
      <c r="AL52" s="2">
        <v>5</v>
      </c>
      <c r="AM52" s="2">
        <v>11</v>
      </c>
      <c r="AN52" s="2" t="s">
        <v>1526</v>
      </c>
    </row>
    <row r="53" spans="1:40" ht="30">
      <c r="A53" s="86">
        <f>RANK(C53,$C$2:$C$59,1)</f>
        <v>52</v>
      </c>
      <c r="B53" s="2" t="s">
        <v>863</v>
      </c>
      <c r="C53" s="1">
        <f>D53+E53+F53</f>
        <v>117</v>
      </c>
      <c r="D53" s="1">
        <v>50</v>
      </c>
      <c r="E53" s="1">
        <f>RANK(M53, $M$2:$M$59)</f>
        <v>51</v>
      </c>
      <c r="F53" s="1">
        <f>G53/2</f>
        <v>16</v>
      </c>
      <c r="G53" s="1">
        <f>RANK(N53, $N$2:$N$59,1)</f>
        <v>32</v>
      </c>
      <c r="H53" s="2">
        <v>61</v>
      </c>
      <c r="I53" s="2">
        <v>2009</v>
      </c>
      <c r="J53" s="2">
        <v>2018</v>
      </c>
      <c r="K53" s="2" t="s">
        <v>1385</v>
      </c>
      <c r="L53" s="2">
        <v>1.39</v>
      </c>
      <c r="M53" s="5">
        <f>AB53/AA53</f>
        <v>2.0311284046692606</v>
      </c>
      <c r="N53" s="2">
        <v>4.18</v>
      </c>
      <c r="O53" s="2">
        <v>482</v>
      </c>
      <c r="P53" s="2">
        <v>2</v>
      </c>
      <c r="Q53" s="2">
        <v>2</v>
      </c>
      <c r="R53" s="2">
        <v>72</v>
      </c>
      <c r="S53" s="2">
        <v>46</v>
      </c>
      <c r="T53" s="2">
        <v>38</v>
      </c>
      <c r="U53" s="2">
        <v>0.54800000000000004</v>
      </c>
      <c r="V53" s="2">
        <v>3</v>
      </c>
      <c r="W53" s="2">
        <v>761.1</v>
      </c>
      <c r="X53" s="2">
        <v>801</v>
      </c>
      <c r="Y53" s="2">
        <v>381</v>
      </c>
      <c r="Z53" s="2">
        <v>354</v>
      </c>
      <c r="AA53" s="2">
        <v>257</v>
      </c>
      <c r="AB53" s="2">
        <v>522</v>
      </c>
      <c r="AC53" s="2">
        <v>4.12</v>
      </c>
      <c r="AD53" s="3">
        <v>0.16</v>
      </c>
      <c r="AE53" s="3">
        <v>7.9000000000000001E-2</v>
      </c>
      <c r="AF53" s="2">
        <v>99</v>
      </c>
      <c r="AG53" s="2">
        <v>0.30499999999999999</v>
      </c>
      <c r="AH53" s="2">
        <v>77</v>
      </c>
      <c r="AI53" s="2">
        <v>3269</v>
      </c>
      <c r="AJ53" s="2">
        <v>26</v>
      </c>
      <c r="AK53" s="2">
        <v>19</v>
      </c>
      <c r="AL53" s="2">
        <v>0</v>
      </c>
      <c r="AM53" s="2">
        <v>24</v>
      </c>
      <c r="AN53" s="2" t="s">
        <v>1529</v>
      </c>
    </row>
    <row r="54" spans="1:40">
      <c r="A54" s="86">
        <f>RANK(C54,$C$2:$C$59,1)</f>
        <v>53</v>
      </c>
      <c r="B54" s="2" t="s">
        <v>1535</v>
      </c>
      <c r="C54" s="1">
        <f>D54+E54+F54</f>
        <v>117.5</v>
      </c>
      <c r="D54" s="1">
        <v>54</v>
      </c>
      <c r="E54" s="1">
        <f>RANK(M54, $M$2:$M$59)</f>
        <v>44</v>
      </c>
      <c r="F54" s="1">
        <f>G54/2</f>
        <v>19.5</v>
      </c>
      <c r="G54" s="1">
        <f>RANK(N54, $N$2:$N$59,1)</f>
        <v>39</v>
      </c>
      <c r="H54" s="2">
        <v>61</v>
      </c>
      <c r="I54" s="2">
        <v>2016</v>
      </c>
      <c r="J54" s="2">
        <v>2018</v>
      </c>
      <c r="K54" s="2" t="s">
        <v>279</v>
      </c>
      <c r="L54" s="2">
        <v>1.425</v>
      </c>
      <c r="M54" s="5">
        <f>AB54/AA54</f>
        <v>2.2080000000000002</v>
      </c>
      <c r="N54" s="2">
        <v>4.37</v>
      </c>
      <c r="O54" s="2">
        <v>61</v>
      </c>
      <c r="P54" s="2">
        <v>0</v>
      </c>
      <c r="Q54" s="2">
        <v>0</v>
      </c>
      <c r="R54" s="2">
        <v>0</v>
      </c>
      <c r="S54" s="2">
        <v>18</v>
      </c>
      <c r="T54" s="2">
        <v>20</v>
      </c>
      <c r="U54" s="2">
        <v>0.47399999999999998</v>
      </c>
      <c r="V54" s="2">
        <v>0</v>
      </c>
      <c r="W54" s="2">
        <v>313</v>
      </c>
      <c r="X54" s="2">
        <v>321</v>
      </c>
      <c r="Y54" s="2">
        <v>162</v>
      </c>
      <c r="Z54" s="2">
        <v>152</v>
      </c>
      <c r="AA54" s="2">
        <v>125</v>
      </c>
      <c r="AB54" s="2">
        <v>276</v>
      </c>
      <c r="AC54" s="2">
        <v>4.3</v>
      </c>
      <c r="AD54" s="3">
        <v>0.20399999999999999</v>
      </c>
      <c r="AE54" s="3">
        <v>9.1999999999999998E-2</v>
      </c>
      <c r="AF54" s="2">
        <v>95</v>
      </c>
      <c r="AG54" s="2">
        <v>0.31900000000000001</v>
      </c>
      <c r="AH54" s="2">
        <v>38</v>
      </c>
      <c r="AI54" s="2">
        <v>1354</v>
      </c>
      <c r="AJ54" s="2">
        <v>8</v>
      </c>
      <c r="AK54" s="2">
        <v>14</v>
      </c>
      <c r="AL54" s="2">
        <v>1</v>
      </c>
      <c r="AM54" s="2">
        <v>17</v>
      </c>
      <c r="AN54" s="2" t="s">
        <v>91</v>
      </c>
    </row>
    <row r="55" spans="1:40">
      <c r="A55" s="86">
        <f>RANK(C55,$C$2:$C$59,1)</f>
        <v>54</v>
      </c>
      <c r="B55" s="2" t="s">
        <v>1536</v>
      </c>
      <c r="C55" s="1">
        <f>D55+E55+F55</f>
        <v>118</v>
      </c>
      <c r="D55" s="1">
        <v>55</v>
      </c>
      <c r="E55" s="1">
        <f>RANK(M55, $M$2:$M$59)</f>
        <v>38</v>
      </c>
      <c r="F55" s="1">
        <f>G55/2</f>
        <v>25</v>
      </c>
      <c r="G55" s="1">
        <f>RANK(N55, $N$2:$N$59,1)</f>
        <v>50</v>
      </c>
      <c r="H55" s="2">
        <v>50</v>
      </c>
      <c r="I55" s="2">
        <v>2014</v>
      </c>
      <c r="J55" s="2">
        <v>2018</v>
      </c>
      <c r="K55" s="2" t="s">
        <v>312</v>
      </c>
      <c r="L55" s="2">
        <v>1.4379999999999999</v>
      </c>
      <c r="M55" s="5">
        <f>AB55/AA55</f>
        <v>2.3627450980392157</v>
      </c>
      <c r="N55" s="2">
        <v>4.55</v>
      </c>
      <c r="O55" s="2">
        <v>62</v>
      </c>
      <c r="P55" s="2">
        <v>0</v>
      </c>
      <c r="Q55" s="2">
        <v>0</v>
      </c>
      <c r="R55" s="2">
        <v>4</v>
      </c>
      <c r="S55" s="2">
        <v>12</v>
      </c>
      <c r="T55" s="2">
        <v>16</v>
      </c>
      <c r="U55" s="2">
        <v>0.42899999999999999</v>
      </c>
      <c r="V55" s="2">
        <v>0</v>
      </c>
      <c r="W55" s="2">
        <v>267</v>
      </c>
      <c r="X55" s="2">
        <v>282</v>
      </c>
      <c r="Y55" s="2">
        <v>149</v>
      </c>
      <c r="Z55" s="2">
        <v>135</v>
      </c>
      <c r="AA55" s="2">
        <v>102</v>
      </c>
      <c r="AB55" s="2">
        <v>241</v>
      </c>
      <c r="AC55" s="2">
        <v>4.42</v>
      </c>
      <c r="AD55" s="3">
        <v>0.20499999999999999</v>
      </c>
      <c r="AE55" s="3">
        <v>8.6999999999999994E-2</v>
      </c>
      <c r="AF55" s="2">
        <v>96</v>
      </c>
      <c r="AG55" s="2">
        <v>0.312</v>
      </c>
      <c r="AH55" s="2">
        <v>38</v>
      </c>
      <c r="AI55" s="2">
        <v>1175</v>
      </c>
      <c r="AJ55" s="2">
        <v>3</v>
      </c>
      <c r="AK55" s="2">
        <v>7</v>
      </c>
      <c r="AL55" s="2">
        <v>1</v>
      </c>
      <c r="AM55" s="2">
        <v>6</v>
      </c>
      <c r="AN55" s="2" t="s">
        <v>1313</v>
      </c>
    </row>
    <row r="56" spans="1:40">
      <c r="A56" s="86">
        <f>RANK(C56,$C$2:$C$59,1)</f>
        <v>55</v>
      </c>
      <c r="B56" s="2" t="s">
        <v>1521</v>
      </c>
      <c r="C56" s="1">
        <f>D56+E56+F56</f>
        <v>118.5</v>
      </c>
      <c r="D56" s="1">
        <v>45</v>
      </c>
      <c r="E56" s="1">
        <f>RANK(M56, $M$2:$M$59)</f>
        <v>48</v>
      </c>
      <c r="F56" s="1">
        <f>G56/2</f>
        <v>25.5</v>
      </c>
      <c r="G56" s="1">
        <f>RANK(N56, $N$2:$N$59,1)</f>
        <v>51</v>
      </c>
      <c r="H56" s="2">
        <v>56</v>
      </c>
      <c r="I56" s="2">
        <v>2015</v>
      </c>
      <c r="J56" s="2">
        <v>2018</v>
      </c>
      <c r="K56" s="2" t="s">
        <v>299</v>
      </c>
      <c r="L56" s="2">
        <v>1.3740000000000001</v>
      </c>
      <c r="M56" s="5">
        <f>AB56/AA56</f>
        <v>2.112676056338028</v>
      </c>
      <c r="N56" s="2">
        <v>4.59</v>
      </c>
      <c r="O56" s="2">
        <v>110</v>
      </c>
      <c r="P56" s="2">
        <v>0</v>
      </c>
      <c r="Q56" s="2">
        <v>0</v>
      </c>
      <c r="R56" s="2">
        <v>6</v>
      </c>
      <c r="S56" s="2">
        <v>23</v>
      </c>
      <c r="T56" s="2">
        <v>19</v>
      </c>
      <c r="U56" s="2">
        <v>0.54800000000000004</v>
      </c>
      <c r="V56" s="2">
        <v>2</v>
      </c>
      <c r="W56" s="2">
        <v>349.1</v>
      </c>
      <c r="X56" s="2">
        <v>338</v>
      </c>
      <c r="Y56" s="2">
        <v>186</v>
      </c>
      <c r="Z56" s="2">
        <v>178</v>
      </c>
      <c r="AA56" s="2">
        <v>142</v>
      </c>
      <c r="AB56" s="2">
        <v>300</v>
      </c>
      <c r="AC56" s="2">
        <v>4.4800000000000004</v>
      </c>
      <c r="AD56" s="3">
        <v>0.19800000000000001</v>
      </c>
      <c r="AE56" s="3">
        <v>9.4E-2</v>
      </c>
      <c r="AF56" s="2">
        <v>86</v>
      </c>
      <c r="AG56" s="2">
        <v>0.29799999999999999</v>
      </c>
      <c r="AH56" s="2">
        <v>44</v>
      </c>
      <c r="AI56" s="2">
        <v>1514</v>
      </c>
      <c r="AJ56" s="2">
        <v>13</v>
      </c>
      <c r="AK56" s="2">
        <v>23</v>
      </c>
      <c r="AL56" s="2">
        <v>0</v>
      </c>
      <c r="AM56" s="2">
        <v>17</v>
      </c>
      <c r="AN56" s="2" t="s">
        <v>1494</v>
      </c>
    </row>
    <row r="57" spans="1:40" ht="30">
      <c r="A57" s="86">
        <f>RANK(C57,$C$2:$C$59,1)</f>
        <v>56</v>
      </c>
      <c r="B57" s="2" t="s">
        <v>1537</v>
      </c>
      <c r="C57" s="1">
        <f>D57+E57+F57</f>
        <v>132</v>
      </c>
      <c r="D57" s="1">
        <v>56</v>
      </c>
      <c r="E57" s="1">
        <f>RANK(M57, $M$2:$M$59)</f>
        <v>57</v>
      </c>
      <c r="F57" s="1">
        <f>G57/2</f>
        <v>19</v>
      </c>
      <c r="G57" s="1">
        <f>RANK(N57, $N$2:$N$59,1)</f>
        <v>38</v>
      </c>
      <c r="H57" s="2">
        <v>83</v>
      </c>
      <c r="I57" s="2">
        <v>2007</v>
      </c>
      <c r="J57" s="2">
        <v>2018</v>
      </c>
      <c r="K57" s="2" t="s">
        <v>1538</v>
      </c>
      <c r="L57" s="2">
        <v>1.4610000000000001</v>
      </c>
      <c r="M57" s="5">
        <f>AB57/AA57</f>
        <v>1.6777251184834123</v>
      </c>
      <c r="N57" s="2">
        <v>4.3600000000000003</v>
      </c>
      <c r="O57" s="2">
        <v>190</v>
      </c>
      <c r="P57" s="2">
        <v>1</v>
      </c>
      <c r="Q57" s="2">
        <v>0</v>
      </c>
      <c r="R57" s="2">
        <v>25</v>
      </c>
      <c r="S57" s="2">
        <v>23</v>
      </c>
      <c r="T57" s="2">
        <v>42</v>
      </c>
      <c r="U57" s="2">
        <v>0.35399999999999998</v>
      </c>
      <c r="V57" s="2">
        <v>1</v>
      </c>
      <c r="W57" s="2">
        <v>584</v>
      </c>
      <c r="X57" s="2">
        <v>642</v>
      </c>
      <c r="Y57" s="2">
        <v>325</v>
      </c>
      <c r="Z57" s="2">
        <v>283</v>
      </c>
      <c r="AA57" s="2">
        <v>211</v>
      </c>
      <c r="AB57" s="2">
        <v>354</v>
      </c>
      <c r="AC57" s="2">
        <v>4.3600000000000003</v>
      </c>
      <c r="AD57" s="3">
        <v>0.13800000000000001</v>
      </c>
      <c r="AE57" s="3">
        <v>8.2000000000000003E-2</v>
      </c>
      <c r="AF57" s="2">
        <v>92</v>
      </c>
      <c r="AG57" s="2">
        <v>0.311</v>
      </c>
      <c r="AH57" s="2">
        <v>56</v>
      </c>
      <c r="AI57" s="2">
        <v>2564</v>
      </c>
      <c r="AJ57" s="2">
        <v>13</v>
      </c>
      <c r="AK57" s="2">
        <v>28</v>
      </c>
      <c r="AL57" s="2">
        <v>1</v>
      </c>
      <c r="AM57" s="2">
        <v>20</v>
      </c>
      <c r="AN57" s="2" t="s">
        <v>1539</v>
      </c>
    </row>
    <row r="58" spans="1:40">
      <c r="A58" s="86">
        <f>RANK(C58,$C$2:$C$59,1)</f>
        <v>57</v>
      </c>
      <c r="B58" s="2" t="s">
        <v>1543</v>
      </c>
      <c r="C58" s="1">
        <f>D58+E58+F58</f>
        <v>142</v>
      </c>
      <c r="D58" s="1">
        <v>58</v>
      </c>
      <c r="E58" s="1">
        <f>RANK(M58, $M$2:$M$59)</f>
        <v>55</v>
      </c>
      <c r="F58" s="1">
        <f>G58/2</f>
        <v>29</v>
      </c>
      <c r="G58" s="1">
        <f>RANK(N58, $N$2:$N$59,1)</f>
        <v>58</v>
      </c>
      <c r="H58" s="2">
        <v>58</v>
      </c>
      <c r="I58" s="2">
        <v>2016</v>
      </c>
      <c r="J58" s="2">
        <v>2018</v>
      </c>
      <c r="K58" s="2" t="s">
        <v>279</v>
      </c>
      <c r="L58" s="2">
        <v>1.601</v>
      </c>
      <c r="M58" s="5">
        <f>AB58/AA58</f>
        <v>1.9323308270676691</v>
      </c>
      <c r="N58" s="2">
        <v>5.46</v>
      </c>
      <c r="O58" s="2">
        <v>74</v>
      </c>
      <c r="P58" s="2">
        <v>1</v>
      </c>
      <c r="Q58" s="2">
        <v>0</v>
      </c>
      <c r="R58" s="2">
        <v>9</v>
      </c>
      <c r="S58" s="2">
        <v>18</v>
      </c>
      <c r="T58" s="2">
        <v>27</v>
      </c>
      <c r="U58" s="2">
        <v>0.4</v>
      </c>
      <c r="V58" s="2">
        <v>0</v>
      </c>
      <c r="W58" s="2">
        <v>351</v>
      </c>
      <c r="X58" s="2">
        <v>429</v>
      </c>
      <c r="Y58" s="2">
        <v>233</v>
      </c>
      <c r="Z58" s="2">
        <v>213</v>
      </c>
      <c r="AA58" s="2">
        <v>133</v>
      </c>
      <c r="AB58" s="2">
        <v>257</v>
      </c>
      <c r="AC58" s="2">
        <v>4.6100000000000003</v>
      </c>
      <c r="AD58" s="3">
        <v>0.16300000000000001</v>
      </c>
      <c r="AE58" s="3">
        <v>8.4000000000000005E-2</v>
      </c>
      <c r="AF58" s="2">
        <v>74</v>
      </c>
      <c r="AG58" s="2">
        <v>0.34300000000000003</v>
      </c>
      <c r="AH58" s="2">
        <v>44</v>
      </c>
      <c r="AI58" s="2">
        <v>1581</v>
      </c>
      <c r="AJ58" s="2">
        <v>12</v>
      </c>
      <c r="AK58" s="2">
        <v>18</v>
      </c>
      <c r="AL58" s="2">
        <v>2</v>
      </c>
      <c r="AM58" s="2">
        <v>25</v>
      </c>
      <c r="AN58" s="2" t="s">
        <v>139</v>
      </c>
    </row>
    <row r="59" spans="1:40" ht="30">
      <c r="A59" s="86">
        <f>RANK(C59,$C$2:$C$59,1)</f>
        <v>58</v>
      </c>
      <c r="B59" s="2" t="s">
        <v>1540</v>
      </c>
      <c r="C59" s="1">
        <f>D59+E59+F59</f>
        <v>143.5</v>
      </c>
      <c r="D59" s="1">
        <v>57</v>
      </c>
      <c r="E59" s="1">
        <f>RANK(M59, $M$2:$M$59)</f>
        <v>58</v>
      </c>
      <c r="F59" s="1">
        <f>G59/2</f>
        <v>28.5</v>
      </c>
      <c r="G59" s="1">
        <f>RANK(N59, $N$2:$N$59,1)</f>
        <v>57</v>
      </c>
      <c r="H59" s="2">
        <v>56</v>
      </c>
      <c r="I59" s="2">
        <v>2011</v>
      </c>
      <c r="J59" s="2">
        <v>2018</v>
      </c>
      <c r="K59" s="2" t="s">
        <v>1541</v>
      </c>
      <c r="L59" s="2">
        <v>1.5449999999999999</v>
      </c>
      <c r="M59" s="5">
        <f>AB59/AA59</f>
        <v>1.6388888888888888</v>
      </c>
      <c r="N59" s="2">
        <v>5.37</v>
      </c>
      <c r="O59" s="2">
        <v>102</v>
      </c>
      <c r="P59" s="2">
        <v>1</v>
      </c>
      <c r="Q59" s="2">
        <v>0</v>
      </c>
      <c r="R59" s="2">
        <v>19</v>
      </c>
      <c r="S59" s="2">
        <v>14</v>
      </c>
      <c r="T59" s="2">
        <v>31</v>
      </c>
      <c r="U59" s="2">
        <v>0.311</v>
      </c>
      <c r="V59" s="2">
        <v>0</v>
      </c>
      <c r="W59" s="2">
        <v>369</v>
      </c>
      <c r="X59" s="2">
        <v>426</v>
      </c>
      <c r="Y59" s="2">
        <v>248</v>
      </c>
      <c r="Z59" s="2">
        <v>220</v>
      </c>
      <c r="AA59" s="2">
        <v>144</v>
      </c>
      <c r="AB59" s="2">
        <v>236</v>
      </c>
      <c r="AC59" s="2">
        <v>4.83</v>
      </c>
      <c r="AD59" s="3">
        <v>0.14399999999999999</v>
      </c>
      <c r="AE59" s="3">
        <v>8.7999999999999995E-2</v>
      </c>
      <c r="AF59" s="2">
        <v>74</v>
      </c>
      <c r="AG59" s="2">
        <v>0.316</v>
      </c>
      <c r="AH59" s="2">
        <v>50</v>
      </c>
      <c r="AI59" s="2">
        <v>1644</v>
      </c>
      <c r="AJ59" s="2">
        <v>12</v>
      </c>
      <c r="AK59" s="2">
        <v>9</v>
      </c>
      <c r="AL59" s="2">
        <v>1</v>
      </c>
      <c r="AM59" s="2">
        <v>27</v>
      </c>
      <c r="AN59" s="2" t="s">
        <v>1542</v>
      </c>
    </row>
    <row r="61" spans="1:40">
      <c r="A61" s="84" t="s">
        <v>1548</v>
      </c>
      <c r="B61" s="25" t="s">
        <v>0</v>
      </c>
      <c r="C61" s="25" t="s">
        <v>1555</v>
      </c>
      <c r="D61" s="25" t="s">
        <v>1547</v>
      </c>
      <c r="R61"/>
      <c r="S61" s="6"/>
    </row>
    <row r="62" spans="1:40" ht="30">
      <c r="A62" s="33">
        <v>1</v>
      </c>
      <c r="B62" s="80" t="s">
        <v>1460</v>
      </c>
      <c r="C62" s="80" t="s">
        <v>188</v>
      </c>
      <c r="D62" s="78">
        <v>2.5</v>
      </c>
      <c r="R62"/>
      <c r="S62" s="6"/>
    </row>
    <row r="63" spans="1:40">
      <c r="A63" s="63">
        <v>2</v>
      </c>
      <c r="B63" s="81" t="s">
        <v>1461</v>
      </c>
      <c r="C63" s="81" t="s">
        <v>60</v>
      </c>
      <c r="D63" s="73">
        <v>7.5</v>
      </c>
      <c r="R63"/>
      <c r="S63" s="6"/>
    </row>
    <row r="64" spans="1:40">
      <c r="A64" s="33">
        <v>3</v>
      </c>
      <c r="B64" s="80" t="s">
        <v>1462</v>
      </c>
      <c r="C64" s="80" t="s">
        <v>47</v>
      </c>
      <c r="D64" s="78">
        <v>13</v>
      </c>
      <c r="R64"/>
      <c r="S64" s="6"/>
    </row>
    <row r="65" spans="1:19">
      <c r="A65" s="63">
        <v>4</v>
      </c>
      <c r="B65" s="81" t="s">
        <v>708</v>
      </c>
      <c r="C65" s="81" t="s">
        <v>255</v>
      </c>
      <c r="D65" s="73">
        <v>20.5</v>
      </c>
      <c r="R65"/>
      <c r="S65" s="6"/>
    </row>
    <row r="66" spans="1:19">
      <c r="A66" s="33">
        <v>5</v>
      </c>
      <c r="B66" s="80" t="s">
        <v>1464</v>
      </c>
      <c r="C66" s="80" t="s">
        <v>288</v>
      </c>
      <c r="D66" s="78">
        <v>24</v>
      </c>
      <c r="R66"/>
      <c r="S66" s="6"/>
    </row>
    <row r="67" spans="1:19" ht="30">
      <c r="A67" s="63">
        <v>6</v>
      </c>
      <c r="B67" s="81" t="s">
        <v>1481</v>
      </c>
      <c r="C67" s="81" t="s">
        <v>91</v>
      </c>
      <c r="D67" s="73">
        <v>26</v>
      </c>
      <c r="R67"/>
      <c r="S67" s="6"/>
    </row>
    <row r="68" spans="1:19" ht="30">
      <c r="A68" s="33">
        <v>7</v>
      </c>
      <c r="B68" s="80" t="s">
        <v>1463</v>
      </c>
      <c r="C68" s="80" t="s">
        <v>65</v>
      </c>
      <c r="D68" s="78">
        <v>29.5</v>
      </c>
      <c r="R68"/>
      <c r="S68" s="6"/>
    </row>
    <row r="69" spans="1:19" ht="30">
      <c r="A69" s="63">
        <v>8</v>
      </c>
      <c r="B69" s="81" t="s">
        <v>1471</v>
      </c>
      <c r="C69" s="81" t="s">
        <v>152</v>
      </c>
      <c r="D69" s="73">
        <v>31</v>
      </c>
      <c r="R69"/>
      <c r="S69" s="6"/>
    </row>
    <row r="70" spans="1:19">
      <c r="A70" s="33">
        <v>9</v>
      </c>
      <c r="B70" s="80" t="s">
        <v>1470</v>
      </c>
      <c r="C70" s="80" t="s">
        <v>288</v>
      </c>
      <c r="D70" s="78">
        <v>32.5</v>
      </c>
      <c r="R70"/>
      <c r="S70" s="6"/>
    </row>
    <row r="71" spans="1:19">
      <c r="A71" s="63">
        <v>10</v>
      </c>
      <c r="B71" s="81" t="s">
        <v>1485</v>
      </c>
      <c r="C71" s="81" t="s">
        <v>110</v>
      </c>
      <c r="D71" s="73">
        <v>35.5</v>
      </c>
      <c r="R71"/>
      <c r="S71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Top 100 Pitchers (1969)</vt:lpstr>
      <vt:lpstr>Top 100 Pitchers First 3 Years</vt:lpstr>
      <vt:lpstr>Average Pitchers (ERA+ 95-105)</vt:lpstr>
      <vt:lpstr>Top 100 Hitters (1969)</vt:lpstr>
      <vt:lpstr>Top 100 Hitters First 3 Years</vt:lpstr>
      <vt:lpstr>Average Hitters (OPS+ 95-105)</vt:lpstr>
      <vt:lpstr>Current Hitters</vt:lpstr>
      <vt:lpstr>Current Pitchers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Schleifer-Katz</cp:lastModifiedBy>
  <dcterms:created xsi:type="dcterms:W3CDTF">2018-09-13T20:43:43Z</dcterms:created>
  <dcterms:modified xsi:type="dcterms:W3CDTF">2018-09-18T05:14:24Z</dcterms:modified>
</cp:coreProperties>
</file>