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/>
  </bookViews>
  <sheets>
    <sheet name="Sheet1" sheetId="1" r:id="rId1"/>
    <sheet name="盘点方法对应参考值" sheetId="2" r:id="rId2"/>
  </sheets>
  <calcPr calcId="144525"/>
</workbook>
</file>

<file path=xl/sharedStrings.xml><?xml version="1.0" encoding="utf-8"?>
<sst xmlns="http://schemas.openxmlformats.org/spreadsheetml/2006/main" count="76">
  <si>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</si>
  <si>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</si>
  <si>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</si>
  <si>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</si>
  <si>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</si>
  <si>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</si>
  <si>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</si>
  <si>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</si>
  <si>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</si>
  <si>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</si>
  <si>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</si>
  <si>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</si>
  <si>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</si>
  <si>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</si>
  <si>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</si>
  <si>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</si>
  <si>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</si>
  <si>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</si>
  <si>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</si>
  <si>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本期使用--干量t</t>
  </si>
  <si>
    <t>本期使用--Cu干量t</t>
  </si>
  <si>
    <t>本期使用--Ag干量kg</t>
  </si>
  <si>
    <t>本期使用--Au干量kg</t>
  </si>
  <si>
    <t>铜回收率</t>
  </si>
  <si>
    <t>银回收率</t>
  </si>
  <si>
    <t>金回收率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</si>
  <si>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</si>
  <si>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</si>
  <si>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铜精矿</t>
  </si>
  <si>
    <t>直观估计或卷尺</t>
  </si>
  <si>
    <t>Cu元素含量误差</t>
  </si>
  <si>
    <t>Ag元素含量误差</t>
  </si>
  <si>
    <t>Au元素含量误差</t>
  </si>
  <si>
    <t>外购冰铜</t>
  </si>
  <si>
    <t>走帐</t>
  </si>
  <si>
    <t>粗铜（南丹）</t>
  </si>
  <si>
    <t>铜渣（南丹）</t>
  </si>
  <si>
    <t>窑渣（南丹）</t>
  </si>
  <si>
    <t>废铜制品（南丹）</t>
  </si>
  <si>
    <t>渣精矿</t>
  </si>
  <si>
    <t>中间物料</t>
  </si>
  <si>
    <t>冰铜（侧吹）</t>
  </si>
  <si>
    <t>液位测量</t>
  </si>
  <si>
    <t>熔炼渣（侧吹）</t>
  </si>
  <si>
    <t>回收品</t>
  </si>
  <si>
    <t>熔炼渣</t>
  </si>
  <si>
    <t>计数（块、袋）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</si>
  <si>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</si>
  <si>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</si>
  <si>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</si>
  <si>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</si>
  <si>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</si>
  <si>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</si>
  <si>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</si>
  <si>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产品</t>
  </si>
  <si>
    <t>阳极铜</t>
  </si>
  <si>
    <t>冷铜</t>
  </si>
  <si>
    <t>称重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</si>
  <si>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</si>
  <si>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</si>
  <si>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</si>
  <si>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</si>
  <si>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</si>
  <si>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</si>
  <si>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</si>
  <si>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调拨南丹</t>
  </si>
  <si>
    <t>铅滤饼</t>
  </si>
  <si>
    <t>硫化铜渣</t>
  </si>
  <si>
    <t>损失</t>
  </si>
  <si>
    <t>砷滤饼</t>
  </si>
  <si>
    <t>中和渣</t>
  </si>
  <si>
    <t>污泥渣（应急水处理站）</t>
  </si>
  <si>
    <t>废阴极铜</t>
  </si>
  <si>
    <t>min</t>
  </si>
  <si>
    <t>max</t>
  </si>
  <si>
    <t>std</t>
  </si>
</sst>
</file>

<file path=xl/styles.xml><?xml version="1.0" encoding="utf-8"?>
<styleSheet xmlns="http://schemas.openxmlformats.org/spreadsheetml/2006/main">
  <numFmts count="7">
    <numFmt numFmtId="176" formatCode="0.0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[Red]\(0.00\)"/>
  </numFmts>
  <fonts count="3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0.5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000000"/>
      <name val="宋体"/>
      <charset val="134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" fillId="0" borderId="0"/>
    <xf numFmtId="0" fontId="20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10" borderId="12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0" borderId="0" applyProtection="0"/>
    <xf numFmtId="0" fontId="19" fillId="11" borderId="10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Protection="0"/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>
      <alignment vertical="center"/>
    </xf>
    <xf numFmtId="0" fontId="4" fillId="0" borderId="0" xfId="5" applyNumberFormat="1" applyAlignment="1">
      <alignment horizontal="left"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177" fontId="5" fillId="2" borderId="3" xfId="33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177" fontId="6" fillId="2" borderId="3" xfId="33" applyNumberFormat="1" applyFont="1" applyFill="1" applyBorder="1" applyAlignment="1">
      <alignment horizontal="left" vertical="center" wrapText="1"/>
    </xf>
    <xf numFmtId="177" fontId="2" fillId="0" borderId="3" xfId="0" applyNumberFormat="1" applyFont="1" applyFill="1" applyBorder="1" applyAlignment="1">
      <alignment horizontal="left" vertical="center" wrapText="1"/>
    </xf>
    <xf numFmtId="177" fontId="5" fillId="2" borderId="3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left" vertical="center" wrapText="1"/>
    </xf>
    <xf numFmtId="176" fontId="6" fillId="2" borderId="3" xfId="0" applyNumberFormat="1" applyFont="1" applyFill="1" applyBorder="1" applyAlignment="1">
      <alignment horizontal="left" vertical="center"/>
    </xf>
    <xf numFmtId="176" fontId="5" fillId="2" borderId="3" xfId="0" applyNumberFormat="1" applyFont="1" applyFill="1" applyBorder="1" applyAlignment="1">
      <alignment horizontal="left" vertical="center"/>
    </xf>
    <xf numFmtId="177" fontId="6" fillId="0" borderId="3" xfId="0" applyNumberFormat="1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3" fillId="2" borderId="3" xfId="0" applyNumberFormat="1" applyFont="1" applyFill="1" applyBorder="1" applyAlignment="1">
      <alignment horizontal="left" vertical="center"/>
    </xf>
    <xf numFmtId="178" fontId="2" fillId="0" borderId="3" xfId="4" applyNumberFormat="1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178" fontId="3" fillId="0" borderId="3" xfId="4" applyNumberFormat="1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77" fontId="2" fillId="0" borderId="3" xfId="2" applyNumberFormat="1" applyFont="1" applyFill="1" applyBorder="1" applyAlignment="1">
      <alignment horizontal="left" vertical="center" wrapText="1"/>
    </xf>
    <xf numFmtId="178" fontId="2" fillId="0" borderId="4" xfId="4" applyNumberFormat="1" applyFont="1" applyFill="1" applyBorder="1" applyAlignment="1">
      <alignment horizontal="left" vertical="center" wrapText="1"/>
    </xf>
    <xf numFmtId="178" fontId="2" fillId="0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" fillId="0" borderId="3" xfId="4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178" fontId="3" fillId="0" borderId="3" xfId="0" applyNumberFormat="1" applyFont="1" applyFill="1" applyBorder="1" applyAlignment="1">
      <alignment horizontal="left" vertical="center"/>
    </xf>
    <xf numFmtId="0" fontId="3" fillId="0" borderId="3" xfId="4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NumberFormat="1" applyFont="1" applyFill="1" applyBorder="1" applyAlignment="1">
      <alignment horizontal="left" vertical="center"/>
    </xf>
    <xf numFmtId="0" fontId="0" fillId="4" borderId="3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3" xfId="0" applyNumberFormat="1" applyFont="1" applyFill="1" applyBorder="1" applyAlignment="1">
      <alignment horizontal="left" vertical="center"/>
    </xf>
    <xf numFmtId="0" fontId="3" fillId="3" borderId="3" xfId="0" applyNumberFormat="1" applyFont="1" applyFill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</cellXfs>
  <cellStyles count="57">
    <cellStyle name="常规" xfId="0" builtinId="0"/>
    <cellStyle name="常规 21" xfId="1"/>
    <cellStyle name="常规 10 10 2 2 2 3" xfId="2"/>
    <cellStyle name="常规 19" xfId="3"/>
    <cellStyle name="常规 4" xfId="4"/>
    <cellStyle name="Normal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34"/>
  <sheetViews>
    <sheetView tabSelected="1" zoomScale="130" zoomScaleNormal="130" workbookViewId="0">
      <pane xSplit="3" ySplit="1" topLeftCell="H8" activePane="bottomRight" state="frozenSplit"/>
      <selection/>
      <selection pane="topRight"/>
      <selection pane="bottomLeft"/>
      <selection pane="bottomRight" activeCell="H17" sqref="H17"/>
    </sheetView>
  </sheetViews>
  <sheetFormatPr defaultColWidth="9" defaultRowHeight="12.75"/>
  <cols>
    <col min="1" max="2" width="10.3666666666667" customWidth="1"/>
    <col min="3" max="3" width="22.6333333333333" style="3" customWidth="1"/>
    <col min="4" max="4" width="17.3666666666667" style="6" customWidth="1"/>
    <col min="5" max="5" width="19.6333333333333" style="7" customWidth="1"/>
    <col min="6" max="7" width="21.9083333333333" customWidth="1"/>
    <col min="8" max="8" width="24.1833333333333" style="6" customWidth="1"/>
    <col min="9" max="9" width="26.3666666666667" customWidth="1"/>
    <col min="10" max="11" width="28.6333333333333" customWidth="1"/>
    <col min="12" max="12" width="17.3666666666667" style="6" customWidth="1"/>
    <col min="13" max="13" width="26.3666666666667" style="8" customWidth="1"/>
    <col min="14" max="14" width="19.6333333333333" customWidth="1"/>
    <col min="15" max="15" width="28.6333333333333" customWidth="1"/>
    <col min="16" max="16" width="21.9083333333333" customWidth="1"/>
    <col min="17" max="17" width="30.9083333333333" customWidth="1"/>
    <col min="18" max="18" width="21.9083333333333" customWidth="1"/>
    <col min="19" max="19" width="30.9083333333333" customWidth="1"/>
    <col min="20" max="20" width="17.3666666666667" style="9" customWidth="1"/>
    <col min="21" max="21" width="19.6333333333333" style="9" customWidth="1"/>
    <col min="22" max="23" width="20.8166666666667" style="9" customWidth="1"/>
    <col min="24" max="24" width="12.8166666666667" customWidth="1"/>
    <col min="25" max="25" width="11.725" customWidth="1"/>
    <col min="26" max="26" width="12.8166666666667" customWidth="1"/>
    <col min="27" max="27" width="43.6333333333333" customWidth="1"/>
  </cols>
  <sheetData>
    <row r="1" ht="39" spans="1:34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27" t="s">
        <v>7</v>
      </c>
      <c r="I1" s="12" t="s">
        <v>8</v>
      </c>
      <c r="J1" s="12" t="s">
        <v>9</v>
      </c>
      <c r="K1" s="12" t="s">
        <v>10</v>
      </c>
      <c r="L1" s="11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51" t="s">
        <v>19</v>
      </c>
      <c r="U1" s="51" t="s">
        <v>20</v>
      </c>
      <c r="V1" s="51" t="s">
        <v>21</v>
      </c>
      <c r="W1" s="51" t="s">
        <v>22</v>
      </c>
      <c r="X1" s="53" t="s">
        <v>23</v>
      </c>
      <c r="Y1" s="53" t="s">
        <v>24</v>
      </c>
      <c r="Z1" s="53" t="s">
        <v>25</v>
      </c>
      <c r="AA1" s="56" t="s">
        <v>26</v>
      </c>
      <c r="AB1" s="57"/>
      <c r="AC1" s="57"/>
      <c r="AD1" s="57"/>
      <c r="AE1" s="57"/>
      <c r="AF1" s="57"/>
      <c r="AG1" s="57"/>
      <c r="AH1" s="57"/>
    </row>
    <row r="2" s="2" customFormat="1" ht="13.5" spans="1:34">
      <c r="A2" s="12" t="s">
        <v>27</v>
      </c>
      <c r="B2" s="12">
        <v>10001</v>
      </c>
      <c r="C2" s="13" t="s">
        <v>28</v>
      </c>
      <c r="D2" s="14">
        <v>38960.18</v>
      </c>
      <c r="E2" s="28">
        <v>22.6041151676158</v>
      </c>
      <c r="F2" s="28">
        <v>140.355867386371</v>
      </c>
      <c r="G2" s="28">
        <v>2.19185432924274</v>
      </c>
      <c r="H2" s="29">
        <v>91120.883</v>
      </c>
      <c r="I2" s="34">
        <v>24.2726203608014</v>
      </c>
      <c r="J2" s="34">
        <v>92.9671083191764</v>
      </c>
      <c r="K2" s="34">
        <v>1.25527756354161</v>
      </c>
      <c r="L2" s="35">
        <v>32284.196</v>
      </c>
      <c r="M2" s="45" t="s">
        <v>29</v>
      </c>
      <c r="N2" s="28">
        <v>22.5243831378053</v>
      </c>
      <c r="O2" s="46" t="s">
        <v>30</v>
      </c>
      <c r="P2" s="28">
        <v>139.629960120425</v>
      </c>
      <c r="Q2" s="28" t="s">
        <v>31</v>
      </c>
      <c r="R2" s="28">
        <v>1.28195851617305</v>
      </c>
      <c r="S2" s="28" t="s">
        <v>32</v>
      </c>
      <c r="T2" s="51">
        <f>(D2+H2-L2)</f>
        <v>97796.867</v>
      </c>
      <c r="U2" s="54">
        <f>(D2*E2/100+H2*I2/100-L2*N2/100)</f>
        <v>23652.2139567104</v>
      </c>
      <c r="V2" s="51">
        <f>(D2*F2/100+H2*J2/100-L2*P2/100)/1000</f>
        <v>94.3169385742916</v>
      </c>
      <c r="W2" s="51">
        <f>(D2*G2/100+H2*K2/100-L2*R2/100)/1000</f>
        <v>1.58390039201077</v>
      </c>
      <c r="X2" s="12">
        <f>-(U19/(SUM(U2:U8)+SUM(U25:U27)+SUM(U31:U33)+SUM(U9:U18)+SUM(U20:U24)+SUM(U28:U30)+U34))*100</f>
        <v>99.8963824266668</v>
      </c>
      <c r="Y2" s="12">
        <f t="shared" ref="X2:Z2" si="0">-(V19/(SUM(V2:V8)+SUM(V25:V27)+SUM(V31:V33)+SUM(V9:V18)+SUM(V20:V24)+SUM(V28:V30)+V34))*100</f>
        <v>98.2593688577212</v>
      </c>
      <c r="Z2" s="12">
        <f t="shared" si="0"/>
        <v>96.4020064021119</v>
      </c>
      <c r="AA2" s="12"/>
      <c r="AB2" s="58"/>
      <c r="AC2" s="58"/>
      <c r="AD2" s="58"/>
      <c r="AE2" s="58"/>
      <c r="AF2" s="58"/>
      <c r="AG2" s="58"/>
      <c r="AH2" s="58"/>
    </row>
    <row r="3" ht="13.5" spans="1:34">
      <c r="A3" s="12" t="s">
        <v>27</v>
      </c>
      <c r="B3" s="12">
        <v>10002</v>
      </c>
      <c r="C3" s="13" t="s">
        <v>33</v>
      </c>
      <c r="D3" s="14">
        <v>187.8</v>
      </c>
      <c r="E3" s="28">
        <v>60.3967678662801</v>
      </c>
      <c r="F3" s="28">
        <v>140.734265734266</v>
      </c>
      <c r="G3" s="28">
        <v>0.4583830803343</v>
      </c>
      <c r="H3" s="29">
        <v>0</v>
      </c>
      <c r="I3" s="36"/>
      <c r="J3" s="36"/>
      <c r="K3" s="36"/>
      <c r="L3" s="35">
        <v>187.616</v>
      </c>
      <c r="M3" s="46" t="s">
        <v>34</v>
      </c>
      <c r="N3" s="28">
        <v>60.3967678662801</v>
      </c>
      <c r="O3" s="46" t="s">
        <v>30</v>
      </c>
      <c r="P3" s="28">
        <v>140.734265734266</v>
      </c>
      <c r="Q3" s="28" t="s">
        <v>31</v>
      </c>
      <c r="R3" s="28">
        <v>0.4583830803343</v>
      </c>
      <c r="S3" s="28" t="s">
        <v>32</v>
      </c>
      <c r="T3" s="51">
        <f t="shared" ref="T3:T34" si="1">(D3+H3-L3)</f>
        <v>0.183999999999997</v>
      </c>
      <c r="U3" s="54">
        <f t="shared" ref="U3:U34" si="2">(D3*E3/100+H3*I3/100-L3*N3/100)</f>
        <v>0.111130052873932</v>
      </c>
      <c r="V3" s="51">
        <f t="shared" ref="V3:V34" si="3">(D3*F3/100+H3*J3/100-L3*P3/100)/1000</f>
        <v>0.000258951048951019</v>
      </c>
      <c r="W3" s="51">
        <f t="shared" ref="W3:W34" si="4">(D3*G3/100+H3*K3/100-L3*R3/100)/1000</f>
        <v>8.43424867815079e-7</v>
      </c>
      <c r="X3" s="12"/>
      <c r="Y3" s="12"/>
      <c r="Z3" s="12"/>
      <c r="AA3" s="12"/>
      <c r="AB3" s="57"/>
      <c r="AC3" s="57"/>
      <c r="AD3" s="57"/>
      <c r="AE3" s="57"/>
      <c r="AF3" s="57"/>
      <c r="AG3" s="57"/>
      <c r="AH3" s="57"/>
    </row>
    <row r="4" ht="13.5" spans="1:34">
      <c r="A4" s="12" t="s">
        <v>27</v>
      </c>
      <c r="B4" s="12">
        <v>10035</v>
      </c>
      <c r="C4" s="13" t="s">
        <v>35</v>
      </c>
      <c r="D4" s="14">
        <v>4.04</v>
      </c>
      <c r="E4" s="28">
        <v>78.960396039604</v>
      </c>
      <c r="F4" s="28">
        <v>6948.0198019802</v>
      </c>
      <c r="G4" s="28"/>
      <c r="H4" s="29">
        <v>0</v>
      </c>
      <c r="I4" s="36"/>
      <c r="J4" s="36"/>
      <c r="K4" s="36"/>
      <c r="L4" s="37"/>
      <c r="M4" s="45" t="s">
        <v>29</v>
      </c>
      <c r="N4" s="28"/>
      <c r="O4" s="46" t="s">
        <v>30</v>
      </c>
      <c r="P4" s="28"/>
      <c r="Q4" s="28" t="s">
        <v>31</v>
      </c>
      <c r="R4" s="28"/>
      <c r="S4" s="28" t="s">
        <v>32</v>
      </c>
      <c r="T4" s="51">
        <f t="shared" si="1"/>
        <v>4.04</v>
      </c>
      <c r="U4" s="54">
        <f t="shared" si="2"/>
        <v>3.19</v>
      </c>
      <c r="V4" s="51">
        <f t="shared" si="3"/>
        <v>0.2807</v>
      </c>
      <c r="W4" s="51">
        <f t="shared" si="4"/>
        <v>0</v>
      </c>
      <c r="X4" s="12">
        <f>SUM(U2:U8)+SUM(U25:U27)+SUM(U31:U33)+SUM(U9:U18)+SUM(U20:U24)+SUM(U28:U30)+U34</f>
        <v>27055.6559421366</v>
      </c>
      <c r="Y4" s="12"/>
      <c r="Z4" s="12"/>
      <c r="AA4" s="12"/>
      <c r="AB4" s="57"/>
      <c r="AC4" s="57"/>
      <c r="AD4" s="57"/>
      <c r="AE4" s="57"/>
      <c r="AF4" s="57"/>
      <c r="AG4" s="57"/>
      <c r="AH4" s="57"/>
    </row>
    <row r="5" s="3" customFormat="1" ht="13.5" spans="1:34">
      <c r="A5" s="15" t="s">
        <v>27</v>
      </c>
      <c r="B5" s="15">
        <v>10036</v>
      </c>
      <c r="C5" s="13" t="s">
        <v>36</v>
      </c>
      <c r="D5" s="16"/>
      <c r="E5" s="28"/>
      <c r="F5" s="28"/>
      <c r="G5" s="28"/>
      <c r="H5" s="29">
        <v>93.15</v>
      </c>
      <c r="I5" s="34">
        <v>64.5260332796565</v>
      </c>
      <c r="J5" s="34">
        <v>581.29898013956</v>
      </c>
      <c r="K5" s="34">
        <v>0.128824476650564</v>
      </c>
      <c r="L5" s="35">
        <v>93.15</v>
      </c>
      <c r="M5" s="46" t="s">
        <v>34</v>
      </c>
      <c r="N5" s="28">
        <v>64.5260332796565</v>
      </c>
      <c r="O5" s="46" t="s">
        <v>30</v>
      </c>
      <c r="P5" s="28">
        <v>581.29898013956</v>
      </c>
      <c r="Q5" s="28" t="s">
        <v>31</v>
      </c>
      <c r="R5" s="28">
        <v>0.128824476650564</v>
      </c>
      <c r="S5" s="28" t="s">
        <v>32</v>
      </c>
      <c r="T5" s="51">
        <f t="shared" si="1"/>
        <v>0</v>
      </c>
      <c r="U5" s="54">
        <f t="shared" si="2"/>
        <v>0</v>
      </c>
      <c r="V5" s="51">
        <f t="shared" si="3"/>
        <v>0</v>
      </c>
      <c r="W5" s="51">
        <f t="shared" si="4"/>
        <v>0</v>
      </c>
      <c r="X5" s="15"/>
      <c r="Y5" s="15"/>
      <c r="Z5" s="15"/>
      <c r="AA5" s="15"/>
      <c r="AB5" s="59"/>
      <c r="AC5" s="59"/>
      <c r="AD5" s="59"/>
      <c r="AE5" s="59"/>
      <c r="AF5" s="59"/>
      <c r="AG5" s="59"/>
      <c r="AH5" s="59"/>
    </row>
    <row r="6" ht="13.5" spans="1:34">
      <c r="A6" s="12" t="s">
        <v>27</v>
      </c>
      <c r="B6" s="12">
        <v>10037</v>
      </c>
      <c r="C6" s="13" t="s">
        <v>37</v>
      </c>
      <c r="D6" s="14">
        <v>121.74</v>
      </c>
      <c r="E6" s="28">
        <v>0.909976954537588</v>
      </c>
      <c r="F6" s="28">
        <v>60.4009728282157</v>
      </c>
      <c r="G6" s="28">
        <v>0.628512611242178</v>
      </c>
      <c r="H6" s="29">
        <v>0</v>
      </c>
      <c r="I6" s="36"/>
      <c r="J6" s="38"/>
      <c r="K6" s="38"/>
      <c r="L6" s="39"/>
      <c r="M6" s="45" t="s">
        <v>29</v>
      </c>
      <c r="N6" s="28"/>
      <c r="O6" s="46" t="s">
        <v>30</v>
      </c>
      <c r="P6" s="28"/>
      <c r="Q6" s="28" t="s">
        <v>31</v>
      </c>
      <c r="R6" s="28"/>
      <c r="S6" s="28" t="s">
        <v>32</v>
      </c>
      <c r="T6" s="51">
        <f t="shared" si="1"/>
        <v>121.74</v>
      </c>
      <c r="U6" s="54">
        <f t="shared" si="2"/>
        <v>1.10780594445406</v>
      </c>
      <c r="V6" s="51">
        <f t="shared" si="3"/>
        <v>0.0735321443210698</v>
      </c>
      <c r="W6" s="51">
        <f t="shared" si="4"/>
        <v>0.000765151252926228</v>
      </c>
      <c r="X6" s="12"/>
      <c r="Y6" s="12"/>
      <c r="Z6" s="12"/>
      <c r="AA6" s="12"/>
      <c r="AB6" s="57"/>
      <c r="AC6" s="57"/>
      <c r="AD6" s="57"/>
      <c r="AE6" s="57"/>
      <c r="AF6" s="57"/>
      <c r="AG6" s="57"/>
      <c r="AH6" s="57"/>
    </row>
    <row r="7" s="4" customFormat="1" ht="14.25" spans="1:34">
      <c r="A7" s="17" t="s">
        <v>27</v>
      </c>
      <c r="B7" s="17">
        <v>10039</v>
      </c>
      <c r="C7" s="18" t="s">
        <v>38</v>
      </c>
      <c r="D7" s="19">
        <v>39.18</v>
      </c>
      <c r="E7" s="30">
        <v>99.02</v>
      </c>
      <c r="F7" s="30"/>
      <c r="G7" s="30"/>
      <c r="H7" s="31">
        <v>3.34</v>
      </c>
      <c r="I7" s="40">
        <v>99.99</v>
      </c>
      <c r="J7" s="41"/>
      <c r="K7" s="41"/>
      <c r="L7" s="42">
        <v>20.16</v>
      </c>
      <c r="M7" s="47" t="s">
        <v>29</v>
      </c>
      <c r="N7" s="30">
        <v>99.02</v>
      </c>
      <c r="O7" s="48" t="s">
        <v>30</v>
      </c>
      <c r="P7" s="30"/>
      <c r="Q7" s="30" t="s">
        <v>31</v>
      </c>
      <c r="R7" s="30"/>
      <c r="S7" s="30" t="s">
        <v>32</v>
      </c>
      <c r="T7" s="52">
        <f t="shared" si="1"/>
        <v>22.36</v>
      </c>
      <c r="U7" s="54">
        <f t="shared" si="2"/>
        <v>22.17327</v>
      </c>
      <c r="V7" s="51">
        <f t="shared" si="3"/>
        <v>0</v>
      </c>
      <c r="W7" s="51">
        <f t="shared" si="4"/>
        <v>0</v>
      </c>
      <c r="X7" s="55"/>
      <c r="Y7" s="17"/>
      <c r="Z7" s="17"/>
      <c r="AA7" s="17"/>
      <c r="AB7" s="60"/>
      <c r="AC7" s="60"/>
      <c r="AD7" s="60"/>
      <c r="AE7" s="60"/>
      <c r="AF7" s="60"/>
      <c r="AG7" s="60"/>
      <c r="AH7" s="60"/>
    </row>
    <row r="8" ht="13.5" spans="1:34">
      <c r="A8" s="12" t="s">
        <v>27</v>
      </c>
      <c r="B8" s="12">
        <v>10041</v>
      </c>
      <c r="C8" s="13" t="s">
        <v>39</v>
      </c>
      <c r="D8" s="14">
        <v>580</v>
      </c>
      <c r="E8" s="28">
        <v>24.2</v>
      </c>
      <c r="F8" s="28">
        <v>41.2</v>
      </c>
      <c r="G8" s="28">
        <v>0.2</v>
      </c>
      <c r="H8" s="29">
        <v>5022.1</v>
      </c>
      <c r="I8" s="28">
        <v>24.8</v>
      </c>
      <c r="J8" s="28">
        <v>39.88</v>
      </c>
      <c r="K8" s="28">
        <v>0.32</v>
      </c>
      <c r="L8" s="35">
        <v>637.171185</v>
      </c>
      <c r="M8" s="45" t="s">
        <v>29</v>
      </c>
      <c r="N8" s="28">
        <v>24.8</v>
      </c>
      <c r="O8" s="46" t="s">
        <v>30</v>
      </c>
      <c r="P8" s="28">
        <v>39.88</v>
      </c>
      <c r="Q8" s="28" t="s">
        <v>31</v>
      </c>
      <c r="R8" s="28">
        <v>0.32</v>
      </c>
      <c r="S8" s="28" t="s">
        <v>32</v>
      </c>
      <c r="T8" s="51">
        <f t="shared" si="1"/>
        <v>4964.928815</v>
      </c>
      <c r="U8" s="54">
        <f t="shared" si="2"/>
        <v>1227.82234612</v>
      </c>
      <c r="V8" s="51">
        <f t="shared" si="3"/>
        <v>1.987669611422</v>
      </c>
      <c r="W8" s="51">
        <f t="shared" si="4"/>
        <v>0.015191772208</v>
      </c>
      <c r="X8" s="12"/>
      <c r="Y8" s="12"/>
      <c r="Z8" s="12"/>
      <c r="AA8" s="12"/>
      <c r="AB8" s="57"/>
      <c r="AC8" s="57"/>
      <c r="AD8" s="57"/>
      <c r="AE8" s="57"/>
      <c r="AF8" s="57"/>
      <c r="AG8" s="57"/>
      <c r="AH8" s="57"/>
    </row>
    <row r="9" ht="13.5" spans="1:34">
      <c r="A9" s="12" t="s">
        <v>40</v>
      </c>
      <c r="B9" s="12">
        <v>10043</v>
      </c>
      <c r="C9" s="20" t="s">
        <v>41</v>
      </c>
      <c r="D9" s="14">
        <v>376.2</v>
      </c>
      <c r="E9" s="32">
        <v>73.62</v>
      </c>
      <c r="F9" s="32">
        <v>237.5</v>
      </c>
      <c r="G9" s="32">
        <v>8.97</v>
      </c>
      <c r="H9" s="29">
        <v>-39.6</v>
      </c>
      <c r="I9" s="32">
        <v>73.99</v>
      </c>
      <c r="J9" s="32">
        <v>264.9</v>
      </c>
      <c r="K9" s="32">
        <v>5.32</v>
      </c>
      <c r="L9" s="35">
        <v>415.8</v>
      </c>
      <c r="M9" s="49" t="s">
        <v>42</v>
      </c>
      <c r="N9" s="32">
        <v>73.99</v>
      </c>
      <c r="O9" s="46" t="s">
        <v>30</v>
      </c>
      <c r="P9" s="32">
        <v>264.9</v>
      </c>
      <c r="Q9" s="28" t="s">
        <v>31</v>
      </c>
      <c r="R9" s="32">
        <v>5.32</v>
      </c>
      <c r="S9" s="28" t="s">
        <v>32</v>
      </c>
      <c r="T9" s="51">
        <f t="shared" si="1"/>
        <v>-79.2</v>
      </c>
      <c r="U9" s="54">
        <f t="shared" si="2"/>
        <v>-59.99202</v>
      </c>
      <c r="V9" s="51">
        <f t="shared" si="3"/>
        <v>-0.3128796</v>
      </c>
      <c r="W9" s="51">
        <f t="shared" si="4"/>
        <v>0.00951786</v>
      </c>
      <c r="X9" s="12"/>
      <c r="Y9" s="12"/>
      <c r="Z9" s="12"/>
      <c r="AA9" s="12"/>
      <c r="AB9" s="57"/>
      <c r="AC9" s="57"/>
      <c r="AD9" s="57"/>
      <c r="AE9" s="57"/>
      <c r="AF9" s="57"/>
      <c r="AG9" s="57"/>
      <c r="AH9" s="57"/>
    </row>
    <row r="10" ht="13.5" spans="1:34">
      <c r="A10" s="12" t="s">
        <v>40</v>
      </c>
      <c r="B10" s="12">
        <v>10045</v>
      </c>
      <c r="C10" s="20" t="s">
        <v>43</v>
      </c>
      <c r="D10" s="14">
        <v>215.27</v>
      </c>
      <c r="E10" s="32">
        <v>1.89</v>
      </c>
      <c r="F10" s="32">
        <v>5.6</v>
      </c>
      <c r="G10" s="32">
        <v>0.06</v>
      </c>
      <c r="H10" s="29">
        <v>0</v>
      </c>
      <c r="I10" s="32">
        <v>1.89</v>
      </c>
      <c r="J10" s="32">
        <v>6.1</v>
      </c>
      <c r="K10" s="32">
        <v>0.05</v>
      </c>
      <c r="L10" s="35">
        <v>209</v>
      </c>
      <c r="M10" s="49" t="s">
        <v>42</v>
      </c>
      <c r="N10" s="32">
        <v>1.89</v>
      </c>
      <c r="O10" s="46" t="s">
        <v>30</v>
      </c>
      <c r="P10" s="32">
        <v>6.1</v>
      </c>
      <c r="Q10" s="28" t="s">
        <v>31</v>
      </c>
      <c r="R10" s="32">
        <v>0.05</v>
      </c>
      <c r="S10" s="28" t="s">
        <v>32</v>
      </c>
      <c r="T10" s="51">
        <f t="shared" si="1"/>
        <v>6.27000000000001</v>
      </c>
      <c r="U10" s="54">
        <f t="shared" si="2"/>
        <v>0.118503</v>
      </c>
      <c r="V10" s="51">
        <f t="shared" si="3"/>
        <v>-0.00069388</v>
      </c>
      <c r="W10" s="51">
        <f t="shared" si="4"/>
        <v>2.4662e-5</v>
      </c>
      <c r="X10" s="12"/>
      <c r="Y10" s="12"/>
      <c r="Z10" s="12"/>
      <c r="AA10" s="12"/>
      <c r="AB10" s="57"/>
      <c r="AC10" s="57"/>
      <c r="AD10" s="57"/>
      <c r="AE10" s="57"/>
      <c r="AF10" s="57"/>
      <c r="AG10" s="57"/>
      <c r="AH10" s="57"/>
    </row>
    <row r="11" ht="13.5" spans="1:34">
      <c r="A11" s="12" t="s">
        <v>44</v>
      </c>
      <c r="B11" s="12">
        <v>10047</v>
      </c>
      <c r="C11" s="20" t="s">
        <v>45</v>
      </c>
      <c r="D11" s="14">
        <v>0</v>
      </c>
      <c r="E11" s="32"/>
      <c r="F11" s="32"/>
      <c r="G11" s="32"/>
      <c r="H11" s="29">
        <v>0</v>
      </c>
      <c r="I11" s="32">
        <v>1.89</v>
      </c>
      <c r="J11" s="32">
        <v>6.1</v>
      </c>
      <c r="K11" s="32">
        <v>0.05</v>
      </c>
      <c r="L11" s="35">
        <v>148.32</v>
      </c>
      <c r="M11" s="49" t="s">
        <v>46</v>
      </c>
      <c r="N11" s="32">
        <v>1.89</v>
      </c>
      <c r="O11" s="46" t="s">
        <v>30</v>
      </c>
      <c r="P11" s="32">
        <v>6.1</v>
      </c>
      <c r="Q11" s="28" t="s">
        <v>31</v>
      </c>
      <c r="R11" s="32">
        <v>0.05</v>
      </c>
      <c r="S11" s="28" t="s">
        <v>32</v>
      </c>
      <c r="T11" s="51">
        <f t="shared" si="1"/>
        <v>-148.32</v>
      </c>
      <c r="U11" s="54">
        <f t="shared" si="2"/>
        <v>-2.803248</v>
      </c>
      <c r="V11" s="51">
        <f t="shared" si="3"/>
        <v>-0.00904752</v>
      </c>
      <c r="W11" s="51">
        <f t="shared" si="4"/>
        <v>-7.416e-5</v>
      </c>
      <c r="X11" s="12"/>
      <c r="Y11" s="12"/>
      <c r="Z11" s="12"/>
      <c r="AA11" s="12"/>
      <c r="AB11" s="57"/>
      <c r="AC11" s="57"/>
      <c r="AD11" s="57"/>
      <c r="AE11" s="57"/>
      <c r="AF11" s="57"/>
      <c r="AG11" s="57"/>
      <c r="AH11" s="57"/>
    </row>
    <row r="12" ht="13.5" spans="1:34">
      <c r="A12" s="12" t="s">
        <v>40</v>
      </c>
      <c r="B12" s="12">
        <v>10049</v>
      </c>
      <c r="C12" s="20" t="s">
        <v>47</v>
      </c>
      <c r="D12" s="21">
        <v>237</v>
      </c>
      <c r="E12" s="32">
        <v>12.71</v>
      </c>
      <c r="F12" s="32">
        <v>130.6</v>
      </c>
      <c r="G12" s="32">
        <v>1.15</v>
      </c>
      <c r="H12" s="29">
        <v>-721.29</v>
      </c>
      <c r="I12" s="32">
        <v>11.5</v>
      </c>
      <c r="J12" s="32">
        <v>118.6</v>
      </c>
      <c r="K12" s="32">
        <v>0.67</v>
      </c>
      <c r="L12" s="35">
        <v>33.3</v>
      </c>
      <c r="M12" s="45" t="s">
        <v>29</v>
      </c>
      <c r="N12" s="32">
        <v>11.5</v>
      </c>
      <c r="O12" s="46" t="s">
        <v>30</v>
      </c>
      <c r="P12" s="32">
        <v>118.6</v>
      </c>
      <c r="Q12" s="28" t="s">
        <v>31</v>
      </c>
      <c r="R12" s="32">
        <v>0.67</v>
      </c>
      <c r="S12" s="28" t="s">
        <v>32</v>
      </c>
      <c r="T12" s="51">
        <f t="shared" si="1"/>
        <v>-517.59</v>
      </c>
      <c r="U12" s="54">
        <f t="shared" si="2"/>
        <v>-56.65515</v>
      </c>
      <c r="V12" s="51">
        <f t="shared" si="3"/>
        <v>-0.58542174</v>
      </c>
      <c r="W12" s="51">
        <f t="shared" si="4"/>
        <v>-0.002330253</v>
      </c>
      <c r="X12" s="12"/>
      <c r="Y12" s="12"/>
      <c r="Z12" s="12"/>
      <c r="AA12" s="12"/>
      <c r="AB12" s="57"/>
      <c r="AC12" s="57"/>
      <c r="AD12" s="57"/>
      <c r="AE12" s="57"/>
      <c r="AF12" s="57"/>
      <c r="AG12" s="57"/>
      <c r="AH12" s="57"/>
    </row>
    <row r="13" ht="13.5" spans="1:34">
      <c r="A13" s="12" t="s">
        <v>40</v>
      </c>
      <c r="B13" s="12">
        <v>10051</v>
      </c>
      <c r="C13" s="20" t="s">
        <v>48</v>
      </c>
      <c r="D13" s="21">
        <v>438.54</v>
      </c>
      <c r="E13" s="32">
        <v>99.01</v>
      </c>
      <c r="F13" s="32">
        <v>315</v>
      </c>
      <c r="G13" s="32">
        <v>12.02</v>
      </c>
      <c r="H13" s="29">
        <v>-99.41</v>
      </c>
      <c r="I13" s="32">
        <v>98.95</v>
      </c>
      <c r="J13" s="32">
        <v>420.4</v>
      </c>
      <c r="K13" s="32">
        <v>9.12</v>
      </c>
      <c r="L13" s="35">
        <v>537.95</v>
      </c>
      <c r="M13" s="49" t="s">
        <v>42</v>
      </c>
      <c r="N13" s="32">
        <v>98.95</v>
      </c>
      <c r="O13" s="46" t="s">
        <v>30</v>
      </c>
      <c r="P13" s="32">
        <v>420.4</v>
      </c>
      <c r="Q13" s="28" t="s">
        <v>31</v>
      </c>
      <c r="R13" s="32">
        <v>9.12</v>
      </c>
      <c r="S13" s="28" t="s">
        <v>32</v>
      </c>
      <c r="T13" s="51">
        <f t="shared" si="1"/>
        <v>-198.82</v>
      </c>
      <c r="U13" s="54">
        <f t="shared" si="2"/>
        <v>-196.469266</v>
      </c>
      <c r="V13" s="51">
        <f t="shared" si="3"/>
        <v>-1.29806044</v>
      </c>
      <c r="W13" s="51">
        <f t="shared" si="4"/>
        <v>-0.00541472400000001</v>
      </c>
      <c r="X13" s="12"/>
      <c r="Y13" s="12"/>
      <c r="Z13" s="12"/>
      <c r="AA13" s="12"/>
      <c r="AB13" s="57"/>
      <c r="AC13" s="57"/>
      <c r="AD13" s="57"/>
      <c r="AE13" s="57"/>
      <c r="AF13" s="57"/>
      <c r="AG13" s="57"/>
      <c r="AH13" s="57"/>
    </row>
    <row r="14" ht="13.5" spans="1:34">
      <c r="A14" s="12" t="s">
        <v>40</v>
      </c>
      <c r="B14" s="12">
        <v>10053</v>
      </c>
      <c r="C14" s="20" t="s">
        <v>49</v>
      </c>
      <c r="D14" s="21">
        <v>161.13</v>
      </c>
      <c r="E14" s="32">
        <v>30.51</v>
      </c>
      <c r="F14" s="32">
        <v>13.9</v>
      </c>
      <c r="G14" s="32">
        <v>0.15</v>
      </c>
      <c r="H14" s="29">
        <v>0</v>
      </c>
      <c r="I14" s="32">
        <v>32.79</v>
      </c>
      <c r="J14" s="32">
        <v>16.7</v>
      </c>
      <c r="K14" s="32">
        <v>0.05</v>
      </c>
      <c r="L14" s="35">
        <v>136.06</v>
      </c>
      <c r="M14" s="49" t="s">
        <v>42</v>
      </c>
      <c r="N14" s="32">
        <v>32.79</v>
      </c>
      <c r="O14" s="46" t="s">
        <v>30</v>
      </c>
      <c r="P14" s="32">
        <v>16.7</v>
      </c>
      <c r="Q14" s="28" t="s">
        <v>31</v>
      </c>
      <c r="R14" s="32">
        <v>0.05</v>
      </c>
      <c r="S14" s="28" t="s">
        <v>32</v>
      </c>
      <c r="T14" s="51">
        <f t="shared" si="1"/>
        <v>25.07</v>
      </c>
      <c r="U14" s="54">
        <f t="shared" si="2"/>
        <v>4.54668899999999</v>
      </c>
      <c r="V14" s="51">
        <f t="shared" si="3"/>
        <v>-0.000324949999999998</v>
      </c>
      <c r="W14" s="51">
        <f t="shared" si="4"/>
        <v>0.000173665</v>
      </c>
      <c r="X14" s="12"/>
      <c r="Y14" s="12"/>
      <c r="Z14" s="12"/>
      <c r="AA14" s="12"/>
      <c r="AB14" s="57"/>
      <c r="AC14" s="57"/>
      <c r="AD14" s="57"/>
      <c r="AE14" s="57"/>
      <c r="AF14" s="57"/>
      <c r="AG14" s="57"/>
      <c r="AH14" s="57"/>
    </row>
    <row r="15" ht="13.5" spans="1:34">
      <c r="A15" s="12" t="s">
        <v>40</v>
      </c>
      <c r="B15" s="12">
        <v>10055</v>
      </c>
      <c r="C15" s="20" t="s">
        <v>50</v>
      </c>
      <c r="D15" s="21">
        <v>312.5</v>
      </c>
      <c r="E15" s="32">
        <v>30.51</v>
      </c>
      <c r="F15" s="32">
        <v>13.9</v>
      </c>
      <c r="G15" s="32">
        <v>0.15</v>
      </c>
      <c r="H15" s="29">
        <v>-3399.43</v>
      </c>
      <c r="I15" s="32">
        <v>32.79</v>
      </c>
      <c r="J15" s="32">
        <v>16.7</v>
      </c>
      <c r="K15" s="32">
        <v>0.05</v>
      </c>
      <c r="L15" s="35">
        <v>53.6</v>
      </c>
      <c r="M15" s="45" t="s">
        <v>29</v>
      </c>
      <c r="N15" s="32">
        <v>32.79</v>
      </c>
      <c r="O15" s="46" t="s">
        <v>30</v>
      </c>
      <c r="P15" s="32">
        <v>16.7</v>
      </c>
      <c r="Q15" s="28" t="s">
        <v>31</v>
      </c>
      <c r="R15" s="32">
        <v>0.05</v>
      </c>
      <c r="S15" s="28" t="s">
        <v>32</v>
      </c>
      <c r="T15" s="51">
        <f t="shared" si="1"/>
        <v>-3140.53</v>
      </c>
      <c r="U15" s="54">
        <f t="shared" si="2"/>
        <v>-1036.904787</v>
      </c>
      <c r="V15" s="51">
        <f t="shared" si="3"/>
        <v>-0.53321851</v>
      </c>
      <c r="W15" s="51">
        <f t="shared" si="4"/>
        <v>-0.001257765</v>
      </c>
      <c r="X15" s="12"/>
      <c r="Y15" s="12"/>
      <c r="Z15" s="12"/>
      <c r="AA15" s="12"/>
      <c r="AB15" s="57"/>
      <c r="AC15" s="57"/>
      <c r="AD15" s="57"/>
      <c r="AE15" s="57"/>
      <c r="AF15" s="57"/>
      <c r="AG15" s="57"/>
      <c r="AH15" s="57"/>
    </row>
    <row r="16" ht="13.5" spans="1:34">
      <c r="A16" s="12" t="s">
        <v>40</v>
      </c>
      <c r="B16" s="12">
        <v>10057</v>
      </c>
      <c r="C16" s="20" t="s">
        <v>51</v>
      </c>
      <c r="D16" s="21">
        <v>63</v>
      </c>
      <c r="E16" s="32">
        <v>12.71</v>
      </c>
      <c r="F16" s="32">
        <v>130.6</v>
      </c>
      <c r="G16" s="32">
        <v>1.15</v>
      </c>
      <c r="H16" s="29">
        <v>-335.66</v>
      </c>
      <c r="I16" s="32">
        <v>11.5</v>
      </c>
      <c r="J16" s="32">
        <v>118.6</v>
      </c>
      <c r="K16" s="32">
        <v>0.67</v>
      </c>
      <c r="L16" s="35">
        <v>11.7</v>
      </c>
      <c r="M16" s="45" t="s">
        <v>29</v>
      </c>
      <c r="N16" s="32">
        <v>11.5</v>
      </c>
      <c r="O16" s="46" t="s">
        <v>30</v>
      </c>
      <c r="P16" s="32">
        <v>118.6</v>
      </c>
      <c r="Q16" s="28" t="s">
        <v>31</v>
      </c>
      <c r="R16" s="32">
        <v>0.67</v>
      </c>
      <c r="S16" s="28" t="s">
        <v>32</v>
      </c>
      <c r="T16" s="51">
        <f t="shared" si="1"/>
        <v>-284.36</v>
      </c>
      <c r="U16" s="54">
        <f t="shared" si="2"/>
        <v>-31.9391</v>
      </c>
      <c r="V16" s="51">
        <f t="shared" si="3"/>
        <v>-0.32969096</v>
      </c>
      <c r="W16" s="51">
        <f t="shared" si="4"/>
        <v>-0.001602812</v>
      </c>
      <c r="X16" s="12"/>
      <c r="Y16" s="12"/>
      <c r="Z16" s="12"/>
      <c r="AA16" s="12"/>
      <c r="AB16" s="57"/>
      <c r="AC16" s="57"/>
      <c r="AD16" s="57"/>
      <c r="AE16" s="57"/>
      <c r="AF16" s="57"/>
      <c r="AG16" s="57"/>
      <c r="AH16" s="57"/>
    </row>
    <row r="17" ht="13.5" spans="1:34">
      <c r="A17" s="12" t="s">
        <v>40</v>
      </c>
      <c r="B17" s="12">
        <v>10059</v>
      </c>
      <c r="C17" s="20" t="s">
        <v>52</v>
      </c>
      <c r="D17" s="21">
        <v>2719.13</v>
      </c>
      <c r="E17" s="28">
        <v>7.01934074501771</v>
      </c>
      <c r="F17" s="28">
        <v>75.2281060486258</v>
      </c>
      <c r="G17" s="28">
        <v>0.514870565217551</v>
      </c>
      <c r="H17" s="29">
        <v>-495.54</v>
      </c>
      <c r="I17" s="28">
        <v>6.60652732898352</v>
      </c>
      <c r="J17" s="28">
        <v>77.3118304162161</v>
      </c>
      <c r="K17" s="28">
        <v>0.493356029888881</v>
      </c>
      <c r="L17" s="35">
        <v>3060.67</v>
      </c>
      <c r="M17" s="45" t="s">
        <v>29</v>
      </c>
      <c r="N17" s="28">
        <v>6.60652732898352</v>
      </c>
      <c r="O17" s="46" t="s">
        <v>30</v>
      </c>
      <c r="P17" s="28">
        <v>77.3118304162161</v>
      </c>
      <c r="Q17" s="28" t="s">
        <v>31</v>
      </c>
      <c r="R17" s="28">
        <v>0.493356029888881</v>
      </c>
      <c r="S17" s="28" t="s">
        <v>32</v>
      </c>
      <c r="T17" s="51">
        <f t="shared" si="1"/>
        <v>-837.08</v>
      </c>
      <c r="U17" s="54">
        <f t="shared" si="2"/>
        <v>-44.0769855260448</v>
      </c>
      <c r="V17" s="51">
        <f t="shared" si="3"/>
        <v>-0.703821044444519</v>
      </c>
      <c r="W17" s="51">
        <f t="shared" si="4"/>
        <v>-0.00354477647051138</v>
      </c>
      <c r="X17" s="12"/>
      <c r="Y17" s="12"/>
      <c r="Z17" s="12"/>
      <c r="AA17" s="12"/>
      <c r="AB17" s="57"/>
      <c r="AC17" s="57"/>
      <c r="AD17" s="57"/>
      <c r="AE17" s="57"/>
      <c r="AF17" s="57"/>
      <c r="AG17" s="57"/>
      <c r="AH17" s="57"/>
    </row>
    <row r="18" ht="13.5" spans="1:34">
      <c r="A18" s="12" t="s">
        <v>40</v>
      </c>
      <c r="B18" s="12">
        <v>10061</v>
      </c>
      <c r="C18" s="20" t="s">
        <v>53</v>
      </c>
      <c r="D18" s="14">
        <v>666</v>
      </c>
      <c r="E18" s="33">
        <v>99.57</v>
      </c>
      <c r="F18" s="33">
        <v>329.29</v>
      </c>
      <c r="G18" s="33">
        <v>11.6</v>
      </c>
      <c r="H18" s="29">
        <v>0</v>
      </c>
      <c r="I18" s="33">
        <v>99.51</v>
      </c>
      <c r="J18" s="33">
        <v>367.65</v>
      </c>
      <c r="K18" s="33">
        <v>6.65</v>
      </c>
      <c r="L18" s="35">
        <v>890</v>
      </c>
      <c r="M18" s="45" t="s">
        <v>29</v>
      </c>
      <c r="N18" s="33">
        <v>99.51</v>
      </c>
      <c r="O18" s="46" t="s">
        <v>30</v>
      </c>
      <c r="P18" s="33">
        <v>367.65</v>
      </c>
      <c r="Q18" s="28" t="s">
        <v>31</v>
      </c>
      <c r="R18" s="33">
        <v>6.65</v>
      </c>
      <c r="S18" s="28" t="s">
        <v>32</v>
      </c>
      <c r="T18" s="51">
        <f t="shared" si="1"/>
        <v>-224</v>
      </c>
      <c r="U18" s="54">
        <f t="shared" si="2"/>
        <v>-222.5028</v>
      </c>
      <c r="V18" s="51">
        <f t="shared" si="3"/>
        <v>-1.0790136</v>
      </c>
      <c r="W18" s="51">
        <f t="shared" si="4"/>
        <v>0.018071</v>
      </c>
      <c r="X18" s="12"/>
      <c r="Y18" s="12"/>
      <c r="Z18" s="12"/>
      <c r="AA18" s="12"/>
      <c r="AB18" s="57"/>
      <c r="AC18" s="57"/>
      <c r="AD18" s="57"/>
      <c r="AE18" s="57"/>
      <c r="AF18" s="57"/>
      <c r="AG18" s="57"/>
      <c r="AH18" s="57"/>
    </row>
    <row r="19" s="5" customFormat="1" ht="13.5" spans="1:34">
      <c r="A19" s="17" t="s">
        <v>54</v>
      </c>
      <c r="B19" s="17">
        <v>10063</v>
      </c>
      <c r="C19" s="22" t="s">
        <v>55</v>
      </c>
      <c r="D19" s="23">
        <v>283.6</v>
      </c>
      <c r="E19" s="30">
        <v>99.57</v>
      </c>
      <c r="F19" s="30">
        <v>329.29</v>
      </c>
      <c r="G19" s="30">
        <v>11.6</v>
      </c>
      <c r="H19" s="31">
        <v>-26621.68</v>
      </c>
      <c r="I19" s="30">
        <v>99.51</v>
      </c>
      <c r="J19" s="30">
        <v>367.65</v>
      </c>
      <c r="K19" s="30">
        <v>6.65</v>
      </c>
      <c r="L19" s="42">
        <v>822.8</v>
      </c>
      <c r="M19" s="50" t="s">
        <v>46</v>
      </c>
      <c r="N19" s="30">
        <v>99.51</v>
      </c>
      <c r="O19" s="48" t="s">
        <v>30</v>
      </c>
      <c r="P19" s="30">
        <v>367.65</v>
      </c>
      <c r="Q19" s="30" t="s">
        <v>31</v>
      </c>
      <c r="R19" s="30">
        <v>6.65</v>
      </c>
      <c r="S19" s="30" t="s">
        <v>32</v>
      </c>
      <c r="T19" s="52">
        <f t="shared" si="1"/>
        <v>-27160.88</v>
      </c>
      <c r="U19" s="54">
        <f t="shared" si="2"/>
        <v>-27027.621528</v>
      </c>
      <c r="V19" s="51">
        <f t="shared" si="3"/>
        <v>-99.96576428</v>
      </c>
      <c r="W19" s="51">
        <f t="shared" si="4"/>
        <v>-1.79216032</v>
      </c>
      <c r="X19" s="17"/>
      <c r="Y19" s="17"/>
      <c r="Z19" s="17"/>
      <c r="AA19" s="17"/>
      <c r="AB19" s="61"/>
      <c r="AC19" s="61"/>
      <c r="AD19" s="61"/>
      <c r="AE19" s="61"/>
      <c r="AF19" s="61"/>
      <c r="AG19" s="61"/>
      <c r="AH19" s="61"/>
    </row>
    <row r="20" s="3" customFormat="1" ht="13.5" spans="1:34">
      <c r="A20" s="15" t="s">
        <v>40</v>
      </c>
      <c r="B20" s="15">
        <v>10065</v>
      </c>
      <c r="C20" s="20" t="s">
        <v>56</v>
      </c>
      <c r="D20" s="21">
        <v>20.94</v>
      </c>
      <c r="E20" s="28">
        <v>99.57</v>
      </c>
      <c r="F20" s="28">
        <v>329.29</v>
      </c>
      <c r="G20" s="28">
        <v>11.6</v>
      </c>
      <c r="H20" s="29">
        <v>0</v>
      </c>
      <c r="I20" s="28">
        <v>99.51</v>
      </c>
      <c r="J20" s="28">
        <v>367.65</v>
      </c>
      <c r="K20" s="28">
        <v>6.65</v>
      </c>
      <c r="L20" s="35">
        <v>17.96</v>
      </c>
      <c r="M20" s="49" t="s">
        <v>57</v>
      </c>
      <c r="N20" s="28">
        <v>99.51</v>
      </c>
      <c r="O20" s="46" t="s">
        <v>30</v>
      </c>
      <c r="P20" s="28">
        <v>367.65</v>
      </c>
      <c r="Q20" s="28" t="s">
        <v>31</v>
      </c>
      <c r="R20" s="28">
        <v>6.65</v>
      </c>
      <c r="S20" s="28" t="s">
        <v>32</v>
      </c>
      <c r="T20" s="51">
        <f t="shared" si="1"/>
        <v>2.98</v>
      </c>
      <c r="U20" s="54">
        <f t="shared" si="2"/>
        <v>2.977962</v>
      </c>
      <c r="V20" s="51">
        <f t="shared" si="3"/>
        <v>0.00292338600000001</v>
      </c>
      <c r="W20" s="51">
        <f t="shared" si="4"/>
        <v>0.0012347</v>
      </c>
      <c r="X20" s="15"/>
      <c r="Y20" s="15"/>
      <c r="Z20" s="15"/>
      <c r="AA20" s="15"/>
      <c r="AB20" s="59"/>
      <c r="AC20" s="59"/>
      <c r="AD20" s="59"/>
      <c r="AE20" s="59"/>
      <c r="AF20" s="59"/>
      <c r="AG20" s="59"/>
      <c r="AH20" s="59"/>
    </row>
    <row r="21" ht="13.5" spans="1:34">
      <c r="A21" s="12" t="s">
        <v>40</v>
      </c>
      <c r="B21" s="12">
        <v>10067</v>
      </c>
      <c r="C21" s="20" t="s">
        <v>58</v>
      </c>
      <c r="D21" s="21">
        <v>14</v>
      </c>
      <c r="E21" s="28">
        <v>99.57</v>
      </c>
      <c r="F21" s="28">
        <v>329.29</v>
      </c>
      <c r="G21" s="28">
        <v>11.6</v>
      </c>
      <c r="H21" s="29">
        <v>-11.2</v>
      </c>
      <c r="I21" s="28">
        <v>99.51</v>
      </c>
      <c r="J21" s="28">
        <v>367.65</v>
      </c>
      <c r="K21" s="28">
        <v>6.65</v>
      </c>
      <c r="L21" s="35">
        <v>25.2</v>
      </c>
      <c r="M21" s="46" t="s">
        <v>34</v>
      </c>
      <c r="N21" s="28">
        <v>99.51</v>
      </c>
      <c r="O21" s="46" t="s">
        <v>30</v>
      </c>
      <c r="P21" s="28">
        <v>367.65</v>
      </c>
      <c r="Q21" s="28" t="s">
        <v>31</v>
      </c>
      <c r="R21" s="28">
        <v>6.65</v>
      </c>
      <c r="S21" s="28" t="s">
        <v>32</v>
      </c>
      <c r="T21" s="51">
        <f t="shared" si="1"/>
        <v>-22.4</v>
      </c>
      <c r="U21" s="54">
        <f t="shared" si="2"/>
        <v>-22.28184</v>
      </c>
      <c r="V21" s="51">
        <f t="shared" si="3"/>
        <v>-0.087724</v>
      </c>
      <c r="W21" s="51">
        <f t="shared" si="4"/>
        <v>-0.0007966</v>
      </c>
      <c r="X21" s="12"/>
      <c r="Y21" s="12"/>
      <c r="Z21" s="12"/>
      <c r="AA21" s="12"/>
      <c r="AB21" s="57"/>
      <c r="AC21" s="57"/>
      <c r="AD21" s="57"/>
      <c r="AE21" s="57"/>
      <c r="AF21" s="57"/>
      <c r="AG21" s="57"/>
      <c r="AH21" s="57"/>
    </row>
    <row r="22" ht="13.5" spans="1:34">
      <c r="A22" s="12" t="s">
        <v>40</v>
      </c>
      <c r="B22" s="12">
        <v>10069</v>
      </c>
      <c r="C22" s="20" t="s">
        <v>59</v>
      </c>
      <c r="D22" s="21">
        <v>136.8</v>
      </c>
      <c r="E22" s="28">
        <v>39.84</v>
      </c>
      <c r="F22" s="28">
        <v>57.6</v>
      </c>
      <c r="G22" s="28">
        <v>1.32</v>
      </c>
      <c r="H22" s="29">
        <v>-178.2</v>
      </c>
      <c r="I22" s="28">
        <v>44.8352380952381</v>
      </c>
      <c r="J22" s="28">
        <v>95.9555555555556</v>
      </c>
      <c r="K22" s="28">
        <v>1.81904761904762</v>
      </c>
      <c r="L22" s="35">
        <v>315</v>
      </c>
      <c r="M22" s="46" t="s">
        <v>34</v>
      </c>
      <c r="N22" s="28">
        <v>44.8352380952381</v>
      </c>
      <c r="O22" s="46" t="s">
        <v>30</v>
      </c>
      <c r="P22" s="28">
        <v>95.9555555555556</v>
      </c>
      <c r="Q22" s="28" t="s">
        <v>31</v>
      </c>
      <c r="R22" s="28">
        <v>1.81904761904762</v>
      </c>
      <c r="S22" s="28" t="s">
        <v>32</v>
      </c>
      <c r="T22" s="51">
        <f t="shared" si="1"/>
        <v>-356.4</v>
      </c>
      <c r="U22" s="54">
        <f t="shared" si="2"/>
        <v>-166.626274285714</v>
      </c>
      <c r="V22" s="51">
        <f t="shared" si="3"/>
        <v>-0.394456</v>
      </c>
      <c r="W22" s="51">
        <f t="shared" si="4"/>
        <v>-0.00716578285714286</v>
      </c>
      <c r="X22" s="12"/>
      <c r="Y22" s="12"/>
      <c r="Z22" s="12"/>
      <c r="AA22" s="12"/>
      <c r="AB22" s="57"/>
      <c r="AC22" s="57"/>
      <c r="AD22" s="57"/>
      <c r="AE22" s="57"/>
      <c r="AF22" s="57"/>
      <c r="AG22" s="57"/>
      <c r="AH22" s="57"/>
    </row>
    <row r="23" ht="13.5" spans="1:34">
      <c r="A23" s="12" t="s">
        <v>40</v>
      </c>
      <c r="B23" s="12">
        <v>10071</v>
      </c>
      <c r="C23" s="20" t="s">
        <v>60</v>
      </c>
      <c r="D23" s="21">
        <v>70</v>
      </c>
      <c r="E23" s="28">
        <v>56.1</v>
      </c>
      <c r="F23" s="28">
        <v>72.8</v>
      </c>
      <c r="G23" s="28">
        <v>0.128571428571429</v>
      </c>
      <c r="H23" s="29">
        <v>-40.14</v>
      </c>
      <c r="I23" s="28"/>
      <c r="J23" s="28"/>
      <c r="K23" s="28"/>
      <c r="L23" s="35">
        <v>0</v>
      </c>
      <c r="M23" s="45" t="s">
        <v>29</v>
      </c>
      <c r="N23" s="28"/>
      <c r="O23" s="46" t="s">
        <v>30</v>
      </c>
      <c r="P23" s="28"/>
      <c r="Q23" s="28" t="s">
        <v>31</v>
      </c>
      <c r="R23" s="28"/>
      <c r="S23" s="28" t="s">
        <v>32</v>
      </c>
      <c r="T23" s="51">
        <f t="shared" si="1"/>
        <v>29.86</v>
      </c>
      <c r="U23" s="54">
        <f t="shared" si="2"/>
        <v>39.27</v>
      </c>
      <c r="V23" s="51">
        <f t="shared" si="3"/>
        <v>0.05096</v>
      </c>
      <c r="W23" s="51">
        <f t="shared" si="4"/>
        <v>9.00000000000003e-5</v>
      </c>
      <c r="X23" s="12"/>
      <c r="Y23" s="12"/>
      <c r="Z23" s="12"/>
      <c r="AA23" s="12"/>
      <c r="AB23" s="57"/>
      <c r="AC23" s="57"/>
      <c r="AD23" s="57"/>
      <c r="AE23" s="57"/>
      <c r="AF23" s="57"/>
      <c r="AG23" s="57"/>
      <c r="AH23" s="57"/>
    </row>
    <row r="24" ht="13.5" spans="1:34">
      <c r="A24" s="12" t="s">
        <v>40</v>
      </c>
      <c r="B24" s="12">
        <v>10073</v>
      </c>
      <c r="C24" s="20" t="s">
        <v>61</v>
      </c>
      <c r="D24" s="24">
        <v>0</v>
      </c>
      <c r="E24" s="28"/>
      <c r="F24" s="28"/>
      <c r="G24" s="28"/>
      <c r="H24" s="29">
        <v>-6.02</v>
      </c>
      <c r="I24" s="28"/>
      <c r="J24" s="28"/>
      <c r="K24" s="28"/>
      <c r="L24" s="35">
        <v>0</v>
      </c>
      <c r="M24" s="45" t="s">
        <v>29</v>
      </c>
      <c r="N24" s="28"/>
      <c r="O24" s="46" t="s">
        <v>30</v>
      </c>
      <c r="P24" s="28"/>
      <c r="Q24" s="28" t="s">
        <v>31</v>
      </c>
      <c r="R24" s="28"/>
      <c r="S24" s="28" t="s">
        <v>32</v>
      </c>
      <c r="T24" s="51">
        <f t="shared" si="1"/>
        <v>-6.02</v>
      </c>
      <c r="U24" s="54">
        <f t="shared" si="2"/>
        <v>0</v>
      </c>
      <c r="V24" s="51">
        <f t="shared" si="3"/>
        <v>0</v>
      </c>
      <c r="W24" s="51">
        <f t="shared" si="4"/>
        <v>0</v>
      </c>
      <c r="X24" s="12"/>
      <c r="Y24" s="12"/>
      <c r="Z24" s="12"/>
      <c r="AA24" s="12"/>
      <c r="AB24" s="57"/>
      <c r="AC24" s="57"/>
      <c r="AD24" s="57"/>
      <c r="AE24" s="57"/>
      <c r="AF24" s="57"/>
      <c r="AG24" s="57"/>
      <c r="AH24" s="57"/>
    </row>
    <row r="25" ht="13.5" spans="1:34">
      <c r="A25" s="12" t="s">
        <v>27</v>
      </c>
      <c r="B25" s="12">
        <v>10075</v>
      </c>
      <c r="C25" s="20" t="s">
        <v>62</v>
      </c>
      <c r="D25" s="21">
        <v>53.912</v>
      </c>
      <c r="E25" s="28">
        <v>99.57</v>
      </c>
      <c r="F25" s="28">
        <v>329.29</v>
      </c>
      <c r="G25" s="28">
        <v>11.6</v>
      </c>
      <c r="H25" s="29">
        <v>3883.32</v>
      </c>
      <c r="I25" s="28">
        <v>99.51</v>
      </c>
      <c r="J25" s="28">
        <v>367.65</v>
      </c>
      <c r="K25" s="28">
        <v>6.65</v>
      </c>
      <c r="L25" s="35">
        <v>34.147</v>
      </c>
      <c r="M25" s="49" t="s">
        <v>46</v>
      </c>
      <c r="N25" s="28">
        <v>99.51</v>
      </c>
      <c r="O25" s="46" t="s">
        <v>30</v>
      </c>
      <c r="P25" s="28">
        <v>367.65</v>
      </c>
      <c r="Q25" s="28" t="s">
        <v>31</v>
      </c>
      <c r="R25" s="28">
        <v>6.65</v>
      </c>
      <c r="S25" s="28" t="s">
        <v>32</v>
      </c>
      <c r="T25" s="51">
        <f t="shared" si="1"/>
        <v>3903.085</v>
      </c>
      <c r="U25" s="54">
        <f t="shared" si="2"/>
        <v>3883.9922307</v>
      </c>
      <c r="V25" s="51">
        <f t="shared" si="3"/>
        <v>14.3290113593</v>
      </c>
      <c r="W25" s="51">
        <f t="shared" si="4"/>
        <v>0.2622237965</v>
      </c>
      <c r="X25" s="12"/>
      <c r="Y25" s="12"/>
      <c r="Z25" s="12"/>
      <c r="AA25" s="12"/>
      <c r="AB25" s="57"/>
      <c r="AC25" s="57"/>
      <c r="AD25" s="57"/>
      <c r="AE25" s="57"/>
      <c r="AF25" s="57"/>
      <c r="AG25" s="57"/>
      <c r="AH25" s="57"/>
    </row>
    <row r="26" ht="13.5" spans="1:34">
      <c r="A26" s="12" t="s">
        <v>27</v>
      </c>
      <c r="B26" s="12">
        <v>10077</v>
      </c>
      <c r="C26" s="20" t="s">
        <v>63</v>
      </c>
      <c r="D26" s="21">
        <v>6.72</v>
      </c>
      <c r="E26" s="28">
        <v>100</v>
      </c>
      <c r="F26" s="28"/>
      <c r="G26" s="28"/>
      <c r="H26" s="29">
        <v>17.4</v>
      </c>
      <c r="I26" s="28">
        <v>100</v>
      </c>
      <c r="J26" s="28"/>
      <c r="K26" s="28"/>
      <c r="L26" s="35">
        <v>8.5</v>
      </c>
      <c r="M26" s="49" t="s">
        <v>46</v>
      </c>
      <c r="N26" s="28">
        <v>100</v>
      </c>
      <c r="O26" s="46" t="s">
        <v>30</v>
      </c>
      <c r="P26" s="28"/>
      <c r="Q26" s="28" t="s">
        <v>31</v>
      </c>
      <c r="R26" s="28"/>
      <c r="S26" s="28" t="s">
        <v>32</v>
      </c>
      <c r="T26" s="51">
        <f t="shared" si="1"/>
        <v>15.62</v>
      </c>
      <c r="U26" s="54">
        <f t="shared" si="2"/>
        <v>15.62</v>
      </c>
      <c r="V26" s="51">
        <f t="shared" si="3"/>
        <v>0</v>
      </c>
      <c r="W26" s="51">
        <f t="shared" si="4"/>
        <v>0</v>
      </c>
      <c r="X26" s="12"/>
      <c r="Y26" s="12"/>
      <c r="Z26" s="12"/>
      <c r="AA26" s="12"/>
      <c r="AB26" s="57"/>
      <c r="AC26" s="57"/>
      <c r="AD26" s="57"/>
      <c r="AE26" s="57"/>
      <c r="AF26" s="57"/>
      <c r="AG26" s="57"/>
      <c r="AH26" s="57"/>
    </row>
    <row r="27" ht="13.5" spans="1:27">
      <c r="A27" s="12" t="s">
        <v>27</v>
      </c>
      <c r="B27" s="12">
        <v>10079</v>
      </c>
      <c r="C27" s="20" t="s">
        <v>64</v>
      </c>
      <c r="D27" s="21">
        <v>5.4</v>
      </c>
      <c r="E27" s="28">
        <v>99.74</v>
      </c>
      <c r="F27" s="28">
        <v>2.61</v>
      </c>
      <c r="G27" s="28"/>
      <c r="H27" s="29">
        <v>37.68</v>
      </c>
      <c r="I27" s="28">
        <v>99.93</v>
      </c>
      <c r="J27" s="28">
        <v>2.47</v>
      </c>
      <c r="K27" s="28"/>
      <c r="L27" s="35">
        <v>2.28</v>
      </c>
      <c r="M27" s="49" t="s">
        <v>57</v>
      </c>
      <c r="N27" s="28">
        <v>99.93</v>
      </c>
      <c r="O27" s="46" t="s">
        <v>30</v>
      </c>
      <c r="P27" s="28">
        <v>2.47</v>
      </c>
      <c r="Q27" s="28" t="s">
        <v>31</v>
      </c>
      <c r="R27" s="28"/>
      <c r="S27" s="28" t="s">
        <v>32</v>
      </c>
      <c r="T27" s="51">
        <f t="shared" si="1"/>
        <v>40.8</v>
      </c>
      <c r="U27" s="54">
        <f t="shared" si="2"/>
        <v>40.76118</v>
      </c>
      <c r="V27" s="51">
        <f t="shared" si="3"/>
        <v>0.00101532</v>
      </c>
      <c r="W27" s="51">
        <f t="shared" si="4"/>
        <v>0</v>
      </c>
      <c r="X27" s="53"/>
      <c r="Y27" s="53"/>
      <c r="Z27" s="53"/>
      <c r="AA27" s="53"/>
    </row>
    <row r="28" ht="13.5" spans="1:27">
      <c r="A28" s="12" t="s">
        <v>65</v>
      </c>
      <c r="B28" s="12">
        <v>10081</v>
      </c>
      <c r="C28" s="20" t="s">
        <v>66</v>
      </c>
      <c r="D28" s="21"/>
      <c r="E28" s="28"/>
      <c r="F28" s="28"/>
      <c r="G28" s="28"/>
      <c r="H28" s="29">
        <f>-0.66</f>
        <v>-0.66</v>
      </c>
      <c r="I28" s="28"/>
      <c r="J28" s="28"/>
      <c r="K28" s="28"/>
      <c r="L28" s="35">
        <v>90.747</v>
      </c>
      <c r="M28" s="49" t="s">
        <v>46</v>
      </c>
      <c r="N28" s="28"/>
      <c r="O28" s="46" t="s">
        <v>30</v>
      </c>
      <c r="P28" s="28"/>
      <c r="Q28" s="28" t="s">
        <v>31</v>
      </c>
      <c r="R28" s="28"/>
      <c r="S28" s="28" t="s">
        <v>32</v>
      </c>
      <c r="T28" s="51">
        <f t="shared" si="1"/>
        <v>-91.407</v>
      </c>
      <c r="U28" s="54">
        <f t="shared" si="2"/>
        <v>0</v>
      </c>
      <c r="V28" s="51">
        <f t="shared" si="3"/>
        <v>0</v>
      </c>
      <c r="W28" s="51">
        <f t="shared" si="4"/>
        <v>0</v>
      </c>
      <c r="X28" s="53"/>
      <c r="Y28" s="53"/>
      <c r="Z28" s="53"/>
      <c r="AA28" s="53"/>
    </row>
    <row r="29" ht="13.5" spans="1:27">
      <c r="A29" s="12" t="s">
        <v>40</v>
      </c>
      <c r="B29" s="12">
        <v>10083</v>
      </c>
      <c r="C29" s="20" t="s">
        <v>67</v>
      </c>
      <c r="D29" s="24"/>
      <c r="E29" s="28"/>
      <c r="F29" s="28"/>
      <c r="G29" s="28"/>
      <c r="H29" s="29">
        <v>-103678.32</v>
      </c>
      <c r="I29" s="28"/>
      <c r="J29" s="28"/>
      <c r="K29" s="28"/>
      <c r="L29" s="35">
        <v>0</v>
      </c>
      <c r="M29" s="45" t="s">
        <v>29</v>
      </c>
      <c r="N29" s="28"/>
      <c r="O29" s="46" t="s">
        <v>30</v>
      </c>
      <c r="P29" s="28"/>
      <c r="Q29" s="28" t="s">
        <v>31</v>
      </c>
      <c r="R29" s="28"/>
      <c r="S29" s="28" t="s">
        <v>32</v>
      </c>
      <c r="T29" s="51">
        <f t="shared" si="1"/>
        <v>-103678.32</v>
      </c>
      <c r="U29" s="54">
        <f t="shared" si="2"/>
        <v>0</v>
      </c>
      <c r="V29" s="51">
        <f t="shared" si="3"/>
        <v>0</v>
      </c>
      <c r="W29" s="51">
        <f t="shared" si="4"/>
        <v>0</v>
      </c>
      <c r="X29" s="53"/>
      <c r="Y29" s="53"/>
      <c r="Z29" s="53"/>
      <c r="AA29" s="53"/>
    </row>
    <row r="30" ht="13.5" spans="1:27">
      <c r="A30" s="12" t="s">
        <v>68</v>
      </c>
      <c r="B30" s="12">
        <v>10085</v>
      </c>
      <c r="C30" s="20" t="s">
        <v>69</v>
      </c>
      <c r="D30" s="21">
        <v>71.55</v>
      </c>
      <c r="E30" s="32">
        <v>4.17355012607599</v>
      </c>
      <c r="F30" s="32">
        <v>349.50004347448</v>
      </c>
      <c r="G30" s="32">
        <v>1.68680984262238</v>
      </c>
      <c r="H30" s="29">
        <v>-32.3466775499191</v>
      </c>
      <c r="I30" s="32">
        <v>4.8133822605706</v>
      </c>
      <c r="J30" s="32">
        <v>304.483894784401</v>
      </c>
      <c r="K30" s="32">
        <v>1.39949530012011</v>
      </c>
      <c r="L30" s="35">
        <v>1409.509</v>
      </c>
      <c r="M30" s="49" t="s">
        <v>46</v>
      </c>
      <c r="N30" s="32">
        <v>4.8133822605706</v>
      </c>
      <c r="O30" s="46" t="s">
        <v>30</v>
      </c>
      <c r="P30" s="32">
        <v>304.483894784401</v>
      </c>
      <c r="Q30" s="28" t="s">
        <v>31</v>
      </c>
      <c r="R30" s="32">
        <v>1.39949530012011</v>
      </c>
      <c r="S30" s="28" t="s">
        <v>32</v>
      </c>
      <c r="T30" s="51">
        <f t="shared" si="1"/>
        <v>-1370.30567754992</v>
      </c>
      <c r="U30" s="54">
        <f t="shared" si="2"/>
        <v>-66.4158502910105</v>
      </c>
      <c r="V30" s="51">
        <f t="shared" si="3"/>
        <v>-4.14015104306802</v>
      </c>
      <c r="W30" s="51">
        <f t="shared" si="4"/>
        <v>-0.0189717899994298</v>
      </c>
      <c r="X30" s="53"/>
      <c r="Y30" s="53"/>
      <c r="Z30" s="53"/>
      <c r="AA30" s="53"/>
    </row>
    <row r="31" ht="13.5" spans="1:27">
      <c r="A31" s="12" t="s">
        <v>27</v>
      </c>
      <c r="B31" s="12">
        <v>10087</v>
      </c>
      <c r="C31" s="20" t="s">
        <v>70</v>
      </c>
      <c r="D31" s="21">
        <v>0</v>
      </c>
      <c r="E31" s="32"/>
      <c r="F31" s="32"/>
      <c r="G31" s="32"/>
      <c r="H31" s="29">
        <v>0</v>
      </c>
      <c r="I31" s="32"/>
      <c r="J31" s="32"/>
      <c r="K31" s="32"/>
      <c r="L31" s="35">
        <v>1280.57400399849</v>
      </c>
      <c r="M31" s="45" t="s">
        <v>29</v>
      </c>
      <c r="N31" s="32"/>
      <c r="O31" s="46" t="s">
        <v>30</v>
      </c>
      <c r="P31" s="32"/>
      <c r="Q31" s="28" t="s">
        <v>31</v>
      </c>
      <c r="R31" s="32"/>
      <c r="S31" s="28" t="s">
        <v>32</v>
      </c>
      <c r="T31" s="51">
        <f t="shared" si="1"/>
        <v>-1280.57400399849</v>
      </c>
      <c r="U31" s="54">
        <f t="shared" si="2"/>
        <v>0</v>
      </c>
      <c r="V31" s="51">
        <f t="shared" si="3"/>
        <v>0</v>
      </c>
      <c r="W31" s="51">
        <f t="shared" si="4"/>
        <v>0</v>
      </c>
      <c r="X31" s="53"/>
      <c r="Y31" s="53"/>
      <c r="Z31" s="53"/>
      <c r="AA31" s="53"/>
    </row>
    <row r="32" ht="13.5" spans="1:27">
      <c r="A32" s="12" t="s">
        <v>27</v>
      </c>
      <c r="B32" s="12">
        <v>10089</v>
      </c>
      <c r="C32" s="20" t="s">
        <v>71</v>
      </c>
      <c r="D32" s="21">
        <v>3202.12</v>
      </c>
      <c r="E32" s="32">
        <v>2.2910522556046</v>
      </c>
      <c r="F32" s="32">
        <v>5.83986655846434</v>
      </c>
      <c r="G32" s="32">
        <v>0.304094114429356</v>
      </c>
      <c r="H32" s="29">
        <v>-309.480494252985</v>
      </c>
      <c r="I32" s="32">
        <v>1.92506752351351</v>
      </c>
      <c r="J32" s="32">
        <v>5.04927602448796</v>
      </c>
      <c r="K32" s="32">
        <v>0.254698622002414</v>
      </c>
      <c r="L32" s="35">
        <v>130.624</v>
      </c>
      <c r="M32" s="45" t="s">
        <v>29</v>
      </c>
      <c r="N32" s="32">
        <v>1.92506752351351</v>
      </c>
      <c r="O32" s="46" t="s">
        <v>30</v>
      </c>
      <c r="P32" s="32">
        <v>5.04927602448796</v>
      </c>
      <c r="Q32" s="28" t="s">
        <v>31</v>
      </c>
      <c r="R32" s="32">
        <v>0.254698622002414</v>
      </c>
      <c r="S32" s="28" t="s">
        <v>32</v>
      </c>
      <c r="T32" s="51">
        <f t="shared" si="1"/>
        <v>2762.01550574702</v>
      </c>
      <c r="U32" s="54">
        <f t="shared" si="2"/>
        <v>64.8899337987784</v>
      </c>
      <c r="V32" s="51">
        <f t="shared" si="3"/>
        <v>0.164777444330888</v>
      </c>
      <c r="W32" s="51">
        <f t="shared" si="4"/>
        <v>0.00861651837473225</v>
      </c>
      <c r="X32" s="53"/>
      <c r="Y32" s="53"/>
      <c r="Z32" s="53"/>
      <c r="AA32" s="53"/>
    </row>
    <row r="33" ht="13.5" spans="1:27">
      <c r="A33" s="12" t="s">
        <v>27</v>
      </c>
      <c r="B33" s="12">
        <v>10091</v>
      </c>
      <c r="C33" s="25" t="s">
        <v>72</v>
      </c>
      <c r="D33" s="26">
        <v>3148.62</v>
      </c>
      <c r="E33" s="32">
        <v>0.0852783861014548</v>
      </c>
      <c r="F33" s="32"/>
      <c r="G33" s="32"/>
      <c r="H33" s="29">
        <v>636.9064049137</v>
      </c>
      <c r="I33" s="32">
        <v>0.0847237310009935</v>
      </c>
      <c r="J33" s="32"/>
      <c r="K33" s="32"/>
      <c r="L33" s="43"/>
      <c r="M33" s="45" t="s">
        <v>29</v>
      </c>
      <c r="N33" s="32">
        <v>0.0847237310009935</v>
      </c>
      <c r="O33" s="46" t="s">
        <v>30</v>
      </c>
      <c r="P33" s="32"/>
      <c r="Q33" s="28" t="s">
        <v>31</v>
      </c>
      <c r="R33" s="32"/>
      <c r="S33" s="28" t="s">
        <v>32</v>
      </c>
      <c r="T33" s="51">
        <f t="shared" si="1"/>
        <v>3785.5264049137</v>
      </c>
      <c r="U33" s="54">
        <f t="shared" si="2"/>
        <v>3.22470318969481</v>
      </c>
      <c r="V33" s="51">
        <f t="shared" si="3"/>
        <v>0</v>
      </c>
      <c r="W33" s="51">
        <f t="shared" si="4"/>
        <v>0</v>
      </c>
      <c r="X33" s="53"/>
      <c r="Y33" s="53"/>
      <c r="Z33" s="53"/>
      <c r="AA33" s="53"/>
    </row>
    <row r="34" ht="13.5" spans="1:27">
      <c r="A34" s="12" t="s">
        <v>40</v>
      </c>
      <c r="B34" s="12">
        <v>10093</v>
      </c>
      <c r="C34" s="25" t="s">
        <v>45</v>
      </c>
      <c r="D34" s="26">
        <v>294.48</v>
      </c>
      <c r="E34" s="32">
        <v>0.129344121451298</v>
      </c>
      <c r="F34" s="32">
        <v>1.3500882750026</v>
      </c>
      <c r="G34" s="32">
        <v>0.160500004720588</v>
      </c>
      <c r="H34" s="29">
        <v>-58.06</v>
      </c>
      <c r="I34" s="32">
        <v>0.133206761391475</v>
      </c>
      <c r="J34" s="32">
        <v>1.09474522292994</v>
      </c>
      <c r="K34" s="32">
        <v>0.130144536991671</v>
      </c>
      <c r="L34" s="43"/>
      <c r="M34" s="45" t="s">
        <v>29</v>
      </c>
      <c r="N34" s="32">
        <v>0.133206761391475</v>
      </c>
      <c r="O34" s="46" t="s">
        <v>30</v>
      </c>
      <c r="P34" s="32">
        <v>1.09474522292994</v>
      </c>
      <c r="Q34" s="28" t="s">
        <v>31</v>
      </c>
      <c r="R34" s="32">
        <v>0.130144536991671</v>
      </c>
      <c r="S34" s="28" t="s">
        <v>32</v>
      </c>
      <c r="T34" s="51">
        <f t="shared" si="1"/>
        <v>236.42</v>
      </c>
      <c r="U34" s="54">
        <f t="shared" si="2"/>
        <v>0.303552723185892</v>
      </c>
      <c r="V34" s="51">
        <f t="shared" si="3"/>
        <v>0.00334013087579453</v>
      </c>
      <c r="W34" s="51">
        <f t="shared" si="4"/>
        <v>0.000397078495723823</v>
      </c>
      <c r="X34" s="53"/>
      <c r="Y34" s="53"/>
      <c r="Z34" s="53"/>
      <c r="AA34" s="5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zoomScale="190" zoomScaleNormal="190" workbookViewId="0">
      <selection activeCell="D6" sqref="D6"/>
    </sheetView>
  </sheetViews>
  <sheetFormatPr defaultColWidth="9" defaultRowHeight="12.75" outlineLevelCol="3"/>
  <cols>
    <col min="1" max="1" width="17.075" customWidth="1"/>
    <col min="2" max="2" width="6.84166666666667" customWidth="1"/>
    <col min="3" max="3" width="7.8" customWidth="1"/>
    <col min="4" max="4" width="11.8666666666667" customWidth="1"/>
  </cols>
  <sheetData>
    <row r="1" spans="2:4">
      <c r="B1" t="s">
        <v>73</v>
      </c>
      <c r="C1" t="s">
        <v>74</v>
      </c>
      <c r="D1" t="s">
        <v>75</v>
      </c>
    </row>
    <row r="2" spans="1:4">
      <c r="A2" s="1" t="s">
        <v>29</v>
      </c>
      <c r="B2">
        <v>0.6</v>
      </c>
      <c r="C2">
        <v>1.4</v>
      </c>
      <c r="D2">
        <v>0.15</v>
      </c>
    </row>
    <row r="3" spans="1:4">
      <c r="A3" t="s">
        <v>57</v>
      </c>
      <c r="B3">
        <v>0.9</v>
      </c>
      <c r="C3">
        <v>1.1</v>
      </c>
      <c r="D3">
        <v>0.02</v>
      </c>
    </row>
    <row r="4" spans="1:4">
      <c r="A4" t="s">
        <v>42</v>
      </c>
      <c r="B4">
        <v>0.9</v>
      </c>
      <c r="C4">
        <v>1.1</v>
      </c>
      <c r="D4">
        <v>0.02</v>
      </c>
    </row>
    <row r="5" spans="1:4">
      <c r="A5" t="s">
        <v>46</v>
      </c>
      <c r="B5">
        <v>0.95</v>
      </c>
      <c r="C5">
        <v>1.05</v>
      </c>
      <c r="D5">
        <v>0.02</v>
      </c>
    </row>
    <row r="6" spans="1:4">
      <c r="A6" t="s">
        <v>34</v>
      </c>
      <c r="B6">
        <v>0.99</v>
      </c>
      <c r="C6">
        <v>1.01</v>
      </c>
      <c r="D6">
        <v>0.001</v>
      </c>
    </row>
    <row r="8" spans="1:4">
      <c r="A8" t="s">
        <v>30</v>
      </c>
      <c r="B8">
        <v>0.98</v>
      </c>
      <c r="C8">
        <v>1.02</v>
      </c>
      <c r="D8">
        <v>0.01</v>
      </c>
    </row>
    <row r="9" customFormat="1" spans="1:4">
      <c r="A9" t="s">
        <v>31</v>
      </c>
      <c r="B9">
        <v>0.98</v>
      </c>
      <c r="C9">
        <v>1.02</v>
      </c>
      <c r="D9">
        <v>0.01</v>
      </c>
    </row>
    <row r="10" customFormat="1" spans="1:4">
      <c r="A10" t="s">
        <v>32</v>
      </c>
      <c r="B10">
        <v>0.98</v>
      </c>
      <c r="C10">
        <v>1.02</v>
      </c>
      <c r="D10">
        <v>0.01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2020-07-20T18:20:00Z</dcterms:created>
  <dcterms:modified xsi:type="dcterms:W3CDTF">2020-08-11T16:04:57Z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