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10" windowHeight="8370" tabRatio="932" activeTab="1"/>
  </bookViews>
  <sheets>
    <sheet name="平衡表（全厂）" sheetId="1" r:id="rId1"/>
    <sheet name="回收率（全厂）" sheetId="2" r:id="rId2"/>
    <sheet name="回收率（熔炼） " sheetId="3" r:id="rId3"/>
    <sheet name="回收率（精炼） " sheetId="4" r:id="rId4"/>
    <sheet name="回收率（综合厂)" sheetId="5" r:id="rId5"/>
    <sheet name="回收率（精炼+贵）" sheetId="6" state="hidden" r:id="rId6"/>
    <sheet name="回收率（贵金属）" sheetId="7" state="hidden" r:id="rId7"/>
    <sheet name="原料、中间物料盘点表" sheetId="8" r:id="rId8"/>
    <sheet name="产品消耗盘存表" sheetId="9" r:id="rId9"/>
    <sheet name="重要物料收拨结存" sheetId="10" r:id="rId10"/>
    <sheet name="燃料、辅料盘点表 " sheetId="11" r:id="rId11"/>
    <sheet name="1-7月报表" sheetId="12" r:id="rId12"/>
    <sheet name="2019-20年" sheetId="13" r:id="rId13"/>
    <sheet name="产量汇总 " sheetId="14" r:id="rId14"/>
  </sheets>
  <externalReferences>
    <externalReference r:id="rId15"/>
  </externalReferences>
  <definedNames>
    <definedName name="_xlnm.Print_Area" localSheetId="0">'平衡表（全厂）'!$A$1:$L$115</definedName>
    <definedName name="_xlnm.Print_Area" localSheetId="7">原料、中间物料盘点表!$A$1:$K$68</definedName>
  </definedNames>
  <calcPr calcId="144525" fullPrecision="0"/>
</workbook>
</file>

<file path=xl/comments1.xml><?xml version="1.0" encoding="utf-8"?>
<comments xmlns="http://schemas.openxmlformats.org/spreadsheetml/2006/main">
  <authors>
    <author>NT</author>
  </authors>
  <commentList>
    <comment ref="G51" authorId="0">
      <text>
        <r>
          <rPr>
            <sz val="9"/>
            <color indexed="81"/>
            <rFont val="宋体"/>
            <charset val="134"/>
          </rPr>
          <t xml:space="preserve">NT:
单位为g/l</t>
        </r>
      </text>
    </comment>
    <comment ref="L86" authorId="0">
      <text>
        <r>
          <rPr>
            <sz val="9"/>
            <color indexed="81"/>
            <rFont val="宋体"/>
            <charset val="134"/>
          </rPr>
          <t xml:space="preserve">NT:
不做平衡，只做参考
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I36" authorId="0">
      <text>
        <r>
          <rPr>
            <sz val="9"/>
            <color indexed="81"/>
            <rFont val="宋体"/>
            <charset val="134"/>
          </rPr>
          <t xml:space="preserve">NT:
按综合厂上报数据产量53890吨</t>
        </r>
      </text>
    </comment>
  </commentList>
</comments>
</file>

<file path=xl/sharedStrings.xml><?xml version="1.0" encoding="utf-8"?>
<sst xmlns="http://schemas.openxmlformats.org/spreadsheetml/2006/main" count="638">
  <si>
    <t xml:space="preserve">附：表1              </t>
  </si>
  <si>
    <t>7月份系统铜金属库存</t>
  </si>
  <si>
    <t>放置地点</t>
  </si>
  <si>
    <t>项目</t>
  </si>
  <si>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名称</t>
    </r>
  </si>
  <si>
    <t>湿重量</t>
  </si>
  <si>
    <t>水分</t>
  </si>
  <si>
    <t>干重量</t>
  </si>
  <si>
    <t>Cu</t>
  </si>
  <si>
    <t>Ag</t>
  </si>
  <si>
    <t>Au</t>
  </si>
  <si>
    <t>t</t>
  </si>
  <si>
    <t>%</t>
  </si>
  <si>
    <t>g/t</t>
  </si>
  <si>
    <t>Kg</t>
  </si>
  <si>
    <t>熔炼厂</t>
  </si>
  <si>
    <t>原料</t>
  </si>
  <si>
    <t>铜精矿</t>
  </si>
  <si>
    <t>外购冰铜</t>
  </si>
  <si>
    <t>外购铜米</t>
  </si>
  <si>
    <t>铅阳极泥（南丹）</t>
  </si>
  <si>
    <t>铜渣（南丹）</t>
  </si>
  <si>
    <t>废铜制品（南丹）</t>
  </si>
  <si>
    <t>中间物料</t>
  </si>
  <si>
    <t>渣精矿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</si>
  <si>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</si>
  <si>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</si>
  <si>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</si>
  <si>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</si>
  <si>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</si>
  <si>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</si>
  <si>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</si>
  <si>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</si>
  <si>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</si>
  <si>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</si>
  <si>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</si>
  <si>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</si>
  <si>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</si>
  <si>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</si>
  <si>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</si>
  <si>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</si>
  <si>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</si>
  <si>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</si>
  <si>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</si>
  <si>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</si>
  <si>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</si>
  <si>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</si>
  <si>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</si>
  <si>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</si>
  <si>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</si>
  <si>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</si>
  <si>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</si>
  <si>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银粉（南丹）</t>
  </si>
  <si>
    <t>还原炉炉渣(南丹)</t>
  </si>
  <si>
    <t>氧化渣（南丹）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</si>
  <si>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</si>
  <si>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</si>
  <si>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</si>
  <si>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</si>
  <si>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</si>
  <si>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</si>
  <si>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</si>
  <si>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</si>
  <si>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</si>
  <si>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</si>
  <si>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</si>
  <si>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</si>
  <si>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</si>
  <si>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电积铜（一段脱铜）</t>
  </si>
  <si>
    <t>电积铜（旋流电积）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</si>
  <si>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</si>
  <si>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</si>
  <si>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</si>
  <si>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</si>
  <si>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</si>
  <si>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</si>
  <si>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</si>
  <si>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</si>
  <si>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石膏</t>
  </si>
  <si>
    <t>合计</t>
  </si>
  <si>
    <t xml:space="preserve">附：表2              </t>
  </si>
  <si>
    <t>7月份进厂金属物料数据表</t>
  </si>
  <si>
    <t xml:space="preserve"> 名称</t>
  </si>
  <si>
    <t>进厂物料</t>
  </si>
  <si>
    <t>渣料</t>
  </si>
  <si>
    <t>废旧电缆（机电厂）</t>
  </si>
  <si>
    <t>7月份出厂物料数据表</t>
  </si>
  <si>
    <t>出厂物料</t>
  </si>
  <si>
    <t>电积铜（一次脱铜）</t>
  </si>
  <si>
    <t>尾 矿</t>
  </si>
  <si>
    <r>
      <rPr>
        <b/>
        <sz val="18"/>
        <rFont val="Times New Roman"/>
        <charset val="134"/>
      </rPr>
      <t>2020</t>
    </r>
    <r>
      <rPr>
        <b/>
        <sz val="18"/>
        <rFont val="宋体"/>
        <charset val="134"/>
      </rPr>
      <t>年</t>
    </r>
    <r>
      <rPr>
        <b/>
        <sz val="18"/>
        <rFont val="Times New Roman"/>
        <charset val="134"/>
      </rPr>
      <t>7</t>
    </r>
    <r>
      <rPr>
        <b/>
        <sz val="18"/>
        <rFont val="宋体"/>
        <charset val="134"/>
      </rPr>
      <t>月份系统铜金属平衡表</t>
    </r>
  </si>
  <si>
    <t>名  称</t>
  </si>
  <si>
    <t>铜(t)</t>
  </si>
  <si>
    <t>银（Kg）</t>
  </si>
  <si>
    <t>Au（Kg）</t>
  </si>
  <si>
    <t>备注</t>
  </si>
  <si>
    <t>生产数据</t>
  </si>
  <si>
    <t>2020年6月库存</t>
  </si>
  <si>
    <t>2020年7月进厂</t>
  </si>
  <si>
    <t>2020年7月出厂</t>
  </si>
  <si>
    <t>2020年7月库存</t>
  </si>
  <si>
    <t>盈亏</t>
  </si>
  <si>
    <t>平衡率</t>
  </si>
  <si>
    <t>平衡率子项</t>
  </si>
  <si>
    <t>平衡率母项</t>
  </si>
  <si>
    <t>平衡率（%）</t>
  </si>
  <si>
    <t>计算公式说明</t>
  </si>
  <si>
    <t>平衡率%=（本月出库+本月结存）÷（上月结存+本月进厂）×100</t>
  </si>
  <si>
    <t>2020年6月平衡率</t>
  </si>
  <si>
    <t>名称</t>
  </si>
  <si>
    <t>铜(%)</t>
  </si>
  <si>
    <t>银（%）</t>
  </si>
  <si>
    <t>Au（%）</t>
  </si>
  <si>
    <t>回收率</t>
  </si>
  <si>
    <t>2019年（%）</t>
  </si>
  <si>
    <t>2020年7月全厂</t>
  </si>
  <si>
    <t>2020年7月熔炼厂</t>
  </si>
  <si>
    <t>2020年7月精炼厂</t>
  </si>
  <si>
    <t>2020年7月综合厂</t>
  </si>
  <si>
    <t>上月回收率</t>
  </si>
  <si>
    <t>2020年6月全厂</t>
  </si>
  <si>
    <t>2020年6月熔炼厂</t>
  </si>
  <si>
    <t>2020年6月精炼厂</t>
  </si>
  <si>
    <t>2020年6月综合厂</t>
  </si>
  <si>
    <t>铁、尾进入回收项综合厂损失</t>
  </si>
  <si>
    <t>熔炼厂损失</t>
  </si>
  <si>
    <t>精炼厂厂损失</t>
  </si>
  <si>
    <t>上月平衡率</t>
  </si>
  <si>
    <t xml:space="preserve">                                        2020年7月份回收率报表（全厂）                                      </t>
  </si>
  <si>
    <t>品名</t>
  </si>
  <si>
    <t>前期结存（1）</t>
  </si>
  <si>
    <t>本期收入（2）</t>
  </si>
  <si>
    <t>本期结存（3）</t>
  </si>
  <si>
    <t>本期使用（4）</t>
  </si>
  <si>
    <t>干量</t>
  </si>
  <si>
    <t>干量(t)</t>
  </si>
  <si>
    <t>％</t>
  </si>
  <si>
    <t>含量(t)</t>
  </si>
  <si>
    <t>含量(Kg)</t>
  </si>
  <si>
    <t>1.原料</t>
  </si>
  <si>
    <t>银锭(南丹kg）</t>
  </si>
  <si>
    <t>还原炉炉渣（南丹）</t>
  </si>
  <si>
    <t>废旧电缆</t>
  </si>
  <si>
    <t>合   计</t>
  </si>
  <si>
    <t>2.中间物料</t>
  </si>
  <si>
    <t>冰铜</t>
  </si>
  <si>
    <t>粗铜</t>
  </si>
  <si>
    <t>阳极铜（槽存）</t>
  </si>
  <si>
    <t>阳极泥（槽存）</t>
  </si>
  <si>
    <t>污泥渣</t>
  </si>
  <si>
    <t>合    计</t>
  </si>
  <si>
    <t>3.回收品</t>
  </si>
  <si>
    <t>本期产出（6）</t>
  </si>
  <si>
    <t>本期外卖（7）</t>
  </si>
  <si>
    <t>4.产品</t>
  </si>
  <si>
    <t>本期产出（8）</t>
  </si>
  <si>
    <t>本期外卖（9）</t>
  </si>
  <si>
    <t>5.损失</t>
  </si>
  <si>
    <t>本期产出（10）</t>
  </si>
  <si>
    <t>本期外卖+调拨南丹（11）</t>
  </si>
  <si>
    <t>白烟尘</t>
  </si>
  <si>
    <t xml:space="preserve">铜回收率（%）= </t>
  </si>
  <si>
    <t>子项</t>
  </si>
  <si>
    <t xml:space="preserve">银回收率（%）= </t>
  </si>
  <si>
    <t xml:space="preserve">金回收率（%）= </t>
  </si>
  <si>
    <t>母项</t>
  </si>
  <si>
    <t>计算公式说明：</t>
  </si>
  <si>
    <t>铜回收率%=本月产出阴极铜、电积铜÷（本期使用原料+上月中间结存-本月中间结存-阳极泥）×100；银回收率%=本月产出阳极泥÷（本期使用原料+上月中间结存-本月中间结存）×100；金回收率%=本月产出阳极泥÷（本期使用原料+上月中间结存-本月中间结存）×100</t>
  </si>
  <si>
    <t xml:space="preserve">    制  表：王丽梅                                                                                                                                                审  核：潘小龙                           </t>
  </si>
  <si>
    <t>上月Cu指标</t>
  </si>
  <si>
    <t>上月Ag指标</t>
  </si>
  <si>
    <t>上月Au指标</t>
  </si>
  <si>
    <t>本月</t>
  </si>
  <si>
    <t>损失Cu金属</t>
  </si>
  <si>
    <t>损失Ag金属</t>
  </si>
  <si>
    <t>损失Au金属</t>
  </si>
  <si>
    <t>总损失</t>
  </si>
  <si>
    <t>铁精矿、尾矿、阴极铜进入回收</t>
  </si>
  <si>
    <t>中间物料上月结存</t>
  </si>
  <si>
    <t>中间物料本月结存</t>
  </si>
  <si>
    <t>上月结存总金属</t>
  </si>
  <si>
    <t>本月结存总金属</t>
  </si>
  <si>
    <t>熔炼损失</t>
  </si>
  <si>
    <t>铜</t>
  </si>
  <si>
    <t>精炼损失</t>
  </si>
  <si>
    <t>银</t>
  </si>
  <si>
    <t>综合损失</t>
  </si>
  <si>
    <t>金</t>
  </si>
  <si>
    <t>核对</t>
  </si>
  <si>
    <t>核对数</t>
  </si>
  <si>
    <t>设计指标%（产品）</t>
  </si>
  <si>
    <t>上月</t>
  </si>
  <si>
    <t>石膏+铜粉</t>
  </si>
  <si>
    <t xml:space="preserve">                                        2020年7月份 熔炼厂 回收率报表                                      </t>
  </si>
  <si>
    <t>废阴极铜</t>
  </si>
  <si>
    <t>4.中间产品</t>
  </si>
  <si>
    <t>本期产出（7）</t>
  </si>
  <si>
    <t>本期外卖+调拨南丹（9）</t>
  </si>
  <si>
    <t>铜、银、金回收率%=本期产出阳极铜÷（本期使用原料+前期中间结存-本期中间结存-本期产出熔炼渣）×100</t>
  </si>
  <si>
    <t xml:space="preserve">    制  表：李奕龙                                                                                                                                                审  核：潘小龙                           </t>
  </si>
  <si>
    <t>本月指标应﹤</t>
  </si>
  <si>
    <t>损失铜金属</t>
  </si>
  <si>
    <t>损失银金属</t>
  </si>
  <si>
    <t>损失金金属</t>
  </si>
  <si>
    <t>上月中间结存</t>
  </si>
  <si>
    <t>本月中间结存</t>
  </si>
  <si>
    <t>上月总金属</t>
  </si>
  <si>
    <t>本月总金属</t>
  </si>
  <si>
    <t>本月损失</t>
  </si>
  <si>
    <t>上月损失</t>
  </si>
  <si>
    <r>
      <rPr>
        <b/>
        <sz val="22"/>
        <rFont val="宋体"/>
        <charset val="134"/>
      </rPr>
      <t xml:space="preserve">     2020年7月份</t>
    </r>
    <r>
      <rPr>
        <b/>
        <u/>
        <sz val="22"/>
        <rFont val="宋体"/>
        <charset val="134"/>
      </rPr>
      <t xml:space="preserve">  精炼厂  </t>
    </r>
    <r>
      <rPr>
        <b/>
        <sz val="22"/>
        <rFont val="宋体"/>
        <charset val="134"/>
      </rPr>
      <t xml:space="preserve">回收率报表                                      </t>
    </r>
  </si>
  <si>
    <t>本期入库（2）</t>
  </si>
  <si>
    <t>干量（t）</t>
  </si>
  <si>
    <t>含量（t）</t>
  </si>
  <si>
    <t>含量（Kg）</t>
  </si>
  <si>
    <t>小    计</t>
  </si>
  <si>
    <t>本期产出（5）</t>
  </si>
  <si>
    <t>本期转运或外卖（6）</t>
  </si>
  <si>
    <t>铜  屑</t>
  </si>
  <si>
    <t>本期外卖（8）</t>
  </si>
  <si>
    <t>铜回收率%=本期产出阴极铜÷（本期使用原料+前期中间结存-本期中间结存-本期产出回收品）×100</t>
  </si>
  <si>
    <t>银回收率%=本期产出阳极泥÷（本期使用原料+前期中间结存-本期中间结存-本期产出残极板-本期产出铜屑）×100</t>
  </si>
  <si>
    <t>金回收率%=本期产出阳极泥÷（本期使用原料+前期中间结存-本期中间结存-本期产出残极板-本期产出铜屑）×100</t>
  </si>
  <si>
    <t>说明</t>
  </si>
  <si>
    <t>银回收率低的原因：</t>
  </si>
  <si>
    <t>（1）外卖产品阴极铜中带走银金属24.351Kg；</t>
  </si>
  <si>
    <t xml:space="preserve">                      制  表：李奕龙                                                                                                         审  核：潘小龙                           </t>
  </si>
  <si>
    <t>设计值%</t>
  </si>
  <si>
    <t>本月中间结存（所有）</t>
  </si>
  <si>
    <t>阴极铜进入回收</t>
  </si>
  <si>
    <t>实际回收率损失</t>
  </si>
  <si>
    <r>
      <rPr>
        <b/>
        <sz val="22"/>
        <rFont val="宋体"/>
        <charset val="134"/>
      </rPr>
      <t xml:space="preserve">     2020年7月份 </t>
    </r>
    <r>
      <rPr>
        <b/>
        <u/>
        <sz val="22"/>
        <rFont val="宋体"/>
        <charset val="134"/>
      </rPr>
      <t xml:space="preserve"> 综合厂</t>
    </r>
    <r>
      <rPr>
        <b/>
        <sz val="22"/>
        <rFont val="宋体"/>
        <charset val="134"/>
      </rPr>
      <t xml:space="preserve">  铜回收率报表                                      </t>
    </r>
  </si>
  <si>
    <t>尾  矿（浓密机）</t>
  </si>
  <si>
    <t>本期转运（6）</t>
  </si>
  <si>
    <t xml:space="preserve">铜回收率 %(7)= </t>
  </si>
  <si>
    <t>铜、金、银回收率%=本期产出渣精矿÷本期使用原料×100</t>
  </si>
  <si>
    <t>结存</t>
  </si>
  <si>
    <t>上月结存</t>
  </si>
  <si>
    <t>本月结存</t>
  </si>
  <si>
    <t>湿重</t>
  </si>
  <si>
    <t>干重</t>
  </si>
  <si>
    <t>包含产品损失</t>
  </si>
  <si>
    <t>铁</t>
  </si>
  <si>
    <t>铁精矿、尾矿进入回收</t>
  </si>
  <si>
    <t>尾</t>
  </si>
  <si>
    <t>上月指标%</t>
  </si>
  <si>
    <t>上月无名损失</t>
  </si>
  <si>
    <t>回收率设计值</t>
  </si>
  <si>
    <r>
      <rPr>
        <b/>
        <sz val="22"/>
        <rFont val="宋体"/>
        <charset val="134"/>
      </rPr>
      <t xml:space="preserve">     2020年5月份</t>
    </r>
    <r>
      <rPr>
        <b/>
        <u/>
        <sz val="22"/>
        <rFont val="宋体"/>
        <charset val="134"/>
      </rPr>
      <t xml:space="preserve">  精炼厂  </t>
    </r>
    <r>
      <rPr>
        <b/>
        <sz val="22"/>
        <rFont val="宋体"/>
        <charset val="134"/>
      </rPr>
      <t xml:space="preserve">回收率报表                                      </t>
    </r>
  </si>
  <si>
    <t xml:space="preserve">                      制  表：王丽梅                                                                                                         审  核：潘小龙                           </t>
  </si>
  <si>
    <r>
      <rPr>
        <b/>
        <sz val="22"/>
        <rFont val="宋体"/>
        <charset val="134"/>
      </rPr>
      <t xml:space="preserve">     2020年7月份</t>
    </r>
    <r>
      <rPr>
        <b/>
        <u/>
        <sz val="22"/>
        <rFont val="宋体"/>
        <charset val="134"/>
      </rPr>
      <t xml:space="preserve">  贵金属  </t>
    </r>
    <r>
      <rPr>
        <b/>
        <sz val="22"/>
        <rFont val="宋体"/>
        <charset val="134"/>
      </rPr>
      <t xml:space="preserve">回收率报表                                      </t>
    </r>
  </si>
  <si>
    <t>Se</t>
  </si>
  <si>
    <t xml:space="preserve"> 银锭（Kg）</t>
  </si>
  <si>
    <t>浸出段液占用（m³）</t>
  </si>
  <si>
    <t>浸出段槽存阳极泥</t>
  </si>
  <si>
    <t>干脱铜阳极泥</t>
  </si>
  <si>
    <t>熔炼渣（贵）</t>
  </si>
  <si>
    <t>吹炼渣（贵）</t>
  </si>
  <si>
    <t>贵铅</t>
  </si>
  <si>
    <t>银硒渣</t>
  </si>
  <si>
    <t>酸泥</t>
  </si>
  <si>
    <t>银阳极板</t>
  </si>
  <si>
    <t>银阳极板（槽存）</t>
  </si>
  <si>
    <t>银电解液（槽存m³）</t>
  </si>
  <si>
    <t>残极</t>
  </si>
  <si>
    <t>银粉</t>
  </si>
  <si>
    <t>银阳极泥</t>
  </si>
  <si>
    <t>沉碲渣</t>
  </si>
  <si>
    <t>银锭</t>
  </si>
  <si>
    <t>金锭</t>
  </si>
  <si>
    <t>银回收率%=本期产出阳极泥÷（本期使用原料+前期中间结存-本期中间结存-本期产出残极板-本期产出银粉）×100</t>
  </si>
  <si>
    <t>金回收率%=本期产出阳极泥÷（本期使用原料+前期中间结存-本期中间结存-本期产出残极板-本期产出银粉）×100</t>
  </si>
  <si>
    <t>银回收率</t>
  </si>
  <si>
    <t>金回收率</t>
  </si>
  <si>
    <t>7月份系统物料盘点表</t>
  </si>
  <si>
    <t xml:space="preserve">                                                                       单位：t</t>
  </si>
  <si>
    <t>放置位置</t>
  </si>
  <si>
    <t>物料名称</t>
  </si>
  <si>
    <t>上期结存</t>
  </si>
  <si>
    <t>本月采购量</t>
  </si>
  <si>
    <t>本月入库</t>
  </si>
  <si>
    <t>内部转运量或外卖量（-代表转出，+代表转进）</t>
  </si>
  <si>
    <t>本月消耗量</t>
  </si>
  <si>
    <t>本月盘点</t>
  </si>
  <si>
    <t>熔   炼  厂</t>
  </si>
  <si>
    <t>铜精矿（湿重）</t>
  </si>
  <si>
    <t>铜精矿库</t>
  </si>
  <si>
    <t>南丹调入</t>
  </si>
  <si>
    <t>窑渣（南丹）</t>
  </si>
  <si>
    <t>渣精矿（湿重）</t>
  </si>
  <si>
    <t>转精炼26827.27吨</t>
  </si>
  <si>
    <t>入库数取日报表数据</t>
  </si>
  <si>
    <t>精炼厂转进3563.38吨</t>
  </si>
  <si>
    <t>铅滤饼（湿重）</t>
  </si>
  <si>
    <t>熔炼厂上月上报结存数据错误，本月调整正确库存。</t>
  </si>
  <si>
    <t>硫化铜渣（湿重）</t>
  </si>
  <si>
    <t>回炉</t>
  </si>
  <si>
    <t>砷滤饼（湿重）</t>
  </si>
  <si>
    <t>中和渣（湿重）</t>
  </si>
  <si>
    <t>综合仓库</t>
  </si>
  <si>
    <t>贵金属消耗，未出产品</t>
  </si>
  <si>
    <t>本月未使用</t>
  </si>
  <si>
    <t>6月份南丹调入</t>
  </si>
  <si>
    <t>7月份南丹调入</t>
  </si>
  <si>
    <t>6月份南丹调入，贵金属消耗，未出产品</t>
  </si>
  <si>
    <t>熔炼厂转进26827.27吨</t>
  </si>
  <si>
    <t>转熔炼厂3374.08吨</t>
  </si>
  <si>
    <t>转熔炼厂14.86吨</t>
  </si>
  <si>
    <t>阳极泥（湿重）</t>
  </si>
  <si>
    <t>转熔炼41.24吨</t>
  </si>
  <si>
    <t>物料</t>
  </si>
  <si>
    <t>调熔炼4986.81吨</t>
  </si>
  <si>
    <t>铁精矿（湿重）</t>
  </si>
  <si>
    <t>尾  矿（湿重）</t>
  </si>
  <si>
    <t>石  膏（湿重）</t>
  </si>
  <si>
    <t>转熔炼794.04吨</t>
  </si>
  <si>
    <t>本月转熔炼厂39.32吨</t>
  </si>
  <si>
    <t>参加盘点人员：李龙平、何宗庆、阮华宇、李钰、梁忠志、周能展、王聪慧  陆飞强、王立新、莫耀坚、韦全彬、曹琴  余建龙、覃春利、谢妮、吴贵捷、唐家科 吴启亮、唐祺增、翟信可、刘晓波、李奕龙 李林建、韦柳萍、覃焕章、黄东勤、罗恒翔、张国琼、黄伟明、蒙萍、李思成、潘小龙、王通武、廖许慧</t>
  </si>
  <si>
    <t>7月份产品产量表</t>
  </si>
  <si>
    <t>上月库存</t>
  </si>
  <si>
    <t>本月采购/调进</t>
  </si>
  <si>
    <t>实际产量</t>
  </si>
  <si>
    <t>本月销售</t>
  </si>
  <si>
    <t>内部转运量（-代表转出，+代表转进）</t>
  </si>
  <si>
    <t>生产领用</t>
  </si>
  <si>
    <t>本月库存</t>
  </si>
  <si>
    <t>98%硫酸</t>
  </si>
  <si>
    <t>尾   矿（湿重）</t>
  </si>
  <si>
    <t>硫酸钠（湿重）</t>
  </si>
  <si>
    <t>液  氧</t>
  </si>
  <si>
    <t>液氧产量以外卖量来计算，实际产量见物资盘存表</t>
  </si>
  <si>
    <t>2020年7月份原料、中间物料收拨结存表</t>
  </si>
  <si>
    <t>月初结存</t>
  </si>
  <si>
    <t>本月入库（本月产出）</t>
  </si>
  <si>
    <t>本月消耗</t>
  </si>
  <si>
    <t>Ag（Kg）</t>
  </si>
  <si>
    <t>湿重（t）</t>
  </si>
  <si>
    <t>干重（t）</t>
  </si>
  <si>
    <t>银锭（南丹）Kg</t>
  </si>
  <si>
    <t>-</t>
  </si>
  <si>
    <t>2020年7月份产品收拨结存表</t>
  </si>
  <si>
    <t>本月入库（本月产出或调进）</t>
  </si>
  <si>
    <t>本月消耗（本月外卖）</t>
  </si>
  <si>
    <t>硫酸</t>
  </si>
  <si>
    <t>南铜公司2020年7月物料盘点表</t>
  </si>
  <si>
    <r>
      <rPr>
        <b/>
        <sz val="14"/>
        <rFont val="宋体"/>
        <charset val="134"/>
      </rPr>
      <t>单位：</t>
    </r>
    <r>
      <rPr>
        <b/>
        <sz val="14"/>
        <rFont val="Times New Roman"/>
        <charset val="134"/>
      </rPr>
      <t>t</t>
    </r>
  </si>
  <si>
    <t>上期库存</t>
  </si>
  <si>
    <t>产出（炉内）</t>
  </si>
  <si>
    <t>内部转运量或外卖量</t>
  </si>
  <si>
    <t>二联炉</t>
  </si>
  <si>
    <t>无烟粒煤</t>
  </si>
  <si>
    <t>储存在精矿库10#仓及11#仓内</t>
  </si>
  <si>
    <r>
      <rPr>
        <sz val="11"/>
        <rFont val="宋体"/>
        <charset val="134"/>
      </rPr>
      <t>焦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炭</t>
    </r>
  </si>
  <si>
    <t>储存在精矿库8#仓</t>
  </si>
  <si>
    <r>
      <rPr>
        <sz val="11"/>
        <rFont val="宋体"/>
        <charset val="134"/>
      </rPr>
      <t>焦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米</t>
    </r>
  </si>
  <si>
    <t>储存在精矿库8#和11#仓平台上</t>
  </si>
  <si>
    <t>柴火</t>
  </si>
  <si>
    <t>柴油</t>
  </si>
  <si>
    <t>从油库转入72.525吨</t>
  </si>
  <si>
    <t>石英石</t>
  </si>
  <si>
    <t>储存在精矿库9#仓</t>
  </si>
  <si>
    <t>石灰石</t>
  </si>
  <si>
    <t>本月从厂内搅拌站转运743.64吨</t>
  </si>
  <si>
    <t>磷酸</t>
  </si>
  <si>
    <t>储存在综合仓</t>
  </si>
  <si>
    <t>硫酸钡（脱模剂）</t>
  </si>
  <si>
    <t xml:space="preserve">121*25kg/包  </t>
  </si>
  <si>
    <t>水玻璃</t>
  </si>
  <si>
    <t>16日调拨0.3吨到二连炉</t>
  </si>
  <si>
    <t>缓蚀阻垢剂</t>
  </si>
  <si>
    <t xml:space="preserve">48*25kg/桶 </t>
  </si>
  <si>
    <t>铸铁</t>
  </si>
  <si>
    <t>南丹转入</t>
  </si>
  <si>
    <r>
      <rPr>
        <sz val="11"/>
        <rFont val="宋体"/>
        <charset val="134"/>
      </rPr>
      <t>烧氧管（</t>
    </r>
    <r>
      <rPr>
        <sz val="11"/>
        <rFont val="Times New Roman"/>
        <charset val="134"/>
      </rPr>
      <t>Ф10</t>
    </r>
    <r>
      <rPr>
        <sz val="11"/>
        <rFont val="宋体"/>
        <charset val="134"/>
      </rPr>
      <t>）</t>
    </r>
  </si>
  <si>
    <t>1吨/捆 盘点数为20捆</t>
  </si>
  <si>
    <r>
      <rPr>
        <sz val="11"/>
        <rFont val="宋体"/>
        <charset val="134"/>
      </rPr>
      <t>烧氧管（</t>
    </r>
    <r>
      <rPr>
        <sz val="11"/>
        <rFont val="Times New Roman"/>
        <charset val="134"/>
      </rPr>
      <t>Ф20</t>
    </r>
    <r>
      <rPr>
        <sz val="11"/>
        <rFont val="宋体"/>
        <charset val="134"/>
      </rPr>
      <t>）</t>
    </r>
  </si>
  <si>
    <t>盘点数为（5捆*2.071+1捆*2.055）+17.94</t>
  </si>
  <si>
    <t>余热锅炉</t>
  </si>
  <si>
    <t>磷酸三钠</t>
  </si>
  <si>
    <t xml:space="preserve">27*25kg/包  </t>
  </si>
  <si>
    <t>碳酸钠</t>
  </si>
  <si>
    <t>氢氧化钠（片碱）</t>
  </si>
  <si>
    <t>（5243+1318+3306+6555+75）*25kg/包+*0.025吨</t>
  </si>
  <si>
    <t>硫氢化钠</t>
  </si>
  <si>
    <t>（2110+2678+130）*25KG/包</t>
  </si>
  <si>
    <t>硫化钠</t>
  </si>
  <si>
    <t>8255*25kg/包+100*0.025吨</t>
  </si>
  <si>
    <t>184*300kg/桶  16日调拨0.3吨到二连炉</t>
  </si>
  <si>
    <t>离子液</t>
  </si>
  <si>
    <t>26*200kg/桶</t>
  </si>
  <si>
    <t>乙二醇</t>
  </si>
  <si>
    <t>6.42吨+3.46吨</t>
  </si>
  <si>
    <t>活性炭、柱状炭</t>
  </si>
  <si>
    <r>
      <rPr>
        <sz val="11"/>
        <rFont val="宋体"/>
        <charset val="134"/>
      </rPr>
      <t>缓蚀阻垢剂</t>
    </r>
    <r>
      <rPr>
        <sz val="11"/>
        <rFont val="Times New Roman"/>
        <charset val="134"/>
      </rPr>
      <t>LC-402</t>
    </r>
  </si>
  <si>
    <t>151*25kg/桶</t>
  </si>
  <si>
    <r>
      <rPr>
        <sz val="11"/>
        <rFont val="宋体"/>
        <charset val="134"/>
      </rPr>
      <t>缓蚀阻垢剂</t>
    </r>
    <r>
      <rPr>
        <sz val="11"/>
        <rFont val="Times New Roman"/>
        <charset val="134"/>
      </rPr>
      <t>LC-403</t>
    </r>
  </si>
  <si>
    <t>214*25kg/桶</t>
  </si>
  <si>
    <r>
      <rPr>
        <sz val="11"/>
        <rFont val="宋体"/>
        <charset val="134"/>
      </rPr>
      <t>杀菌灭藻剂</t>
    </r>
    <r>
      <rPr>
        <sz val="11"/>
        <rFont val="Times New Roman"/>
        <charset val="134"/>
      </rPr>
      <t>LC-308</t>
    </r>
  </si>
  <si>
    <t>16*25kg/桶</t>
  </si>
  <si>
    <t>硅藻泥</t>
  </si>
  <si>
    <t>1月份进厂1吨（50袋），未使用</t>
  </si>
  <si>
    <t>阳离子交换树脂</t>
  </si>
  <si>
    <t>本月进厂阳离子为0.3t，阴离子为1.2t，因厂家包装问题致进厂磅单错误，盘点总数是对的，因为厂家过来把阴阳离子挑选区分出来了</t>
  </si>
  <si>
    <t>阴离子交换树脂</t>
  </si>
  <si>
    <t>阳极炉</t>
  </si>
  <si>
    <t xml:space="preserve">2567*25kg/包  </t>
  </si>
  <si>
    <t>0</t>
  </si>
  <si>
    <t>制氧站</t>
  </si>
  <si>
    <t>液氮</t>
  </si>
  <si>
    <t>盘点数38.61立方*0.808</t>
  </si>
  <si>
    <t>液氧</t>
  </si>
  <si>
    <t>盘点数1046.66立方*1.141，本月外卖266.46吨。</t>
  </si>
  <si>
    <t>LS-CW303非氧化杀菌剂</t>
  </si>
  <si>
    <t>1吨/桶</t>
  </si>
  <si>
    <r>
      <rPr>
        <sz val="11"/>
        <rFont val="Times New Roman"/>
        <charset val="134"/>
      </rPr>
      <t>LS-CW2101</t>
    </r>
    <r>
      <rPr>
        <sz val="11"/>
        <rFont val="宋体"/>
        <charset val="134"/>
      </rPr>
      <t>缓蚀阻垢剂</t>
    </r>
  </si>
  <si>
    <r>
      <rPr>
        <sz val="11"/>
        <rFont val="宋体"/>
        <charset val="134"/>
      </rPr>
      <t>缓蚀阻垢剂</t>
    </r>
    <r>
      <rPr>
        <sz val="11"/>
        <rFont val="Times New Roman"/>
        <charset val="134"/>
      </rPr>
      <t>LC-401</t>
    </r>
  </si>
  <si>
    <t>548桶*25kg/桶</t>
  </si>
  <si>
    <t xml:space="preserve">104桶*25kg/桶 </t>
  </si>
  <si>
    <r>
      <rPr>
        <sz val="11"/>
        <rFont val="宋体"/>
        <charset val="134"/>
      </rPr>
      <t>天然气加臭剂（四氢噻吩，</t>
    </r>
    <r>
      <rPr>
        <sz val="11"/>
        <rFont val="Times New Roman"/>
        <charset val="134"/>
      </rPr>
      <t>200</t>
    </r>
    <r>
      <rPr>
        <sz val="11"/>
        <rFont val="宋体"/>
        <charset val="134"/>
      </rPr>
      <t>升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桶）</t>
    </r>
  </si>
  <si>
    <r>
      <rPr>
        <sz val="11"/>
        <rFont val="Times New Roman"/>
        <charset val="134"/>
      </rPr>
      <t>LNG</t>
    </r>
    <r>
      <rPr>
        <sz val="11"/>
        <rFont val="宋体"/>
        <charset val="134"/>
      </rPr>
      <t>站</t>
    </r>
  </si>
  <si>
    <t>天然气</t>
  </si>
  <si>
    <t>电解</t>
  </si>
  <si>
    <t>明胶</t>
  </si>
  <si>
    <t>25kg/袋 单位为kg</t>
  </si>
  <si>
    <t>硫脲</t>
  </si>
  <si>
    <t>盐酸（东区）</t>
  </si>
  <si>
    <t>从贵金属调入1吨</t>
  </si>
  <si>
    <t>盐酸（西区）</t>
  </si>
  <si>
    <r>
      <rPr>
        <sz val="11"/>
        <rFont val="宋体"/>
        <charset val="134"/>
      </rPr>
      <t>硫酸（</t>
    </r>
    <r>
      <rPr>
        <sz val="11"/>
        <rFont val="Times New Roman"/>
        <charset val="134"/>
      </rPr>
      <t>98.5%</t>
    </r>
    <r>
      <rPr>
        <sz val="11"/>
        <rFont val="宋体"/>
        <charset val="134"/>
      </rPr>
      <t>东区）</t>
    </r>
  </si>
  <si>
    <r>
      <rPr>
        <sz val="11"/>
        <rFont val="宋体"/>
        <charset val="134"/>
      </rPr>
      <t>硫酸（</t>
    </r>
    <r>
      <rPr>
        <sz val="11"/>
        <rFont val="Times New Roman"/>
        <charset val="134"/>
      </rPr>
      <t>98.5%</t>
    </r>
    <r>
      <rPr>
        <sz val="11"/>
        <rFont val="宋体"/>
        <charset val="134"/>
      </rPr>
      <t>西区）</t>
    </r>
  </si>
  <si>
    <t>46*25kg/袋</t>
  </si>
  <si>
    <r>
      <rPr>
        <sz val="11"/>
        <rFont val="Times New Roman"/>
        <charset val="134"/>
      </rPr>
      <t>LS-CW303</t>
    </r>
    <r>
      <rPr>
        <sz val="11"/>
        <rFont val="宋体"/>
        <charset val="134"/>
      </rPr>
      <t>非氧化杀菌剂</t>
    </r>
  </si>
  <si>
    <t>33*25kg/袋</t>
  </si>
  <si>
    <r>
      <rPr>
        <sz val="11"/>
        <rFont val="Times New Roman"/>
        <charset val="134"/>
      </rPr>
      <t>LS-CW401</t>
    </r>
    <r>
      <rPr>
        <sz val="11"/>
        <rFont val="宋体"/>
        <charset val="134"/>
      </rPr>
      <t>活性溴氧化杀菌剂</t>
    </r>
  </si>
  <si>
    <t>32*25kg/袋</t>
  </si>
  <si>
    <t>不锈钢阴极板</t>
  </si>
  <si>
    <t>单位为片 电解厂房（瑞林）</t>
  </si>
  <si>
    <t>单位为片 电解厂房（三门三友）</t>
  </si>
  <si>
    <t>单位为片 电解厂房（恒邦）</t>
  </si>
  <si>
    <t>钛基二氧化铅阳极板</t>
  </si>
  <si>
    <t>单位为片</t>
  </si>
  <si>
    <t>打包铜带</t>
  </si>
  <si>
    <t>高强度开式卡扣</t>
  </si>
  <si>
    <t>103盒  单位为个1000个/盒</t>
  </si>
  <si>
    <t>铅基阳极板</t>
  </si>
  <si>
    <t>贵金属</t>
  </si>
  <si>
    <t>氢氧化钠</t>
  </si>
  <si>
    <t>21*0.025KG/包/</t>
  </si>
  <si>
    <t>盐酸（贵金属）</t>
  </si>
  <si>
    <t>调拨给电解2吨</t>
  </si>
  <si>
    <t>硫酸1（98.5%）</t>
  </si>
  <si>
    <t>从硫酸工段转入126.13吨</t>
  </si>
  <si>
    <t>硝酸钠</t>
  </si>
  <si>
    <t>60*50kg/袋</t>
  </si>
  <si>
    <t>硝酸（63%-65%）</t>
  </si>
  <si>
    <t>327*2.5L/瓶</t>
  </si>
  <si>
    <t>氯化钠</t>
  </si>
  <si>
    <t>亚硫酸氢钠</t>
  </si>
  <si>
    <t>木炭</t>
  </si>
  <si>
    <t>焦米</t>
  </si>
  <si>
    <t>液态二氧化硫</t>
  </si>
  <si>
    <t>纳米铁药剂</t>
  </si>
  <si>
    <t>25日调拨1.72吨到综合厂</t>
  </si>
  <si>
    <t>无磷缓蚀阻垢剂</t>
  </si>
  <si>
    <t>氧化性杀菌灭藻剂</t>
  </si>
  <si>
    <t>硼砂</t>
  </si>
  <si>
    <t>耐火可塑料</t>
  </si>
  <si>
    <t>尿素</t>
  </si>
  <si>
    <t>0*50kg/包</t>
  </si>
  <si>
    <t>深度水处理</t>
  </si>
  <si>
    <r>
      <rPr>
        <sz val="11"/>
        <color theme="1"/>
        <rFont val="Times New Roman"/>
        <charset val="134"/>
      </rPr>
      <t>50%</t>
    </r>
    <r>
      <rPr>
        <sz val="11"/>
        <color theme="1"/>
        <rFont val="宋体"/>
        <charset val="134"/>
      </rPr>
      <t>液碱</t>
    </r>
  </si>
  <si>
    <t>盐酸</t>
  </si>
  <si>
    <t>调给动力中心2.0吨</t>
  </si>
  <si>
    <t>反渗透膜杀菌剂</t>
  </si>
  <si>
    <t xml:space="preserve">126桶  25kg/桶 </t>
  </si>
  <si>
    <t>反渗透膜阻垢剂（浓缩型）</t>
  </si>
  <si>
    <t xml:space="preserve">13*27.5kg/桶  </t>
  </si>
  <si>
    <t>柠檬酸（清洗剂）</t>
  </si>
  <si>
    <t xml:space="preserve">40*25kg/包 </t>
  </si>
  <si>
    <t>碱性清洗剂</t>
  </si>
  <si>
    <t>12*25kg/包</t>
  </si>
  <si>
    <t>次氯酸钠</t>
  </si>
  <si>
    <t xml:space="preserve">31*25kg/桶  </t>
  </si>
  <si>
    <t>应急水处理</t>
  </si>
  <si>
    <t>6月30日转运1吨到渣选，7月2日转运1吨到渣选工段，7月8日调拨0.15吨给化验楼，</t>
  </si>
  <si>
    <t>6月28日调拨0.1吨给行政事务科，6月30日转运3吨到渣选，7月22日调拨6吨给精炼厂。6月30日转运0.15吨到渣选</t>
  </si>
  <si>
    <r>
      <rPr>
        <sz val="11"/>
        <color theme="1"/>
        <rFont val="Times New Roman"/>
        <charset val="134"/>
      </rPr>
      <t>DTCR</t>
    </r>
    <r>
      <rPr>
        <sz val="11"/>
        <color theme="1"/>
        <rFont val="宋体"/>
        <charset val="134"/>
      </rPr>
      <t>重金属补集剂</t>
    </r>
  </si>
  <si>
    <t>6月27日到货3.16吨，皮重：0.16吨</t>
  </si>
  <si>
    <r>
      <rPr>
        <sz val="11"/>
        <color theme="1"/>
        <rFont val="宋体"/>
        <charset val="134"/>
      </rPr>
      <t>应急站絮凝剂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聚丙烯酰胺</t>
    </r>
    <r>
      <rPr>
        <sz val="11"/>
        <color theme="1"/>
        <rFont val="Times New Roman"/>
        <charset val="134"/>
      </rPr>
      <t>)</t>
    </r>
  </si>
  <si>
    <t xml:space="preserve">28*25kg/包 </t>
  </si>
  <si>
    <t>聚合硫酸铁粉</t>
  </si>
  <si>
    <t>1330*25kg/包</t>
  </si>
  <si>
    <t>25日从贵金属调拨1.72吨 （共3桶）</t>
  </si>
  <si>
    <t>污水站</t>
  </si>
  <si>
    <t>152*0.75吨</t>
  </si>
  <si>
    <r>
      <rPr>
        <sz val="11"/>
        <color theme="1"/>
        <rFont val="宋体"/>
        <charset val="134"/>
      </rPr>
      <t>絮凝剂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聚丙烯酰胺</t>
    </r>
    <r>
      <rPr>
        <sz val="11"/>
        <color theme="1"/>
        <rFont val="Times New Roman"/>
        <charset val="134"/>
      </rPr>
      <t>)</t>
    </r>
  </si>
  <si>
    <t xml:space="preserve">113*25kg/包 </t>
  </si>
  <si>
    <t>铁盐（硫酸亚铁粉）</t>
  </si>
  <si>
    <t xml:space="preserve">636*50kg/包 </t>
  </si>
  <si>
    <r>
      <rPr>
        <sz val="11"/>
        <color theme="1"/>
        <rFont val="宋体"/>
        <charset val="134"/>
      </rPr>
      <t>生石灰（</t>
    </r>
    <r>
      <rPr>
        <sz val="11"/>
        <color theme="1"/>
        <rFont val="Times New Roman"/>
        <charset val="134"/>
      </rPr>
      <t>CaO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</si>
  <si>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水处理石灰石（</t>
    </r>
    <r>
      <rPr>
        <sz val="11"/>
        <color theme="1"/>
        <rFont val="Times New Roman"/>
        <charset val="134"/>
      </rPr>
      <t>CaCO3</t>
    </r>
    <r>
      <rPr>
        <sz val="11"/>
        <color theme="1"/>
        <rFont val="宋体"/>
        <charset val="134"/>
      </rPr>
      <t>）</t>
    </r>
  </si>
  <si>
    <t>本月从公司内搅拌站转运788.98吨石粉</t>
  </si>
  <si>
    <t>浓硫酸（98%）</t>
  </si>
  <si>
    <t>从熔炼厂调拨14.78吨</t>
  </si>
  <si>
    <t>铁精矿库</t>
  </si>
  <si>
    <t>98%硝酸</t>
  </si>
  <si>
    <t>草酸</t>
  </si>
  <si>
    <t xml:space="preserve">18*50kg/包 </t>
  </si>
  <si>
    <t>碳酸氢钠</t>
  </si>
  <si>
    <t>磨浮</t>
  </si>
  <si>
    <r>
      <rPr>
        <sz val="11"/>
        <color theme="1"/>
        <rFont val="宋体"/>
        <charset val="134"/>
      </rPr>
      <t>乙硫氨酯（</t>
    </r>
    <r>
      <rPr>
        <sz val="11"/>
        <color theme="1"/>
        <rFont val="Times New Roman"/>
        <charset val="134"/>
      </rPr>
      <t>Z-200</t>
    </r>
    <r>
      <rPr>
        <sz val="11"/>
        <color theme="1"/>
        <rFont val="宋体"/>
        <charset val="134"/>
      </rPr>
      <t>）</t>
    </r>
  </si>
  <si>
    <t xml:space="preserve">148*200kg/桶 </t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</si>
  <si>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号起泡剂（</t>
    </r>
    <r>
      <rPr>
        <sz val="11"/>
        <color theme="1"/>
        <rFont val="Times New Roman"/>
        <charset val="134"/>
      </rPr>
      <t>2#</t>
    </r>
    <r>
      <rPr>
        <sz val="11"/>
        <color theme="1"/>
        <rFont val="宋体"/>
        <charset val="134"/>
      </rPr>
      <t>油）</t>
    </r>
  </si>
  <si>
    <t xml:space="preserve">28*190kg/桶 </t>
  </si>
  <si>
    <t>6月30日应急水处理转运3吨  6月30日转运0.15吨到渣选</t>
  </si>
  <si>
    <t>6月30日从应急水处理转运1吨到渣选,7月2日从应急水处理转运1吨到渣选</t>
  </si>
  <si>
    <t>丁基钠黄药</t>
  </si>
  <si>
    <t xml:space="preserve">0*40kg/包 </t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</si>
  <si>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Ф20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</si>
  <si>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Ф30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</si>
  <si>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Ф50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</si>
  <si>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Ф70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</si>
  <si>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Ф80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</si>
  <si>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Ф100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</si>
  <si>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高铬球（</t>
    </r>
    <r>
      <rPr>
        <sz val="11"/>
        <color theme="1"/>
        <rFont val="Times New Roman"/>
        <charset val="134"/>
      </rPr>
      <t>Ф120</t>
    </r>
    <r>
      <rPr>
        <sz val="11"/>
        <color theme="1"/>
        <rFont val="宋体"/>
        <charset val="134"/>
      </rPr>
      <t>）</t>
    </r>
  </si>
  <si>
    <t>机  电  厂</t>
  </si>
  <si>
    <t>纯水站</t>
  </si>
  <si>
    <r>
      <rPr>
        <sz val="11"/>
        <rFont val="Times New Roman"/>
        <charset val="134"/>
      </rPr>
      <t>50%</t>
    </r>
    <r>
      <rPr>
        <sz val="11"/>
        <rFont val="宋体"/>
        <charset val="134"/>
      </rPr>
      <t>液碱</t>
    </r>
  </si>
  <si>
    <r>
      <rPr>
        <sz val="11"/>
        <rFont val="宋体"/>
        <charset val="134"/>
      </rPr>
      <t>杀菌剂（二溴次氮基丙酰胺）、</t>
    </r>
    <r>
      <rPr>
        <sz val="11"/>
        <rFont val="Times New Roman"/>
        <charset val="134"/>
      </rPr>
      <t>DBNPA</t>
    </r>
  </si>
  <si>
    <t xml:space="preserve">16*25kg/桶 </t>
  </si>
  <si>
    <r>
      <rPr>
        <sz val="11"/>
        <rFont val="宋体"/>
        <charset val="134"/>
      </rPr>
      <t>阻垢剂（六偏磷酸钠（</t>
    </r>
    <r>
      <rPr>
        <sz val="11"/>
        <rFont val="Times New Roman"/>
        <charset val="134"/>
      </rPr>
      <t>SHMP</t>
    </r>
    <r>
      <rPr>
        <sz val="11"/>
        <rFont val="宋体"/>
        <charset val="134"/>
      </rPr>
      <t>））</t>
    </r>
  </si>
  <si>
    <t xml:space="preserve">178*25kg/桶 </t>
  </si>
  <si>
    <t>反渗透阻垢剂（纯水站）</t>
  </si>
  <si>
    <t xml:space="preserve">13*27.44kg/桶 </t>
  </si>
  <si>
    <t>非氧化性杀菌剂（纯水站）</t>
  </si>
  <si>
    <t xml:space="preserve">81*25kg/桶 </t>
  </si>
  <si>
    <t>亚硫酸氢钠（还原剂）</t>
  </si>
  <si>
    <t>70*25kg/包</t>
  </si>
  <si>
    <t>39*25kg/包</t>
  </si>
  <si>
    <t>清洗剂（三聚磷酸钠）</t>
  </si>
  <si>
    <t xml:space="preserve">6*50kg/包 </t>
  </si>
  <si>
    <t xml:space="preserve">19*25kg/桶 </t>
  </si>
  <si>
    <r>
      <rPr>
        <sz val="11"/>
        <rFont val="宋体"/>
        <charset val="134"/>
      </rPr>
      <t>氨水（浓度﹥</t>
    </r>
    <r>
      <rPr>
        <sz val="11"/>
        <rFont val="Times New Roman"/>
        <charset val="134"/>
      </rPr>
      <t>25%</t>
    </r>
    <r>
      <rPr>
        <sz val="11"/>
        <rFont val="宋体"/>
        <charset val="134"/>
      </rPr>
      <t>）</t>
    </r>
  </si>
  <si>
    <t>8*950kg/桶+200kg</t>
  </si>
  <si>
    <t>机电厂</t>
  </si>
  <si>
    <t>生活水站</t>
  </si>
  <si>
    <t>聚丙烯酸阻垢剂</t>
  </si>
  <si>
    <t>28*25kg/包；</t>
  </si>
  <si>
    <t>30桶*25kg</t>
  </si>
  <si>
    <t>净水站</t>
  </si>
  <si>
    <t>1.766m2*1.32*1.15</t>
  </si>
  <si>
    <r>
      <rPr>
        <sz val="11"/>
        <rFont val="宋体"/>
        <charset val="134"/>
      </rPr>
      <t>絮凝剂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聚丙烯酰胺</t>
    </r>
    <r>
      <rPr>
        <sz val="11"/>
        <rFont val="Times New Roman"/>
        <charset val="134"/>
      </rPr>
      <t>)</t>
    </r>
  </si>
  <si>
    <t xml:space="preserve">42*25kg/包 </t>
  </si>
  <si>
    <t>聚合氯化铝（絮凝剂）</t>
  </si>
  <si>
    <t>276*25kg/包</t>
  </si>
  <si>
    <t>氯酸钠</t>
  </si>
  <si>
    <t>307*25kg/包</t>
  </si>
  <si>
    <t>离子交换树脂</t>
  </si>
  <si>
    <t>储运</t>
  </si>
  <si>
    <r>
      <rPr>
        <sz val="11"/>
        <rFont val="宋体"/>
        <charset val="134"/>
      </rPr>
      <t>酸罐</t>
    </r>
    <r>
      <rPr>
        <sz val="11"/>
        <rFont val="Times New Roman"/>
        <charset val="134"/>
      </rPr>
      <t xml:space="preserve"> </t>
    </r>
  </si>
  <si>
    <t xml:space="preserve">         制表：梁忠志                                                                          审核：潘小龙</t>
  </si>
  <si>
    <t>1-7月份外购物料</t>
  </si>
  <si>
    <t>年初结存</t>
  </si>
  <si>
    <t>进厂</t>
  </si>
  <si>
    <t>消耗</t>
  </si>
  <si>
    <t>铜量（t）</t>
  </si>
  <si>
    <t>银量（kg）</t>
  </si>
  <si>
    <t>金量（kg）</t>
  </si>
  <si>
    <t>外购硫酸铜</t>
  </si>
  <si>
    <t>银锭（Kg南丹）</t>
  </si>
  <si>
    <t>粗铜（南丹）</t>
  </si>
  <si>
    <t>废铜制品</t>
  </si>
  <si>
    <t>锌阳极板铜梁</t>
  </si>
  <si>
    <t>废旧铜电缆（机电厂）</t>
  </si>
  <si>
    <t>1-7月份出厂物料</t>
  </si>
  <si>
    <t>产出或外购</t>
  </si>
  <si>
    <t>出厂</t>
  </si>
  <si>
    <t>阴极铜</t>
  </si>
  <si>
    <t>铜渣</t>
  </si>
  <si>
    <t>硫酸铜</t>
  </si>
  <si>
    <t>1-7月危废物料</t>
  </si>
  <si>
    <t>2019年库存</t>
  </si>
  <si>
    <t>2020年进厂</t>
  </si>
  <si>
    <t>2020年出厂</t>
  </si>
  <si>
    <t>2020年月初结存</t>
  </si>
  <si>
    <t>2020年7月中间结存</t>
  </si>
  <si>
    <t>回收率子项</t>
  </si>
  <si>
    <t>回收率率母项</t>
  </si>
  <si>
    <t>回收率（%）</t>
  </si>
  <si>
    <t>其中：</t>
  </si>
  <si>
    <t>不可回收项损失</t>
  </si>
  <si>
    <t>无名损失</t>
  </si>
  <si>
    <t>与平衡率相比</t>
  </si>
  <si>
    <t>2019年外购物料</t>
  </si>
  <si>
    <t>日期</t>
  </si>
  <si>
    <t>2019年</t>
  </si>
  <si>
    <t>外购粗铜</t>
  </si>
  <si>
    <t>外购阳极铜</t>
  </si>
  <si>
    <t>外购熔炼渣</t>
  </si>
  <si>
    <t>铜  渣</t>
  </si>
  <si>
    <t>2019年出厂物料</t>
  </si>
  <si>
    <t>年份</t>
  </si>
  <si>
    <t>2019年危废物料</t>
  </si>
  <si>
    <t>2018年库存</t>
  </si>
  <si>
    <t>2019年进厂</t>
  </si>
  <si>
    <t>2019年出厂</t>
  </si>
  <si>
    <t>2019年月初中间物料结存</t>
  </si>
  <si>
    <t>2019年12月中间物料结存</t>
  </si>
  <si>
    <t>5月份中间物料结存</t>
  </si>
  <si>
    <t>2019年回收率子项</t>
  </si>
  <si>
    <t>2020年回收率子项</t>
  </si>
  <si>
    <t>2019回收率率母项</t>
  </si>
  <si>
    <t>2020回收率率母项</t>
  </si>
  <si>
    <t>2019不可回收项损失</t>
  </si>
  <si>
    <t>2020不可回收项损失</t>
  </si>
  <si>
    <t>南国铜业2020年1-7月产量、处理量汇总</t>
  </si>
  <si>
    <t>单位：</t>
  </si>
  <si>
    <t>吨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</si>
  <si>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</si>
  <si>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</si>
  <si>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</si>
  <si>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</si>
  <si>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</si>
  <si>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</si>
  <si>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</si>
  <si>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</si>
  <si>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</si>
  <si>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</si>
  <si>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</si>
  <si>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</si>
  <si>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全年累计</t>
  </si>
  <si>
    <t>铜精矿处理量（湿重）</t>
  </si>
  <si>
    <t>铜精矿处理量（干重）</t>
  </si>
  <si>
    <t>阳极泥（干重）</t>
  </si>
  <si>
    <t>熔炼渣处理量（干重）</t>
  </si>
  <si>
    <t>尾矿（湿重）</t>
  </si>
  <si>
    <t>石膏（湿重）</t>
  </si>
  <si>
    <t>余热发电量（万kwh）</t>
  </si>
</sst>
</file>

<file path=xl/styles.xml><?xml version="1.0" encoding="utf-8"?>
<styleSheet xmlns="http://schemas.openxmlformats.org/spreadsheetml/2006/main">
  <numFmts count="21">
    <numFmt numFmtId="176" formatCode="0.00_);\(0.00\)"/>
    <numFmt numFmtId="177" formatCode="0.0_);[Red]\(0.0\)"/>
    <numFmt numFmtId="178" formatCode="0.000000_);[Red]\(0.000000\)"/>
    <numFmt numFmtId="179" formatCode="0.00_ ;[Red]\-0.00\ "/>
    <numFmt numFmtId="180" formatCode="#,###,##0.00"/>
    <numFmt numFmtId="181" formatCode="0_);[Red]\(0\)"/>
    <numFmt numFmtId="182" formatCode="0_ "/>
    <numFmt numFmtId="183" formatCode="0.000000_ "/>
    <numFmt numFmtId="184" formatCode="0.0000_ ;[Red]\-0.0000\ "/>
    <numFmt numFmtId="185" formatCode="0.0000_);[Red]\(0.0000\)"/>
    <numFmt numFmtId="186" formatCode="0.00_ "/>
    <numFmt numFmtId="187" formatCode="0.000_);[Red]\(0.000\)"/>
    <numFmt numFmtId="188" formatCode="0.000_ "/>
    <numFmt numFmtId="189" formatCode="0.000"/>
    <numFmt numFmtId="41" formatCode="_ * #,##0_ ;_ * \-#,##0_ ;_ * &quot;-&quot;_ ;_ @_ "/>
    <numFmt numFmtId="190" formatCode="0.0_ "/>
    <numFmt numFmtId="44" formatCode="_ &quot;￥&quot;* #,##0.00_ ;_ &quot;￥&quot;* \-#,##0.00_ ;_ &quot;￥&quot;* &quot;-&quot;??_ ;_ @_ "/>
    <numFmt numFmtId="191" formatCode="0.00_);[Red]\(0.00\)"/>
    <numFmt numFmtId="192" formatCode="0.0000_ "/>
    <numFmt numFmtId="43" formatCode="_ * #,##0.00_ ;_ * \-#,##0.00_ ;_ * &quot;-&quot;??_ ;_ @_ "/>
    <numFmt numFmtId="42" formatCode="_ &quot;￥&quot;* #,##0_ ;_ &quot;￥&quot;* \-#,##0_ ;_ &quot;￥&quot;* &quot;-&quot;_ ;_ @_ "/>
  </numFmts>
  <fonts count="108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0"/>
    </font>
    <font>
      <sz val="14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2"/>
      <name val="宋体"/>
      <charset val="134"/>
      <scheme val="minor"/>
    </font>
    <font>
      <sz val="22"/>
      <name val="黑体"/>
      <charset val="134"/>
    </font>
    <font>
      <b/>
      <sz val="14"/>
      <name val="Times New Roman"/>
      <charset val="134"/>
    </font>
    <font>
      <sz val="11"/>
      <name val="Times New Roman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Times New Roman"/>
      <charset val="134"/>
    </font>
    <font>
      <sz val="11"/>
      <color indexed="8"/>
      <name val="arial"/>
      <charset val="0"/>
    </font>
    <font>
      <sz val="10"/>
      <name val="黑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Times New Roman"/>
      <charset val="134"/>
    </font>
    <font>
      <b/>
      <sz val="24"/>
      <name val="宋体"/>
      <charset val="134"/>
      <scheme val="minor"/>
    </font>
    <font>
      <sz val="18"/>
      <name val="宋体"/>
      <charset val="134"/>
      <scheme val="minor"/>
    </font>
    <font>
      <sz val="12"/>
      <color rgb="FF00B0F0"/>
      <name val="宋体"/>
      <charset val="134"/>
    </font>
    <font>
      <sz val="18"/>
      <color rgb="FF00B0F0"/>
      <name val="宋体"/>
      <charset val="134"/>
      <scheme val="minor"/>
    </font>
    <font>
      <b/>
      <sz val="12"/>
      <color rgb="FF00B0F0"/>
      <name val="宋体"/>
      <charset val="134"/>
    </font>
    <font>
      <sz val="11"/>
      <name val="宋体"/>
      <charset val="0"/>
      <scheme val="minor"/>
    </font>
    <font>
      <sz val="11"/>
      <name val="新宋体"/>
      <charset val="0"/>
    </font>
    <font>
      <sz val="10"/>
      <color rgb="FF00B0F0"/>
      <name val="宋体"/>
      <charset val="134"/>
    </font>
    <font>
      <b/>
      <sz val="22"/>
      <name val="宋体"/>
      <charset val="134"/>
    </font>
    <font>
      <b/>
      <sz val="11"/>
      <name val="Times New Roman"/>
      <charset val="134"/>
    </font>
    <font>
      <sz val="11"/>
      <color rgb="FF00B0F0"/>
      <name val="宋体"/>
      <charset val="134"/>
      <scheme val="minor"/>
    </font>
    <font>
      <sz val="11"/>
      <color rgb="FF00B0F0"/>
      <name val="宋体"/>
      <charset val="134"/>
    </font>
    <font>
      <sz val="12"/>
      <name val="Times New Roman"/>
      <charset val="134"/>
    </font>
    <font>
      <sz val="11"/>
      <name val="宋体"/>
      <charset val="0"/>
    </font>
    <font>
      <sz val="9"/>
      <name val="宋体"/>
      <charset val="134"/>
      <scheme val="minor"/>
    </font>
    <font>
      <b/>
      <sz val="10"/>
      <name val="Times New Roman"/>
      <charset val="134"/>
    </font>
    <font>
      <b/>
      <sz val="8"/>
      <name val="宋体"/>
      <charset val="134"/>
    </font>
    <font>
      <sz val="10"/>
      <name val="宋体"/>
      <charset val="134"/>
      <scheme val="minor"/>
    </font>
    <font>
      <sz val="10"/>
      <name val="宋体"/>
      <charset val="0"/>
    </font>
    <font>
      <b/>
      <sz val="18"/>
      <name val="宋体"/>
      <charset val="134"/>
    </font>
    <font>
      <b/>
      <sz val="12"/>
      <name val="Times New Roman"/>
      <charset val="134"/>
    </font>
    <font>
      <b/>
      <sz val="12"/>
      <name val="宋体"/>
      <charset val="134"/>
      <scheme val="minor"/>
    </font>
    <font>
      <sz val="18"/>
      <name val="宋体"/>
      <charset val="134"/>
    </font>
    <font>
      <b/>
      <sz val="16"/>
      <name val="宋体"/>
      <charset val="134"/>
    </font>
    <font>
      <b/>
      <sz val="16"/>
      <name val="Times New Roman"/>
      <charset val="134"/>
    </font>
    <font>
      <b/>
      <sz val="18"/>
      <name val="Times New Roman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b/>
      <sz val="11"/>
      <color rgb="FF3F3F3F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rgb="FFFA7D00"/>
      <name val="宋体"/>
      <charset val="134"/>
    </font>
    <font>
      <b/>
      <sz val="11"/>
      <color indexed="9"/>
      <name val="宋体"/>
      <charset val="134"/>
    </font>
    <font>
      <b/>
      <sz val="11"/>
      <color rgb="FFFA7D00"/>
      <name val="宋体"/>
      <charset val="134"/>
    </font>
    <font>
      <sz val="11"/>
      <color indexed="19"/>
      <name val="宋体"/>
      <charset val="134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1F4A7E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rgb="FF1F4A7E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rgb="FF1F4A7E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53"/>
      <name val="宋体"/>
      <charset val="134"/>
    </font>
    <font>
      <sz val="11"/>
      <color indexed="16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4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indexed="54"/>
      <name val="宋体"/>
      <charset val="134"/>
    </font>
    <font>
      <sz val="12"/>
      <color rgb="FF000000"/>
      <name val="宋体"/>
      <charset val="134"/>
    </font>
    <font>
      <b/>
      <u/>
      <sz val="22"/>
      <name val="宋体"/>
      <charset val="134"/>
    </font>
  </fonts>
  <fills count="7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989"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9" fillId="0" borderId="3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9" fillId="30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5" fillId="0" borderId="34" applyNumberFormat="0" applyFill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34" borderId="32" applyNumberFormat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101" fillId="7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14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31" applyNumberFormat="0" applyFill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protection locked="0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0" borderId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105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23" borderId="20" applyNumberFormat="0" applyFon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protection locked="0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3" fillId="0" borderId="34" applyNumberFormat="0" applyFill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99" fillId="0" borderId="33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31" applyNumberFormat="0" applyFill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/>
    <xf numFmtId="0" fontId="84" fillId="0" borderId="29" applyNumberFormat="0" applyFill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1" fillId="7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34" borderId="32" applyNumberFormat="0" applyAlignment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91" fillId="0" borderId="27" applyNumberFormat="0" applyFill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1" fillId="47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5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6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protection locked="0"/>
    </xf>
    <xf numFmtId="0" fontId="59" fillId="23" borderId="20" applyNumberFormat="0" applyFont="0" applyAlignment="0" applyProtection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2" fillId="6" borderId="1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96" fillId="12" borderId="17" applyNumberFormat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/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62" fillId="12" borderId="16" applyNumberFormat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protection locked="0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9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75" fillId="12" borderId="17" applyNumberFormat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6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6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0" fillId="5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5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106" fillId="0" borderId="0" applyProtection="0"/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4" borderId="0" applyNumberFormat="0" applyBorder="0" applyAlignment="0" applyProtection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65" fillId="7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0" fillId="20" borderId="1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52" borderId="0" applyNumberFormat="0" applyBorder="0" applyAlignment="0" applyProtection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58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8" fillId="70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2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72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65" fillId="44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00" fillId="0" borderId="30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93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8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41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74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84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8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35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7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2" fillId="6" borderId="19" applyNumberForma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9" fillId="6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7" fillId="0" borderId="2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1" fillId="0" borderId="28" applyNumberFormat="0" applyFill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65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8" fillId="0" borderId="2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6" fillId="27" borderId="0" applyNumberFormat="0" applyBorder="0" applyAlignment="0" applyProtection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6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6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12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1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1" fillId="20" borderId="2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1" fillId="20" borderId="2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0" fillId="0" borderId="30" applyNumberFormat="0" applyFill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5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0" fillId="20" borderId="1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4" fillId="0" borderId="3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6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61" fillId="26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74" fillId="25" borderId="2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9" borderId="0" applyNumberFormat="0" applyBorder="0" applyAlignment="0" applyProtection="0">
      <alignment vertical="center"/>
    </xf>
    <xf numFmtId="0" fontId="73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1" fillId="31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23" borderId="2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4" fillId="14" borderId="17" applyNumberFormat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2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14" borderId="17" applyNumberFormat="0" applyAlignment="0" applyProtection="0">
      <alignment vertical="center"/>
    </xf>
    <xf numFmtId="0" fontId="3" fillId="0" borderId="0">
      <alignment vertical="center"/>
    </xf>
    <xf numFmtId="0" fontId="59" fillId="39" borderId="2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5" fillId="12" borderId="1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6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7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58" fillId="7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1" fillId="18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8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8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92" fontId="3" fillId="0" borderId="1" xfId="0" applyNumberFormat="1" applyFont="1" applyFill="1" applyBorder="1" applyAlignment="1">
      <alignment horizontal="center" vertical="center"/>
    </xf>
    <xf numFmtId="186" fontId="3" fillId="0" borderId="1" xfId="0" applyNumberFormat="1" applyFont="1" applyFill="1" applyBorder="1" applyAlignment="1">
      <alignment horizontal="center" vertical="center"/>
    </xf>
    <xf numFmtId="188" fontId="4" fillId="0" borderId="1" xfId="0" applyNumberFormat="1" applyFont="1" applyFill="1" applyBorder="1" applyAlignment="1">
      <alignment horizontal="center" vertical="center"/>
    </xf>
    <xf numFmtId="192" fontId="3" fillId="0" borderId="0" xfId="0" applyNumberFormat="1" applyFont="1" applyFill="1" applyBorder="1" applyAlignment="1">
      <alignment horizontal="center" vertical="center"/>
    </xf>
    <xf numFmtId="188" fontId="3" fillId="0" borderId="0" xfId="0" applyNumberFormat="1" applyFont="1" applyFill="1" applyBorder="1" applyAlignment="1">
      <alignment horizontal="center" vertical="center"/>
    </xf>
    <xf numFmtId="188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88" fontId="2" fillId="0" borderId="1" xfId="0" applyNumberFormat="1" applyFont="1" applyFill="1" applyBorder="1" applyAlignment="1">
      <alignment horizontal="center" vertical="center"/>
    </xf>
    <xf numFmtId="192" fontId="2" fillId="0" borderId="1" xfId="0" applyNumberFormat="1" applyFont="1" applyFill="1" applyBorder="1" applyAlignment="1">
      <alignment horizontal="center" vertical="center"/>
    </xf>
    <xf numFmtId="186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88" fontId="9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88" fontId="1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88" fontId="11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88" fontId="9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88" fontId="11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18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textRotation="255"/>
    </xf>
    <xf numFmtId="185" fontId="8" fillId="0" borderId="1" xfId="0" applyNumberFormat="1" applyFont="1" applyFill="1" applyBorder="1" applyAlignment="1">
      <alignment horizontal="center" vertical="center"/>
    </xf>
    <xf numFmtId="19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92" fontId="8" fillId="2" borderId="1" xfId="0" applyNumberFormat="1" applyFont="1" applyFill="1" applyBorder="1" applyAlignment="1">
      <alignment horizontal="center" vertical="center"/>
    </xf>
    <xf numFmtId="192" fontId="8" fillId="0" borderId="5" xfId="0" applyNumberFormat="1" applyFont="1" applyFill="1" applyBorder="1" applyAlignment="1">
      <alignment horizontal="center" vertical="center"/>
    </xf>
    <xf numFmtId="191" fontId="12" fillId="0" borderId="5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textRotation="255"/>
    </xf>
    <xf numFmtId="18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textRotation="255"/>
    </xf>
    <xf numFmtId="0" fontId="8" fillId="0" borderId="3" xfId="0" applyFont="1" applyFill="1" applyBorder="1" applyAlignment="1">
      <alignment horizontal="center" vertical="center" textRotation="255"/>
    </xf>
    <xf numFmtId="191" fontId="12" fillId="2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92" fontId="9" fillId="0" borderId="1" xfId="0" applyNumberFormat="1" applyFont="1" applyFill="1" applyBorder="1" applyAlignment="1">
      <alignment horizontal="center" vertical="center" wrapText="1"/>
    </xf>
    <xf numFmtId="192" fontId="11" fillId="0" borderId="1" xfId="0" applyNumberFormat="1" applyFont="1" applyFill="1" applyBorder="1" applyAlignment="1">
      <alignment horizontal="center" vertical="center" wrapText="1"/>
    </xf>
    <xf numFmtId="187" fontId="9" fillId="0" borderId="1" xfId="0" applyNumberFormat="1" applyFont="1" applyFill="1" applyBorder="1" applyAlignment="1">
      <alignment horizontal="center" vertical="center" wrapText="1"/>
    </xf>
    <xf numFmtId="192" fontId="8" fillId="0" borderId="6" xfId="0" applyNumberFormat="1" applyFont="1" applyFill="1" applyBorder="1" applyAlignment="1">
      <alignment horizontal="center" vertical="center"/>
    </xf>
    <xf numFmtId="191" fontId="12" fillId="0" borderId="6" xfId="0" applyNumberFormat="1" applyFont="1" applyFill="1" applyBorder="1" applyAlignment="1">
      <alignment horizontal="center" vertical="center"/>
    </xf>
    <xf numFmtId="191" fontId="12" fillId="0" borderId="1" xfId="0" applyNumberFormat="1" applyFont="1" applyFill="1" applyBorder="1" applyAlignment="1">
      <alignment horizontal="center" vertical="center"/>
    </xf>
    <xf numFmtId="185" fontId="8" fillId="0" borderId="6" xfId="0" applyNumberFormat="1" applyFont="1" applyFill="1" applyBorder="1" applyAlignment="1">
      <alignment horizontal="center" vertical="center"/>
    </xf>
    <xf numFmtId="187" fontId="8" fillId="0" borderId="5" xfId="0" applyNumberFormat="1" applyFont="1" applyFill="1" applyBorder="1" applyAlignment="1">
      <alignment horizontal="center" vertical="center"/>
    </xf>
    <xf numFmtId="187" fontId="8" fillId="0" borderId="6" xfId="0" applyNumberFormat="1" applyFont="1" applyFill="1" applyBorder="1" applyAlignment="1">
      <alignment horizontal="center" vertical="center"/>
    </xf>
    <xf numFmtId="191" fontId="12" fillId="2" borderId="6" xfId="0" applyNumberFormat="1" applyFont="1" applyFill="1" applyBorder="1" applyAlignment="1">
      <alignment horizontal="center" vertical="center"/>
    </xf>
    <xf numFmtId="188" fontId="13" fillId="0" borderId="1" xfId="0" applyNumberFormat="1" applyFont="1" applyFill="1" applyBorder="1" applyAlignment="1">
      <alignment horizontal="center" vertical="center"/>
    </xf>
    <xf numFmtId="183" fontId="9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87" fontId="8" fillId="0" borderId="0" xfId="0" applyNumberFormat="1" applyFont="1" applyFill="1" applyBorder="1" applyAlignment="1">
      <alignment horizontal="center" vertical="center"/>
    </xf>
    <xf numFmtId="187" fontId="9" fillId="0" borderId="0" xfId="0" applyNumberFormat="1" applyFont="1" applyFill="1" applyBorder="1" applyAlignment="1">
      <alignment horizontal="center" vertical="center" wrapText="1"/>
    </xf>
    <xf numFmtId="192" fontId="8" fillId="0" borderId="0" xfId="0" applyNumberFormat="1" applyFont="1" applyFill="1" applyBorder="1" applyAlignment="1">
      <alignment horizontal="center" vertical="center"/>
    </xf>
    <xf numFmtId="185" fontId="8" fillId="0" borderId="0" xfId="0" applyNumberFormat="1" applyFont="1" applyFill="1" applyBorder="1" applyAlignment="1">
      <alignment horizontal="center" vertical="center"/>
    </xf>
    <xf numFmtId="191" fontId="8" fillId="0" borderId="0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92" fontId="12" fillId="0" borderId="1" xfId="0" applyNumberFormat="1" applyFont="1" applyFill="1" applyBorder="1" applyAlignment="1">
      <alignment horizontal="center" vertical="center"/>
    </xf>
    <xf numFmtId="188" fontId="14" fillId="0" borderId="0" xfId="0" applyNumberFormat="1" applyFont="1" applyFill="1" applyBorder="1" applyAlignment="1">
      <alignment horizontal="center" vertical="center"/>
    </xf>
    <xf numFmtId="188" fontId="12" fillId="0" borderId="1" xfId="0" applyNumberFormat="1" applyFont="1" applyFill="1" applyBorder="1" applyAlignment="1">
      <alignment horizontal="center" vertical="center"/>
    </xf>
    <xf numFmtId="188" fontId="12" fillId="0" borderId="0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188" fontId="8" fillId="0" borderId="0" xfId="0" applyNumberFormat="1" applyFont="1" applyFill="1" applyAlignment="1">
      <alignment horizontal="center" vertical="center"/>
    </xf>
    <xf numFmtId="188" fontId="13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88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87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textRotation="255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191" fontId="8" fillId="0" borderId="0" xfId="0" applyNumberFormat="1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textRotation="255"/>
    </xf>
    <xf numFmtId="0" fontId="8" fillId="0" borderId="10" xfId="0" applyFont="1" applyFill="1" applyBorder="1" applyAlignment="1">
      <alignment horizontal="center" vertical="center" textRotation="255"/>
    </xf>
    <xf numFmtId="185" fontId="8" fillId="0" borderId="0" xfId="0" applyNumberFormat="1" applyFont="1" applyFill="1" applyBorder="1" applyAlignment="1">
      <alignment vertical="center"/>
    </xf>
    <xf numFmtId="191" fontId="8" fillId="0" borderId="0" xfId="0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 textRotation="255"/>
    </xf>
    <xf numFmtId="186" fontId="9" fillId="0" borderId="1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191" fontId="8" fillId="0" borderId="5" xfId="0" applyNumberFormat="1" applyFont="1" applyFill="1" applyBorder="1" applyAlignment="1">
      <alignment horizontal="center" vertical="center"/>
    </xf>
    <xf numFmtId="191" fontId="8" fillId="0" borderId="6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191" fontId="8" fillId="0" borderId="7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textRotation="255"/>
    </xf>
    <xf numFmtId="0" fontId="8" fillId="0" borderId="13" xfId="0" applyFont="1" applyFill="1" applyBorder="1" applyAlignment="1">
      <alignment horizontal="center" vertical="center" textRotation="255"/>
    </xf>
    <xf numFmtId="0" fontId="8" fillId="0" borderId="14" xfId="0" applyFont="1" applyFill="1" applyBorder="1" applyAlignment="1">
      <alignment horizontal="center" vertical="center" textRotation="255"/>
    </xf>
    <xf numFmtId="0" fontId="8" fillId="0" borderId="7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186" fontId="15" fillId="0" borderId="0" xfId="41011" applyNumberFormat="1" applyFont="1" applyFill="1" applyAlignment="1" applyProtection="1">
      <alignment horizontal="center" vertical="center" wrapText="1"/>
      <protection locked="0"/>
    </xf>
    <xf numFmtId="186" fontId="15" fillId="0" borderId="0" xfId="41011" applyNumberFormat="1" applyFont="1" applyFill="1" applyAlignment="1" applyProtection="1">
      <alignment horizontal="left" vertical="center" wrapText="1"/>
      <protection locked="0"/>
    </xf>
    <xf numFmtId="0" fontId="2" fillId="0" borderId="15" xfId="41011" applyNumberFormat="1" applyFont="1" applyFill="1" applyBorder="1" applyAlignment="1">
      <alignment horizontal="center" vertical="center" wrapText="1"/>
    </xf>
    <xf numFmtId="0" fontId="16" fillId="0" borderId="15" xfId="41011" applyNumberFormat="1" applyFont="1" applyFill="1" applyBorder="1" applyAlignment="1">
      <alignment horizontal="center" vertical="center" wrapText="1"/>
    </xf>
    <xf numFmtId="0" fontId="6" fillId="0" borderId="5" xfId="41011" applyNumberFormat="1" applyFont="1" applyFill="1" applyBorder="1" applyAlignment="1">
      <alignment horizontal="center" vertical="center" wrapText="1"/>
    </xf>
    <xf numFmtId="0" fontId="6" fillId="0" borderId="6" xfId="41011" applyNumberFormat="1" applyFont="1" applyFill="1" applyBorder="1" applyAlignment="1">
      <alignment horizontal="center" vertical="center" wrapText="1"/>
    </xf>
    <xf numFmtId="0" fontId="6" fillId="0" borderId="1" xfId="41011" applyNumberFormat="1" applyFont="1" applyFill="1" applyBorder="1" applyAlignment="1">
      <alignment horizontal="center" vertical="center" wrapText="1"/>
    </xf>
    <xf numFmtId="187" fontId="6" fillId="0" borderId="1" xfId="41011" applyNumberFormat="1" applyFont="1" applyFill="1" applyBorder="1" applyAlignment="1">
      <alignment horizontal="center" vertical="center" wrapText="1"/>
    </xf>
    <xf numFmtId="0" fontId="9" fillId="0" borderId="4" xfId="17546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87" fontId="17" fillId="0" borderId="1" xfId="0" applyNumberFormat="1" applyFont="1" applyFill="1" applyBorder="1" applyAlignment="1">
      <alignment horizontal="center" vertical="center" wrapText="1"/>
    </xf>
    <xf numFmtId="0" fontId="17" fillId="0" borderId="4" xfId="17546" applyNumberFormat="1" applyFont="1" applyFill="1" applyBorder="1" applyAlignment="1">
      <alignment horizontal="center" vertical="center" wrapText="1"/>
    </xf>
    <xf numFmtId="187" fontId="17" fillId="0" borderId="0" xfId="0" applyNumberFormat="1" applyFont="1" applyFill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187" fontId="17" fillId="3" borderId="1" xfId="0" applyNumberFormat="1" applyFont="1" applyFill="1" applyBorder="1" applyAlignment="1">
      <alignment horizontal="center" vertical="center" wrapText="1"/>
    </xf>
    <xf numFmtId="0" fontId="9" fillId="0" borderId="1" xfId="17546" applyNumberFormat="1" applyFont="1" applyFill="1" applyBorder="1" applyAlignment="1">
      <alignment horizontal="center" vertical="center" wrapText="1"/>
    </xf>
    <xf numFmtId="187" fontId="17" fillId="0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2" xfId="17546" applyNumberFormat="1" applyFont="1" applyFill="1" applyBorder="1" applyAlignment="1">
      <alignment horizontal="center" vertical="center" wrapText="1"/>
    </xf>
    <xf numFmtId="0" fontId="9" fillId="3" borderId="3" xfId="17546" applyNumberFormat="1" applyFont="1" applyFill="1" applyBorder="1" applyAlignment="1">
      <alignment horizontal="center" vertical="center" wrapText="1"/>
    </xf>
    <xf numFmtId="0" fontId="9" fillId="3" borderId="4" xfId="17546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7" fillId="0" borderId="3" xfId="17546" applyNumberFormat="1" applyFont="1" applyFill="1" applyBorder="1" applyAlignment="1">
      <alignment horizontal="center" vertical="center" wrapText="1"/>
    </xf>
    <xf numFmtId="0" fontId="9" fillId="0" borderId="2" xfId="17546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181" fontId="17" fillId="0" borderId="1" xfId="0" applyNumberFormat="1" applyFont="1" applyFill="1" applyBorder="1" applyAlignment="1">
      <alignment horizontal="center" vertical="center"/>
    </xf>
    <xf numFmtId="187" fontId="17" fillId="3" borderId="1" xfId="0" applyNumberFormat="1" applyFont="1" applyFill="1" applyBorder="1" applyAlignment="1">
      <alignment horizontal="center" vertical="center"/>
    </xf>
    <xf numFmtId="186" fontId="16" fillId="0" borderId="15" xfId="41011" applyNumberFormat="1" applyFont="1" applyFill="1" applyBorder="1" applyAlignment="1">
      <alignment horizontal="center" vertical="center" wrapText="1"/>
    </xf>
    <xf numFmtId="187" fontId="6" fillId="3" borderId="1" xfId="41011" applyNumberFormat="1" applyFont="1" applyFill="1" applyBorder="1" applyAlignment="1">
      <alignment horizontal="center" vertical="center" wrapText="1"/>
    </xf>
    <xf numFmtId="187" fontId="19" fillId="3" borderId="1" xfId="41011" applyNumberFormat="1" applyFont="1" applyFill="1" applyBorder="1" applyAlignment="1">
      <alignment horizontal="center" vertical="center" wrapText="1"/>
    </xf>
    <xf numFmtId="187" fontId="17" fillId="3" borderId="0" xfId="0" applyNumberFormat="1" applyFont="1" applyFill="1" applyAlignment="1">
      <alignment horizontal="center" vertical="center"/>
    </xf>
    <xf numFmtId="187" fontId="20" fillId="3" borderId="1" xfId="0" applyNumberFormat="1" applyFont="1" applyFill="1" applyBorder="1" applyAlignment="1">
      <alignment horizontal="center" vertical="center" wrapText="1"/>
    </xf>
    <xf numFmtId="188" fontId="17" fillId="0" borderId="1" xfId="0" applyNumberFormat="1" applyFont="1" applyFill="1" applyBorder="1" applyAlignment="1">
      <alignment horizontal="center" vertical="center" wrapText="1"/>
    </xf>
    <xf numFmtId="188" fontId="17" fillId="0" borderId="1" xfId="0" applyNumberFormat="1" applyFont="1" applyFill="1" applyBorder="1" applyAlignment="1">
      <alignment horizontal="center" vertical="center"/>
    </xf>
    <xf numFmtId="188" fontId="17" fillId="3" borderId="1" xfId="0" applyNumberFormat="1" applyFont="1" applyFill="1" applyBorder="1" applyAlignment="1">
      <alignment horizontal="center" vertical="center"/>
    </xf>
    <xf numFmtId="188" fontId="17" fillId="3" borderId="1" xfId="0" applyNumberFormat="1" applyFont="1" applyFill="1" applyBorder="1" applyAlignment="1">
      <alignment horizontal="center" vertical="center" wrapText="1"/>
    </xf>
    <xf numFmtId="187" fontId="20" fillId="4" borderId="1" xfId="0" applyNumberFormat="1" applyFont="1" applyFill="1" applyBorder="1" applyAlignment="1">
      <alignment horizontal="center" vertical="center"/>
    </xf>
    <xf numFmtId="180" fontId="21" fillId="0" borderId="1" xfId="0" applyNumberFormat="1" applyFont="1" applyFill="1" applyBorder="1" applyAlignment="1">
      <alignment horizontal="center"/>
    </xf>
    <xf numFmtId="186" fontId="22" fillId="0" borderId="0" xfId="41011" applyNumberFormat="1" applyFont="1" applyFill="1" applyAlignment="1" applyProtection="1">
      <alignment horizontal="center" vertical="center" wrapText="1"/>
      <protection locked="0"/>
    </xf>
    <xf numFmtId="0" fontId="23" fillId="0" borderId="0" xfId="12374" applyNumberFormat="1" applyFont="1" applyFill="1" applyBorder="1" applyAlignment="1">
      <alignment vertical="center"/>
    </xf>
    <xf numFmtId="0" fontId="11" fillId="0" borderId="1" xfId="41011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187" fontId="17" fillId="4" borderId="1" xfId="0" applyNumberFormat="1" applyFont="1" applyFill="1" applyBorder="1" applyAlignment="1">
      <alignment horizontal="center" vertical="center" wrapText="1"/>
    </xf>
    <xf numFmtId="187" fontId="17" fillId="0" borderId="1" xfId="24364" applyNumberFormat="1" applyFont="1" applyFill="1" applyBorder="1" applyAlignment="1">
      <alignment horizontal="center" vertical="center" wrapText="1"/>
    </xf>
    <xf numFmtId="0" fontId="18" fillId="0" borderId="1" xfId="33236" applyNumberFormat="1" applyFont="1" applyFill="1" applyBorder="1" applyAlignment="1">
      <alignment horizontal="left" vertical="center" wrapText="1"/>
    </xf>
    <xf numFmtId="187" fontId="17" fillId="4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/>
    </xf>
    <xf numFmtId="187" fontId="9" fillId="0" borderId="0" xfId="0" applyNumberFormat="1" applyFont="1" applyFill="1" applyAlignment="1">
      <alignment vertical="center"/>
    </xf>
    <xf numFmtId="0" fontId="18" fillId="0" borderId="1" xfId="33335" applyNumberFormat="1" applyFont="1" applyFill="1" applyBorder="1" applyAlignment="1">
      <alignment horizontal="left" vertical="center" wrapText="1"/>
    </xf>
    <xf numFmtId="0" fontId="18" fillId="0" borderId="1" xfId="24364" applyNumberFormat="1" applyFont="1" applyFill="1" applyBorder="1" applyAlignment="1">
      <alignment horizontal="left" vertical="center" wrapText="1"/>
    </xf>
    <xf numFmtId="0" fontId="18" fillId="0" borderId="1" xfId="28942" applyNumberFormat="1" applyFont="1" applyFill="1" applyBorder="1" applyAlignment="1">
      <alignment horizontal="left" vertical="center" wrapText="1"/>
    </xf>
    <xf numFmtId="187" fontId="17" fillId="3" borderId="1" xfId="24364" applyNumberFormat="1" applyFont="1" applyFill="1" applyBorder="1" applyAlignment="1">
      <alignment horizontal="center" vertical="center" wrapText="1"/>
    </xf>
    <xf numFmtId="0" fontId="18" fillId="3" borderId="1" xfId="33236" applyNumberFormat="1" applyFont="1" applyFill="1" applyBorder="1" applyAlignment="1">
      <alignment vertical="center" wrapText="1"/>
    </xf>
    <xf numFmtId="0" fontId="9" fillId="3" borderId="0" xfId="0" applyFont="1" applyFill="1" applyAlignment="1">
      <alignment vertical="center"/>
    </xf>
    <xf numFmtId="0" fontId="9" fillId="0" borderId="0" xfId="12374" applyNumberFormat="1" applyFont="1" applyFill="1" applyBorder="1" applyAlignment="1">
      <alignment vertical="center"/>
    </xf>
    <xf numFmtId="0" fontId="18" fillId="3" borderId="1" xfId="28942" applyNumberFormat="1" applyFont="1" applyFill="1" applyBorder="1" applyAlignment="1">
      <alignment horizontal="left" vertical="center" wrapText="1"/>
    </xf>
    <xf numFmtId="0" fontId="9" fillId="3" borderId="0" xfId="12374" applyNumberFormat="1" applyFont="1" applyFill="1" applyBorder="1" applyAlignment="1">
      <alignment vertical="center"/>
    </xf>
    <xf numFmtId="0" fontId="18" fillId="4" borderId="2" xfId="28942" applyNumberFormat="1" applyFont="1" applyFill="1" applyBorder="1" applyAlignment="1">
      <alignment horizontal="center" vertical="center" wrapText="1"/>
    </xf>
    <xf numFmtId="0" fontId="18" fillId="4" borderId="3" xfId="28942" applyNumberFormat="1" applyFont="1" applyFill="1" applyBorder="1" applyAlignment="1">
      <alignment horizontal="center" vertical="center" wrapText="1"/>
    </xf>
    <xf numFmtId="49" fontId="17" fillId="3" borderId="2" xfId="3454" applyNumberFormat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181" fontId="17" fillId="4" borderId="1" xfId="0" applyNumberFormat="1" applyFont="1" applyFill="1" applyBorder="1" applyAlignment="1">
      <alignment horizontal="center" vertical="center" wrapText="1"/>
    </xf>
    <xf numFmtId="0" fontId="9" fillId="3" borderId="0" xfId="12374" applyNumberFormat="1" applyFont="1" applyFill="1" applyAlignment="1">
      <alignment vertical="center"/>
    </xf>
    <xf numFmtId="0" fontId="18" fillId="0" borderId="1" xfId="28942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187" fontId="18" fillId="0" borderId="1" xfId="28942" applyNumberFormat="1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24" fillId="0" borderId="0" xfId="12374" applyNumberFormat="1" applyFont="1" applyFill="1" applyBorder="1" applyAlignment="1">
      <alignment vertical="center"/>
    </xf>
    <xf numFmtId="0" fontId="9" fillId="3" borderId="1" xfId="17546" applyNumberFormat="1" applyFont="1" applyFill="1" applyBorder="1" applyAlignment="1">
      <alignment horizontal="center" vertical="center" wrapText="1"/>
    </xf>
    <xf numFmtId="0" fontId="9" fillId="0" borderId="3" xfId="17546" applyNumberFormat="1" applyFont="1" applyFill="1" applyBorder="1" applyAlignment="1">
      <alignment horizontal="center" vertical="center" wrapText="1"/>
    </xf>
    <xf numFmtId="0" fontId="25" fillId="3" borderId="2" xfId="11685" applyFont="1" applyFill="1" applyBorder="1" applyAlignment="1">
      <alignment horizontal="center" vertical="center" wrapText="1"/>
    </xf>
    <xf numFmtId="0" fontId="26" fillId="3" borderId="2" xfId="11685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left" vertical="center" wrapText="1"/>
    </xf>
    <xf numFmtId="187" fontId="27" fillId="3" borderId="1" xfId="0" applyNumberFormat="1" applyFont="1" applyFill="1" applyBorder="1" applyAlignment="1">
      <alignment horizontal="center" vertical="center" wrapText="1"/>
    </xf>
    <xf numFmtId="0" fontId="25" fillId="3" borderId="4" xfId="11685" applyFont="1" applyFill="1" applyBorder="1" applyAlignment="1">
      <alignment horizontal="center" vertical="center" wrapText="1"/>
    </xf>
    <xf numFmtId="0" fontId="28" fillId="3" borderId="4" xfId="11685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5" fillId="3" borderId="3" xfId="11685" applyFont="1" applyFill="1" applyBorder="1" applyAlignment="1">
      <alignment horizontal="center" vertical="center" wrapText="1"/>
    </xf>
    <xf numFmtId="0" fontId="26" fillId="3" borderId="1" xfId="11685" applyFont="1" applyFill="1" applyBorder="1" applyAlignment="1">
      <alignment horizontal="center" vertical="center" wrapText="1"/>
    </xf>
    <xf numFmtId="0" fontId="26" fillId="3" borderId="4" xfId="11685" applyFont="1" applyFill="1" applyBorder="1" applyAlignment="1">
      <alignment horizontal="center" vertical="center" wrapText="1"/>
    </xf>
    <xf numFmtId="0" fontId="26" fillId="3" borderId="3" xfId="11685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center" vertical="center" wrapText="1"/>
    </xf>
    <xf numFmtId="0" fontId="25" fillId="3" borderId="1" xfId="0" applyNumberFormat="1" applyFont="1" applyFill="1" applyBorder="1" applyAlignment="1">
      <alignment horizontal="left" vertical="center" wrapText="1"/>
    </xf>
    <xf numFmtId="187" fontId="27" fillId="3" borderId="1" xfId="0" applyNumberFormat="1" applyFont="1" applyFill="1" applyBorder="1" applyAlignment="1">
      <alignment horizontal="center" vertical="center"/>
    </xf>
    <xf numFmtId="0" fontId="9" fillId="3" borderId="1" xfId="11685" applyFont="1" applyFill="1" applyBorder="1" applyAlignment="1">
      <alignment horizontal="center" vertical="center" wrapText="1"/>
    </xf>
    <xf numFmtId="0" fontId="9" fillId="3" borderId="2" xfId="11685" applyFont="1" applyFill="1" applyBorder="1" applyAlignment="1">
      <alignment horizontal="center" vertical="center" wrapText="1"/>
    </xf>
    <xf numFmtId="0" fontId="17" fillId="3" borderId="4" xfId="11685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4" xfId="11685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188" fontId="27" fillId="3" borderId="1" xfId="0" applyNumberFormat="1" applyFont="1" applyFill="1" applyBorder="1" applyAlignment="1">
      <alignment horizontal="center" vertical="center" wrapText="1"/>
    </xf>
    <xf numFmtId="186" fontId="27" fillId="3" borderId="1" xfId="0" applyNumberFormat="1" applyFont="1" applyFill="1" applyBorder="1" applyAlignment="1">
      <alignment horizontal="center" vertical="center" wrapText="1"/>
    </xf>
    <xf numFmtId="187" fontId="18" fillId="3" borderId="1" xfId="28942" applyNumberFormat="1" applyFont="1" applyFill="1" applyBorder="1" applyAlignment="1">
      <alignment horizontal="left" vertical="center" wrapText="1"/>
    </xf>
    <xf numFmtId="187" fontId="20" fillId="4" borderId="1" xfId="0" applyNumberFormat="1" applyFont="1" applyFill="1" applyBorder="1" applyAlignment="1">
      <alignment horizontal="center" vertical="center" wrapText="1"/>
    </xf>
    <xf numFmtId="187" fontId="27" fillId="3" borderId="1" xfId="24364" applyNumberFormat="1" applyFont="1" applyFill="1" applyBorder="1" applyAlignment="1">
      <alignment horizontal="center" vertical="center" wrapText="1"/>
    </xf>
    <xf numFmtId="0" fontId="30" fillId="3" borderId="1" xfId="17546" applyNumberFormat="1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left" vertical="center" wrapText="1"/>
    </xf>
    <xf numFmtId="187" fontId="27" fillId="4" borderId="1" xfId="0" applyNumberFormat="1" applyFont="1" applyFill="1" applyBorder="1" applyAlignment="1">
      <alignment horizontal="center" vertical="center" wrapText="1"/>
    </xf>
    <xf numFmtId="0" fontId="25" fillId="3" borderId="0" xfId="12374" applyNumberFormat="1" applyFont="1" applyFill="1" applyBorder="1" applyAlignment="1">
      <alignment vertical="center"/>
    </xf>
    <xf numFmtId="0" fontId="30" fillId="3" borderId="1" xfId="24364" applyNumberFormat="1" applyFont="1" applyFill="1" applyBorder="1" applyAlignment="1">
      <alignment horizontal="left" vertical="center" wrapText="1"/>
    </xf>
    <xf numFmtId="0" fontId="30" fillId="0" borderId="1" xfId="17546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0" fillId="3" borderId="1" xfId="0" applyFont="1" applyFill="1" applyBorder="1" applyAlignment="1">
      <alignment vertical="center" wrapText="1"/>
    </xf>
    <xf numFmtId="0" fontId="30" fillId="3" borderId="1" xfId="33335" applyNumberFormat="1" applyFont="1" applyFill="1" applyBorder="1" applyAlignment="1">
      <alignment horizontal="left" vertical="center" wrapText="1"/>
    </xf>
    <xf numFmtId="0" fontId="30" fillId="3" borderId="1" xfId="28942" applyNumberFormat="1" applyFont="1" applyFill="1" applyBorder="1" applyAlignment="1">
      <alignment horizontal="left" vertical="center" wrapText="1"/>
    </xf>
    <xf numFmtId="0" fontId="31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vertical="center" wrapText="1"/>
    </xf>
    <xf numFmtId="0" fontId="18" fillId="3" borderId="1" xfId="17546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vertical="center"/>
    </xf>
    <xf numFmtId="0" fontId="25" fillId="3" borderId="0" xfId="0" applyFont="1" applyFill="1" applyAlignment="1">
      <alignment vertical="center"/>
    </xf>
    <xf numFmtId="0" fontId="9" fillId="3" borderId="3" xfId="11685" applyFont="1" applyFill="1" applyBorder="1" applyAlignment="1">
      <alignment vertical="center" wrapText="1"/>
    </xf>
    <xf numFmtId="0" fontId="9" fillId="3" borderId="1" xfId="11685" applyFont="1" applyFill="1" applyBorder="1" applyAlignment="1">
      <alignment vertical="center" wrapText="1"/>
    </xf>
    <xf numFmtId="0" fontId="11" fillId="0" borderId="1" xfId="11685" applyFont="1" applyFill="1" applyBorder="1" applyAlignment="1">
      <alignment horizontal="left" vertical="center" wrapText="1"/>
    </xf>
    <xf numFmtId="0" fontId="9" fillId="0" borderId="1" xfId="11685" applyFont="1" applyFill="1" applyBorder="1" applyAlignment="1">
      <alignment horizontal="left" vertical="center" wrapText="1"/>
    </xf>
    <xf numFmtId="0" fontId="9" fillId="0" borderId="1" xfId="11685" applyFont="1" applyFill="1" applyBorder="1" applyAlignment="1">
      <alignment horizontal="center" vertical="center" wrapText="1"/>
    </xf>
    <xf numFmtId="0" fontId="9" fillId="0" borderId="11" xfId="12374" applyNumberFormat="1" applyFont="1" applyFill="1" applyBorder="1" applyAlignment="1">
      <alignment horizontal="left" vertical="center" wrapText="1"/>
    </xf>
    <xf numFmtId="0" fontId="9" fillId="0" borderId="15" xfId="12374" applyNumberFormat="1" applyFont="1" applyFill="1" applyBorder="1" applyAlignment="1">
      <alignment horizontal="left" vertical="center" wrapText="1"/>
    </xf>
    <xf numFmtId="0" fontId="9" fillId="0" borderId="15" xfId="12374" applyNumberFormat="1" applyFont="1" applyFill="1" applyBorder="1" applyAlignment="1">
      <alignment horizontal="center" vertical="center" wrapText="1"/>
    </xf>
    <xf numFmtId="187" fontId="17" fillId="3" borderId="1" xfId="0" applyNumberFormat="1" applyFont="1" applyFill="1" applyBorder="1" applyAlignment="1">
      <alignment vertical="center"/>
    </xf>
    <xf numFmtId="186" fontId="9" fillId="0" borderId="1" xfId="11685" applyNumberFormat="1" applyFont="1" applyFill="1" applyBorder="1" applyAlignment="1">
      <alignment horizontal="center" vertical="center" wrapText="1"/>
    </xf>
    <xf numFmtId="186" fontId="9" fillId="0" borderId="15" xfId="12374" applyNumberFormat="1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vertical="center" wrapText="1"/>
    </xf>
    <xf numFmtId="0" fontId="18" fillId="0" borderId="1" xfId="11685" applyFont="1" applyFill="1" applyBorder="1" applyAlignment="1">
      <alignment horizontal="left" vertical="center" wrapText="1"/>
    </xf>
    <xf numFmtId="0" fontId="18" fillId="0" borderId="14" xfId="12374" applyNumberFormat="1" applyFont="1" applyFill="1" applyBorder="1" applyAlignment="1">
      <alignment horizontal="left" vertical="center" wrapText="1"/>
    </xf>
    <xf numFmtId="0" fontId="32" fillId="0" borderId="5" xfId="0" applyNumberFormat="1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186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88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2" fillId="0" borderId="6" xfId="0" applyNumberFormat="1" applyFont="1" applyFill="1" applyBorder="1" applyAlignment="1">
      <alignment horizontal="center" vertical="center"/>
    </xf>
    <xf numFmtId="188" fontId="8" fillId="0" borderId="1" xfId="29746" applyNumberFormat="1" applyFont="1" applyFill="1" applyBorder="1" applyAlignment="1">
      <alignment horizontal="center" vertical="center" wrapText="1"/>
    </xf>
    <xf numFmtId="0" fontId="8" fillId="0" borderId="1" xfId="4127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32" fillId="0" borderId="6" xfId="0" applyNumberFormat="1" applyFont="1" applyFill="1" applyBorder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" fillId="0" borderId="15" xfId="41011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/>
    </xf>
    <xf numFmtId="184" fontId="4" fillId="0" borderId="1" xfId="0" applyNumberFormat="1" applyFont="1" applyFill="1" applyBorder="1" applyAlignment="1">
      <alignment horizontal="center" vertical="center"/>
    </xf>
    <xf numFmtId="186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179" fontId="34" fillId="0" borderId="0" xfId="0" applyNumberFormat="1" applyFont="1" applyFill="1" applyBorder="1" applyAlignment="1">
      <alignment vertical="center"/>
    </xf>
    <xf numFmtId="191" fontId="3" fillId="0" borderId="0" xfId="0" applyNumberFormat="1" applyFont="1" applyFill="1" applyBorder="1" applyAlignment="1">
      <alignment vertical="center"/>
    </xf>
    <xf numFmtId="0" fontId="35" fillId="0" borderId="0" xfId="0" applyFont="1" applyFill="1" applyAlignment="1">
      <alignment horizontal="center" vertical="center"/>
    </xf>
    <xf numFmtId="0" fontId="6" fillId="0" borderId="15" xfId="41011" applyNumberFormat="1" applyFont="1" applyFill="1" applyBorder="1" applyAlignment="1">
      <alignment horizontal="center" vertical="center" wrapText="1"/>
    </xf>
    <xf numFmtId="0" fontId="36" fillId="0" borderId="15" xfId="41011" applyNumberFormat="1" applyFont="1" applyFill="1" applyBorder="1" applyAlignment="1">
      <alignment horizontal="center" vertical="center" wrapText="1"/>
    </xf>
    <xf numFmtId="0" fontId="10" fillId="0" borderId="1" xfId="41011" applyNumberFormat="1" applyFont="1" applyFill="1" applyBorder="1" applyAlignment="1">
      <alignment horizontal="center" vertical="center" wrapText="1"/>
    </xf>
    <xf numFmtId="186" fontId="9" fillId="0" borderId="1" xfId="28942" applyNumberFormat="1" applyFont="1" applyFill="1" applyBorder="1" applyAlignment="1">
      <alignment horizontal="center" vertical="center" wrapText="1"/>
    </xf>
    <xf numFmtId="186" fontId="9" fillId="0" borderId="1" xfId="0" applyNumberFormat="1" applyFont="1" applyFill="1" applyBorder="1" applyAlignment="1">
      <alignment horizontal="center" vertical="center"/>
    </xf>
    <xf numFmtId="188" fontId="9" fillId="0" borderId="1" xfId="0" applyNumberFormat="1" applyFont="1" applyFill="1" applyBorder="1" applyAlignment="1">
      <alignment horizontal="center" vertical="center"/>
    </xf>
    <xf numFmtId="192" fontId="9" fillId="0" borderId="1" xfId="0" applyNumberFormat="1" applyFont="1" applyFill="1" applyBorder="1" applyAlignment="1">
      <alignment horizontal="center" vertical="center"/>
    </xf>
    <xf numFmtId="186" fontId="37" fillId="0" borderId="1" xfId="0" applyNumberFormat="1" applyFont="1" applyFill="1" applyBorder="1" applyAlignment="1">
      <alignment horizontal="center" vertical="center"/>
    </xf>
    <xf numFmtId="188" fontId="9" fillId="0" borderId="1" xfId="28942" applyNumberFormat="1" applyFont="1" applyFill="1" applyBorder="1" applyAlignment="1">
      <alignment horizontal="center" vertical="center" wrapText="1"/>
    </xf>
    <xf numFmtId="0" fontId="33" fillId="0" borderId="0" xfId="0" applyFont="1" applyFill="1" applyAlignment="1">
      <alignment horizontal="left" vertical="center"/>
    </xf>
    <xf numFmtId="0" fontId="6" fillId="0" borderId="15" xfId="41011" applyNumberFormat="1" applyFont="1" applyFill="1" applyBorder="1" applyAlignment="1">
      <alignment horizontal="left" vertical="center" wrapText="1"/>
    </xf>
    <xf numFmtId="0" fontId="6" fillId="0" borderId="1" xfId="41011" applyNumberFormat="1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24364" applyNumberFormat="1" applyFont="1" applyFill="1" applyBorder="1" applyAlignment="1">
      <alignment horizontal="center" vertical="center" wrapText="1"/>
    </xf>
    <xf numFmtId="0" fontId="9" fillId="0" borderId="1" xfId="33236" applyNumberFormat="1" applyFont="1" applyFill="1" applyBorder="1" applyAlignment="1">
      <alignment horizontal="left" vertical="center" wrapText="1"/>
    </xf>
    <xf numFmtId="0" fontId="23" fillId="0" borderId="0" xfId="33236" applyNumberFormat="1" applyFont="1" applyFill="1" applyBorder="1" applyAlignment="1">
      <alignment horizontal="left" vertical="center" wrapText="1"/>
    </xf>
    <xf numFmtId="0" fontId="23" fillId="0" borderId="0" xfId="33236" applyNumberFormat="1" applyFont="1" applyFill="1" applyAlignment="1">
      <alignment horizontal="left" vertical="center" wrapText="1"/>
    </xf>
    <xf numFmtId="182" fontId="9" fillId="0" borderId="1" xfId="24364" applyNumberFormat="1" applyFont="1" applyFill="1" applyBorder="1" applyAlignment="1">
      <alignment horizontal="center" vertical="center" wrapText="1"/>
    </xf>
    <xf numFmtId="0" fontId="23" fillId="0" borderId="1" xfId="33236" applyNumberFormat="1" applyFont="1" applyFill="1" applyBorder="1" applyAlignment="1">
      <alignment horizontal="left" vertical="center" wrapText="1"/>
    </xf>
    <xf numFmtId="191" fontId="9" fillId="0" borderId="1" xfId="0" applyNumberFormat="1" applyFont="1" applyFill="1" applyBorder="1" applyAlignment="1">
      <alignment horizontal="left" vertical="center"/>
    </xf>
    <xf numFmtId="186" fontId="9" fillId="0" borderId="0" xfId="28942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Alignment="1">
      <alignment vertical="center"/>
    </xf>
    <xf numFmtId="186" fontId="9" fillId="0" borderId="2" xfId="0" applyNumberFormat="1" applyFont="1" applyFill="1" applyBorder="1" applyAlignment="1">
      <alignment horizontal="center" vertical="center"/>
    </xf>
    <xf numFmtId="186" fontId="38" fillId="0" borderId="1" xfId="0" applyNumberFormat="1" applyFont="1" applyFill="1" applyBorder="1" applyAlignment="1">
      <alignment horizontal="center" vertical="center"/>
    </xf>
    <xf numFmtId="0" fontId="3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9" fillId="0" borderId="0" xfId="0" applyNumberFormat="1" applyFont="1" applyFill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186" fontId="42" fillId="0" borderId="3" xfId="0" applyNumberFormat="1" applyFont="1" applyFill="1" applyBorder="1" applyAlignment="1">
      <alignment horizontal="center" vertical="center"/>
    </xf>
    <xf numFmtId="188" fontId="43" fillId="0" borderId="1" xfId="0" applyNumberFormat="1" applyFont="1" applyFill="1" applyBorder="1" applyAlignment="1">
      <alignment horizontal="center" vertical="center"/>
    </xf>
    <xf numFmtId="191" fontId="43" fillId="0" borderId="1" xfId="29746" applyNumberFormat="1" applyFont="1" applyFill="1" applyBorder="1" applyAlignment="1">
      <alignment horizontal="center" vertical="center" wrapText="1"/>
    </xf>
    <xf numFmtId="188" fontId="43" fillId="0" borderId="1" xfId="29746" applyNumberFormat="1" applyFont="1" applyFill="1" applyBorder="1" applyAlignment="1">
      <alignment horizontal="center" vertical="center" wrapText="1"/>
    </xf>
    <xf numFmtId="1" fontId="42" fillId="0" borderId="6" xfId="0" applyNumberFormat="1" applyFont="1" applyFill="1" applyBorder="1" applyAlignment="1">
      <alignment horizontal="center" vertical="center" wrapText="1"/>
    </xf>
    <xf numFmtId="192" fontId="42" fillId="0" borderId="1" xfId="0" applyNumberFormat="1" applyFont="1" applyFill="1" applyBorder="1" applyAlignment="1">
      <alignment horizontal="center" vertical="center"/>
    </xf>
    <xf numFmtId="186" fontId="42" fillId="0" borderId="1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 wrapText="1"/>
    </xf>
    <xf numFmtId="191" fontId="9" fillId="0" borderId="1" xfId="29746" applyNumberFormat="1" applyFont="1" applyFill="1" applyBorder="1" applyAlignment="1">
      <alignment horizontal="center" vertical="center" wrapText="1"/>
    </xf>
    <xf numFmtId="188" fontId="9" fillId="0" borderId="1" xfId="29746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/>
    </xf>
    <xf numFmtId="188" fontId="11" fillId="0" borderId="1" xfId="2208" applyNumberFormat="1" applyFont="1" applyFill="1" applyBorder="1" applyAlignment="1">
      <alignment horizontal="center" vertical="center"/>
    </xf>
    <xf numFmtId="188" fontId="11" fillId="0" borderId="1" xfId="0" applyNumberFormat="1" applyFont="1" applyFill="1" applyBorder="1" applyAlignment="1">
      <alignment horizontal="center" vertical="center"/>
    </xf>
    <xf numFmtId="188" fontId="9" fillId="0" borderId="3" xfId="0" applyNumberFormat="1" applyFont="1" applyFill="1" applyBorder="1" applyAlignment="1">
      <alignment horizontal="center" vertical="center"/>
    </xf>
    <xf numFmtId="186" fontId="42" fillId="0" borderId="2" xfId="0" applyNumberFormat="1" applyFont="1" applyFill="1" applyBorder="1" applyAlignment="1">
      <alignment horizontal="center" vertical="center"/>
    </xf>
    <xf numFmtId="1" fontId="42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91" fontId="11" fillId="0" borderId="1" xfId="29746" applyNumberFormat="1" applyFont="1" applyFill="1" applyBorder="1" applyAlignment="1">
      <alignment horizontal="center" vertical="center" wrapText="1"/>
    </xf>
    <xf numFmtId="188" fontId="11" fillId="0" borderId="1" xfId="29746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187" fontId="9" fillId="0" borderId="1" xfId="0" applyNumberFormat="1" applyFont="1" applyFill="1" applyBorder="1" applyAlignment="1">
      <alignment horizontal="center" vertical="center"/>
    </xf>
    <xf numFmtId="192" fontId="8" fillId="0" borderId="2" xfId="0" applyNumberFormat="1" applyFont="1" applyFill="1" applyBorder="1" applyAlignment="1">
      <alignment horizontal="center" vertical="center"/>
    </xf>
    <xf numFmtId="191" fontId="9" fillId="0" borderId="1" xfId="35666" applyNumberFormat="1" applyFont="1" applyFill="1" applyBorder="1" applyAlignment="1">
      <alignment horizontal="center" vertical="center"/>
    </xf>
    <xf numFmtId="192" fontId="8" fillId="0" borderId="2" xfId="29746" applyNumberFormat="1" applyFont="1" applyFill="1" applyBorder="1" applyAlignment="1">
      <alignment horizontal="center" vertical="center" wrapText="1"/>
    </xf>
    <xf numFmtId="185" fontId="11" fillId="0" borderId="1" xfId="41912" applyNumberFormat="1" applyFont="1" applyFill="1" applyBorder="1" applyAlignment="1">
      <alignment horizontal="center" vertical="center"/>
    </xf>
    <xf numFmtId="187" fontId="11" fillId="0" borderId="1" xfId="41912" applyNumberFormat="1" applyFont="1" applyFill="1" applyBorder="1" applyAlignment="1">
      <alignment horizontal="center" vertical="center"/>
    </xf>
    <xf numFmtId="187" fontId="24" fillId="0" borderId="1" xfId="0" applyNumberFormat="1" applyFont="1" applyFill="1" applyBorder="1" applyAlignment="1">
      <alignment horizontal="center" vertical="center"/>
    </xf>
    <xf numFmtId="187" fontId="10" fillId="0" borderId="1" xfId="0" applyNumberFormat="1" applyFont="1" applyFill="1" applyBorder="1" applyAlignment="1">
      <alignment horizontal="center" vertical="center"/>
    </xf>
    <xf numFmtId="187" fontId="10" fillId="0" borderId="2" xfId="0" applyNumberFormat="1" applyFont="1" applyFill="1" applyBorder="1" applyAlignment="1">
      <alignment horizontal="center" vertical="center"/>
    </xf>
    <xf numFmtId="187" fontId="10" fillId="0" borderId="1" xfId="0" applyNumberFormat="1" applyFont="1" applyFill="1" applyBorder="1" applyAlignment="1">
      <alignment horizontal="left" vertical="center"/>
    </xf>
    <xf numFmtId="187" fontId="23" fillId="0" borderId="1" xfId="0" applyNumberFormat="1" applyFont="1" applyFill="1" applyBorder="1" applyAlignment="1">
      <alignment horizontal="left" vertical="center" wrapText="1"/>
    </xf>
    <xf numFmtId="187" fontId="23" fillId="0" borderId="1" xfId="0" applyNumberFormat="1" applyFont="1" applyFill="1" applyBorder="1" applyAlignment="1">
      <alignment vertical="center" wrapText="1"/>
    </xf>
    <xf numFmtId="187" fontId="23" fillId="0" borderId="1" xfId="0" applyNumberFormat="1" applyFont="1" applyFill="1" applyBorder="1" applyAlignment="1">
      <alignment horizontal="left" vertical="center"/>
    </xf>
    <xf numFmtId="186" fontId="18" fillId="0" borderId="0" xfId="0" applyNumberFormat="1" applyFont="1" applyFill="1" applyAlignment="1">
      <alignment horizontal="center" vertical="center"/>
    </xf>
    <xf numFmtId="186" fontId="43" fillId="0" borderId="1" xfId="29746" applyNumberFormat="1" applyFont="1" applyFill="1" applyBorder="1" applyAlignment="1">
      <alignment horizontal="center" vertical="center" wrapText="1"/>
    </xf>
    <xf numFmtId="186" fontId="9" fillId="0" borderId="1" xfId="29746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/>
    </xf>
    <xf numFmtId="188" fontId="8" fillId="0" borderId="3" xfId="29746" applyNumberFormat="1" applyFont="1" applyFill="1" applyBorder="1" applyAlignment="1">
      <alignment horizontal="center" vertical="center" wrapText="1"/>
    </xf>
    <xf numFmtId="187" fontId="9" fillId="0" borderId="1" xfId="35666" applyNumberFormat="1" applyFont="1" applyFill="1" applyBorder="1" applyAlignment="1">
      <alignment horizontal="center" vertical="center"/>
    </xf>
    <xf numFmtId="187" fontId="10" fillId="0" borderId="7" xfId="0" applyNumberFormat="1" applyFont="1" applyFill="1" applyBorder="1" applyAlignment="1">
      <alignment vertical="center"/>
    </xf>
    <xf numFmtId="187" fontId="18" fillId="0" borderId="1" xfId="35666" applyNumberFormat="1" applyFont="1" applyFill="1" applyBorder="1" applyAlignment="1">
      <alignment horizontal="center" vertical="center"/>
    </xf>
    <xf numFmtId="187" fontId="9" fillId="0" borderId="1" xfId="29746" applyNumberFormat="1" applyFont="1" applyFill="1" applyBorder="1" applyAlignment="1">
      <alignment horizontal="center" vertical="center" wrapText="1"/>
    </xf>
    <xf numFmtId="186" fontId="9" fillId="0" borderId="1" xfId="7123" applyNumberFormat="1" applyFont="1" applyFill="1" applyBorder="1" applyAlignment="1">
      <alignment horizontal="center" vertical="center"/>
    </xf>
    <xf numFmtId="187" fontId="11" fillId="0" borderId="1" xfId="29746" applyNumberFormat="1" applyFont="1" applyFill="1" applyBorder="1" applyAlignment="1">
      <alignment horizontal="center" vertical="center" wrapText="1"/>
    </xf>
    <xf numFmtId="185" fontId="9" fillId="0" borderId="1" xfId="0" applyNumberFormat="1" applyFont="1" applyFill="1" applyBorder="1" applyAlignment="1">
      <alignment horizontal="center" vertical="center"/>
    </xf>
    <xf numFmtId="191" fontId="9" fillId="0" borderId="1" xfId="0" applyNumberFormat="1" applyFont="1" applyFill="1" applyBorder="1" applyAlignment="1">
      <alignment horizontal="center" vertical="center"/>
    </xf>
    <xf numFmtId="185" fontId="11" fillId="0" borderId="1" xfId="0" applyNumberFormat="1" applyFont="1" applyFill="1" applyBorder="1" applyAlignment="1">
      <alignment horizontal="center" vertical="center"/>
    </xf>
    <xf numFmtId="187" fontId="11" fillId="0" borderId="1" xfId="0" applyNumberFormat="1" applyFont="1" applyFill="1" applyBorder="1" applyAlignment="1">
      <alignment horizontal="center" vertical="center"/>
    </xf>
    <xf numFmtId="191" fontId="10" fillId="0" borderId="9" xfId="0" applyNumberFormat="1" applyFont="1" applyFill="1" applyBorder="1" applyAlignment="1">
      <alignment horizontal="center" vertical="center"/>
    </xf>
    <xf numFmtId="191" fontId="10" fillId="0" borderId="12" xfId="0" applyNumberFormat="1" applyFont="1" applyFill="1" applyBorder="1" applyAlignment="1">
      <alignment horizontal="center" vertical="center"/>
    </xf>
    <xf numFmtId="191" fontId="10" fillId="0" borderId="11" xfId="0" applyNumberFormat="1" applyFont="1" applyFill="1" applyBorder="1" applyAlignment="1">
      <alignment horizontal="center" vertical="center"/>
    </xf>
    <xf numFmtId="191" fontId="10" fillId="0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6" fontId="11" fillId="0" borderId="1" xfId="29746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187" fontId="10" fillId="0" borderId="5" xfId="0" applyNumberFormat="1" applyFont="1" applyFill="1" applyBorder="1" applyAlignment="1">
      <alignment horizontal="center" vertical="center"/>
    </xf>
    <xf numFmtId="187" fontId="10" fillId="0" borderId="7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87" fontId="18" fillId="0" borderId="5" xfId="35666" applyNumberFormat="1" applyFont="1" applyFill="1" applyBorder="1" applyAlignment="1">
      <alignment horizontal="center" vertical="center"/>
    </xf>
    <xf numFmtId="187" fontId="18" fillId="0" borderId="6" xfId="35666" applyNumberFormat="1" applyFont="1" applyFill="1" applyBorder="1" applyAlignment="1">
      <alignment horizontal="center" vertical="center"/>
    </xf>
    <xf numFmtId="191" fontId="18" fillId="2" borderId="1" xfId="35666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center" vertical="center"/>
    </xf>
    <xf numFmtId="0" fontId="44" fillId="0" borderId="6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88" fontId="45" fillId="0" borderId="1" xfId="0" applyNumberFormat="1" applyFont="1" applyFill="1" applyBorder="1" applyAlignment="1">
      <alignment horizontal="center" vertical="center"/>
    </xf>
    <xf numFmtId="187" fontId="10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8" fillId="0" borderId="3" xfId="0" applyFont="1" applyFill="1" applyBorder="1">
      <alignment vertical="center"/>
    </xf>
    <xf numFmtId="0" fontId="8" fillId="0" borderId="1" xfId="0" applyFont="1" applyFill="1" applyBorder="1">
      <alignment vertical="center"/>
    </xf>
    <xf numFmtId="191" fontId="18" fillId="2" borderId="5" xfId="35666" applyNumberFormat="1" applyFont="1" applyFill="1" applyBorder="1" applyAlignment="1">
      <alignment horizontal="center" vertical="center"/>
    </xf>
    <xf numFmtId="191" fontId="18" fillId="2" borderId="6" xfId="35666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86" fontId="9" fillId="0" borderId="0" xfId="0" applyNumberFormat="1" applyFont="1" applyFill="1" applyAlignment="1">
      <alignment horizontal="center" vertical="center"/>
    </xf>
    <xf numFmtId="186" fontId="9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46" fillId="0" borderId="3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191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left" vertical="center"/>
    </xf>
    <xf numFmtId="186" fontId="49" fillId="0" borderId="3" xfId="0" applyNumberFormat="1" applyFont="1" applyFill="1" applyBorder="1" applyAlignment="1">
      <alignment horizontal="center" vertical="center"/>
    </xf>
    <xf numFmtId="188" fontId="18" fillId="0" borderId="1" xfId="0" applyNumberFormat="1" applyFont="1" applyFill="1" applyBorder="1" applyAlignment="1">
      <alignment horizontal="center" vertical="center"/>
    </xf>
    <xf numFmtId="191" fontId="18" fillId="0" borderId="1" xfId="29746" applyNumberFormat="1" applyFont="1" applyFill="1" applyBorder="1" applyAlignment="1">
      <alignment horizontal="center" vertical="center" wrapText="1"/>
    </xf>
    <xf numFmtId="188" fontId="18" fillId="0" borderId="1" xfId="29746" applyNumberFormat="1" applyFont="1" applyFill="1" applyBorder="1" applyAlignment="1">
      <alignment horizontal="center" vertical="center" wrapText="1"/>
    </xf>
    <xf numFmtId="186" fontId="24" fillId="0" borderId="1" xfId="0" applyNumberFormat="1" applyFont="1" applyFill="1" applyBorder="1" applyAlignment="1">
      <alignment horizontal="center" vertical="center"/>
    </xf>
    <xf numFmtId="188" fontId="24" fillId="0" borderId="1" xfId="2208" applyNumberFormat="1" applyFont="1" applyFill="1" applyBorder="1" applyAlignment="1">
      <alignment horizontal="center" vertical="center"/>
    </xf>
    <xf numFmtId="186" fontId="23" fillId="0" borderId="1" xfId="0" applyNumberFormat="1" applyFont="1" applyFill="1" applyBorder="1" applyAlignment="1">
      <alignment horizontal="center" vertical="center"/>
    </xf>
    <xf numFmtId="188" fontId="24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88" fontId="18" fillId="0" borderId="3" xfId="0" applyNumberFormat="1" applyFont="1" applyFill="1" applyBorder="1" applyAlignment="1">
      <alignment horizontal="center" vertical="center"/>
    </xf>
    <xf numFmtId="186" fontId="49" fillId="0" borderId="1" xfId="0" applyNumberFormat="1" applyFont="1" applyFill="1" applyBorder="1" applyAlignment="1">
      <alignment horizontal="center" vertical="center"/>
    </xf>
    <xf numFmtId="186" fontId="18" fillId="0" borderId="1" xfId="0" applyNumberFormat="1" applyFont="1" applyFill="1" applyBorder="1" applyAlignment="1">
      <alignment horizontal="center" vertical="center"/>
    </xf>
    <xf numFmtId="186" fontId="49" fillId="0" borderId="2" xfId="0" applyNumberFormat="1" applyFont="1" applyFill="1" applyBorder="1" applyAlignment="1">
      <alignment horizontal="center" vertical="center"/>
    </xf>
    <xf numFmtId="1" fontId="49" fillId="0" borderId="1" xfId="0" applyNumberFormat="1" applyFont="1" applyFill="1" applyBorder="1" applyAlignment="1">
      <alignment horizontal="center" vertical="center"/>
    </xf>
    <xf numFmtId="191" fontId="24" fillId="0" borderId="1" xfId="29746" applyNumberFormat="1" applyFont="1" applyFill="1" applyBorder="1" applyAlignment="1">
      <alignment horizontal="center" vertical="center" wrapText="1"/>
    </xf>
    <xf numFmtId="191" fontId="23" fillId="0" borderId="1" xfId="29746" applyNumberFormat="1" applyFont="1" applyFill="1" applyBorder="1" applyAlignment="1">
      <alignment horizontal="center" vertical="center" wrapText="1"/>
    </xf>
    <xf numFmtId="188" fontId="24" fillId="0" borderId="1" xfId="29746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187" fontId="18" fillId="0" borderId="1" xfId="0" applyNumberFormat="1" applyFont="1" applyFill="1" applyBorder="1" applyAlignment="1">
      <alignment horizontal="center" vertical="center"/>
    </xf>
    <xf numFmtId="191" fontId="18" fillId="0" borderId="1" xfId="35666" applyNumberFormat="1" applyFont="1" applyFill="1" applyBorder="1" applyAlignment="1">
      <alignment horizontal="center" vertical="center"/>
    </xf>
    <xf numFmtId="185" fontId="10" fillId="0" borderId="1" xfId="41912" applyNumberFormat="1" applyFont="1" applyFill="1" applyBorder="1" applyAlignment="1">
      <alignment horizontal="center" vertical="center"/>
    </xf>
    <xf numFmtId="187" fontId="10" fillId="0" borderId="1" xfId="41912" applyNumberFormat="1" applyFont="1" applyFill="1" applyBorder="1" applyAlignment="1">
      <alignment horizontal="center" vertical="center"/>
    </xf>
    <xf numFmtId="186" fontId="18" fillId="0" borderId="1" xfId="29746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/>
    </xf>
    <xf numFmtId="0" fontId="49" fillId="0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87" fontId="18" fillId="0" borderId="1" xfId="29746" applyNumberFormat="1" applyFont="1" applyFill="1" applyBorder="1" applyAlignment="1">
      <alignment horizontal="center" vertical="center" wrapText="1"/>
    </xf>
    <xf numFmtId="186" fontId="23" fillId="0" borderId="1" xfId="7123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87" fontId="24" fillId="0" borderId="1" xfId="29746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91" fontId="18" fillId="2" borderId="1" xfId="29746" applyNumberFormat="1" applyFont="1" applyFill="1" applyBorder="1" applyAlignment="1">
      <alignment horizontal="center" vertical="center" wrapText="1"/>
    </xf>
    <xf numFmtId="185" fontId="18" fillId="0" borderId="1" xfId="0" applyNumberFormat="1" applyFont="1" applyFill="1" applyBorder="1" applyAlignment="1">
      <alignment horizontal="center" vertical="center"/>
    </xf>
    <xf numFmtId="191" fontId="18" fillId="0" borderId="1" xfId="0" applyNumberFormat="1" applyFont="1" applyFill="1" applyBorder="1" applyAlignment="1">
      <alignment horizontal="center" vertical="center"/>
    </xf>
    <xf numFmtId="185" fontId="10" fillId="0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86" fontId="24" fillId="0" borderId="1" xfId="29746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188" fontId="50" fillId="0" borderId="1" xfId="0" applyNumberFormat="1" applyFont="1" applyFill="1" applyBorder="1" applyAlignment="1">
      <alignment horizontal="center" vertical="center"/>
    </xf>
    <xf numFmtId="191" fontId="23" fillId="0" borderId="1" xfId="0" applyNumberFormat="1" applyFont="1" applyFill="1" applyBorder="1" applyAlignment="1">
      <alignment horizontal="center" vertical="center"/>
    </xf>
    <xf numFmtId="187" fontId="23" fillId="0" borderId="1" xfId="0" applyNumberFormat="1" applyFont="1" applyFill="1" applyBorder="1" applyAlignment="1">
      <alignment horizontal="center" vertical="center"/>
    </xf>
    <xf numFmtId="178" fontId="18" fillId="0" borderId="1" xfId="0" applyNumberFormat="1" applyFont="1" applyFill="1" applyBorder="1" applyAlignment="1">
      <alignment horizontal="center" vertical="center"/>
    </xf>
    <xf numFmtId="186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86" fontId="23" fillId="0" borderId="0" xfId="0" applyNumberFormat="1" applyFont="1" applyFill="1" applyBorder="1" applyAlignment="1">
      <alignment horizontal="center" vertical="center"/>
    </xf>
    <xf numFmtId="191" fontId="23" fillId="0" borderId="0" xfId="0" applyNumberFormat="1" applyFont="1" applyFill="1" applyBorder="1" applyAlignment="1">
      <alignment horizontal="center" vertical="center"/>
    </xf>
    <xf numFmtId="186" fontId="3" fillId="0" borderId="0" xfId="0" applyNumberFormat="1" applyFont="1" applyFill="1" applyBorder="1" applyAlignment="1">
      <alignment horizontal="center" vertical="center"/>
    </xf>
    <xf numFmtId="191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49" fillId="0" borderId="0" xfId="0" applyFont="1" applyFill="1">
      <alignment vertical="center"/>
    </xf>
    <xf numFmtId="0" fontId="2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6" fontId="8" fillId="0" borderId="1" xfId="0" applyNumberFormat="1" applyFont="1" applyFill="1" applyBorder="1" applyAlignment="1">
      <alignment horizontal="center" vertical="center" wrapText="1"/>
    </xf>
    <xf numFmtId="186" fontId="12" fillId="0" borderId="1" xfId="0" applyNumberFormat="1" applyFont="1" applyFill="1" applyBorder="1" applyAlignment="1">
      <alignment horizontal="center" vertical="center" wrapText="1"/>
    </xf>
    <xf numFmtId="186" fontId="10" fillId="0" borderId="1" xfId="0" applyNumberFormat="1" applyFont="1" applyFill="1" applyBorder="1" applyAlignment="1">
      <alignment horizontal="center" vertical="center"/>
    </xf>
    <xf numFmtId="191" fontId="10" fillId="0" borderId="1" xfId="29746" applyNumberFormat="1" applyFont="1" applyFill="1" applyBorder="1" applyAlignment="1">
      <alignment horizontal="center" vertical="center" wrapText="1"/>
    </xf>
    <xf numFmtId="188" fontId="10" fillId="0" borderId="1" xfId="29746" applyNumberFormat="1" applyFont="1" applyFill="1" applyBorder="1" applyAlignment="1">
      <alignment horizontal="center" vertical="center" wrapText="1"/>
    </xf>
    <xf numFmtId="186" fontId="46" fillId="0" borderId="1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188" fontId="18" fillId="0" borderId="2" xfId="0" applyNumberFormat="1" applyFont="1" applyFill="1" applyBorder="1" applyAlignment="1">
      <alignment horizontal="center" vertical="center"/>
    </xf>
    <xf numFmtId="187" fontId="10" fillId="0" borderId="1" xfId="0" applyNumberFormat="1" applyFont="1" applyFill="1" applyBorder="1" applyAlignment="1">
      <alignment vertical="center"/>
    </xf>
    <xf numFmtId="186" fontId="50" fillId="0" borderId="1" xfId="0" applyNumberFormat="1" applyFont="1" applyFill="1" applyBorder="1" applyAlignment="1">
      <alignment horizontal="center" vertical="center"/>
    </xf>
    <xf numFmtId="187" fontId="10" fillId="0" borderId="8" xfId="0" applyNumberFormat="1" applyFont="1" applyFill="1" applyBorder="1" applyAlignment="1">
      <alignment vertical="center"/>
    </xf>
    <xf numFmtId="186" fontId="8" fillId="0" borderId="1" xfId="11686" applyNumberFormat="1" applyFont="1" applyFill="1" applyBorder="1" applyAlignment="1">
      <alignment horizontal="center" vertical="center" wrapText="1"/>
    </xf>
    <xf numFmtId="187" fontId="10" fillId="0" borderId="1" xfId="29746" applyNumberFormat="1" applyFont="1" applyFill="1" applyBorder="1" applyAlignment="1">
      <alignment horizontal="center" vertical="center" wrapText="1"/>
    </xf>
    <xf numFmtId="191" fontId="10" fillId="0" borderId="10" xfId="0" applyNumberFormat="1" applyFont="1" applyFill="1" applyBorder="1" applyAlignment="1">
      <alignment horizontal="center" vertical="center"/>
    </xf>
    <xf numFmtId="191" fontId="10" fillId="0" borderId="13" xfId="0" applyNumberFormat="1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186" fontId="8" fillId="2" borderId="5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87" fontId="10" fillId="0" borderId="9" xfId="0" applyNumberFormat="1" applyFont="1" applyFill="1" applyBorder="1" applyAlignment="1">
      <alignment horizontal="center" vertical="center"/>
    </xf>
    <xf numFmtId="187" fontId="10" fillId="0" borderId="8" xfId="0" applyNumberFormat="1" applyFont="1" applyFill="1" applyBorder="1" applyAlignment="1">
      <alignment horizontal="center" vertical="center"/>
    </xf>
    <xf numFmtId="187" fontId="10" fillId="0" borderId="12" xfId="0" applyNumberFormat="1" applyFont="1" applyFill="1" applyBorder="1" applyAlignment="1">
      <alignment horizontal="center" vertical="center"/>
    </xf>
    <xf numFmtId="186" fontId="8" fillId="2" borderId="6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8" fillId="2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186" fontId="8" fillId="0" borderId="0" xfId="0" applyNumberFormat="1" applyFont="1">
      <alignment vertical="center"/>
    </xf>
    <xf numFmtId="18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3" fillId="0" borderId="0" xfId="0" applyFont="1" applyAlignment="1">
      <alignment horizontal="justify" vertical="center"/>
    </xf>
    <xf numFmtId="0" fontId="51" fillId="0" borderId="5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86" fontId="8" fillId="0" borderId="1" xfId="29746" applyNumberFormat="1" applyFont="1" applyFill="1" applyBorder="1" applyAlignment="1">
      <alignment horizontal="center" vertical="center" wrapText="1"/>
    </xf>
    <xf numFmtId="186" fontId="8" fillId="0" borderId="2" xfId="0" applyNumberFormat="1" applyFont="1" applyFill="1" applyBorder="1" applyAlignment="1">
      <alignment horizontal="center" vertical="center"/>
    </xf>
    <xf numFmtId="186" fontId="13" fillId="0" borderId="1" xfId="0" applyNumberFormat="1" applyFont="1" applyFill="1" applyBorder="1" applyAlignment="1">
      <alignment horizontal="center" vertical="center"/>
    </xf>
    <xf numFmtId="188" fontId="13" fillId="0" borderId="1" xfId="2208" applyNumberFormat="1" applyFont="1" applyFill="1" applyBorder="1" applyAlignment="1">
      <alignment horizontal="center" vertical="center"/>
    </xf>
    <xf numFmtId="186" fontId="13" fillId="0" borderId="1" xfId="29746" applyNumberFormat="1" applyFont="1" applyFill="1" applyBorder="1" applyAlignment="1">
      <alignment horizontal="center" vertical="center" wrapText="1"/>
    </xf>
    <xf numFmtId="186" fontId="12" fillId="0" borderId="1" xfId="29746" applyNumberFormat="1" applyFont="1" applyFill="1" applyBorder="1" applyAlignment="1">
      <alignment horizontal="center" vertical="center" wrapText="1"/>
    </xf>
    <xf numFmtId="191" fontId="13" fillId="0" borderId="1" xfId="29746" applyNumberFormat="1" applyFont="1" applyFill="1" applyBorder="1" applyAlignment="1">
      <alignment horizontal="center" vertical="center" wrapText="1"/>
    </xf>
    <xf numFmtId="188" fontId="13" fillId="0" borderId="1" xfId="29746" applyNumberFormat="1" applyFont="1" applyFill="1" applyBorder="1" applyAlignment="1">
      <alignment horizontal="center" vertical="center" wrapText="1"/>
    </xf>
    <xf numFmtId="191" fontId="12" fillId="0" borderId="5" xfId="29746" applyNumberFormat="1" applyFont="1" applyFill="1" applyBorder="1" applyAlignment="1">
      <alignment horizontal="left" vertical="center" wrapText="1"/>
    </xf>
    <xf numFmtId="191" fontId="12" fillId="0" borderId="7" xfId="29746" applyNumberFormat="1" applyFont="1" applyFill="1" applyBorder="1" applyAlignment="1">
      <alignment horizontal="left" vertical="center" wrapText="1"/>
    </xf>
    <xf numFmtId="191" fontId="8" fillId="0" borderId="1" xfId="29746" applyNumberFormat="1" applyFont="1" applyFill="1" applyBorder="1" applyAlignment="1">
      <alignment horizontal="center" vertical="center" wrapText="1"/>
    </xf>
    <xf numFmtId="187" fontId="8" fillId="0" borderId="1" xfId="29746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187" fontId="8" fillId="0" borderId="1" xfId="30867" applyNumberFormat="1" applyFont="1" applyFill="1" applyBorder="1" applyAlignment="1">
      <alignment horizontal="center" vertical="center"/>
    </xf>
    <xf numFmtId="187" fontId="8" fillId="0" borderId="1" xfId="35666" applyNumberFormat="1" applyFont="1" applyFill="1" applyBorder="1" applyAlignment="1">
      <alignment horizontal="center" vertical="center"/>
    </xf>
    <xf numFmtId="187" fontId="13" fillId="0" borderId="1" xfId="0" applyNumberFormat="1" applyFont="1" applyFill="1" applyBorder="1" applyAlignment="1">
      <alignment horizontal="center" vertical="center"/>
    </xf>
    <xf numFmtId="187" fontId="13" fillId="0" borderId="1" xfId="41912" applyNumberFormat="1" applyFont="1" applyFill="1" applyBorder="1" applyAlignment="1">
      <alignment horizontal="center" vertical="center"/>
    </xf>
    <xf numFmtId="186" fontId="12" fillId="0" borderId="1" xfId="0" applyNumberFormat="1" applyFont="1" applyFill="1" applyBorder="1" applyAlignment="1">
      <alignment horizontal="left" vertical="center"/>
    </xf>
    <xf numFmtId="192" fontId="8" fillId="0" borderId="1" xfId="29746" applyNumberFormat="1" applyFont="1" applyFill="1" applyBorder="1" applyAlignment="1">
      <alignment horizontal="center" vertical="center" wrapText="1"/>
    </xf>
    <xf numFmtId="191" fontId="8" fillId="0" borderId="1" xfId="0" applyNumberFormat="1" applyFont="1" applyFill="1" applyBorder="1" applyAlignment="1">
      <alignment horizontal="center" vertical="center"/>
    </xf>
    <xf numFmtId="185" fontId="13" fillId="0" borderId="1" xfId="41912" applyNumberFormat="1" applyFont="1" applyFill="1" applyBorder="1" applyAlignment="1">
      <alignment horizontal="center" vertical="center"/>
    </xf>
    <xf numFmtId="187" fontId="12" fillId="0" borderId="1" xfId="0" applyNumberFormat="1" applyFont="1" applyFill="1" applyBorder="1" applyAlignment="1">
      <alignment horizontal="center" vertical="center"/>
    </xf>
    <xf numFmtId="187" fontId="12" fillId="0" borderId="5" xfId="0" applyNumberFormat="1" applyFont="1" applyFill="1" applyBorder="1" applyAlignment="1">
      <alignment horizontal="center" vertical="center"/>
    </xf>
    <xf numFmtId="187" fontId="12" fillId="0" borderId="1" xfId="0" applyNumberFormat="1" applyFont="1" applyFill="1" applyBorder="1" applyAlignment="1">
      <alignment horizontal="left" vertical="center"/>
    </xf>
    <xf numFmtId="186" fontId="24" fillId="0" borderId="0" xfId="0" applyNumberFormat="1" applyFont="1" applyFill="1" applyAlignment="1">
      <alignment horizontal="center" vertical="center"/>
    </xf>
    <xf numFmtId="187" fontId="6" fillId="0" borderId="0" xfId="30867" applyNumberFormat="1" applyFont="1" applyFill="1" applyBorder="1" applyAlignment="1">
      <alignment horizontal="center" vertical="center"/>
    </xf>
    <xf numFmtId="191" fontId="6" fillId="0" borderId="0" xfId="35666" applyNumberFormat="1" applyFont="1" applyFill="1" applyBorder="1" applyAlignment="1">
      <alignment horizontal="center" vertical="center"/>
    </xf>
    <xf numFmtId="187" fontId="6" fillId="0" borderId="0" xfId="35666" applyNumberFormat="1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191" fontId="12" fillId="0" borderId="6" xfId="29746" applyNumberFormat="1" applyFont="1" applyFill="1" applyBorder="1" applyAlignment="1">
      <alignment horizontal="left" vertical="center" wrapText="1"/>
    </xf>
    <xf numFmtId="187" fontId="8" fillId="0" borderId="5" xfId="35666" applyNumberFormat="1" applyFont="1" applyFill="1" applyBorder="1" applyAlignment="1">
      <alignment horizontal="center" vertical="center"/>
    </xf>
    <xf numFmtId="191" fontId="8" fillId="0" borderId="1" xfId="35666" applyNumberFormat="1" applyFont="1" applyFill="1" applyBorder="1" applyAlignment="1">
      <alignment horizontal="center" vertical="center"/>
    </xf>
    <xf numFmtId="187" fontId="12" fillId="0" borderId="7" xfId="0" applyNumberFormat="1" applyFont="1" applyFill="1" applyBorder="1" applyAlignment="1">
      <alignment vertical="center"/>
    </xf>
    <xf numFmtId="187" fontId="12" fillId="0" borderId="7" xfId="0" applyNumberFormat="1" applyFont="1" applyFill="1" applyBorder="1" applyAlignment="1">
      <alignment horizontal="center" vertical="center"/>
    </xf>
    <xf numFmtId="187" fontId="12" fillId="0" borderId="6" xfId="0" applyNumberFormat="1" applyFont="1" applyFill="1" applyBorder="1" applyAlignment="1">
      <alignment horizontal="center" vertical="center"/>
    </xf>
    <xf numFmtId="187" fontId="6" fillId="0" borderId="1" xfId="35666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6" fontId="13" fillId="0" borderId="1" xfId="7123" applyNumberFormat="1" applyFont="1" applyFill="1" applyBorder="1" applyAlignment="1">
      <alignment horizontal="center" vertical="center"/>
    </xf>
    <xf numFmtId="186" fontId="8" fillId="4" borderId="1" xfId="29746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191" fontId="8" fillId="4" borderId="6" xfId="35666" applyNumberFormat="1" applyFont="1" applyFill="1" applyBorder="1" applyAlignment="1">
      <alignment horizontal="center" vertical="center"/>
    </xf>
    <xf numFmtId="187" fontId="13" fillId="0" borderId="3" xfId="0" applyNumberFormat="1" applyFont="1" applyFill="1" applyBorder="1" applyAlignment="1">
      <alignment horizontal="center" vertical="center"/>
    </xf>
    <xf numFmtId="185" fontId="13" fillId="0" borderId="1" xfId="0" applyNumberFormat="1" applyFont="1" applyFill="1" applyBorder="1" applyAlignment="1">
      <alignment horizontal="center" vertical="center"/>
    </xf>
    <xf numFmtId="191" fontId="12" fillId="0" borderId="9" xfId="0" applyNumberFormat="1" applyFont="1" applyFill="1" applyBorder="1" applyAlignment="1">
      <alignment horizontal="center" vertical="center"/>
    </xf>
    <xf numFmtId="191" fontId="12" fillId="0" borderId="12" xfId="0" applyNumberFormat="1" applyFont="1" applyFill="1" applyBorder="1" applyAlignment="1">
      <alignment horizontal="center" vertical="center"/>
    </xf>
    <xf numFmtId="191" fontId="12" fillId="0" borderId="11" xfId="0" applyNumberFormat="1" applyFont="1" applyFill="1" applyBorder="1" applyAlignment="1">
      <alignment horizontal="center" vertical="center"/>
    </xf>
    <xf numFmtId="191" fontId="12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2" fillId="0" borderId="4" xfId="0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186" fontId="12" fillId="0" borderId="5" xfId="0" applyNumberFormat="1" applyFont="1" applyFill="1" applyBorder="1" applyAlignment="1">
      <alignment horizontal="center" vertical="center"/>
    </xf>
    <xf numFmtId="191" fontId="8" fillId="4" borderId="1" xfId="35666" applyNumberFormat="1" applyFont="1" applyFill="1" applyBorder="1" applyAlignment="1">
      <alignment horizontal="center" vertical="center"/>
    </xf>
    <xf numFmtId="188" fontId="8" fillId="0" borderId="1" xfId="35666" applyNumberFormat="1" applyFont="1" applyFill="1" applyBorder="1" applyAlignment="1">
      <alignment horizontal="center" vertical="center"/>
    </xf>
    <xf numFmtId="187" fontId="6" fillId="0" borderId="5" xfId="35666" applyNumberFormat="1" applyFont="1" applyFill="1" applyBorder="1" applyAlignment="1">
      <alignment horizontal="center" vertical="center"/>
    </xf>
    <xf numFmtId="187" fontId="6" fillId="0" borderId="6" xfId="35666" applyNumberFormat="1" applyFont="1" applyFill="1" applyBorder="1" applyAlignment="1">
      <alignment horizontal="center" vertical="center"/>
    </xf>
    <xf numFmtId="191" fontId="6" fillId="0" borderId="1" xfId="35666" applyNumberFormat="1" applyFont="1" applyFill="1" applyBorder="1" applyAlignment="1">
      <alignment horizontal="center" vertical="center"/>
    </xf>
    <xf numFmtId="0" fontId="53" fillId="0" borderId="3" xfId="0" applyFont="1" applyFill="1" applyBorder="1">
      <alignment vertical="center"/>
    </xf>
    <xf numFmtId="0" fontId="53" fillId="0" borderId="1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53" fillId="0" borderId="1" xfId="0" applyFont="1" applyFill="1" applyBorder="1">
      <alignment vertical="center"/>
    </xf>
    <xf numFmtId="188" fontId="37" fillId="0" borderId="1" xfId="0" applyNumberFormat="1" applyFont="1" applyFill="1" applyBorder="1" applyAlignment="1">
      <alignment horizontal="center" vertical="center"/>
    </xf>
    <xf numFmtId="191" fontId="13" fillId="0" borderId="1" xfId="0" applyNumberFormat="1" applyFont="1" applyFill="1" applyBorder="1" applyAlignment="1">
      <alignment horizontal="center" vertical="center"/>
    </xf>
    <xf numFmtId="186" fontId="12" fillId="0" borderId="7" xfId="0" applyNumberFormat="1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center" vertical="center"/>
    </xf>
    <xf numFmtId="0" fontId="53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182" fontId="53" fillId="0" borderId="5" xfId="0" applyNumberFormat="1" applyFont="1" applyFill="1" applyBorder="1" applyAlignment="1">
      <alignment horizontal="center" vertical="center"/>
    </xf>
    <xf numFmtId="182" fontId="53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left" vertical="center"/>
    </xf>
    <xf numFmtId="191" fontId="6" fillId="0" borderId="5" xfId="35666" applyNumberFormat="1" applyFont="1" applyFill="1" applyBorder="1" applyAlignment="1">
      <alignment horizontal="center" vertical="center"/>
    </xf>
    <xf numFmtId="191" fontId="6" fillId="0" borderId="6" xfId="35666" applyNumberFormat="1" applyFont="1" applyFill="1" applyBorder="1" applyAlignment="1">
      <alignment horizontal="center" vertical="center"/>
    </xf>
    <xf numFmtId="0" fontId="51" fillId="0" borderId="6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>
      <alignment vertical="center"/>
    </xf>
    <xf numFmtId="186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186" fontId="8" fillId="0" borderId="0" xfId="0" applyNumberFormat="1" applyFont="1" applyFill="1" applyBorder="1" applyAlignment="1">
      <alignment horizontal="center" vertical="center"/>
    </xf>
    <xf numFmtId="187" fontId="8" fillId="0" borderId="0" xfId="0" applyNumberFormat="1" applyFont="1" applyFill="1" applyAlignment="1">
      <alignment horizontal="center" vertical="center"/>
    </xf>
    <xf numFmtId="186" fontId="13" fillId="0" borderId="0" xfId="0" applyNumberFormat="1" applyFont="1" applyFill="1" applyAlignment="1">
      <alignment horizontal="center" vertical="center"/>
    </xf>
    <xf numFmtId="186" fontId="13" fillId="0" borderId="0" xfId="0" applyNumberFormat="1" applyFont="1" applyFill="1" applyBorder="1" applyAlignment="1">
      <alignment horizontal="center" vertical="center"/>
    </xf>
    <xf numFmtId="187" fontId="13" fillId="0" borderId="0" xfId="0" applyNumberFormat="1" applyFont="1" applyFill="1" applyBorder="1" applyAlignment="1">
      <alignment horizontal="center" vertical="center"/>
    </xf>
    <xf numFmtId="186" fontId="12" fillId="0" borderId="6" xfId="0" applyNumberFormat="1" applyFont="1" applyFill="1" applyBorder="1" applyAlignment="1">
      <alignment horizontal="center" vertical="center"/>
    </xf>
    <xf numFmtId="187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/>
    <xf numFmtId="187" fontId="12" fillId="0" borderId="0" xfId="0" applyNumberFormat="1" applyFont="1" applyFill="1" applyAlignment="1">
      <alignment horizontal="center" vertical="center"/>
    </xf>
    <xf numFmtId="186" fontId="24" fillId="0" borderId="0" xfId="0" applyNumberFormat="1" applyFont="1" applyFill="1" applyAlignment="1">
      <alignment horizontal="left" vertical="center"/>
    </xf>
    <xf numFmtId="0" fontId="52" fillId="0" borderId="5" xfId="0" applyFont="1" applyFill="1" applyBorder="1" applyAlignment="1">
      <alignment horizontal="center" vertical="center"/>
    </xf>
    <xf numFmtId="0" fontId="52" fillId="0" borderId="6" xfId="0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188" fontId="8" fillId="0" borderId="0" xfId="0" applyNumberFormat="1" applyFont="1" applyFill="1" applyBorder="1" applyAlignment="1"/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/>
    <xf numFmtId="0" fontId="13" fillId="0" borderId="0" xfId="0" applyFont="1" applyFill="1" applyBorder="1">
      <alignment vertical="center"/>
    </xf>
    <xf numFmtId="188" fontId="12" fillId="0" borderId="0" xfId="0" applyNumberFormat="1" applyFont="1" applyFill="1" applyBorder="1" applyAlignment="1"/>
    <xf numFmtId="189" fontId="8" fillId="0" borderId="0" xfId="0" applyNumberFormat="1" applyFont="1" applyFill="1" applyBorder="1" applyAlignment="1">
      <alignment horizontal="center" vertical="center"/>
    </xf>
    <xf numFmtId="191" fontId="13" fillId="0" borderId="0" xfId="0" applyNumberFormat="1" applyFont="1" applyFill="1" applyBorder="1" applyAlignment="1">
      <alignment horizontal="center" vertical="center"/>
    </xf>
    <xf numFmtId="188" fontId="13" fillId="0" borderId="0" xfId="0" applyNumberFormat="1" applyFont="1" applyFill="1" applyBorder="1" applyAlignment="1"/>
    <xf numFmtId="191" fontId="12" fillId="0" borderId="0" xfId="0" applyNumberFormat="1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92" fontId="18" fillId="0" borderId="1" xfId="0" applyNumberFormat="1" applyFont="1" applyFill="1" applyBorder="1" applyAlignment="1">
      <alignment horizontal="center" vertical="center"/>
    </xf>
    <xf numFmtId="192" fontId="18" fillId="0" borderId="1" xfId="29746" applyNumberFormat="1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191" fontId="10" fillId="0" borderId="5" xfId="29746" applyNumberFormat="1" applyFont="1" applyFill="1" applyBorder="1" applyAlignment="1">
      <alignment horizontal="left" vertical="center" wrapText="1"/>
    </xf>
    <xf numFmtId="191" fontId="10" fillId="0" borderId="7" xfId="29746" applyNumberFormat="1" applyFont="1" applyFill="1" applyBorder="1" applyAlignment="1">
      <alignment horizontal="left" vertical="center" wrapText="1"/>
    </xf>
    <xf numFmtId="192" fontId="49" fillId="0" borderId="1" xfId="0" applyNumberFormat="1" applyFont="1" applyFill="1" applyBorder="1" applyAlignment="1">
      <alignment horizontal="center" vertical="center"/>
    </xf>
    <xf numFmtId="192" fontId="49" fillId="0" borderId="1" xfId="29746" applyNumberFormat="1" applyFont="1" applyFill="1" applyBorder="1" applyAlignment="1">
      <alignment horizontal="center" vertical="center" wrapText="1"/>
    </xf>
    <xf numFmtId="1" fontId="46" fillId="0" borderId="3" xfId="0" applyNumberFormat="1" applyFont="1" applyFill="1" applyBorder="1" applyAlignment="1">
      <alignment horizontal="center" vertical="center"/>
    </xf>
    <xf numFmtId="186" fontId="12" fillId="0" borderId="1" xfId="0" applyNumberFormat="1" applyFont="1" applyFill="1" applyBorder="1" applyAlignment="1">
      <alignment horizontal="center" vertical="center"/>
    </xf>
    <xf numFmtId="192" fontId="13" fillId="0" borderId="1" xfId="0" applyNumberFormat="1" applyFont="1" applyFill="1" applyBorder="1" applyAlignment="1">
      <alignment horizontal="center" vertical="center"/>
    </xf>
    <xf numFmtId="192" fontId="13" fillId="0" borderId="1" xfId="29746" applyNumberFormat="1" applyFont="1" applyFill="1" applyBorder="1" applyAlignment="1">
      <alignment horizontal="center" vertical="center" wrapText="1"/>
    </xf>
    <xf numFmtId="188" fontId="49" fillId="0" borderId="1" xfId="0" applyNumberFormat="1" applyFont="1" applyFill="1" applyBorder="1" applyAlignment="1">
      <alignment horizontal="center" vertical="center"/>
    </xf>
    <xf numFmtId="188" fontId="49" fillId="0" borderId="1" xfId="29746" applyNumberFormat="1" applyFont="1" applyFill="1" applyBorder="1" applyAlignment="1">
      <alignment horizontal="center" vertical="center" wrapText="1"/>
    </xf>
    <xf numFmtId="186" fontId="8" fillId="0" borderId="3" xfId="0" applyNumberFormat="1" applyFont="1" applyFill="1" applyBorder="1" applyAlignment="1">
      <alignment horizontal="center" vertical="center"/>
    </xf>
    <xf numFmtId="185" fontId="24" fillId="0" borderId="1" xfId="41912" applyNumberFormat="1" applyFont="1" applyFill="1" applyBorder="1" applyAlignment="1">
      <alignment horizontal="center" vertical="center"/>
    </xf>
    <xf numFmtId="187" fontId="24" fillId="0" borderId="1" xfId="41912" applyNumberFormat="1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/>
    </xf>
    <xf numFmtId="0" fontId="47" fillId="0" borderId="6" xfId="0" applyFont="1" applyFill="1" applyBorder="1" applyAlignment="1">
      <alignment horizontal="center" vertical="center"/>
    </xf>
    <xf numFmtId="0" fontId="47" fillId="0" borderId="7" xfId="0" applyFont="1" applyFill="1" applyBorder="1" applyAlignment="1">
      <alignment horizontal="center" vertical="center"/>
    </xf>
    <xf numFmtId="191" fontId="10" fillId="0" borderId="6" xfId="29746" applyNumberFormat="1" applyFont="1" applyFill="1" applyBorder="1" applyAlignment="1">
      <alignment horizontal="left" vertical="center" wrapText="1"/>
    </xf>
    <xf numFmtId="186" fontId="10" fillId="0" borderId="1" xfId="29746" applyNumberFormat="1" applyFont="1" applyFill="1" applyBorder="1" applyAlignment="1">
      <alignment horizontal="center" vertical="center" wrapText="1"/>
    </xf>
    <xf numFmtId="182" fontId="18" fillId="0" borderId="1" xfId="29746" applyNumberFormat="1" applyFont="1" applyFill="1" applyBorder="1" applyAlignment="1">
      <alignment horizontal="center" vertical="center" wrapText="1"/>
    </xf>
    <xf numFmtId="191" fontId="10" fillId="0" borderId="1" xfId="0" applyNumberFormat="1" applyFont="1" applyFill="1" applyBorder="1" applyAlignment="1">
      <alignment horizontal="center" vertical="center"/>
    </xf>
    <xf numFmtId="191" fontId="10" fillId="0" borderId="1" xfId="35666" applyNumberFormat="1" applyFont="1" applyFill="1" applyBorder="1" applyAlignment="1">
      <alignment horizontal="center" vertical="center"/>
    </xf>
    <xf numFmtId="185" fontId="24" fillId="0" borderId="1" xfId="0" applyNumberFormat="1" applyFont="1" applyFill="1" applyBorder="1" applyAlignment="1">
      <alignment horizontal="center" vertical="center"/>
    </xf>
    <xf numFmtId="186" fontId="18" fillId="0" borderId="5" xfId="0" applyNumberFormat="1" applyFont="1" applyFill="1" applyBorder="1" applyAlignment="1">
      <alignment vertical="center"/>
    </xf>
    <xf numFmtId="187" fontId="10" fillId="0" borderId="1" xfId="35666" applyNumberFormat="1" applyFont="1" applyFill="1" applyBorder="1" applyAlignment="1">
      <alignment horizontal="center" vertical="center"/>
    </xf>
    <xf numFmtId="186" fontId="18" fillId="0" borderId="7" xfId="0" applyNumberFormat="1" applyFont="1" applyFill="1" applyBorder="1" applyAlignment="1">
      <alignment vertical="center"/>
    </xf>
    <xf numFmtId="191" fontId="24" fillId="0" borderId="1" xfId="0" applyNumberFormat="1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left" vertical="center"/>
    </xf>
    <xf numFmtId="192" fontId="10" fillId="0" borderId="0" xfId="0" applyNumberFormat="1" applyFont="1" applyFill="1" applyAlignment="1">
      <alignment horizontal="center" vertical="center"/>
    </xf>
    <xf numFmtId="186" fontId="23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187" fontId="18" fillId="0" borderId="0" xfId="0" applyNumberFormat="1" applyFont="1" applyFill="1" applyBorder="1" applyAlignment="1">
      <alignment horizontal="center" vertical="center"/>
    </xf>
    <xf numFmtId="187" fontId="24" fillId="0" borderId="0" xfId="0" applyNumberFormat="1" applyFont="1" applyFill="1" applyBorder="1" applyAlignment="1">
      <alignment horizontal="center" vertical="center"/>
    </xf>
    <xf numFmtId="187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87" fontId="24" fillId="0" borderId="1" xfId="0" applyNumberFormat="1" applyFont="1" applyFill="1" applyBorder="1" applyAlignment="1">
      <alignment horizontal="left" vertical="center"/>
    </xf>
    <xf numFmtId="187" fontId="18" fillId="0" borderId="0" xfId="30867" applyNumberFormat="1" applyFont="1" applyFill="1" applyBorder="1" applyAlignment="1">
      <alignment horizontal="center" vertical="center"/>
    </xf>
    <xf numFmtId="191" fontId="18" fillId="0" borderId="0" xfId="35666" applyNumberFormat="1" applyFont="1" applyFill="1" applyBorder="1" applyAlignment="1">
      <alignment horizontal="center" vertical="center"/>
    </xf>
    <xf numFmtId="187" fontId="18" fillId="0" borderId="0" xfId="35666" applyNumberFormat="1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185" fontId="10" fillId="0" borderId="5" xfId="0" applyNumberFormat="1" applyFont="1" applyFill="1" applyBorder="1" applyAlignment="1">
      <alignment horizontal="center" vertical="center"/>
    </xf>
    <xf numFmtId="185" fontId="10" fillId="0" borderId="7" xfId="0" applyNumberFormat="1" applyFont="1" applyFill="1" applyBorder="1" applyAlignment="1">
      <alignment horizontal="center" vertical="center"/>
    </xf>
    <xf numFmtId="185" fontId="10" fillId="0" borderId="6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86" fontId="6" fillId="0" borderId="1" xfId="0" applyNumberFormat="1" applyFont="1" applyFill="1" applyBorder="1" applyAlignment="1">
      <alignment horizontal="center" vertical="center"/>
    </xf>
    <xf numFmtId="188" fontId="8" fillId="0" borderId="3" xfId="0" applyNumberFormat="1" applyFont="1" applyBorder="1" applyAlignment="1">
      <alignment horizontal="center" vertical="center"/>
    </xf>
    <xf numFmtId="191" fontId="10" fillId="0" borderId="0" xfId="35666" applyNumberFormat="1" applyFont="1" applyFill="1" applyAlignment="1">
      <alignment horizontal="center" vertical="center"/>
    </xf>
    <xf numFmtId="188" fontId="44" fillId="0" borderId="1" xfId="0" applyNumberFormat="1" applyFont="1" applyFill="1" applyBorder="1" applyAlignment="1">
      <alignment horizontal="center" vertical="center"/>
    </xf>
    <xf numFmtId="188" fontId="8" fillId="2" borderId="1" xfId="0" applyNumberFormat="1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188" fontId="8" fillId="0" borderId="11" xfId="0" applyNumberFormat="1" applyFont="1" applyBorder="1" applyAlignment="1">
      <alignment horizontal="center" vertical="center"/>
    </xf>
    <xf numFmtId="188" fontId="8" fillId="0" borderId="14" xfId="0" applyNumberFormat="1" applyFont="1" applyBorder="1" applyAlignment="1">
      <alignment horizontal="center" vertical="center"/>
    </xf>
    <xf numFmtId="187" fontId="18" fillId="0" borderId="0" xfId="35666" applyNumberFormat="1" applyFont="1" applyFill="1" applyAlignment="1">
      <alignment horizontal="center" vertical="center"/>
    </xf>
    <xf numFmtId="182" fontId="8" fillId="0" borderId="5" xfId="0" applyNumberFormat="1" applyFont="1" applyBorder="1" applyAlignment="1">
      <alignment horizontal="center" vertical="center"/>
    </xf>
    <xf numFmtId="182" fontId="8" fillId="0" borderId="6" xfId="0" applyNumberFormat="1" applyFont="1" applyBorder="1" applyAlignment="1">
      <alignment horizontal="center" vertical="center"/>
    </xf>
    <xf numFmtId="182" fontId="8" fillId="0" borderId="5" xfId="0" applyNumberFormat="1" applyFont="1" applyFill="1" applyBorder="1" applyAlignment="1">
      <alignment horizontal="center" vertical="center"/>
    </xf>
    <xf numFmtId="182" fontId="8" fillId="0" borderId="6" xfId="0" applyNumberFormat="1" applyFont="1" applyFill="1" applyBorder="1" applyAlignment="1">
      <alignment horizontal="center" vertical="center"/>
    </xf>
    <xf numFmtId="187" fontId="10" fillId="0" borderId="0" xfId="0" applyNumberFormat="1" applyFont="1" applyFill="1" applyAlignment="1">
      <alignment horizontal="center" vertical="center"/>
    </xf>
    <xf numFmtId="186" fontId="18" fillId="0" borderId="0" xfId="0" applyNumberFormat="1" applyFont="1" applyFill="1" applyAlignment="1">
      <alignment horizontal="left" vertical="center"/>
    </xf>
    <xf numFmtId="0" fontId="44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77" fontId="44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 wrapText="1"/>
    </xf>
    <xf numFmtId="1" fontId="8" fillId="0" borderId="4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 wrapText="1"/>
    </xf>
    <xf numFmtId="186" fontId="8" fillId="0" borderId="6" xfId="0" applyNumberFormat="1" applyFont="1" applyFill="1" applyBorder="1" applyAlignment="1">
      <alignment horizontal="center" vertical="center"/>
    </xf>
    <xf numFmtId="190" fontId="8" fillId="0" borderId="1" xfId="0" applyNumberFormat="1" applyFont="1" applyFill="1" applyBorder="1" applyAlignment="1">
      <alignment horizontal="center" vertical="center"/>
    </xf>
    <xf numFmtId="186" fontId="8" fillId="0" borderId="12" xfId="0" applyNumberFormat="1" applyFont="1" applyFill="1" applyBorder="1" applyAlignment="1">
      <alignment horizontal="center" vertical="center"/>
    </xf>
    <xf numFmtId="188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 wrapText="1"/>
    </xf>
    <xf numFmtId="1" fontId="12" fillId="0" borderId="5" xfId="0" applyNumberFormat="1" applyFont="1" applyFill="1" applyBorder="1" applyAlignment="1">
      <alignment horizontal="center" vertical="center" wrapText="1"/>
    </xf>
    <xf numFmtId="1" fontId="12" fillId="0" borderId="6" xfId="0" applyNumberFormat="1" applyFont="1" applyFill="1" applyBorder="1" applyAlignment="1">
      <alignment horizontal="center" vertical="center" wrapText="1"/>
    </xf>
    <xf numFmtId="188" fontId="8" fillId="0" borderId="3" xfId="0" applyNumberFormat="1" applyFont="1" applyFill="1" applyBorder="1" applyAlignment="1">
      <alignment horizontal="center" vertical="center"/>
    </xf>
    <xf numFmtId="1" fontId="8" fillId="0" borderId="9" xfId="0" applyNumberFormat="1" applyFont="1" applyFill="1" applyBorder="1" applyAlignment="1">
      <alignment horizontal="center" vertical="center" wrapText="1"/>
    </xf>
    <xf numFmtId="1" fontId="8" fillId="0" borderId="10" xfId="0" applyNumberFormat="1" applyFont="1" applyFill="1" applyBorder="1" applyAlignment="1">
      <alignment horizontal="center" vertical="center" wrapText="1"/>
    </xf>
    <xf numFmtId="1" fontId="8" fillId="0" borderId="11" xfId="0" applyNumberFormat="1" applyFont="1" applyFill="1" applyBorder="1" applyAlignment="1">
      <alignment horizontal="center" vertical="center" wrapText="1"/>
    </xf>
    <xf numFmtId="191" fontId="8" fillId="0" borderId="2" xfId="29746" applyNumberFormat="1" applyFont="1" applyFill="1" applyBorder="1" applyAlignment="1">
      <alignment horizontal="center" vertical="center" wrapText="1"/>
    </xf>
    <xf numFmtId="188" fontId="12" fillId="0" borderId="1" xfId="29746" applyNumberFormat="1" applyFont="1" applyFill="1" applyBorder="1" applyAlignment="1">
      <alignment horizontal="center" vertical="center" wrapText="1"/>
    </xf>
    <xf numFmtId="191" fontId="8" fillId="0" borderId="3" xfId="29746" applyNumberFormat="1" applyFont="1" applyFill="1" applyBorder="1" applyAlignment="1">
      <alignment horizontal="center" vertical="center" wrapText="1"/>
    </xf>
    <xf numFmtId="186" fontId="8" fillId="0" borderId="3" xfId="11686" applyNumberFormat="1" applyFont="1" applyFill="1" applyBorder="1" applyAlignment="1">
      <alignment horizontal="center" vertical="center" wrapText="1"/>
    </xf>
    <xf numFmtId="186" fontId="8" fillId="0" borderId="2" xfId="11686" applyNumberFormat="1" applyFont="1" applyFill="1" applyBorder="1" applyAlignment="1">
      <alignment horizontal="center" vertical="center" wrapText="1"/>
    </xf>
    <xf numFmtId="188" fontId="8" fillId="0" borderId="2" xfId="29746" applyNumberFormat="1" applyFont="1" applyFill="1" applyBorder="1" applyAlignment="1">
      <alignment horizontal="center" vertical="center" wrapText="1"/>
    </xf>
    <xf numFmtId="192" fontId="12" fillId="0" borderId="1" xfId="29746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12" fillId="0" borderId="6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55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56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85" fontId="12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textRotation="255"/>
    </xf>
    <xf numFmtId="0" fontId="8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91" fontId="8" fillId="0" borderId="0" xfId="0" applyNumberFormat="1" applyFont="1" applyFill="1" applyAlignment="1">
      <alignment horizontal="center" vertical="center"/>
    </xf>
    <xf numFmtId="191" fontId="12" fillId="0" borderId="1" xfId="29746" applyNumberFormat="1" applyFont="1" applyFill="1" applyBorder="1" applyAlignment="1">
      <alignment horizontal="center" vertical="center" wrapText="1"/>
    </xf>
    <xf numFmtId="186" fontId="12" fillId="0" borderId="1" xfId="11686" applyNumberFormat="1" applyFont="1" applyFill="1" applyBorder="1" applyAlignment="1">
      <alignment horizontal="center" vertical="center" wrapText="1"/>
    </xf>
    <xf numFmtId="185" fontId="12" fillId="0" borderId="1" xfId="29746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/>
    </xf>
    <xf numFmtId="191" fontId="17" fillId="0" borderId="0" xfId="0" applyNumberFormat="1" applyFont="1" applyFill="1" applyAlignment="1">
      <alignment horizontal="center" vertical="center"/>
    </xf>
    <xf numFmtId="187" fontId="9" fillId="0" borderId="5" xfId="0" applyNumberFormat="1" applyFont="1" applyFill="1" applyBorder="1" applyAlignment="1">
      <alignment horizontal="center" vertical="center" wrapText="1"/>
    </xf>
    <xf numFmtId="187" fontId="9" fillId="0" borderId="7" xfId="0" applyNumberFormat="1" applyFont="1" applyFill="1" applyBorder="1" applyAlignment="1">
      <alignment horizontal="center" vertical="center" wrapText="1"/>
    </xf>
    <xf numFmtId="187" fontId="9" fillId="0" borderId="6" xfId="0" applyNumberFormat="1" applyFont="1" applyFill="1" applyBorder="1" applyAlignment="1">
      <alignment horizontal="center" vertical="center" wrapText="1"/>
    </xf>
    <xf numFmtId="187" fontId="17" fillId="0" borderId="5" xfId="0" applyNumberFormat="1" applyFont="1" applyFill="1" applyBorder="1" applyAlignment="1">
      <alignment horizontal="center" vertical="center"/>
    </xf>
    <xf numFmtId="187" fontId="17" fillId="0" borderId="7" xfId="0" applyNumberFormat="1" applyFont="1" applyFill="1" applyBorder="1" applyAlignment="1">
      <alignment horizontal="center" vertical="center"/>
    </xf>
    <xf numFmtId="187" fontId="17" fillId="0" borderId="6" xfId="0" applyNumberFormat="1" applyFont="1" applyFill="1" applyBorder="1" applyAlignment="1">
      <alignment horizontal="center" vertical="center"/>
    </xf>
    <xf numFmtId="191" fontId="17" fillId="0" borderId="0" xfId="0" applyNumberFormat="1" applyFont="1" applyFill="1" applyAlignment="1">
      <alignment horizontal="left" vertical="center"/>
    </xf>
    <xf numFmtId="0" fontId="8" fillId="0" borderId="13" xfId="0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center" vertical="center"/>
    </xf>
    <xf numFmtId="187" fontId="9" fillId="0" borderId="0" xfId="0" applyNumberFormat="1" applyFont="1" applyFill="1" applyBorder="1" applyAlignment="1">
      <alignment horizontal="center" vertical="center"/>
    </xf>
    <xf numFmtId="187" fontId="17" fillId="0" borderId="0" xfId="29746" applyNumberFormat="1" applyFont="1" applyFill="1" applyBorder="1" applyAlignment="1">
      <alignment horizontal="center" vertical="center" wrapText="1"/>
    </xf>
    <xf numFmtId="191" fontId="17" fillId="0" borderId="0" xfId="29746" applyNumberFormat="1" applyFont="1" applyFill="1" applyBorder="1" applyAlignment="1">
      <alignment horizontal="center" vertical="center" wrapText="1"/>
    </xf>
    <xf numFmtId="186" fontId="17" fillId="0" borderId="0" xfId="2197" applyNumberFormat="1" applyFont="1" applyFill="1" applyBorder="1" applyAlignment="1">
      <alignment horizontal="center" vertical="center"/>
    </xf>
    <xf numFmtId="187" fontId="17" fillId="0" borderId="0" xfId="0" applyNumberFormat="1" applyFont="1" applyFill="1" applyBorder="1" applyAlignment="1">
      <alignment horizontal="center" vertical="center"/>
    </xf>
    <xf numFmtId="191" fontId="17" fillId="0" borderId="0" xfId="0" applyNumberFormat="1" applyFont="1" applyFill="1" applyBorder="1" applyAlignment="1">
      <alignment horizontal="center" vertical="center"/>
    </xf>
  </cellXfs>
  <cellStyles count="41989">
    <cellStyle name="常规" xfId="0" builtinId="0"/>
    <cellStyle name="60% - 强调文字颜色 5 2 3 2 2 2" xfId="1"/>
    <cellStyle name="常规 7 4 5 4 2" xfId="2"/>
    <cellStyle name="常规 10 2 5 2" xfId="3"/>
    <cellStyle name="常规 3 4 2 2 2 3 2 2" xfId="4"/>
    <cellStyle name="常规 9 5 3 3" xfId="5"/>
    <cellStyle name="常规 10 11 2 2 2" xfId="6"/>
    <cellStyle name="60% - 强调文字颜色 5 2 6 3 2" xfId="7"/>
    <cellStyle name="常规 2 2 4 6 3 2" xfId="8"/>
    <cellStyle name="常规 2 6 2 2 3 3 2" xfId="9"/>
    <cellStyle name="60% - 强调文字颜色 3 2 11" xfId="10"/>
    <cellStyle name="常规 18 2 2 5" xfId="11"/>
    <cellStyle name="常规 23 2 2 5" xfId="12"/>
    <cellStyle name="常规 2 2 3 2 3 3 5" xfId="13"/>
    <cellStyle name="常规 9 2 5 3 2" xfId="14"/>
    <cellStyle name="常规 4 2 5 4 5 2" xfId="15"/>
    <cellStyle name="常规 38 2 3 3 2" xfId="16"/>
    <cellStyle name="常规 43 2 3 3 2" xfId="17"/>
    <cellStyle name="40% - 强调文字颜色 5 2 2 2 3 5" xfId="18"/>
    <cellStyle name="常规 13 2 2 2 2 2 2" xfId="19"/>
    <cellStyle name="常规 15 8 3" xfId="20"/>
    <cellStyle name="常规 20 8 3" xfId="21"/>
    <cellStyle name="60% - 强调文字颜色 1 2 3 2 4" xfId="22"/>
    <cellStyle name="20% - 强调文字颜色 2 2 2 2 2 6" xfId="23"/>
    <cellStyle name="常规 15 2 3 2 2 2 2" xfId="24"/>
    <cellStyle name="常规 4 2 8 6 2" xfId="25"/>
    <cellStyle name="40% - 强调文字颜色 2 2 3 6" xfId="26"/>
    <cellStyle name="常规 4 2 4 4 3 3" xfId="27"/>
    <cellStyle name="20% - 强调文字颜色 5 2 2 2 2 3" xfId="28"/>
    <cellStyle name="常规 2 2 3 3 2 3 3" xfId="29"/>
    <cellStyle name="40% - 强调文字颜色 2 2 3 3 3 3" xfId="30"/>
    <cellStyle name="适中 2 2 4 5" xfId="31"/>
    <cellStyle name="常规 10 2 5 2 3 4" xfId="32"/>
    <cellStyle name="常规 2 3 2 6 3 2" xfId="33"/>
    <cellStyle name="常规 6 6 3 4 2 3 2" xfId="34"/>
    <cellStyle name="常规 13 2 4 2" xfId="35"/>
    <cellStyle name="常规 2 2 2 3 2 2 3 4 2 2" xfId="36"/>
    <cellStyle name="常规 2 3 2 3 4 5" xfId="37"/>
    <cellStyle name="警告文本 2 2 2 2 3" xfId="38"/>
    <cellStyle name="常规 6 2 2 2 3 2 3 3" xfId="39"/>
    <cellStyle name="常规 4 2 8 2 2" xfId="40"/>
    <cellStyle name="常规 2 2 3 2 2 4 7" xfId="41"/>
    <cellStyle name="常规 9 2 4 4 4" xfId="42"/>
    <cellStyle name="常规 4 5 2 2 3 2 2" xfId="43"/>
    <cellStyle name="常规 7 2 2 3 9" xfId="44"/>
    <cellStyle name="常规 7 2 6 2 2 3 2" xfId="45"/>
    <cellStyle name="常规 6 4 2 2 2 2 4 2" xfId="46"/>
    <cellStyle name="常规 10 2 9 4" xfId="47"/>
    <cellStyle name="常规 7 2 3 2 3 6" xfId="48"/>
    <cellStyle name="常规 4 2 4 2 3 3" xfId="49"/>
    <cellStyle name="常规 59 4 5" xfId="50"/>
    <cellStyle name="差 2 2 4 4" xfId="51"/>
    <cellStyle name="常规 7 7 2 4 2" xfId="52"/>
    <cellStyle name="常规 10 2 5 4 2" xfId="53"/>
    <cellStyle name="常规 2 5 3 2 2 3 3" xfId="54"/>
    <cellStyle name="常规 4 2 2 4 6 3" xfId="55"/>
    <cellStyle name="常规 2 2 3 5 3 4 2 2" xfId="56"/>
    <cellStyle name="常规 26 2 3 2 2" xfId="57"/>
    <cellStyle name="常规 31 2 3 2 2" xfId="58"/>
    <cellStyle name="常规 7 3 2 6 2 2 2" xfId="59"/>
    <cellStyle name="60% - 强调文字颜色 1 2 2 2 2 4" xfId="60"/>
    <cellStyle name="常规 6 7 3 3 3 2" xfId="61"/>
    <cellStyle name="常规 5 2 4 2 3 4 2" xfId="62"/>
    <cellStyle name="40% - 强调文字颜色 3 2 3 4 3" xfId="63"/>
    <cellStyle name="常规 6 4 2 4 3 3 2" xfId="64"/>
    <cellStyle name="常规 6 7 2 2 4 3 2" xfId="65"/>
    <cellStyle name="常规 7 2 3 3 2 3 2 3" xfId="66"/>
    <cellStyle name="60% - 强调文字颜色 3 2 2 2 7" xfId="67"/>
    <cellStyle name="20% - 强调文字颜色 4 2 2 8 2" xfId="68"/>
    <cellStyle name="常规 12 2 3" xfId="69"/>
    <cellStyle name="常规 6 2 4 3 3 2 2" xfId="70"/>
    <cellStyle name="40% - 强调文字颜色 3 2 3 6 2" xfId="71"/>
    <cellStyle name="常规 8 5 7 2" xfId="72"/>
    <cellStyle name="常规 3 2 2 2 3 4 6" xfId="73"/>
    <cellStyle name="常规 10 5 2 8" xfId="74"/>
    <cellStyle name="常规 6 4 6 4" xfId="75"/>
    <cellStyle name="常规 4 4 7 2" xfId="76"/>
    <cellStyle name="常规 2 2 2 2 3 7 2 2" xfId="77"/>
    <cellStyle name="常规 6 6 3 2 6 2" xfId="78"/>
    <cellStyle name="20% - 强调文字颜色 1 2 2 4 2 2" xfId="79"/>
    <cellStyle name="常规 10 2 6 3 6 2" xfId="80"/>
    <cellStyle name="常规 5 3 4 3 5" xfId="81"/>
    <cellStyle name="强调文字颜色 3 2 2 5 3 3" xfId="82"/>
    <cellStyle name="常规 10 2 2 3 3 4" xfId="83"/>
    <cellStyle name="标题 3 2 2 5" xfId="84"/>
    <cellStyle name="常规 3 3 3 9 2" xfId="85"/>
    <cellStyle name="常规 4 3 7 2 2" xfId="86"/>
    <cellStyle name="常规 6 3 2 3 4 2 2" xfId="87"/>
    <cellStyle name="常规 6 2 2 3 7" xfId="88"/>
    <cellStyle name="常规 10 8 2 7 2" xfId="89"/>
    <cellStyle name="常规 15 3 2 2 2 4 3" xfId="90"/>
    <cellStyle name="60% - 强调文字颜色 5 2 3 2 3 2" xfId="91"/>
    <cellStyle name="常规 7 4 5 5 2" xfId="92"/>
    <cellStyle name="好 2 2 4 4 2 2" xfId="93"/>
    <cellStyle name="常规 2 2 4 3 2 7" xfId="94"/>
    <cellStyle name="常规 6 4 2 2 2 3 6" xfId="95"/>
    <cellStyle name="常规 2 7 2 5 2 2" xfId="96"/>
    <cellStyle name="常规 6 6 2 2 3 2 3 2" xfId="97"/>
    <cellStyle name="常规 3 9 5 5" xfId="98"/>
    <cellStyle name="常规 4 9 4" xfId="99"/>
    <cellStyle name="常规 3 4 3 5 2 2" xfId="100"/>
    <cellStyle name="常规 6 5 2 2 2 2 2 4 2" xfId="101"/>
    <cellStyle name="常规 2 4 2 5 2 3" xfId="102"/>
    <cellStyle name="40% - 强调文字颜色 3 14 2" xfId="103"/>
    <cellStyle name="强调文字颜色 5 2 3 9 3" xfId="104"/>
    <cellStyle name="常规 2 3 6 3 6 2" xfId="105"/>
    <cellStyle name="常规 11 3 4 2" xfId="106"/>
    <cellStyle name="40% - 强调文字颜色 6 2 4 2 2" xfId="107"/>
    <cellStyle name="常规 7 4 2 2 3 4 2" xfId="108"/>
    <cellStyle name="差 2 2 2 2 2" xfId="109"/>
    <cellStyle name="常规 6 2 2 2 2 2 2 2 2 2" xfId="110"/>
    <cellStyle name="检查单元格 2 2 2 2 4 3" xfId="111"/>
    <cellStyle name="20% - 强调文字颜色 2 2 2 4 4" xfId="112"/>
    <cellStyle name="汇总 2 2 4 3 2 2" xfId="113"/>
    <cellStyle name="常规 2 6 2 2 2 3 3" xfId="114"/>
    <cellStyle name="常规 4 4 5 2" xfId="115"/>
    <cellStyle name="常规 4 3 5 3 2" xfId="116"/>
    <cellStyle name="常规 6 9 4 3 5" xfId="117"/>
    <cellStyle name="常规 36 2 2 4 2 2" xfId="118"/>
    <cellStyle name="常规 41 2 2 4 2 2" xfId="119"/>
    <cellStyle name="常规 6 8 9 2" xfId="120"/>
    <cellStyle name="常规 6 3 2 3 4 6" xfId="121"/>
    <cellStyle name="常规 5 2 2 2 2 3 2 2 2" xfId="122"/>
    <cellStyle name="常规 4 3 4 3 2" xfId="123"/>
    <cellStyle name="40% - 强调文字颜色 1 2 12" xfId="124"/>
    <cellStyle name="常规 7 3 2 2 3 3 2 2" xfId="125"/>
    <cellStyle name="常规 3 2 2 4 3 2 2 2" xfId="126"/>
    <cellStyle name="40% - 强调文字颜色 6 2 8 2" xfId="127"/>
    <cellStyle name="常规 2 2 3 3 3 2 4" xfId="128"/>
    <cellStyle name="常规 10 8 2 3 5 2" xfId="129"/>
    <cellStyle name="常规 3 2 2 2 3 2 3 4 2" xfId="130"/>
    <cellStyle name="常规 4 3 4 3 3" xfId="131"/>
    <cellStyle name="常规 6 6 3 3 2 5 2" xfId="132"/>
    <cellStyle name="常规 10 8 2 2 7" xfId="133"/>
    <cellStyle name="常规 3 2 2 2 3 2 2 6" xfId="134"/>
    <cellStyle name="标题 3 2 7 2" xfId="135"/>
    <cellStyle name="20% - 强调文字颜色 2 2 2 2 2 2 3" xfId="136"/>
    <cellStyle name="常规 4 7 5" xfId="137"/>
    <cellStyle name="20% - 强调文字颜色 5 2 2 6 2" xfId="138"/>
    <cellStyle name="常规 19 5 2" xfId="139"/>
    <cellStyle name="常规 24 5 2" xfId="140"/>
    <cellStyle name="20% - 强调文字颜色 2 2 3 3 4" xfId="141"/>
    <cellStyle name="常规 2 6 2 2 3 2 3" xfId="142"/>
    <cellStyle name="常规 2 4 5 3 4 3" xfId="143"/>
    <cellStyle name="强调文字颜色 3 2 6 2 2 2" xfId="144"/>
    <cellStyle name="40% - 强调文字颜色 6 2 6 2 2" xfId="145"/>
    <cellStyle name="常规 10 18" xfId="146"/>
    <cellStyle name="常规 13 2 2 2 3" xfId="147"/>
    <cellStyle name="常规 5 4 8 2" xfId="148"/>
    <cellStyle name="常规 10 3 7 3" xfId="149"/>
    <cellStyle name="40% - 强调文字颜色 2 2 3 2 4 3" xfId="150"/>
    <cellStyle name="标题 4 2 2" xfId="151"/>
    <cellStyle name="常规 6 2 2 3 2 5 2" xfId="152"/>
    <cellStyle name="20% - 强调文字颜色 2 2 2 4 5" xfId="153"/>
    <cellStyle name="常规 7 4 4 2 2 2 2" xfId="154"/>
    <cellStyle name="60% - 强调文字颜色 4 2 10 2" xfId="155"/>
    <cellStyle name="常规 4 3 4 3" xfId="156"/>
    <cellStyle name="常规 2 4 3 4 3 5 2" xfId="157"/>
    <cellStyle name="常规 5 2 2 3 4" xfId="158"/>
    <cellStyle name="常规 10 4 2 5 2" xfId="159"/>
    <cellStyle name="常规 3 2 3 7" xfId="160"/>
    <cellStyle name="常规 6 7 2 5 3" xfId="161"/>
    <cellStyle name="常规 12 2 2 4 2" xfId="162"/>
    <cellStyle name="20% - 强调文字颜色 2 2 2 2 2 3 2" xfId="163"/>
    <cellStyle name="常规 25 2 7" xfId="164"/>
    <cellStyle name="常规 30 2 7" xfId="165"/>
    <cellStyle name="常规 2 3 6 4 2" xfId="166"/>
    <cellStyle name="常规 10 7 7 2" xfId="167"/>
    <cellStyle name="常规 6 3 3 9" xfId="168"/>
    <cellStyle name="20% - 强调文字颜色 4 2 3 9 2" xfId="169"/>
    <cellStyle name="检查单元格 2 6 2 2" xfId="170"/>
    <cellStyle name="常规 2 3 2 3 2 6 3" xfId="171"/>
    <cellStyle name="常规 10 2 2 3 3 3" xfId="172"/>
    <cellStyle name="常规 27 3 2 3 3 2" xfId="173"/>
    <cellStyle name="20% - 强调文字颜色 3 2 2 2 9" xfId="174"/>
    <cellStyle name="40% - 强调文字颜色 3 2 2 9" xfId="175"/>
    <cellStyle name="强调文字颜色 5 2 2 2 5 3" xfId="176"/>
    <cellStyle name="常规 12 4 6" xfId="177"/>
    <cellStyle name="常规 7 6 10 2" xfId="178"/>
    <cellStyle name="常规 4 2 6 2 3 2 2" xfId="179"/>
    <cellStyle name="注释 2 2 2 2 2 2 2" xfId="180"/>
    <cellStyle name="常规 2 3 4 2 4 5" xfId="181"/>
    <cellStyle name="常规 6 10 2 2 7 2" xfId="182"/>
    <cellStyle name="常规 47 2 6" xfId="183"/>
    <cellStyle name="常规 52 2 6" xfId="184"/>
    <cellStyle name="常规 3 3 2 3 3 5" xfId="185"/>
    <cellStyle name="常规 7 4 7 2 2" xfId="186"/>
    <cellStyle name="常规 22 2 2 6" xfId="187"/>
    <cellStyle name="常规 17 2 2 6" xfId="188"/>
    <cellStyle name="常规 4 2 4 4 5 3" xfId="189"/>
    <cellStyle name="20% - 强调文字颜色 5 2 2 2 3 3" xfId="190"/>
    <cellStyle name="常规 2 2 3 3 2 4 3" xfId="191"/>
    <cellStyle name="常规 6 5 3 3 2 2 3 2 2" xfId="192"/>
    <cellStyle name="常规 6 12 3 2 2 2 2" xfId="193"/>
    <cellStyle name="常规 3 3 3 8 2" xfId="194"/>
    <cellStyle name="常规 5 2 4 2 4 2 2" xfId="195"/>
    <cellStyle name="标题 4 2 2 3 3" xfId="196"/>
    <cellStyle name="强调文字颜色 2 2" xfId="197"/>
    <cellStyle name="常规 6 5 2 2 2 4 3 2" xfId="198"/>
    <cellStyle name="常规 2 2 2 2 3 2 4 2" xfId="199"/>
    <cellStyle name="常规 2 7 2 3 3 3" xfId="200"/>
    <cellStyle name="常规 7 6 2 2" xfId="201"/>
    <cellStyle name="60% - 强调文字颜色 1 2 2 2 3" xfId="202"/>
    <cellStyle name="常规 15 3 2 2 2 5 3" xfId="203"/>
    <cellStyle name="常规 6 3 2 3 2 2 2 3" xfId="204"/>
    <cellStyle name="常规 7 2 5 2 6" xfId="205"/>
    <cellStyle name="常规 2 4 2 4 2 4" xfId="206"/>
    <cellStyle name="常规 13 4 2 2 2 2" xfId="207"/>
    <cellStyle name="链接单元格 2 4 5 2" xfId="208"/>
    <cellStyle name="常规 6 4 2 2 2 4 2 3" xfId="209"/>
    <cellStyle name="常规 6 4 2 6 4 2" xfId="210"/>
    <cellStyle name="常规 6 12 3 2 3 2" xfId="211"/>
    <cellStyle name="常规 10 2 3 3 2 3 2 2" xfId="212"/>
    <cellStyle name="常规 6 5 4 2 2 2 3" xfId="213"/>
    <cellStyle name="常规 3 3 2" xfId="214"/>
    <cellStyle name="常规 4 6 4 3" xfId="215"/>
    <cellStyle name="常规 2 2 7 2 3 4 2" xfId="216"/>
    <cellStyle name="常规 7 2 2 2 6 2" xfId="217"/>
    <cellStyle name="强调文字颜色 6 2 2 2 3" xfId="218"/>
    <cellStyle name="常规 9 2 3 8" xfId="219"/>
    <cellStyle name="常规 4 5 2 6 2 2" xfId="220"/>
    <cellStyle name="常规 6 5 2 4 5 2 2" xfId="221"/>
    <cellStyle name="常规 3 3 3 3 3 4 2" xfId="222"/>
    <cellStyle name="常规 5 2 2 3 4 4" xfId="223"/>
    <cellStyle name="常规 4 2 7 5 2" xfId="224"/>
    <cellStyle name="常规 2 2 2 2 9 2 2" xfId="225"/>
    <cellStyle name="好 2 7" xfId="226"/>
    <cellStyle name="常规 7 2 5 2 2 4 3" xfId="227"/>
    <cellStyle name="常规 5 2 4 4 5" xfId="228"/>
    <cellStyle name="常规 6 2 2 4" xfId="229"/>
    <cellStyle name="常规 2 6 3 4 2 2" xfId="230"/>
    <cellStyle name="常规 15 2 5 5 2 2" xfId="231"/>
    <cellStyle name="标题 1 2 7" xfId="232"/>
    <cellStyle name="常规 2 4 3 3 2 4 4" xfId="233"/>
    <cellStyle name="常规 7 2 3 2 3 2 3" xfId="234"/>
    <cellStyle name="常规 3 2 3 5" xfId="235"/>
    <cellStyle name="常规 3 2 5 3 5" xfId="236"/>
    <cellStyle name="常规 2 4 4 2 2 3" xfId="237"/>
    <cellStyle name="40% - 强调文字颜色 3 2 2 5 4 2" xfId="238"/>
    <cellStyle name="常规 2 2 2 3 2 2 4 2 2" xfId="239"/>
    <cellStyle name="常规 2 4 3 3 2 3" xfId="240"/>
    <cellStyle name="常规 14 8" xfId="241"/>
    <cellStyle name="常规 10 3 5 2 2 2" xfId="242"/>
    <cellStyle name="20% - 强调文字颜色 4 2 3 3 4 2" xfId="243"/>
    <cellStyle name="20% - 强调文字颜色 1 2 2 3 5" xfId="244"/>
    <cellStyle name="常规 6 3 3 3 2 5 2 2" xfId="245"/>
    <cellStyle name="常规 6 5 3 2 7" xfId="246"/>
    <cellStyle name="强调文字颜色 5 2 2 12" xfId="247"/>
    <cellStyle name="常规 5 3 2 2 4 2 2" xfId="248"/>
    <cellStyle name="常规 2 4 3 3 2 4" xfId="249"/>
    <cellStyle name="常规 3 2 3 4 7" xfId="250"/>
    <cellStyle name="常规 14 9" xfId="251"/>
    <cellStyle name="常规 2 3 3 2 4 2 2" xfId="252"/>
    <cellStyle name="常规 7 2 4 2 2 3" xfId="253"/>
    <cellStyle name="40% - 强调文字颜色 1 2 3 8 2" xfId="254"/>
    <cellStyle name="常规 36 5 3" xfId="255"/>
    <cellStyle name="常规 41 5 3" xfId="256"/>
    <cellStyle name="解释性文本 2 4 3 3" xfId="257"/>
    <cellStyle name="20% - 强调文字颜色 4 2 2 9" xfId="258"/>
    <cellStyle name="检查单元格 2 5 2" xfId="259"/>
    <cellStyle name="常规 3 3 3 5 5 2 2" xfId="260"/>
    <cellStyle name="常规 2 6 2 2 3 2 2" xfId="261"/>
    <cellStyle name="常规 3 3 3 2 3 3 2 2" xfId="262"/>
    <cellStyle name="常规 8 5 5 6 2" xfId="263"/>
    <cellStyle name="常规 10 3 2 3 2 3" xfId="264"/>
    <cellStyle name="常规 9 2 2 3 2 2 6" xfId="265"/>
    <cellStyle name="常规 4 2 2 3 2 6 2" xfId="266"/>
    <cellStyle name="常规 6 11 2 3 2 3" xfId="267"/>
    <cellStyle name="常规 2 3 3 2 4 3 2" xfId="268"/>
    <cellStyle name="常规 7 2 4 2 3 3" xfId="269"/>
    <cellStyle name="常规 2 5 3 2 3 4 2" xfId="270"/>
    <cellStyle name="常规 2 2 2 2 3 3 4 2" xfId="271"/>
    <cellStyle name="常规 15 3 9 2" xfId="272"/>
    <cellStyle name="标题 1 2 3 2" xfId="273"/>
    <cellStyle name="常规 2 2 5 2 6 3" xfId="274"/>
    <cellStyle name="20% - 强调文字颜色 2 2 2 4 2 3" xfId="275"/>
    <cellStyle name="常规 11 3 5 2" xfId="276"/>
    <cellStyle name="常规 2 6 6 4 2 2" xfId="277"/>
    <cellStyle name="常规 10 2 2 2 2 3 3 3" xfId="278"/>
    <cellStyle name="常规 2 5 4 3 2" xfId="279"/>
    <cellStyle name="常规 8 2 2 3 4 4 2" xfId="280"/>
    <cellStyle name="常规 2 3 3 7 3 2" xfId="281"/>
    <cellStyle name="常规 6 5 3 3 3 2 2 2" xfId="282"/>
    <cellStyle name="常规 2 2 6 7 2" xfId="283"/>
    <cellStyle name="常规 7 3 2 2 2 6" xfId="284"/>
    <cellStyle name="常规 3 2 2 4 2 2 3 2" xfId="285"/>
    <cellStyle name="常规 2 3 3 2 2 2 3" xfId="286"/>
    <cellStyle name="40% - 强调文字颜色 6 2 2 3 2 2" xfId="287"/>
    <cellStyle name="40% - 强调文字颜色 3 2 2 2 2 6" xfId="288"/>
    <cellStyle name="常规 6 6 2 3 3 5" xfId="289"/>
    <cellStyle name="常规 28 2 3 4 2 2" xfId="290"/>
    <cellStyle name="常规 33 2 3 4 2 2" xfId="291"/>
    <cellStyle name="常规 15 12" xfId="292"/>
    <cellStyle name="常规 10 3 2 6 2" xfId="293"/>
    <cellStyle name="常规 2 2 4 7" xfId="294"/>
    <cellStyle name="常规 6 6 2 6 3" xfId="295"/>
    <cellStyle name="常规 2 8 3 3 2" xfId="296"/>
    <cellStyle name="常规 6 4 8 3" xfId="297"/>
    <cellStyle name="20% - 强调文字颜色 5 2 2 2 3 4" xfId="298"/>
    <cellStyle name="常规 2 2 3 3 2 4 4" xfId="299"/>
    <cellStyle name="60% - 强调文字颜色 1 2 2 2 6 2" xfId="300"/>
    <cellStyle name="常规 5 3 3 2 6 2" xfId="301"/>
    <cellStyle name="常规 2 6 2 3 7 3" xfId="302"/>
    <cellStyle name="常规 10 2 2 7 3" xfId="303"/>
    <cellStyle name="常规 21 2 4 2 2 2" xfId="304"/>
    <cellStyle name="好 2 2 2 3" xfId="305"/>
    <cellStyle name="20% - 强调文字颜色 1 2 2 2 9" xfId="306"/>
    <cellStyle name="常规 2 3 3 5 7 2" xfId="307"/>
    <cellStyle name="常规 4 5 3 5 3" xfId="308"/>
    <cellStyle name="常规 2 3 4 3 3 4 2" xfId="309"/>
    <cellStyle name="常规 2 2 2 2 3 7 3" xfId="310"/>
    <cellStyle name="常规 6 6 3 2 7" xfId="311"/>
    <cellStyle name="常规 2 2 5 3 5 3" xfId="312"/>
    <cellStyle name="20% - 强调文字颜色 1 2 2 4 4 2" xfId="313"/>
    <cellStyle name="常规 6 3 3 3 3" xfId="314"/>
    <cellStyle name="常规 3 4 2 2 2 4 2" xfId="315"/>
    <cellStyle name="常规 10 2 3 2 2 5" xfId="316"/>
    <cellStyle name="常规 6 5 2 3 6 3" xfId="317"/>
    <cellStyle name="40% - 强调文字颜色 5 10" xfId="318"/>
    <cellStyle name="常规 2 2 3 4 2 6 2 2" xfId="319"/>
    <cellStyle name="常规 2 2 3 4 2 6 3" xfId="320"/>
    <cellStyle name="常规 25 3 3 2" xfId="321"/>
    <cellStyle name="常规 30 3 3 2" xfId="322"/>
    <cellStyle name="常规 10 7 3" xfId="323"/>
    <cellStyle name="常规 6 10 2 2 3 3 2" xfId="324"/>
    <cellStyle name="常规 5 2 2 3 4 2 2 2" xfId="325"/>
    <cellStyle name="常规 11 6 3 2" xfId="326"/>
    <cellStyle name="40% - 强调文字颜色 3 7 2" xfId="327"/>
    <cellStyle name="常规 6 5 2 2 6" xfId="328"/>
    <cellStyle name="常规 3 5 2 5 2 2" xfId="329"/>
    <cellStyle name="60% - 强调文字颜色 4 2 2 4 3 3" xfId="330"/>
    <cellStyle name="常规 38 2 7" xfId="331"/>
    <cellStyle name="常规 43 2 7" xfId="332"/>
    <cellStyle name="常规 7 3 3 3 3 5 3" xfId="333"/>
    <cellStyle name="常规 5 2 2 3 4 3 3" xfId="334"/>
    <cellStyle name="常规 10 3 2 3 3 3" xfId="335"/>
    <cellStyle name="常规 6 2 2 3 3 2 2 2" xfId="336"/>
    <cellStyle name="常规 6 6 3 2 2 5 3" xfId="337"/>
    <cellStyle name="常规 4 2 4 3 4" xfId="338"/>
    <cellStyle name="常规 10 10 2 2 2 2" xfId="339"/>
    <cellStyle name="常规 13 5 2 2" xfId="340"/>
    <cellStyle name="常规 10 2 2 2 2 3 3" xfId="341"/>
    <cellStyle name="20% - 强调文字颜色 1 2 2 3 3 3" xfId="342"/>
    <cellStyle name="常规 6 3 2 2 4" xfId="343"/>
    <cellStyle name="常规 6 4 2 2 2 2 5 2" xfId="344"/>
    <cellStyle name="常规 17 2 2 7" xfId="345"/>
    <cellStyle name="常规 22 2 2 7" xfId="346"/>
    <cellStyle name="常规 3 2 2 2 3 2" xfId="347"/>
    <cellStyle name="常规 10 6 3 7" xfId="348"/>
    <cellStyle name="20% - 强调文字颜色 2 2 3 3 5" xfId="349"/>
    <cellStyle name="常规 3 10 4 2 2 2" xfId="350"/>
    <cellStyle name="40% - 强调文字颜色 1 3 2" xfId="351"/>
    <cellStyle name="常规 2 2 4 3 4 5 2 2" xfId="352"/>
    <cellStyle name="强调文字颜色 5 2 2 2 2 3 3" xfId="353"/>
    <cellStyle name="好 2 2 4 5" xfId="354"/>
    <cellStyle name="20% - 强调文字颜色 1 2 2 2 7" xfId="355"/>
    <cellStyle name="常规 38 9" xfId="356"/>
    <cellStyle name="常规 43 9" xfId="357"/>
    <cellStyle name="常规 4 6 2 5 2 2" xfId="358"/>
    <cellStyle name="40% - 强调文字颜色 3 5" xfId="359"/>
    <cellStyle name="强调文字颜色 6 2 2 7 3" xfId="360"/>
    <cellStyle name="常规 2 4 2 3 2 5" xfId="361"/>
    <cellStyle name="常规 9 6 2 7 3" xfId="362"/>
    <cellStyle name="常规 2 5 3 2 5 3" xfId="363"/>
    <cellStyle name="常规 10 19" xfId="364"/>
    <cellStyle name="常规 6 5 5 2 3 2 2" xfId="365"/>
    <cellStyle name="常规 13 2 2 2 4" xfId="366"/>
    <cellStyle name="常规 3 4 4 3 5 2" xfId="367"/>
    <cellStyle name="20% - 强调文字颜色 4 2 3 9" xfId="368"/>
    <cellStyle name="检查单元格 2 6 2" xfId="369"/>
    <cellStyle name="常规 2 6 6 4 2" xfId="370"/>
    <cellStyle name="标题 1 2 4 2" xfId="371"/>
    <cellStyle name="适中 2 3 3 2 2" xfId="372"/>
    <cellStyle name="常规 2 5 3 2 3 5 2" xfId="373"/>
    <cellStyle name="常规 7 2 10 2" xfId="374"/>
    <cellStyle name="常规 10 4 2 2 3 3" xfId="375"/>
    <cellStyle name="常规 7 2 2 3 2 5" xfId="376"/>
    <cellStyle name="常规 10 3 2 2 2 2 2" xfId="377"/>
    <cellStyle name="20% - 强调文字颜色 2 2 2 7 2" xfId="378"/>
    <cellStyle name="常规 4 5 7 2 2" xfId="379"/>
    <cellStyle name="40% - 强调文字颜色 3 2 6 2 2" xfId="380"/>
    <cellStyle name="常规 13 4 2 3 2" xfId="381"/>
    <cellStyle name="40% - 强调文字颜色 3 2 5 3 3" xfId="382"/>
    <cellStyle name="常规 6 4 2 2 2 2 3 3 2" xfId="383"/>
    <cellStyle name="常规 6 4 2 4 5 2 2" xfId="384"/>
    <cellStyle name="常规 2 4 2 2 4 4 2" xfId="385"/>
    <cellStyle name="解释性文本 2 3 3 6" xfId="386"/>
    <cellStyle name="注释 2 9" xfId="387"/>
    <cellStyle name="常规 11 5 2 6" xfId="388"/>
    <cellStyle name="40% - 强调文字颜色 6 2 7 2" xfId="389"/>
    <cellStyle name="常规 3 2 2 2 9 3" xfId="390"/>
    <cellStyle name="常规 7 2 2 2 2 2 2 3" xfId="391"/>
    <cellStyle name="差 2 2" xfId="392"/>
    <cellStyle name="常规 4 2 3 2 4 7" xfId="393"/>
    <cellStyle name="常规 6 2 2 2 2 2 2" xfId="394"/>
    <cellStyle name="常规 46 8 2" xfId="395"/>
    <cellStyle name="常规 51 8 2" xfId="396"/>
    <cellStyle name="常规 6 2 4 2 5" xfId="397"/>
    <cellStyle name="常规 11 2 2 2 3 2 2" xfId="398"/>
    <cellStyle name="常规 8 3 2 4 3 3" xfId="399"/>
    <cellStyle name="常规 28 2 2 2 2 2" xfId="400"/>
    <cellStyle name="常规 33 2 2 2 2 2" xfId="401"/>
    <cellStyle name="常规 2 8 2 7 3" xfId="402"/>
    <cellStyle name="常规 10 2 4 2 3 2" xfId="403"/>
    <cellStyle name="常规 28 2 3" xfId="404"/>
    <cellStyle name="常规 33 2 3" xfId="405"/>
    <cellStyle name="常规 7 3 4 6 2" xfId="406"/>
    <cellStyle name="40% - 强调文字颜色 1 2 13" xfId="407"/>
    <cellStyle name="常规 6 4 2 5 5 2" xfId="408"/>
    <cellStyle name="常规 6 4 2 2 2 3 3 3" xfId="409"/>
    <cellStyle name="常规 3 2 3 4 3 4" xfId="410"/>
    <cellStyle name="40% - 强调文字颜色 2 8" xfId="411"/>
    <cellStyle name="常规 3 3 4 3 6 2" xfId="412"/>
    <cellStyle name="常规 3 6 5 6 2" xfId="413"/>
    <cellStyle name="常规 10 2 5 2 2 2" xfId="414"/>
    <cellStyle name="常规 2 3 6 8 2" xfId="415"/>
    <cellStyle name="常规 7 3 3 2 3 6" xfId="416"/>
    <cellStyle name="常规 5 2 3 2 7 2 2" xfId="417"/>
    <cellStyle name="常规 55 3 2" xfId="418"/>
    <cellStyle name="常规 60 3 2" xfId="419"/>
    <cellStyle name="强调文字颜色 4 2 2 2 7 2" xfId="420"/>
    <cellStyle name="20% - 强调文字颜色 1 2 2 5 3 2" xfId="421"/>
    <cellStyle name="常规 6 3 4 2 3" xfId="422"/>
    <cellStyle name="常规 2 2 3 3 3 3 4 3" xfId="423"/>
    <cellStyle name="常规 24 2 2 4 3" xfId="424"/>
    <cellStyle name="常规 59 2 2 2" xfId="425"/>
    <cellStyle name="常规 64 2 2 2" xfId="426"/>
    <cellStyle name="常规 8 2 2 5 3" xfId="427"/>
    <cellStyle name="常规 2 3 2 4 3 2 3" xfId="428"/>
    <cellStyle name="常规 5 5 6 2" xfId="429"/>
    <cellStyle name="常规 10 4 5 3" xfId="430"/>
    <cellStyle name="常规 7 2 4 2 2 3 4" xfId="431"/>
    <cellStyle name="常规 2 2 3 4 2 3 5" xfId="432"/>
    <cellStyle name="常规 9 4 4 3 2" xfId="433"/>
    <cellStyle name="常规 10 2 3 2 9" xfId="434"/>
    <cellStyle name="常规 2 5 3 3 4 2" xfId="435"/>
    <cellStyle name="常规 10 2 2 2 4 3" xfId="436"/>
    <cellStyle name="常规 27 3 2 2 4 2" xfId="437"/>
    <cellStyle name="常规 57 2 6 3" xfId="438"/>
    <cellStyle name="常规 54 2 7" xfId="439"/>
    <cellStyle name="常规 49 2 7" xfId="440"/>
    <cellStyle name="40% - 强调文字颜色 5 2 5 2 3" xfId="441"/>
    <cellStyle name="常规 10 2 4 6 2 2" xfId="442"/>
    <cellStyle name="60% - 强调文字颜色 5 2 5 3 2" xfId="443"/>
    <cellStyle name="常规 2 4 2 4 8" xfId="444"/>
    <cellStyle name="常规 3 2 2 3 3 2 2 2" xfId="445"/>
    <cellStyle name="常规 17 2 3 5 2 2" xfId="446"/>
    <cellStyle name="链接单元格 2 3 2" xfId="447"/>
    <cellStyle name="常规 23 2 2 5 3" xfId="448"/>
    <cellStyle name="常规 3 2 3 6 3" xfId="449"/>
    <cellStyle name="常规 6 7 2 5 2 3" xfId="450"/>
    <cellStyle name="常规 2 2 2 3 6" xfId="451"/>
    <cellStyle name="常规 4 2 2 4 2 5 2" xfId="452"/>
    <cellStyle name="常规 3 3 3 5 4 2 2" xfId="453"/>
    <cellStyle name="常规 21 2 3 2 2 5 2 2" xfId="454"/>
    <cellStyle name="常规 2 5 2 2 7 3" xfId="455"/>
    <cellStyle name="20% - 强调文字颜色 2 2 2 5 2 3" xfId="456"/>
    <cellStyle name="常规 6 4 3 2 2 2 4 3" xfId="457"/>
    <cellStyle name="常规 7 4 2 4 6 2" xfId="458"/>
    <cellStyle name="常规 5 2 6 4 2" xfId="459"/>
    <cellStyle name="常规 10 8 5" xfId="460"/>
    <cellStyle name="常规 2 3 4 9" xfId="461"/>
    <cellStyle name="常规 6 6 3 6 5" xfId="462"/>
    <cellStyle name="常规 15 3 10" xfId="463"/>
    <cellStyle name="常规 2 7 3 4 3" xfId="464"/>
    <cellStyle name="常规 6 12 3 8" xfId="465"/>
    <cellStyle name="常规 6 3 3 4 6 3" xfId="466"/>
    <cellStyle name="常规 10 2 3 2 2 3 4 2 2" xfId="467"/>
    <cellStyle name="常规 4 3 5 4 2 2" xfId="468"/>
    <cellStyle name="标题 3 3 2" xfId="469"/>
    <cellStyle name="常规 17 4 8" xfId="470"/>
    <cellStyle name="常规 22 4 8" xfId="471"/>
    <cellStyle name="强调文字颜色 2 2 3 2 2 2 2" xfId="472"/>
    <cellStyle name="常规 2 2 6 3 2 2 2" xfId="473"/>
    <cellStyle name="常规 10 2 2 2 2 3 2" xfId="474"/>
    <cellStyle name="常规 5 2 6 5 2" xfId="475"/>
    <cellStyle name="常规 2 2 3 2 8 2 2" xfId="476"/>
    <cellStyle name="常规 10 9 5" xfId="477"/>
    <cellStyle name="常规 10 7 3 4" xfId="478"/>
    <cellStyle name="常规 2 2 3 2 10" xfId="479"/>
    <cellStyle name="汇总 2 4 3 3" xfId="480"/>
    <cellStyle name="常规 2 5 4 2 3 2" xfId="481"/>
    <cellStyle name="常规 2 6 2 3 4 2" xfId="482"/>
    <cellStyle name="常规 17 4 2 5" xfId="483"/>
    <cellStyle name="常规 22 4 2 5" xfId="484"/>
    <cellStyle name="40% - 强调文字颜色 5 2 3 8 2" xfId="485"/>
    <cellStyle name="常规 10 3 3 3 5 2" xfId="486"/>
    <cellStyle name="常规 2 3 2 4 5" xfId="487"/>
    <cellStyle name="常规 6 9 4 3 3 2" xfId="488"/>
    <cellStyle name="常规 6 4 3 3 8" xfId="489"/>
    <cellStyle name="常规 8 2 2 2 2 6 2" xfId="490"/>
    <cellStyle name="常规 3 9 5 3 3" xfId="491"/>
    <cellStyle name="常规 9 2 3 2 7 3" xfId="492"/>
    <cellStyle name="常规 9 2 7 2 2" xfId="493"/>
    <cellStyle name="20% - 强调文字颜色 2 10" xfId="494"/>
    <cellStyle name="常规 10 2 2 3 3 2 2 2" xfId="495"/>
    <cellStyle name="常规 5 2 4 2 2 2 3" xfId="496"/>
    <cellStyle name="强调文字颜色 3 2 4 5" xfId="497"/>
    <cellStyle name="常规 13 3 2 2 2" xfId="498"/>
    <cellStyle name="常规 6 6 2 2 2 3 2 2 2" xfId="499"/>
    <cellStyle name="好 2 6 5 2" xfId="500"/>
    <cellStyle name="常规 2 9 3 3 2 2" xfId="501"/>
    <cellStyle name="常规 10 2 6 2 7 2" xfId="502"/>
    <cellStyle name="常规 2 6 4 3 2 2" xfId="503"/>
    <cellStyle name="强调文字颜色 6 2 2 2 2 4 2 2" xfId="504"/>
    <cellStyle name="常规 5 3 3 4 5" xfId="505"/>
    <cellStyle name="强调文字颜色 3 2 2 4 4 3" xfId="506"/>
    <cellStyle name="20% - 强调文字颜色 1 2 2 4 3 2" xfId="507"/>
    <cellStyle name="常规 6 3 3 2 3" xfId="508"/>
    <cellStyle name="20% - 强调文字颜色 4 2 4 5" xfId="509"/>
    <cellStyle name="常规 11 4 2 3 2" xfId="510"/>
    <cellStyle name="40% - 强调文字颜色 4 2 3 6" xfId="511"/>
    <cellStyle name="常规 6 9 4 2 2" xfId="512"/>
    <cellStyle name="常规 8 3 4 3 4 2" xfId="513"/>
    <cellStyle name="常规 2 4 2 6 7" xfId="514"/>
    <cellStyle name="常规 8 2 3" xfId="515"/>
    <cellStyle name="常规 3 2 3 2 4 2 3" xfId="516"/>
    <cellStyle name="常规 10 3 5 3 2" xfId="517"/>
    <cellStyle name="常规 2 2 10 4 3" xfId="518"/>
    <cellStyle name="常规 13 2 5 3 2" xfId="519"/>
    <cellStyle name="常规 6 2" xfId="520"/>
    <cellStyle name="常规 3 2 3 3 3 5 2 2" xfId="521"/>
    <cellStyle name="常规 15 4 2 2 5 2 2" xfId="522"/>
    <cellStyle name="常规 2 3 6 4 3 2" xfId="523"/>
    <cellStyle name="40% - 强调文字颜色 6 2 14 2" xfId="524"/>
    <cellStyle name="20% - 强调文字颜色 3 2 2 5 2 2" xfId="525"/>
    <cellStyle name="常规 7 2 5 6 2 3" xfId="526"/>
    <cellStyle name="常规 8 2 4 8" xfId="527"/>
    <cellStyle name="常规 6 5 4 2 2 3 2" xfId="528"/>
    <cellStyle name="常规 2 4 9" xfId="529"/>
    <cellStyle name="20% - 强调文字颜色 2 18 2" xfId="530"/>
    <cellStyle name="常规 10 12 2 2 2" xfId="531"/>
    <cellStyle name="常规 7 2 3 3 4" xfId="532"/>
    <cellStyle name="常规 6 4 2 3 3 2 2" xfId="533"/>
    <cellStyle name="常规 9 2 7 4 3" xfId="534"/>
    <cellStyle name="常规 5 2 4 2 2 3 3" xfId="535"/>
    <cellStyle name="强调文字颜色 3 2 5 5" xfId="536"/>
    <cellStyle name="常规 6 2 4 2 8" xfId="537"/>
    <cellStyle name="常规 2 4 2 5 4 3" xfId="538"/>
    <cellStyle name="强调文字颜色 3 2 3 4 2 2" xfId="539"/>
    <cellStyle name="标题 2 2 2" xfId="540"/>
    <cellStyle name="常规 21 3 8" xfId="541"/>
    <cellStyle name="常规 35 2" xfId="542"/>
    <cellStyle name="常规 40 2" xfId="543"/>
    <cellStyle name="常规 2 5 3 7 2" xfId="544"/>
    <cellStyle name="常规 2 3 4 4 2 2 2 2" xfId="545"/>
    <cellStyle name="常规 13 2 3 3 2" xfId="546"/>
    <cellStyle name="常规 3 2 3 3 3 3 2 2" xfId="547"/>
    <cellStyle name="常规 4 2 2 3 3 4 2" xfId="548"/>
    <cellStyle name="常规 6 12 2 2 2 2" xfId="549"/>
    <cellStyle name="常规 47 2 5" xfId="550"/>
    <cellStyle name="常规 52 2 5" xfId="551"/>
    <cellStyle name="常规 3 3 2 3 3 4" xfId="552"/>
    <cellStyle name="40% - 强调文字颜色 2 2 2 5" xfId="553"/>
    <cellStyle name="常规 8 3 6 6" xfId="554"/>
    <cellStyle name="常规 2 8 5 2 2" xfId="555"/>
    <cellStyle name="常规 6 6 7 3" xfId="556"/>
    <cellStyle name="常规 2 7 3 2 6" xfId="557"/>
    <cellStyle name="常规 2 6 2 2 7 2" xfId="558"/>
    <cellStyle name="40% - 强调文字颜色 5 2 5 3 3" xfId="559"/>
    <cellStyle name="60% - 强调文字颜色 2 2 5 2" xfId="560"/>
    <cellStyle name="常规 16 3 2 2" xfId="561"/>
    <cellStyle name="常规 21 3 2 2" xfId="562"/>
    <cellStyle name="常规 7 4 3 5 3" xfId="563"/>
    <cellStyle name="常规 6 2 4 10" xfId="564"/>
    <cellStyle name="常规 3 2 2 4 2 4" xfId="565"/>
    <cellStyle name="常规 10 3 3 3 4 2 2" xfId="566"/>
    <cellStyle name="常规 5 2 3 2 2 3 2 2" xfId="567"/>
    <cellStyle name="常规 45 4 2 2" xfId="568"/>
    <cellStyle name="常规 50 4 2 2" xfId="569"/>
    <cellStyle name="常规 12 3 3 5" xfId="570"/>
    <cellStyle name="40% - 强调文字颜色 6 2 3 7 2" xfId="571"/>
    <cellStyle name="常规 2 2 8 6 2 2" xfId="572"/>
    <cellStyle name="常规 3 3 2 3 5 3" xfId="573"/>
    <cellStyle name="标题 2 2 3" xfId="574"/>
    <cellStyle name="常规 21 3 9" xfId="575"/>
    <cellStyle name="常规 35 3" xfId="576"/>
    <cellStyle name="常规 40 3" xfId="577"/>
    <cellStyle name="标题 4 2 2 2 2" xfId="578"/>
    <cellStyle name="60% - 强调文字颜色 1 2 2 4 4 2" xfId="579"/>
    <cellStyle name="常规 13 2 3 3 3" xfId="580"/>
    <cellStyle name="常规 13 7 3 2" xfId="581"/>
    <cellStyle name="常规 10 4 2 3 3 2 2" xfId="582"/>
    <cellStyle name="常规 11 6 2 6 3" xfId="583"/>
    <cellStyle name="60% - 强调文字颜色 4 2 10" xfId="584"/>
    <cellStyle name="常规 2 2 2 3 2 2 2" xfId="585"/>
    <cellStyle name="常规 7 2 3 2 2 2 5 2" xfId="586"/>
    <cellStyle name="40% - 强调文字颜色 6 2 3 2 3 2" xfId="587"/>
    <cellStyle name="常规 2 2 10 3 3 3" xfId="588"/>
    <cellStyle name="常规 6 5 3 2 4 5" xfId="589"/>
    <cellStyle name="常规 8 2 6 3 3 2 2" xfId="590"/>
    <cellStyle name="20% - 强调文字颜色 4 2 2 9 2" xfId="591"/>
    <cellStyle name="检查单元格 2 5 2 2" xfId="592"/>
    <cellStyle name="常规 12 3 3" xfId="593"/>
    <cellStyle name="常规 2 5 5 5 2 3" xfId="594"/>
    <cellStyle name="常规 8 3 2 2 2 4" xfId="595"/>
    <cellStyle name="常规 2 8 3 4" xfId="596"/>
    <cellStyle name="常规 10 2 3 2 2 2" xfId="597"/>
    <cellStyle name="20% - 强调文字颜色 3 2 2 5 6" xfId="598"/>
    <cellStyle name="常规 8 6 7" xfId="599"/>
    <cellStyle name="20% - 强调文字颜色 1 2 2 3" xfId="600"/>
    <cellStyle name="常规 4 2 2 3 3 5 2" xfId="601"/>
    <cellStyle name="常规 6 7 2 2 4 2 2" xfId="602"/>
    <cellStyle name="常规 2 3 4 3 6 2" xfId="603"/>
    <cellStyle name="常规 7 2 4 2 7" xfId="604"/>
    <cellStyle name="常规 3 2 2 3 2 7 3" xfId="605"/>
    <cellStyle name="常规 6 18 3" xfId="606"/>
    <cellStyle name="40% - 强调文字颜色 2 7" xfId="607"/>
    <cellStyle name="常规 56 5 3" xfId="608"/>
    <cellStyle name="常规 3 2 6 2 3" xfId="609"/>
    <cellStyle name="常规 6 6 2 2 4 4 2" xfId="610"/>
    <cellStyle name="常规 7 2 2 3 2 3 3 3" xfId="611"/>
    <cellStyle name="60% - 强调文字颜色 3 2 2 2 2 5" xfId="612"/>
    <cellStyle name="常规 7 8 5" xfId="613"/>
    <cellStyle name="常规 15 2 3 2 2 4 2" xfId="614"/>
    <cellStyle name="强调文字颜色 2 2 5 3 2" xfId="615"/>
    <cellStyle name="常规 10 2 2 3 2 2 2 2" xfId="616"/>
    <cellStyle name="常规 35 3 3 2" xfId="617"/>
    <cellStyle name="常规 40 3 3 2" xfId="618"/>
    <cellStyle name="20% - 强调文字颜色 3 6 2" xfId="619"/>
    <cellStyle name="常规 3 6 6 3 2 2" xfId="620"/>
    <cellStyle name="常规 11 3 3 2 3" xfId="621"/>
    <cellStyle name="常规 4 2 3 2 5 2 2" xfId="622"/>
    <cellStyle name="常规 7 2 6 7 3" xfId="623"/>
    <cellStyle name="20% - 强调文字颜色 1 2 13" xfId="624"/>
    <cellStyle name="常规 2 5 6 4 3" xfId="625"/>
    <cellStyle name="常规 3 6 2 4 4 2 2" xfId="626"/>
    <cellStyle name="常规 7 3 3 2 2 6 3" xfId="627"/>
    <cellStyle name="常规 3 3 4 2 2 4 2 2" xfId="628"/>
    <cellStyle name="常规 3 2 4 5 3" xfId="629"/>
    <cellStyle name="常规 6 6 2 2 2 7 2" xfId="630"/>
    <cellStyle name="常规 2 7 3 3 4 3" xfId="631"/>
    <cellStyle name="常规 8 6 3 2" xfId="632"/>
    <cellStyle name="常规 11 3 2 4 3" xfId="633"/>
    <cellStyle name="常规 15 2 3 4 6 2" xfId="634"/>
    <cellStyle name="常规 2 4 3 2 4 6 2" xfId="635"/>
    <cellStyle name="常规 37 2 3 6" xfId="636"/>
    <cellStyle name="常规 8 2 4 2 6 3" xfId="637"/>
    <cellStyle name="20% - 强调文字颜色 2 2 11" xfId="638"/>
    <cellStyle name="常规 4 3 5 5 2" xfId="639"/>
    <cellStyle name="常规 10 2 2 3 2 3" xfId="640"/>
    <cellStyle name="常规 6 2 6 4" xfId="641"/>
    <cellStyle name="常规 6 5 3 3 2 2 3 2" xfId="642"/>
    <cellStyle name="常规 3 2 2 6 4 2" xfId="643"/>
    <cellStyle name="常规 2 4 6 3 2 3" xfId="644"/>
    <cellStyle name="20% - 强调文字颜色 3 2 2 2 3 3" xfId="645"/>
    <cellStyle name="常规 7 2 5 3 3 4" xfId="646"/>
    <cellStyle name="常规 10 9 7 2" xfId="647"/>
    <cellStyle name="常规 6 5 3 9" xfId="648"/>
    <cellStyle name="常规 2 2 3 10 3" xfId="649"/>
    <cellStyle name="检查单元格 2 2 2 2 5 2" xfId="650"/>
    <cellStyle name="常规 7 4 2 4 5 2 2" xfId="651"/>
    <cellStyle name="常规 7 4 3 2 5 3" xfId="652"/>
    <cellStyle name="常规 6 2 5 3 4" xfId="653"/>
    <cellStyle name="汇总 2 3 8 3" xfId="654"/>
    <cellStyle name="常规 6 4 2 3 2 2 5" xfId="655"/>
    <cellStyle name="常规 4 2 6 3 6" xfId="656"/>
    <cellStyle name="常规 11 2 2 3" xfId="657"/>
    <cellStyle name="常规 4 4 3 5 2 2" xfId="658"/>
    <cellStyle name="常规 2 3 3 2 2 2 2 2 2" xfId="659"/>
    <cellStyle name="常规 3 4 4 8" xfId="660"/>
    <cellStyle name="常规 5 2 4 3 5 2" xfId="661"/>
    <cellStyle name="常规 6 2 3 2 2 7 2" xfId="662"/>
    <cellStyle name="常规 2 3 4 6 8" xfId="663"/>
    <cellStyle name="60% - 强调文字颜色 2 2 3 2 2 2" xfId="664"/>
    <cellStyle name="好 2" xfId="665"/>
    <cellStyle name="常规 10 3 2 3 2" xfId="666"/>
    <cellStyle name="20% - 强调文字颜色 3 11" xfId="667"/>
    <cellStyle name="常规 8 3 6 4 2 2" xfId="668"/>
    <cellStyle name="40% - 强调文字颜色 2 2 2 3 2 2" xfId="669"/>
    <cellStyle name="常规 6 10 2 7 2" xfId="670"/>
    <cellStyle name="常规 6 3 3 2 5 2 2" xfId="671"/>
    <cellStyle name="20% - 强调文字颜色 5 2 2 9" xfId="672"/>
    <cellStyle name="常规 19 8" xfId="673"/>
    <cellStyle name="常规 24 8" xfId="674"/>
    <cellStyle name="60% - 强调文字颜色 1 2 2 3 3" xfId="675"/>
    <cellStyle name="常规 2 9 5 4 2 2" xfId="676"/>
    <cellStyle name="常规 21 5 4 2" xfId="677"/>
    <cellStyle name="常规 4 2 3 4 4 2 2" xfId="678"/>
    <cellStyle name="常规 6 6 2 2 2 2 5" xfId="679"/>
    <cellStyle name="常规 8 3 3 2 2 2" xfId="680"/>
    <cellStyle name="常规 6 4 2 3 2 5 3" xfId="681"/>
    <cellStyle name="常规 13 5 3 2 2" xfId="682"/>
    <cellStyle name="40% - 强调文字颜色 5 2 6 2 2" xfId="683"/>
    <cellStyle name="常规 2 3 9 2 3" xfId="684"/>
    <cellStyle name="常规 5 2 6 6 2" xfId="685"/>
    <cellStyle name="40% - 强调文字颜色 5 2 6 2 3" xfId="686"/>
    <cellStyle name="常规 3 2 3 3 2 3 3" xfId="687"/>
    <cellStyle name="常规 4 2 2 2 3 5" xfId="688"/>
    <cellStyle name="常规 9 7 5" xfId="689"/>
    <cellStyle name="20% - 强调文字颜色 3 2 3 3 3 3" xfId="690"/>
    <cellStyle name="常规 10 5 2 2 2 3" xfId="691"/>
    <cellStyle name="常规 2 2 2 2 2 4 3" xfId="692"/>
    <cellStyle name="20% - 强调文字颜色 2 2 14" xfId="693"/>
    <cellStyle name="常规 39 2 4 3" xfId="694"/>
    <cellStyle name="常规 44 2 4 3" xfId="695"/>
    <cellStyle name="常规 2 4 5 6" xfId="696"/>
    <cellStyle name="常规 6 6 4 7 2" xfId="697"/>
    <cellStyle name="常规 3 2 2 3 8 3" xfId="698"/>
    <cellStyle name="20% - 强调文字颜色 4 2 8 2" xfId="699"/>
    <cellStyle name="常规 3 3 4 2 3 6" xfId="700"/>
    <cellStyle name="常规 2 2 6 3 5" xfId="701"/>
    <cellStyle name="解释性文本 2 2 4 3 2" xfId="702"/>
    <cellStyle name="常规 2 10 3 5" xfId="703"/>
    <cellStyle name="常规 3 2 2 3 2 5 3" xfId="704"/>
    <cellStyle name="常规 6 16 3" xfId="705"/>
    <cellStyle name="常规 4 3 2 4 6 2" xfId="706"/>
    <cellStyle name="20% - 强调文字颜色 6 2 2 2 8 3" xfId="707"/>
    <cellStyle name="常规 6 2 8 3 2 2" xfId="708"/>
    <cellStyle name="40% - 强调文字颜色 4 2 2 2 2 6" xfId="709"/>
    <cellStyle name="常规 29 2 3 4 2 2" xfId="710"/>
    <cellStyle name="常规 34 2 3 4 2 2" xfId="711"/>
    <cellStyle name="40% - 强调文字颜色 4 2 3 5" xfId="712"/>
    <cellStyle name="常规 3 6 7 2 2" xfId="713"/>
    <cellStyle name="常规 3 3 3 2 7 3" xfId="714"/>
    <cellStyle name="20% - 强调文字颜色 6 2 2 5 6" xfId="715"/>
    <cellStyle name="常规 3 5 7 2" xfId="716"/>
    <cellStyle name="60% - 强调文字颜色 5 2 2 2 7" xfId="717"/>
    <cellStyle name="常规 10 7 5 2 2" xfId="718"/>
    <cellStyle name="常规 2 2 2 2 2 2 2 2 2" xfId="719"/>
    <cellStyle name="常规 27 3 2 6 2" xfId="720"/>
    <cellStyle name="40% - 强调文字颜色 3 2 2 2 2 4 3" xfId="721"/>
    <cellStyle name="强调文字颜色 5 2 2 2 2 6" xfId="722"/>
    <cellStyle name="常规 3 2 3 3 2" xfId="723"/>
    <cellStyle name="常规 2 2 3 6 4 2 2" xfId="724"/>
    <cellStyle name="常规 5 6 2 5 2" xfId="725"/>
    <cellStyle name="20% - 强调文字颜色 1 2 2 2 10" xfId="726"/>
    <cellStyle name="常规 2 2 3 2 2 2 2 4" xfId="727"/>
    <cellStyle name="40% - 强调文字颜色 1 2 3 3 4" xfId="728"/>
    <cellStyle name="差 2 4 2 2" xfId="729"/>
    <cellStyle name="常规 6 2 2 2 2 2 4 2 2" xfId="730"/>
    <cellStyle name="常规 3 2 2 2 3 3 3 3" xfId="731"/>
    <cellStyle name="常规 4 3 4 2 6" xfId="732"/>
    <cellStyle name="常规 2 2 3 2 3 2 2 4 3" xfId="733"/>
    <cellStyle name="常规 30 8 4" xfId="734"/>
    <cellStyle name="常规 2 2 5 3 4 2 2" xfId="735"/>
    <cellStyle name="常规 6 4 5 2 2 3" xfId="736"/>
    <cellStyle name="常规 3 3 3 2 5 3" xfId="737"/>
    <cellStyle name="常规 2 2 2 3 3 2 2 4" xfId="738"/>
    <cellStyle name="常规 2 4 3 3 2 4 4 2" xfId="739"/>
    <cellStyle name="常规 3 2 3 5 2" xfId="740"/>
    <cellStyle name="常规 6 4 2 5 3 3" xfId="741"/>
    <cellStyle name="常规 14 4 3 4" xfId="742"/>
    <cellStyle name="常规 7 2 4 6 5" xfId="743"/>
    <cellStyle name="注释 2 14" xfId="744"/>
    <cellStyle name="标题 5 2 6 2" xfId="745"/>
    <cellStyle name="常规 6 3 3 3 2 5 2" xfId="746"/>
    <cellStyle name="常规 2 2 2 2 3 4 5 2 2" xfId="747"/>
    <cellStyle name="常规 3 2 2 3 4 2" xfId="748"/>
    <cellStyle name="常规 10 2 3 2 5" xfId="749"/>
    <cellStyle name="常规 2 3 4 3 2 8" xfId="750"/>
    <cellStyle name="常规 6 2 3 5 2" xfId="751"/>
    <cellStyle name="常规 28 4 2 2" xfId="752"/>
    <cellStyle name="常规 33 4 2 2" xfId="753"/>
    <cellStyle name="常规 2 3 3 3 4 5 2" xfId="754"/>
    <cellStyle name="常规 7 2 5 2 5 3" xfId="755"/>
    <cellStyle name="常规 2 3 3 2 3 7" xfId="756"/>
    <cellStyle name="20% - 强调文字颜色 3 10 2" xfId="757"/>
    <cellStyle name="常规 21 2 2 2 2 4" xfId="758"/>
    <cellStyle name="20% - 强调文字颜色 4 2 2 2 2 4 2" xfId="759"/>
    <cellStyle name="常规 4 2 2 2" xfId="760"/>
    <cellStyle name="40% - 强调文字颜色 6 2 6 2" xfId="761"/>
    <cellStyle name="常规 7 4 2 3 5 2 3" xfId="762"/>
    <cellStyle name="常规 3 4 6 5 2" xfId="763"/>
    <cellStyle name="60% - 强调文字颜色 4 2 2 8" xfId="764"/>
    <cellStyle name="常规 5 2 2 3 8" xfId="765"/>
    <cellStyle name="常规 5 2 4 4 2 2 2" xfId="766"/>
    <cellStyle name="强调文字颜色 5 2 4 4" xfId="767"/>
    <cellStyle name="常规 11 5 2 3 3" xfId="768"/>
    <cellStyle name="常规 9 4 5" xfId="769"/>
    <cellStyle name="40% - 强调文字颜色 1 7" xfId="770"/>
    <cellStyle name="常规 56 4 3" xfId="771"/>
    <cellStyle name="常规 61 4 3" xfId="772"/>
    <cellStyle name="强调文字颜色 6 2 2 5 5" xfId="773"/>
    <cellStyle name="常规 2 2 2 2 2 3 7" xfId="774"/>
    <cellStyle name="常规 5 9 4 2" xfId="775"/>
    <cellStyle name="常规 8 2 4 3 4" xfId="776"/>
    <cellStyle name="40% - 强调文字颜色 3 2 2 2 3 4" xfId="777"/>
    <cellStyle name="常规 6 6 2 3 4 3" xfId="778"/>
    <cellStyle name="常规 2 2 12 2 2 2" xfId="779"/>
    <cellStyle name="常规 6 2 6 6 2" xfId="780"/>
    <cellStyle name="60% - 强调文字颜色 2 2 2 2 8" xfId="781"/>
    <cellStyle name="常规 3 3 3 2 2 2 6" xfId="782"/>
    <cellStyle name="常规 4 2 4 3 2 3" xfId="783"/>
    <cellStyle name="常规 6 4 7 6" xfId="784"/>
    <cellStyle name="40% - 强调文字颜色 5 2 2 2 8 3" xfId="785"/>
    <cellStyle name="常规 10 4 4" xfId="786"/>
    <cellStyle name="常规 2 3 5 4 6" xfId="787"/>
    <cellStyle name="常规 2 3 3 5 2 5" xfId="788"/>
    <cellStyle name="常规 3 2 3 8 3" xfId="789"/>
    <cellStyle name="常规 6 7 2 5 4 3" xfId="790"/>
    <cellStyle name="40% - 强调文字颜色 6 2 2 4 2 3" xfId="791"/>
    <cellStyle name="60% - 强调文字颜色 5 2 3 3 6" xfId="792"/>
    <cellStyle name="常规 3 6 3 5 2" xfId="793"/>
    <cellStyle name="强调文字颜色 5 2 2 5 2 3" xfId="794"/>
    <cellStyle name="60% - 强调文字颜色 4 2 3 8" xfId="795"/>
    <cellStyle name="常规 5 2 2 4 8" xfId="796"/>
    <cellStyle name="常规 5 3 3 2 7 2" xfId="797"/>
    <cellStyle name="常规 3 3 2 4 3 3 2" xfId="798"/>
    <cellStyle name="常规 10 2 2 8 3" xfId="799"/>
    <cellStyle name="常规 21 2 4 2 3 2" xfId="800"/>
    <cellStyle name="好 2 2 3 3" xfId="801"/>
    <cellStyle name="20% - 强调文字颜色 1 2 2 2 2 4 3" xfId="802"/>
    <cellStyle name="常规 6 4 3 4 5" xfId="803"/>
    <cellStyle name="常规 2 2 2 2 5 5 2" xfId="804"/>
    <cellStyle name="60% - 强调文字颜色 1 2 2 3 3 2" xfId="805"/>
    <cellStyle name="常规 2 4 3 5 4" xfId="806"/>
    <cellStyle name="常规 9 2 4 2 5 2 2" xfId="807"/>
    <cellStyle name="20% - 强调文字颜色 3 2 14" xfId="808"/>
    <cellStyle name="常规 7 4 3 2 6" xfId="809"/>
    <cellStyle name="常规 2 9 5 6" xfId="810"/>
    <cellStyle name="常规 9 7 2 4 3" xfId="811"/>
    <cellStyle name="常规 15 2 2 2 5 2" xfId="812"/>
    <cellStyle name="常规 5 3 2 5 2 2" xfId="813"/>
    <cellStyle name="常规 9 6 2 3 6" xfId="814"/>
    <cellStyle name="常规 10 2 5 4 6 2" xfId="815"/>
    <cellStyle name="常规 5 2 5 3 5" xfId="816"/>
    <cellStyle name="常规 2 7 5 5 2" xfId="817"/>
    <cellStyle name="常规 10 2 3 4 3" xfId="818"/>
    <cellStyle name="常规 10 7 3 5 2" xfId="819"/>
    <cellStyle name="40% - 强调文字颜色 2 4" xfId="820"/>
    <cellStyle name="强调文字颜色 6 2 2 6 2" xfId="821"/>
    <cellStyle name="20% - 强调文字颜色 1 2 2 2 3 4 3" xfId="822"/>
    <cellStyle name="常规 6 4 4 4 5" xfId="823"/>
    <cellStyle name="20% - 强调文字颜色 1 12 2" xfId="824"/>
    <cellStyle name="常规 10 3 4 2 2 2 2" xfId="825"/>
    <cellStyle name="常规 6 15 7 2" xfId="826"/>
    <cellStyle name="40% - 强调文字颜色 2 3 2" xfId="827"/>
    <cellStyle name="标题 1 2" xfId="828"/>
    <cellStyle name="常规 2 2 10 5 3" xfId="829"/>
    <cellStyle name="常规 8 5 3 3 2 2 2" xfId="830"/>
    <cellStyle name="常规 2 5 2 7" xfId="831"/>
    <cellStyle name="常规 6 6 5 4 3" xfId="832"/>
    <cellStyle name="常规 2 2 2 4 2 2 2" xfId="833"/>
    <cellStyle name="常规 21 2 2 3 2 2 2" xfId="834"/>
    <cellStyle name="20% - 强调文字颜色 3 9" xfId="835"/>
    <cellStyle name="常规 4 2 5 6 3" xfId="836"/>
    <cellStyle name="常规 2 2 9 3 2 2" xfId="837"/>
    <cellStyle name="常规 2 2 2 2 3 4 4 2" xfId="838"/>
    <cellStyle name="常规 8 2 2 4 2 2 2 2" xfId="839"/>
    <cellStyle name="常规 3 2 2 2 4" xfId="840"/>
    <cellStyle name="20% - 强调文字颜色 3 2 3 2 3 3" xfId="841"/>
    <cellStyle name="常规 2 2 2 4 2 2 3" xfId="842"/>
    <cellStyle name="60% - 强调文字颜色 5 2 3 9" xfId="843"/>
    <cellStyle name="常规 10 2 4 2" xfId="844"/>
    <cellStyle name="常规 3 6 7 2" xfId="845"/>
    <cellStyle name="40% - 强调文字颜色 2 2 4 2 2" xfId="846"/>
    <cellStyle name="注释 2 5 4 3" xfId="847"/>
    <cellStyle name="链接单元格 2 2 5 3" xfId="848"/>
    <cellStyle name="常规 5 2 5 4 2" xfId="849"/>
    <cellStyle name="常规 6 2 4 2 2 2 2 2" xfId="850"/>
    <cellStyle name="常规 6 5 3 5 4 3" xfId="851"/>
    <cellStyle name="常规 10 2 3 3 3 5 2" xfId="852"/>
    <cellStyle name="常规 5 2 2 2 2 2 5 2" xfId="853"/>
    <cellStyle name="常规 9 2 3 2 2 2 6" xfId="854"/>
    <cellStyle name="常规 10 8 3 4" xfId="855"/>
    <cellStyle name="20% - 强调文字颜色 2 2 3 3 3 2" xfId="856"/>
    <cellStyle name="常规 2 6 2 2 3 2 2 2" xfId="857"/>
    <cellStyle name="常规 3 2 2 4 2 5 2 2" xfId="858"/>
    <cellStyle name="常规 2 2 6 6" xfId="859"/>
    <cellStyle name="常规 6 6 2 8 2" xfId="860"/>
    <cellStyle name="20% - 强调文字颜色 5 2 9" xfId="861"/>
    <cellStyle name="常规 3 6 3 2 6 2" xfId="862"/>
    <cellStyle name="常规 84" xfId="863"/>
    <cellStyle name="常规 79" xfId="864"/>
    <cellStyle name="40% - 强调文字颜色 5 2 2 2 9" xfId="865"/>
    <cellStyle name="常规 21 2 3 2 2 3 2 2" xfId="866"/>
    <cellStyle name="常规 10 2 2 3" xfId="867"/>
    <cellStyle name="常规 2 3 5 2 4 3" xfId="868"/>
    <cellStyle name="常规 2 4 2 6 6" xfId="869"/>
    <cellStyle name="常规 8 2 2" xfId="870"/>
    <cellStyle name="40% - 强调文字颜色 6 2 3 8 3" xfId="871"/>
    <cellStyle name="40% - 强调文字颜色 3 2 3 7 2" xfId="872"/>
    <cellStyle name="20% - 强调文字颜色 2 2 3 8 2" xfId="873"/>
    <cellStyle name="20% - 强调文字颜色 1 2 2 2 3 6" xfId="874"/>
    <cellStyle name="常规 3 2 2 8 2" xfId="875"/>
    <cellStyle name="常规 6 7 2 4 4 2" xfId="876"/>
    <cellStyle name="20% - 强调文字颜色 5 2 2 5 3 3" xfId="877"/>
    <cellStyle name="常规 24 4 3 3" xfId="878"/>
    <cellStyle name="常规 15 2 2 3 3 3" xfId="879"/>
    <cellStyle name="60% - 强调文字颜色 4 2 2 2 3 4" xfId="880"/>
    <cellStyle name="常规 2 2 5 2 5 3" xfId="881"/>
    <cellStyle name="常规 6 4 2 2 2 4 2 2 2" xfId="882"/>
    <cellStyle name="常规 2 5 3 2 9 2" xfId="883"/>
    <cellStyle name="常规 2 2 5 3 6 2" xfId="884"/>
    <cellStyle name="常规 4 2 2 3 8" xfId="885"/>
    <cellStyle name="常规 6 4 2 4 2 5 2" xfId="886"/>
    <cellStyle name="常规 38 2 2 3 2 2" xfId="887"/>
    <cellStyle name="常规 43 2 2 3 2 2" xfId="888"/>
    <cellStyle name="常规 6 7 2 2 2 5 2 2" xfId="889"/>
    <cellStyle name="常规 4 2 4 4 3 2" xfId="890"/>
    <cellStyle name="常规 6 6 3 2 2 6 2 2" xfId="891"/>
    <cellStyle name="常规 2 2 3 3 2 3 2" xfId="892"/>
    <cellStyle name="40% - 强调文字颜色 2 2 3 3 3 2" xfId="893"/>
    <cellStyle name="强调文字颜色 4 2 2 2 3 5 2" xfId="894"/>
    <cellStyle name="适中 2 2 4 4" xfId="895"/>
    <cellStyle name="20% - 强调文字颜色 1 2 2 2 5 2" xfId="896"/>
    <cellStyle name="常规 6 11 2 9" xfId="897"/>
    <cellStyle name="常规 28 2 2 4 2 2" xfId="898"/>
    <cellStyle name="常规 33 2 2 4 2 2" xfId="899"/>
    <cellStyle name="常规 2 10 5" xfId="900"/>
    <cellStyle name="常规 48 9" xfId="901"/>
    <cellStyle name="常规 53 9" xfId="902"/>
    <cellStyle name="常规 6 3 2 2 2 3 3" xfId="903"/>
    <cellStyle name="常规 3 4 3 6 3" xfId="904"/>
    <cellStyle name="常规 6 5 2 2 2 2 3 5" xfId="905"/>
    <cellStyle name="常规 4 4 4 2" xfId="906"/>
    <cellStyle name="常规 2 3 3" xfId="907"/>
    <cellStyle name="常规 2 6 2 2 3 5 3" xfId="908"/>
    <cellStyle name="常规 2 3 2 3 3 6" xfId="909"/>
    <cellStyle name="20% - 强调文字颜色 3 2 2 2 3 4" xfId="910"/>
    <cellStyle name="常规 7 2 5 3 3 5" xfId="911"/>
    <cellStyle name="常规 6 4 3 3 2 7" xfId="912"/>
    <cellStyle name="标题 2 3 2" xfId="913"/>
    <cellStyle name="常规 21 4 8" xfId="914"/>
    <cellStyle name="40% - 强调文字颜色 1 2 2 2 2 5" xfId="915"/>
    <cellStyle name="20% - 强调文字颜色 3 12" xfId="916"/>
    <cellStyle name="常规 3 7 4 5 2" xfId="917"/>
    <cellStyle name="常规 2 3 3 4 4 2 2" xfId="918"/>
    <cellStyle name="常规 4 5 2 2 3 2" xfId="919"/>
    <cellStyle name="常规 7 2 6 2 2 3" xfId="920"/>
    <cellStyle name="常规 10 8 2 3 3 2 2" xfId="921"/>
    <cellStyle name="常规 3 2 2 2 3 2 3 2 2 2" xfId="922"/>
    <cellStyle name="常规 5 3 2 2 3 4 2" xfId="923"/>
    <cellStyle name="常规 2 10 2 5" xfId="924"/>
    <cellStyle name="常规 22 4 2 3 3 2 2" xfId="925"/>
    <cellStyle name="常规 6 3 2 3 2 2 3" xfId="926"/>
    <cellStyle name="常规 2 6 2 2 6 3" xfId="927"/>
    <cellStyle name="20% - 强调文字颜色 2 2 2 9" xfId="928"/>
    <cellStyle name="20% - 强调文字颜色 6 2 2 4 6" xfId="929"/>
    <cellStyle name="常规 2 3 3 3 4 7" xfId="930"/>
    <cellStyle name="标题 2 2 4" xfId="931"/>
    <cellStyle name="适中 2 4 3 2" xfId="932"/>
    <cellStyle name="常规 6 2 3 3 2 2 2 2" xfId="933"/>
    <cellStyle name="40% - 强调文字颜色 2 2 2 9 2" xfId="934"/>
    <cellStyle name="常规 37 2 2 3" xfId="935"/>
    <cellStyle name="常规 42 2 2 3" xfId="936"/>
    <cellStyle name="20% - 强调文字颜色 1 2 12" xfId="937"/>
    <cellStyle name="常规 7 2 2 3 3 6" xfId="938"/>
    <cellStyle name="20% - 强调文字颜色 2 2 2 2 8" xfId="939"/>
    <cellStyle name="强调文字颜色 3 2 3 10 2" xfId="940"/>
    <cellStyle name="常规 7 8 3 4 3" xfId="941"/>
    <cellStyle name="常规 21 3 2 2 3 2 2" xfId="942"/>
    <cellStyle name="常规 5 2 2 2 2 2 3" xfId="943"/>
    <cellStyle name="常规 9 4 4 4 3" xfId="944"/>
    <cellStyle name="常规 10 2 2 4 3 5 2" xfId="945"/>
    <cellStyle name="60% - 强调文字颜色 4 2 2 5" xfId="946"/>
    <cellStyle name="汇总 2 10 2 2" xfId="947"/>
    <cellStyle name="常规 4 2 5 5 2 2" xfId="948"/>
    <cellStyle name="20% - 强调文字颜色 2 8 2" xfId="949"/>
    <cellStyle name="常规 5 2 2 3 5" xfId="950"/>
    <cellStyle name="常规 4 3 4 4" xfId="951"/>
    <cellStyle name="常规 27 6 4 3" xfId="952"/>
    <cellStyle name="常规 14 10" xfId="953"/>
    <cellStyle name="常规 5 7 4 2" xfId="954"/>
    <cellStyle name="常规 8 2 2 3 4" xfId="955"/>
    <cellStyle name="常规 3 3 4 3 4 2" xfId="956"/>
    <cellStyle name="常规 30 7 4" xfId="957"/>
    <cellStyle name="常规 4 5 4 3" xfId="958"/>
    <cellStyle name="常规 4 5 4 3 2" xfId="959"/>
    <cellStyle name="常规 10 9 2 6 2" xfId="960"/>
    <cellStyle name="40% - 强调文字颜色 5 2 3 7 2" xfId="961"/>
    <cellStyle name="常规 2 2 2 3 2 2 2 5 3" xfId="962"/>
    <cellStyle name="常规 5 3 4 3 4" xfId="963"/>
    <cellStyle name="强调文字颜色 3 2 2 5 3 2" xfId="964"/>
    <cellStyle name="常规 12 3 5" xfId="965"/>
    <cellStyle name="常规 6 8 2 2 6 3" xfId="966"/>
    <cellStyle name="60% - 强调文字颜色 2 2 2 2 3 2 3" xfId="967"/>
    <cellStyle name="常规 10 3 2 3 3 2 2" xfId="968"/>
    <cellStyle name="常规 10 2 2 2 4 5 2 2" xfId="969"/>
    <cellStyle name="常规 9 3 2 4 4 3" xfId="970"/>
    <cellStyle name="常规 3 7 5 2 3" xfId="971"/>
    <cellStyle name="常规 15 3 2 4 5" xfId="972"/>
    <cellStyle name="常规 5 4 2 7 2" xfId="973"/>
    <cellStyle name="20% - 强调文字颜色 2 9 2" xfId="974"/>
    <cellStyle name="常规 3 2 4 6 3" xfId="975"/>
    <cellStyle name="常规 6 6 2 2 2 8 2" xfId="976"/>
    <cellStyle name="常规 2 2 2 3 2 2 2 3 3" xfId="977"/>
    <cellStyle name="常规 6 6 2 4 6 2" xfId="978"/>
    <cellStyle name="常规 2 2 2 2 3 4 3 2 2" xfId="979"/>
    <cellStyle name="常规 46 2" xfId="980"/>
    <cellStyle name="常规 51 2" xfId="981"/>
    <cellStyle name="20% - 强调文字颜色 4 9" xfId="982"/>
    <cellStyle name="常规 4 2 5 7 3" xfId="983"/>
    <cellStyle name="常规 2 2 9 3 3 2" xfId="984"/>
    <cellStyle name="40% - 强调文字颜色 3 2 2 5 6" xfId="985"/>
    <cellStyle name="常规 2 2 2 3 3 3 3 3" xfId="986"/>
    <cellStyle name="常规 2 2 6 8 2" xfId="987"/>
    <cellStyle name="常规 7 3 2 2 3 6" xfId="988"/>
    <cellStyle name="常规 29 3 3 2 2" xfId="989"/>
    <cellStyle name="常规 34 3 3 2 2" xfId="990"/>
    <cellStyle name="常规 2 7 3 3 6" xfId="991"/>
    <cellStyle name="常规 11 3 2 6" xfId="992"/>
    <cellStyle name="常规 3 4 2 2 3 4" xfId="993"/>
    <cellStyle name="20% - 强调文字颜色 4 2 12 2" xfId="994"/>
    <cellStyle name="常规 10 2 3 2 2 6 2" xfId="995"/>
    <cellStyle name="常规 2 7 4 2 2 2" xfId="996"/>
    <cellStyle name="常规 10 2 2 4 3 3" xfId="997"/>
    <cellStyle name="常规 5 2 4 3" xfId="998"/>
    <cellStyle name="常规 52 2 7" xfId="999"/>
    <cellStyle name="常规 47 2 7" xfId="1000"/>
    <cellStyle name="常规 3 3 2 3 3 6" xfId="1001"/>
    <cellStyle name="常规 7 4 7 2 3" xfId="1002"/>
    <cellStyle name="常规 3 3 3 8 3" xfId="1003"/>
    <cellStyle name="常规 2 2 5 2 2 3 3" xfId="1004"/>
    <cellStyle name="强调文字颜色 1 2 3 2" xfId="1005"/>
    <cellStyle name="40% - 强调文字颜色 5 2 2 2 2 2 2" xfId="1006"/>
    <cellStyle name="常规 9 3 2 3 4 3" xfId="1007"/>
    <cellStyle name="常规 10 2 2 2 4 4 2 2" xfId="1008"/>
    <cellStyle name="常规 2 3 3 3 4 3 3" xfId="1009"/>
    <cellStyle name="常规 7 2 5 2 3 4" xfId="1010"/>
    <cellStyle name="常规 27 5 2" xfId="1011"/>
    <cellStyle name="常规 32 5 2" xfId="1012"/>
    <cellStyle name="常规 10 2 7 2 4 2" xfId="1013"/>
    <cellStyle name="20% - 强调文字颜色 2 2 2 5 5" xfId="1014"/>
    <cellStyle name="常规 7 4 4 2 2 3 2" xfId="1015"/>
    <cellStyle name="常规 6 7 3 3 4 2 2" xfId="1016"/>
    <cellStyle name="常规 7 2 2 2 8 2" xfId="1017"/>
    <cellStyle name="强调文字颜色 6 2 2 4 3" xfId="1018"/>
    <cellStyle name="常规 13 2 3 5 2" xfId="1019"/>
    <cellStyle name="强调文字颜色 5 2 6 2 3" xfId="1020"/>
    <cellStyle name="常规 74 2" xfId="1021"/>
    <cellStyle name="常规 69 2" xfId="1022"/>
    <cellStyle name="常规 2 2 10 3 3" xfId="1023"/>
    <cellStyle name="常规 10 2 4 4 6 2" xfId="1024"/>
    <cellStyle name="常规 2 2 2 2 6 5 2 2" xfId="1025"/>
    <cellStyle name="20% - 强调文字颜色 1 2 2 4 5" xfId="1026"/>
    <cellStyle name="常规 7 4 3 2 2 2 2" xfId="1027"/>
    <cellStyle name="40% - 强调文字颜色 3 2 2 10" xfId="1028"/>
    <cellStyle name="常规 6 11 6 2 2" xfId="1029"/>
    <cellStyle name="20% - 强调文字颜色 1 2 2 6 2" xfId="1030"/>
    <cellStyle name="常规 6 6 5 3 3 3" xfId="1031"/>
    <cellStyle name="40% - 强调文字颜色 6 2 6 3 2" xfId="1032"/>
    <cellStyle name="常规 5 2 2 11" xfId="1033"/>
    <cellStyle name="40% - 强调文字颜色 3 2 2 2 3 4 3" xfId="1034"/>
    <cellStyle name="常规 4 5 3 3 4 2" xfId="1035"/>
    <cellStyle name="常规 7 2 7 3 3 3" xfId="1036"/>
    <cellStyle name="常规 10 2 2 3 2 2 2 2 2" xfId="1037"/>
    <cellStyle name="常规 35 3 3 2 2" xfId="1038"/>
    <cellStyle name="常规 40 3 3 2 2" xfId="1039"/>
    <cellStyle name="常规 15 2 3 2 2 4 2 2" xfId="1040"/>
    <cellStyle name="强调文字颜色 2 2 5 3 2 2" xfId="1041"/>
    <cellStyle name="常规 17 3 4 3 3" xfId="1042"/>
    <cellStyle name="常规 22 3 4 3 3" xfId="1043"/>
    <cellStyle name="常规 4 5 5 3" xfId="1044"/>
    <cellStyle name="常规 16 2 4 3" xfId="1045"/>
    <cellStyle name="常规 21 2 4 3" xfId="1046"/>
    <cellStyle name="常规 6 3 2 3 4 3" xfId="1047"/>
    <cellStyle name="常规 2 5 3 2 5 2" xfId="1048"/>
    <cellStyle name="常规 7 2 2 4 6 2 2" xfId="1049"/>
    <cellStyle name="常规 2 2 4 2 5 3" xfId="1050"/>
    <cellStyle name="常规 6 2 3 2 2 3 3 2" xfId="1051"/>
    <cellStyle name="计算 2 10" xfId="1052"/>
    <cellStyle name="常规 2 5 3 2 3" xfId="1053"/>
    <cellStyle name="60% - 强调文字颜色 3 2 3 2 4 3" xfId="1054"/>
    <cellStyle name="40% - 强调文字颜色 2 2 10 2" xfId="1055"/>
    <cellStyle name="常规 26 2 2 3 2" xfId="1056"/>
    <cellStyle name="常规 31 2 2 3 2" xfId="1057"/>
    <cellStyle name="20% - 强调文字颜色 2 11" xfId="1058"/>
    <cellStyle name="常规 18 3" xfId="1059"/>
    <cellStyle name="常规 23 3" xfId="1060"/>
    <cellStyle name="常规 6 6 2 2 7 3" xfId="1061"/>
    <cellStyle name="强调文字颜色 3 2 2 8" xfId="1062"/>
    <cellStyle name="常规 5 2 2 2 8 2" xfId="1063"/>
    <cellStyle name="20% - 强调文字颜色 5 2 3 3 6" xfId="1064"/>
    <cellStyle name="常规 6 5 2 4 7" xfId="1065"/>
    <cellStyle name="常规 25 2 6" xfId="1066"/>
    <cellStyle name="常规 30 2 6" xfId="1067"/>
    <cellStyle name="常规 2 2 3 4 3 7" xfId="1068"/>
    <cellStyle name="常规 8 3 10 2" xfId="1069"/>
    <cellStyle name="常规 10 2 7 3 3 2" xfId="1070"/>
    <cellStyle name="常规 9 9 5" xfId="1071"/>
    <cellStyle name="常规 4 2 3 5 4" xfId="1072"/>
    <cellStyle name="强调文字颜色 1 2 12" xfId="1073"/>
    <cellStyle name="常规 3 2 3 5 5 3" xfId="1074"/>
    <cellStyle name="常规 2 2 2 2 2 3 2 3 2 2" xfId="1075"/>
    <cellStyle name="常规 10 2 4 7 2" xfId="1076"/>
    <cellStyle name="常规 10 4 2 2 2 2" xfId="1077"/>
    <cellStyle name="常规 6 3 3 2 2 3 3 3" xfId="1078"/>
    <cellStyle name="常规 3 9 5 2" xfId="1079"/>
    <cellStyle name="常规 2 6 2 3 6 3" xfId="1080"/>
    <cellStyle name="常规 22 4 2 3 4 2 2" xfId="1081"/>
    <cellStyle name="常规 6 3 2 3 3 2 3" xfId="1082"/>
    <cellStyle name="常规 10 2 2 6 3" xfId="1083"/>
    <cellStyle name="常规 2 4 2 4 6 2 2" xfId="1084"/>
    <cellStyle name="常规 10 10 2 2 4" xfId="1085"/>
    <cellStyle name="常规 3 2 3 3 2 4 3" xfId="1086"/>
    <cellStyle name="常规 4 2 2 2 4 5" xfId="1087"/>
    <cellStyle name="常规 3 2 4 3 4 2 2" xfId="1088"/>
    <cellStyle name="常规 5 2 8 3" xfId="1089"/>
    <cellStyle name="常规 2 4 4 3 2 2 3" xfId="1090"/>
    <cellStyle name="40% - 强调文字颜色 2 2 2 2 2 4 2" xfId="1091"/>
    <cellStyle name="常规 6 2 2 6 4 3" xfId="1092"/>
    <cellStyle name="常规 2 3 4 2 4 3 2" xfId="1093"/>
    <cellStyle name="常规 7 3 4 2 3 3" xfId="1094"/>
    <cellStyle name="40% - 强调文字颜色 6 2" xfId="1095"/>
    <cellStyle name="常规 8 4 3 2 3" xfId="1096"/>
    <cellStyle name="20% - 强调文字颜色 5 2 2 2 2 4 3" xfId="1097"/>
    <cellStyle name="常规 6 6 3 2 4 2 3" xfId="1098"/>
    <cellStyle name="常规 4 5 5" xfId="1099"/>
    <cellStyle name="常规 2 2 4 2 4 2" xfId="1100"/>
    <cellStyle name="常规 21 3 2 2 3 2" xfId="1101"/>
    <cellStyle name="常规 10 2 2 2 2 2 3" xfId="1102"/>
    <cellStyle name="常规 3 6 3 5 2 2" xfId="1103"/>
    <cellStyle name="常规 2 6 4 3 3 2 3" xfId="1104"/>
    <cellStyle name="常规 2 7 8 2 2" xfId="1105"/>
    <cellStyle name="常规 10 2 4 4 5 2" xfId="1106"/>
    <cellStyle name="常规 6 4 3 6 3 2 2" xfId="1107"/>
    <cellStyle name="60% - 强调文字颜色 1 2 2 3 2" xfId="1108"/>
    <cellStyle name="常规 3 6 2 4 3 2 2" xfId="1109"/>
    <cellStyle name="常规 10 9 8" xfId="1110"/>
    <cellStyle name="常规 13 3 2 2 2 3" xfId="1111"/>
    <cellStyle name="常规 16 3 2 3" xfId="1112"/>
    <cellStyle name="常规 21 3 2 3" xfId="1113"/>
    <cellStyle name="常规 3 2 3 6 4 2 2" xfId="1114"/>
    <cellStyle name="常规 2 8 2 5 2 2" xfId="1115"/>
    <cellStyle name="常规 12 2 4 2 2" xfId="1116"/>
    <cellStyle name="常规 5 2 3 4 5 2" xfId="1117"/>
    <cellStyle name="常规 2 5 4 8" xfId="1118"/>
    <cellStyle name="常规 10 2 3 2 2 7 2" xfId="1119"/>
    <cellStyle name="常规 10 3 2 4 2 3" xfId="1120"/>
    <cellStyle name="常规 4 2 2 3 3 6 2" xfId="1121"/>
    <cellStyle name="20% - 强调文字颜色 1 2 3 3" xfId="1122"/>
    <cellStyle name="常规 22 3 2 3 2 3" xfId="1123"/>
    <cellStyle name="常规 17 3 2 3 2 3" xfId="1124"/>
    <cellStyle name="60% - 强调文字颜色 2 2 2 2 2 3 3" xfId="1125"/>
    <cellStyle name="常规 5 2 6 4" xfId="1126"/>
    <cellStyle name="常规 6 3 2 3 2 2 6" xfId="1127"/>
    <cellStyle name="常规 55 2 5 3" xfId="1128"/>
    <cellStyle name="常规 8 5 2 3 3" xfId="1129"/>
    <cellStyle name="常规 15 2 2 3 4 3" xfId="1130"/>
    <cellStyle name="常规 4 2 4 3 2 2" xfId="1131"/>
    <cellStyle name="20% - 强调文字颜色 5 2 2 5 4 3" xfId="1132"/>
    <cellStyle name="常规 2 2 3 3 5 5 3" xfId="1133"/>
    <cellStyle name="20% - 强调文字颜色 4 2 9 2" xfId="1134"/>
    <cellStyle name="常规 6 8 2 3 4 3" xfId="1135"/>
    <cellStyle name="常规 2 8 2 3 2 2 2" xfId="1136"/>
    <cellStyle name="强调文字颜色 5 2 2 2 2 5 2" xfId="1137"/>
    <cellStyle name="常规 4 6 5" xfId="1138"/>
    <cellStyle name="常规 10 2 3 3 2 5 2" xfId="1139"/>
    <cellStyle name="检查单元格 3 2" xfId="1140"/>
    <cellStyle name="标题 1 2 2 6" xfId="1141"/>
    <cellStyle name="常规 9 3 3 4" xfId="1142"/>
    <cellStyle name="常规 21 3 2 4" xfId="1143"/>
    <cellStyle name="常规 55 4 3 2 2" xfId="1144"/>
    <cellStyle name="20% - 强调文字颜色 5 2 6 3 2" xfId="1145"/>
    <cellStyle name="常规 6 5 5 4 3" xfId="1146"/>
    <cellStyle name="常规 2 2 3 7 3 3" xfId="1147"/>
    <cellStyle name="常规 28 2 2" xfId="1148"/>
    <cellStyle name="常规 33 2 2" xfId="1149"/>
    <cellStyle name="20% - 强调文字颜色 5 2 2 2 2 2 3" xfId="1150"/>
    <cellStyle name="常规 7 8 9" xfId="1151"/>
    <cellStyle name="常规 2 2 2 2 6 3" xfId="1152"/>
    <cellStyle name="40% - 强调文字颜色 5 2 3 10" xfId="1153"/>
    <cellStyle name="常规 15 2 9" xfId="1154"/>
    <cellStyle name="常规 20 2 9" xfId="1155"/>
    <cellStyle name="20% - 强调文字颜色 1 2 11" xfId="1156"/>
    <cellStyle name="常规 7 2 2 3 3 5" xfId="1157"/>
    <cellStyle name="常规 3 3 2 3 5 2 2" xfId="1158"/>
    <cellStyle name="常规 2 2 4 9 3" xfId="1159"/>
    <cellStyle name="20% - 强调文字颜色 4 6 2" xfId="1160"/>
    <cellStyle name="常规 3 2 6 3 3" xfId="1161"/>
    <cellStyle name="常规 6 6 2 2 4 5 2" xfId="1162"/>
    <cellStyle name="20% - 强调文字颜色 3 2 2 2 3 2" xfId="1163"/>
    <cellStyle name="常规 7 2 5 3 3 3" xfId="1164"/>
    <cellStyle name="常规 2 2 7 6" xfId="1165"/>
    <cellStyle name="60% - 强调文字颜色 6 2 4" xfId="1166"/>
    <cellStyle name="常规 6 6 2 9 2" xfId="1167"/>
    <cellStyle name="常规 3 6 8 2" xfId="1168"/>
    <cellStyle name="20% - 强调文字颜色 1 2 12 2" xfId="1169"/>
    <cellStyle name="常规 2 5 6 4 2 2" xfId="1170"/>
    <cellStyle name="常规 2 8 2 2 2 2 2" xfId="1171"/>
    <cellStyle name="常规 6 3 7 3 2 2" xfId="1172"/>
    <cellStyle name="检查单元格 2 3 3 2 3" xfId="1173"/>
    <cellStyle name="常规 3 3 3 2 4 6" xfId="1174"/>
    <cellStyle name="常规 7 5 6 3 3" xfId="1175"/>
    <cellStyle name="常规 8 6 6 3" xfId="1176"/>
    <cellStyle name="常规 7 2 2 2 7 2" xfId="1177"/>
    <cellStyle name="强调文字颜色 6 2 2 3 3" xfId="1178"/>
    <cellStyle name="常规 9 3 4 3 4 2" xfId="1179"/>
    <cellStyle name="40% - 强调文字颜色 5 2 11" xfId="1180"/>
    <cellStyle name="常规 8 2 2 2 2 3 3" xfId="1181"/>
    <cellStyle name="20% - 强调文字颜色 2 2 3 2 4 3" xfId="1182"/>
    <cellStyle name="常规 3 4 5 2 2" xfId="1183"/>
    <cellStyle name="40% - 强调文字颜色 3 2 2 3" xfId="1184"/>
    <cellStyle name="常规 9 3 6 4" xfId="1185"/>
    <cellStyle name="常规 2 4 8 2 3" xfId="1186"/>
    <cellStyle name="常规 10 3 3 3 5 2 2" xfId="1187"/>
    <cellStyle name="常规 5 2 3 2 2 4 2 2" xfId="1188"/>
    <cellStyle name="常规 45 5 2 2" xfId="1189"/>
    <cellStyle name="常规 50 5 2 2" xfId="1190"/>
    <cellStyle name="常规 11 2 4" xfId="1191"/>
    <cellStyle name="标题 3 2 2 5 2" xfId="1192"/>
    <cellStyle name="常规 6 6 2 10" xfId="1193"/>
    <cellStyle name="常规 15 4 2 2 4" xfId="1194"/>
    <cellStyle name="40% - 强调文字颜色 6 2 2 2 6" xfId="1195"/>
    <cellStyle name="常规 3 9 3 2 2 3" xfId="1196"/>
    <cellStyle name="常规 2 5 4 3 8" xfId="1197"/>
    <cellStyle name="20% - 强调文字颜色 4 2 3 8 3" xfId="1198"/>
    <cellStyle name="常规 3 2 3 2 2 3 2 2 2" xfId="1199"/>
    <cellStyle name="常规 6 2 7 2 2" xfId="1200"/>
    <cellStyle name="常规 37 3 2" xfId="1201"/>
    <cellStyle name="常规 42 3 2" xfId="1202"/>
    <cellStyle name="常规 2 3 2 2 2 3 4 2 2" xfId="1203"/>
    <cellStyle name="好 2 10 3" xfId="1204"/>
    <cellStyle name="常规 3 2 6 5 3" xfId="1205"/>
    <cellStyle name="常规 6 4 5 3 3" xfId="1206"/>
    <cellStyle name="常规 10 2 4 4 7" xfId="1207"/>
    <cellStyle name="常规 2 6 2 5 2" xfId="1208"/>
    <cellStyle name="强调文字颜色 5 2 7" xfId="1209"/>
    <cellStyle name="常规 2 2 2 2 6 5 3" xfId="1210"/>
    <cellStyle name="常规 2 3 3 9 3" xfId="1211"/>
    <cellStyle name="20% - 强调文字颜色 1 2 2 5 2" xfId="1212"/>
    <cellStyle name="常规 6 6 5 3 2 3" xfId="1213"/>
    <cellStyle name="常规 39 2 2 6 2" xfId="1214"/>
    <cellStyle name="常规 4 5 3 2 5 2" xfId="1215"/>
    <cellStyle name="常规 7 2 7 2 4 3" xfId="1216"/>
    <cellStyle name="20% - 强调文字颜色 1 2 3 8 2" xfId="1217"/>
    <cellStyle name="常规 10 5 4" xfId="1218"/>
    <cellStyle name="60% - 强调文字颜色 6 2 6 6" xfId="1219"/>
    <cellStyle name="常规 10 7 7" xfId="1220"/>
    <cellStyle name="常规 2 4 2 2 2 2 7" xfId="1221"/>
    <cellStyle name="常规 3 3 2 4 3 4 3" xfId="1222"/>
    <cellStyle name="常规 23 7 3" xfId="1223"/>
    <cellStyle name="20% - 强调文字颜色 3 2 2 3 2 3" xfId="1224"/>
    <cellStyle name="20% - 强调文字颜色 1 2 3 2 3" xfId="1225"/>
    <cellStyle name="常规 2 5 2 3 4" xfId="1226"/>
    <cellStyle name="常规 3 2 2 5 3 2 2 2" xfId="1227"/>
    <cellStyle name="常规 3 6 5 2 3" xfId="1228"/>
    <cellStyle name="常规 48 5" xfId="1229"/>
    <cellStyle name="常规 53 5" xfId="1230"/>
    <cellStyle name="60% - 强调文字颜色 1 2 3 3 5" xfId="1231"/>
    <cellStyle name="常规 7 2 4 2 2 3 4 2" xfId="1232"/>
    <cellStyle name="常规 2 17" xfId="1233"/>
    <cellStyle name="常规 2 22" xfId="1234"/>
    <cellStyle name="常规 21 2 4 2 2 2 2" xfId="1235"/>
    <cellStyle name="常规 7 2 4 5" xfId="1236"/>
    <cellStyle name="好 2 2 2 3 2" xfId="1237"/>
    <cellStyle name="常规 5 2 7 4 2 2" xfId="1238"/>
    <cellStyle name="常规 21 2 2 3 3 2 2" xfId="1239"/>
    <cellStyle name="60% - 强调文字颜色 5 2 3 2 4 2" xfId="1240"/>
    <cellStyle name="常规 7 4 5 6 2" xfId="1241"/>
    <cellStyle name="20% - 强调文字颜色 6 2 2 2 2 3 2" xfId="1242"/>
    <cellStyle name="常规 4 3 5 5 2 2" xfId="1243"/>
    <cellStyle name="20% - 强调文字颜色 2 2 11 2" xfId="1244"/>
    <cellStyle name="常规 3 10 7 2" xfId="1245"/>
    <cellStyle name="20% - 强调文字颜色 1 2 3 8 3" xfId="1246"/>
    <cellStyle name="常规 10 2 2 4 3 4 2" xfId="1247"/>
    <cellStyle name="常规 2 4 5 3 4 2 3" xfId="1248"/>
    <cellStyle name="常规 2 4 4 3 5 3" xfId="1249"/>
    <cellStyle name="20% - 强调文字颜色 4 8" xfId="1250"/>
    <cellStyle name="常规 4 2 5 7 2" xfId="1251"/>
    <cellStyle name="常规 6 7 2 2 4 3 2 2" xfId="1252"/>
    <cellStyle name="常规 10 2 5 4 3" xfId="1253"/>
    <cellStyle name="常规 3 4 2 4 7" xfId="1254"/>
    <cellStyle name="常规 21 2 2 4 2 2 2" xfId="1255"/>
    <cellStyle name="常规 10 2 2 3 2 2 3 2" xfId="1256"/>
    <cellStyle name="20% - 强调文字颜色 2 2 3 3 6" xfId="1257"/>
    <cellStyle name="常规 6 2 5 3 2" xfId="1258"/>
    <cellStyle name="常规 6 4 2 3 2 2 3" xfId="1259"/>
    <cellStyle name="20% - 强调文字颜色 1 2 3 4" xfId="1260"/>
    <cellStyle name="常规 6 7 2 2 4 3 3" xfId="1261"/>
    <cellStyle name="常规 2 5 8" xfId="1262"/>
    <cellStyle name="20% - 强调文字颜色 4 2 2 8" xfId="1263"/>
    <cellStyle name="常规 36 2 7 2" xfId="1264"/>
    <cellStyle name="常规 41 2 7 2" xfId="1265"/>
    <cellStyle name="40% - 强调文字颜色 6 2 5 2 3" xfId="1266"/>
    <cellStyle name="常规 2 6 2 2 2 3" xfId="1267"/>
    <cellStyle name="60% - 强调文字颜色 4 2 2 2 2 4 2" xfId="1268"/>
    <cellStyle name="常规 5 2 2 5 2 2 2" xfId="1269"/>
    <cellStyle name="常规 13 7 3" xfId="1270"/>
    <cellStyle name="常规 6 2 2 2 3 2 4 2" xfId="1271"/>
    <cellStyle name="常规 6 6 2 2 2 7 3" xfId="1272"/>
    <cellStyle name="标题 5 2 2 2 2" xfId="1273"/>
    <cellStyle name="链接单元格 2 2 5" xfId="1274"/>
    <cellStyle name="常规 3 2 2 4 4" xfId="1275"/>
    <cellStyle name="常规 7 2 9 3 2 2" xfId="1276"/>
    <cellStyle name="40% - 强调文字颜色 6 2 5 3 3" xfId="1277"/>
    <cellStyle name="强调文字颜色 5 2 2 3 2 3" xfId="1278"/>
    <cellStyle name="常规 38 5 2" xfId="1279"/>
    <cellStyle name="常规 43 5 2" xfId="1280"/>
    <cellStyle name="常规 70 2 2" xfId="1281"/>
    <cellStyle name="常规 65 2 2" xfId="1282"/>
    <cellStyle name="常规 4 3 3 3 6" xfId="1283"/>
    <cellStyle name="40% - 强调文字颜色 4 2 2 4 2 2" xfId="1284"/>
    <cellStyle name="常规 3 2 2 3 3 3 2 2 2" xfId="1285"/>
    <cellStyle name="适中 2 5 4 3" xfId="1286"/>
    <cellStyle name="常规 2 2 3 2 3 3 3 2 2" xfId="1287"/>
    <cellStyle name="常规 18 2 2 3 2 2" xfId="1288"/>
    <cellStyle name="常规 23 2 2 3 2 2" xfId="1289"/>
    <cellStyle name="40% - 强调文字颜色 4 2 3 2 5" xfId="1290"/>
    <cellStyle name="常规 29 6 2" xfId="1291"/>
    <cellStyle name="常规 34 6 2" xfId="1292"/>
    <cellStyle name="解释性文本 2 2 4 2" xfId="1293"/>
    <cellStyle name="常规 2 2 4 3 4 3 2" xfId="1294"/>
    <cellStyle name="常规 6 3 5 2 3 3" xfId="1295"/>
    <cellStyle name="40% - 强调文字颜色 6 2 4 3 3" xfId="1296"/>
    <cellStyle name="常规 2 2 5 2 3 2 3" xfId="1297"/>
    <cellStyle name="常规 6 5 2 2 7" xfId="1298"/>
    <cellStyle name="常规 23 2 3 2 2 2" xfId="1299"/>
    <cellStyle name="常规 2 3 2 4 4" xfId="1300"/>
    <cellStyle name="20% - 强调文字颜色 4 2 3 3 3 3" xfId="1301"/>
    <cellStyle name="20% - 强调文字颜色 1 2 2 2 6" xfId="1302"/>
    <cellStyle name="40% - 强调文字颜色 2 2 9" xfId="1303"/>
    <cellStyle name="常规 10 5 3 6" xfId="1304"/>
    <cellStyle name="常规 26 2 3 4 2 2" xfId="1305"/>
    <cellStyle name="常规 31 2 3 4 2 2" xfId="1306"/>
    <cellStyle name="常规 3 3 3 5 2" xfId="1307"/>
    <cellStyle name="60% - 强调文字颜色 4 2 2 7 2" xfId="1308"/>
    <cellStyle name="20% - 强调文字颜色 6 2 3 10" xfId="1309"/>
    <cellStyle name="常规 5 2 2 3 7 2" xfId="1310"/>
    <cellStyle name="常规 13 2 2 2 2 3" xfId="1311"/>
    <cellStyle name="链接单元格 2 2 8 2 2" xfId="1312"/>
    <cellStyle name="常规 21 2 2 4 3" xfId="1313"/>
    <cellStyle name="标题 2 2 2 6 2" xfId="1314"/>
    <cellStyle name="常规 3 6 3 8" xfId="1315"/>
    <cellStyle name="常规 22 4 2 2 3 3" xfId="1316"/>
    <cellStyle name="常规 4 2 6 2 5" xfId="1317"/>
    <cellStyle name="常规 2 5 9" xfId="1318"/>
    <cellStyle name="20% - 强调文字颜色 2 19 2" xfId="1319"/>
    <cellStyle name="常规 29 7 2 2" xfId="1320"/>
    <cellStyle name="常规 34 7 2 2" xfId="1321"/>
    <cellStyle name="解释性文本 2 2 5 2 2" xfId="1322"/>
    <cellStyle name="常规 11 6 4 2" xfId="1323"/>
    <cellStyle name="常规 7 2 4 3 4 2 3" xfId="1324"/>
    <cellStyle name="常规 28 4 2" xfId="1325"/>
    <cellStyle name="常规 33 4 2" xfId="1326"/>
    <cellStyle name="常规 4 4 7 2 2" xfId="1327"/>
    <cellStyle name="常规 2 2 2 4 3 3" xfId="1328"/>
    <cellStyle name="常规 6 3 3 3 3 3 2" xfId="1329"/>
    <cellStyle name="常规 3 4 5 7" xfId="1330"/>
    <cellStyle name="常规 6 7 4 7 3" xfId="1331"/>
    <cellStyle name="常规 10 2 3 2 3" xfId="1332"/>
    <cellStyle name="常规 10 2 4 7 2 2" xfId="1333"/>
    <cellStyle name="常规 2 2 3 2 2 2 2 4 3" xfId="1334"/>
    <cellStyle name="常规 10 2 6 2 3 4" xfId="1335"/>
    <cellStyle name="常规 6 4 2 2 2 2 2 2 2 2" xfId="1336"/>
    <cellStyle name="常规 2 4 6 2 2" xfId="1337"/>
    <cellStyle name="常规 2 7 7 3" xfId="1338"/>
    <cellStyle name="常规 56 2 3 4" xfId="1339"/>
    <cellStyle name="常规 2 2 3 4 3 3 2 2" xfId="1340"/>
    <cellStyle name="常规 25 2 2 2 2" xfId="1341"/>
    <cellStyle name="常规 30 2 2 2 2" xfId="1342"/>
    <cellStyle name="常规 2 3 3 3 4 2" xfId="1343"/>
    <cellStyle name="40% - 强调文字颜色 1 2 2 2" xfId="1344"/>
    <cellStyle name="常规 7 3 6 3" xfId="1345"/>
    <cellStyle name="20% - 强调文字颜色 1 2 3 9 2" xfId="1346"/>
    <cellStyle name="20% - 强调文字颜色 1 2 2 2 2 2 3" xfId="1347"/>
    <cellStyle name="常规 6 4 3 2 5" xfId="1348"/>
    <cellStyle name="60% - 强调文字颜色 4 2 5 3 3" xfId="1349"/>
    <cellStyle name="常规 2 2 3 2 4 3 3 3" xfId="1350"/>
    <cellStyle name="常规 4 3 6 5 2 2" xfId="1351"/>
    <cellStyle name="常规 3 2 3 2 4 2 2" xfId="1352"/>
    <cellStyle name="常规 10 2 5 4 2 2" xfId="1353"/>
    <cellStyle name="20% - 强调文字颜色 2 2 3 10" xfId="1354"/>
    <cellStyle name="常规 3 11 2 5 2" xfId="1355"/>
    <cellStyle name="常规 11 2 3 4" xfId="1356"/>
    <cellStyle name="常规 2 3 4 3 2 6 2" xfId="1357"/>
    <cellStyle name="20% - 强调文字颜色 6 2 2 2 2 2 3" xfId="1358"/>
    <cellStyle name="20% - 强调文字颜色 4 17" xfId="1359"/>
    <cellStyle name="常规 6 11 2 2 4 2" xfId="1360"/>
    <cellStyle name="常规 91" xfId="1361"/>
    <cellStyle name="常规 86" xfId="1362"/>
    <cellStyle name="标题 4 2 6 2" xfId="1363"/>
    <cellStyle name="常规 6 3 3 2 2 5 2" xfId="1364"/>
    <cellStyle name="常规 3 2 3 3 2 3 2" xfId="1365"/>
    <cellStyle name="常规 4 2 2 2 3 4" xfId="1366"/>
    <cellStyle name="常规 7 3 3 3 2 2 6 2" xfId="1367"/>
    <cellStyle name="20% - 强调文字颜色 5 2 3 2 5" xfId="1368"/>
    <cellStyle name="常规 6 5 2 3 6" xfId="1369"/>
    <cellStyle name="常规 7 2 3 4 2 2 4" xfId="1370"/>
    <cellStyle name="常规 13 2 4 2 2" xfId="1371"/>
    <cellStyle name="40% - 强调文字颜色 2 17" xfId="1372"/>
    <cellStyle name="常规 2 3 4 3 4 5" xfId="1373"/>
    <cellStyle name="常规 2 2 3 2 3 2 4 3" xfId="1374"/>
    <cellStyle name="常规 6 2 5 2 2 3 3" xfId="1375"/>
    <cellStyle name="常规 6 4 2 2 2 2 2 3 2 2" xfId="1376"/>
    <cellStyle name="常规 9 4 2 2 3" xfId="1377"/>
    <cellStyle name="40% - 强调文字颜色 2 2 4 3 2" xfId="1378"/>
    <cellStyle name="链接单元格 2 2 6 3" xfId="1379"/>
    <cellStyle name="常规 5 2 5 5 2" xfId="1380"/>
    <cellStyle name="常规 38 4 5 2" xfId="1381"/>
    <cellStyle name="常规 43 4 5 2" xfId="1382"/>
    <cellStyle name="常规 2 3 2 3 2 2 5" xfId="1383"/>
    <cellStyle name="输出 2 8 2" xfId="1384"/>
    <cellStyle name="常规 3 10 2 2 2" xfId="1385"/>
    <cellStyle name="标题 3 2 2 6 2" xfId="1386"/>
    <cellStyle name="常规 56 4 3 2 2" xfId="1387"/>
    <cellStyle name="常规 7 8 6 3" xfId="1388"/>
    <cellStyle name="常规 2 9 2 2 5 2 2" xfId="1389"/>
    <cellStyle name="常规 36 2 3 2" xfId="1390"/>
    <cellStyle name="常规 41 2 3 2" xfId="1391"/>
    <cellStyle name="常规 2 3 3 7 6 2 2" xfId="1392"/>
    <cellStyle name="常规 3 2 3 4 5" xfId="1393"/>
    <cellStyle name="常规 15 2 2 2 2 4" xfId="1394"/>
    <cellStyle name="强调文字颜色 1 2 5 3" xfId="1395"/>
    <cellStyle name="常规 6 3 5 2 5" xfId="1396"/>
    <cellStyle name="常规 6 3 2 2 3 2 2 2" xfId="1397"/>
    <cellStyle name="20% - 强调文字颜色 2 2 2 3" xfId="1398"/>
    <cellStyle name="常规 2 2 3 3 6" xfId="1399"/>
    <cellStyle name="常规 4 2 2 4 3 5 2" xfId="1400"/>
    <cellStyle name="20% - 强调文字颜色 1 2 2 5 5" xfId="1401"/>
    <cellStyle name="常规 7 4 3 2 2 3 2" xfId="1402"/>
    <cellStyle name="常规 6 7 2 3 4 2 2" xfId="1403"/>
    <cellStyle name="常规 6 2 3 5 2 2 2" xfId="1404"/>
    <cellStyle name="常规 6 12 2 8" xfId="1405"/>
    <cellStyle name="常规 6 3 3 4 5 3" xfId="1406"/>
    <cellStyle name="40% - 强调文字颜色 1 2 2 7" xfId="1407"/>
    <cellStyle name="常规 4 2 8 5 2" xfId="1408"/>
    <cellStyle name="强调文字颜色 2 2 10" xfId="1409"/>
    <cellStyle name="常规 6 11 3 3" xfId="1410"/>
    <cellStyle name="强调文字颜色 1 2 4 4 2" xfId="1411"/>
    <cellStyle name="常规 2 2 3 3 3 2 5" xfId="1412"/>
    <cellStyle name="常规 9 3 5 2 2" xfId="1413"/>
    <cellStyle name="常规 2 6 2 4 4 2" xfId="1414"/>
    <cellStyle name="常规 7 4 2 2 3" xfId="1415"/>
    <cellStyle name="常规 2 7 5 3 3" xfId="1416"/>
    <cellStyle name="常规 22 4 2 3 4 3" xfId="1417"/>
    <cellStyle name="常规 2 2 2" xfId="1418"/>
    <cellStyle name="20% - 强调文字颜色 1 2 8" xfId="1419"/>
    <cellStyle name="常规 4 2 6 7" xfId="1420"/>
    <cellStyle name="40% - 强调文字颜色 6 3" xfId="1421"/>
    <cellStyle name="常规 3 3 4 3 3 2 2" xfId="1422"/>
    <cellStyle name="60% - 强调文字颜色 4 2 2 8 2" xfId="1423"/>
    <cellStyle name="常规 5 2 2 3 8 2" xfId="1424"/>
    <cellStyle name="常规 13 2 2 2 3 3" xfId="1425"/>
    <cellStyle name="常规 3 2 2 2 8 2" xfId="1426"/>
    <cellStyle name="常规 2 2 2 4 4" xfId="1427"/>
    <cellStyle name="20% - 强调文字颜色 5 2 2 2 3 6" xfId="1428"/>
    <cellStyle name="常规 2 2 3 3 2 4 6" xfId="1429"/>
    <cellStyle name="常规 9 3 4 4 3" xfId="1430"/>
    <cellStyle name="20% - 强调文字颜色 4 2 3 2 2 2" xfId="1431"/>
    <cellStyle name="常规 5 5 2 3 3 2" xfId="1432"/>
    <cellStyle name="常规 8 2 6 3 2 3" xfId="1433"/>
    <cellStyle name="常规 27 3 4 4" xfId="1434"/>
    <cellStyle name="40% - 强调文字颜色 3 18 2" xfId="1435"/>
    <cellStyle name="常规 6 8 4 3" xfId="1436"/>
    <cellStyle name="常规 8 3 3 3 5" xfId="1437"/>
    <cellStyle name="常规 10 2 2 2 3 4 3" xfId="1438"/>
    <cellStyle name="40% - 强调文字颜色 3 2 2 3 2" xfId="1439"/>
    <cellStyle name="常规 9 3 6 4 2" xfId="1440"/>
    <cellStyle name="常规 10 3 2 2 2 2 3" xfId="1441"/>
    <cellStyle name="常规 9 6 2 2 2" xfId="1442"/>
    <cellStyle name="常规 2 2 12 3 2" xfId="1443"/>
    <cellStyle name="常规 9 2 3 3 2 4" xfId="1444"/>
    <cellStyle name="常规 2 2 2 2 4 4 2 2" xfId="1445"/>
    <cellStyle name="60% - 强调文字颜色 6 2 3 2 4 3" xfId="1446"/>
    <cellStyle name="常规 10 4 3 4 3" xfId="1447"/>
    <cellStyle name="常规 5 2 4 2 3 2" xfId="1448"/>
    <cellStyle name="常规 6 6 4 2 2 4 2 2" xfId="1449"/>
    <cellStyle name="常规 6 7 3 2 2 3 2 2" xfId="1450"/>
    <cellStyle name="常规 3 3 2 8" xfId="1451"/>
    <cellStyle name="常规 10 2 5 4 2 2 2" xfId="1452"/>
    <cellStyle name="常规 6 7 3 4 4" xfId="1453"/>
    <cellStyle name="常规 13 5 3 2" xfId="1454"/>
    <cellStyle name="常规 10 2 2 2 2 4 3" xfId="1455"/>
    <cellStyle name="常规 6 2 3 8 2" xfId="1456"/>
    <cellStyle name="常规 10 9 2 4" xfId="1457"/>
    <cellStyle name="常规 10 2 4 4 2 2" xfId="1458"/>
    <cellStyle name="常规 4 3 6 4 2" xfId="1459"/>
    <cellStyle name="20% - 强调文字颜色 2 2 5 2" xfId="1460"/>
    <cellStyle name="常规 2 2 3 6 5" xfId="1461"/>
    <cellStyle name="常规 45 2 3 3 2" xfId="1462"/>
    <cellStyle name="常规 50 2 3 3 2" xfId="1463"/>
    <cellStyle name="常规 15 2 3 3 4" xfId="1464"/>
    <cellStyle name="常规 6 10 3 3 4 2 2" xfId="1465"/>
    <cellStyle name="常规 3 6 6 2 2" xfId="1466"/>
    <cellStyle name="差 2 6 2" xfId="1467"/>
    <cellStyle name="常规 6 2 2 2 2 2 6 2" xfId="1468"/>
    <cellStyle name="常规 2 2 7 2 7" xfId="1469"/>
    <cellStyle name="常规 8 2 2 2 2 2 5 2" xfId="1470"/>
    <cellStyle name="40% - 强调文字颜色 5 2 3 9 2" xfId="1471"/>
    <cellStyle name="常规 15 2 2 3 2 2 2" xfId="1472"/>
    <cellStyle name="常规 20 2 2 3 2 2 2" xfId="1473"/>
    <cellStyle name="常规 6 6 2 2 3 3 3 2 2" xfId="1474"/>
    <cellStyle name="40% - 强调文字颜色 3 2 3 2" xfId="1475"/>
    <cellStyle name="常规 9 3 7 3" xfId="1476"/>
    <cellStyle name="常规 12 3 2 7" xfId="1477"/>
    <cellStyle name="常规 2 9 5 2 2 2" xfId="1478"/>
    <cellStyle name="常规 4 3 3 2 2 4 2 2" xfId="1479"/>
    <cellStyle name="常规 3 7 5 4" xfId="1480"/>
    <cellStyle name="常规 9 2 3 7" xfId="1481"/>
    <cellStyle name="常规 2 3 3 4 3 5 2" xfId="1482"/>
    <cellStyle name="常规 3 7 2 5 2" xfId="1483"/>
    <cellStyle name="20% - 强调文字颜色 1 2 2 4 4" xfId="1484"/>
    <cellStyle name="40% - 强调文字颜色 3 2 5 3 2" xfId="1485"/>
    <cellStyle name="常规 2 6 4 2 4" xfId="1486"/>
    <cellStyle name="常规 6 3 4 2 2 5 2" xfId="1487"/>
    <cellStyle name="常规 4 2 3 3 6" xfId="1488"/>
    <cellStyle name="60% - 强调文字颜色 1 2 2 5 3 2" xfId="1489"/>
    <cellStyle name="常规 27" xfId="1490"/>
    <cellStyle name="常规 32" xfId="1491"/>
    <cellStyle name="检查单元格 2 3 2 4 2" xfId="1492"/>
    <cellStyle name="常规 7 2 2 3 4 4 2 2" xfId="1493"/>
    <cellStyle name="常规 10 2 2 2 4 6 2" xfId="1494"/>
    <cellStyle name="常规 21 6 2 2" xfId="1495"/>
    <cellStyle name="60% - 强调文字颜色 5 2 3 3 3 3" xfId="1496"/>
    <cellStyle name="常规 13 5 2" xfId="1497"/>
    <cellStyle name="常规 6 7 2 2 9" xfId="1498"/>
    <cellStyle name="常规 8 3 4 7 2" xfId="1499"/>
    <cellStyle name="20% - 强调文字颜色 4 2 2 5 3 2" xfId="1500"/>
    <cellStyle name="常规 6 5 3 3 4 2 2 2" xfId="1501"/>
    <cellStyle name="40% - 强调文字颜色 2 2 5 3 3" xfId="1502"/>
    <cellStyle name="常规 6 6 4 2 2 4 2" xfId="1503"/>
    <cellStyle name="常规 5 2 4 2 3" xfId="1504"/>
    <cellStyle name="常规 9 2 4 2 2 3 2 2" xfId="1505"/>
    <cellStyle name="解释性文本 2 3 2 2 2 2" xfId="1506"/>
    <cellStyle name="常规 35 4 2 2 2" xfId="1507"/>
    <cellStyle name="常规 40 4 2 2 2" xfId="1508"/>
    <cellStyle name="常规 2 3 4 2 5 2" xfId="1509"/>
    <cellStyle name="40% - 强调文字颜色 4 2 2 2 3 6" xfId="1510"/>
    <cellStyle name="常规 11 4 2 6 2" xfId="1511"/>
    <cellStyle name="常规 2 6 4 2 5" xfId="1512"/>
    <cellStyle name="常规 7 5 2 2 2 2" xfId="1513"/>
    <cellStyle name="常规 15 2 5 4 3" xfId="1514"/>
    <cellStyle name="常规 4 2 3 3 7" xfId="1515"/>
    <cellStyle name="60% - 强调文字颜色 1 2 2 5 3 3" xfId="1516"/>
    <cellStyle name="常规 28" xfId="1517"/>
    <cellStyle name="常规 33" xfId="1518"/>
    <cellStyle name="检查单元格 2 3 2 4 3" xfId="1519"/>
    <cellStyle name="常规 6 3 2 2 2 2 5 3" xfId="1520"/>
    <cellStyle name="常规 8 11 3" xfId="1521"/>
    <cellStyle name="常规 2 3 4 2 2 2 4" xfId="1522"/>
    <cellStyle name="常规 3 2 6 2 2 2 2" xfId="1523"/>
    <cellStyle name="常规 2 5 2 6 2 3" xfId="1524"/>
    <cellStyle name="20% - 强调文字颜色 2 2 2 11 2" xfId="1525"/>
    <cellStyle name="60% - 强调文字颜色 5 2 3 3 2 3" xfId="1526"/>
    <cellStyle name="常规 7 4 6 4 3" xfId="1527"/>
    <cellStyle name="常规 10 2 6" xfId="1528"/>
    <cellStyle name="常规 10 2 6 2" xfId="1529"/>
    <cellStyle name="常规 48 2 4 3" xfId="1530"/>
    <cellStyle name="常规 53 2 4 3" xfId="1531"/>
    <cellStyle name="常规 3 3 2 4 3 3 3" xfId="1532"/>
    <cellStyle name="20% - 强调文字颜色 2 2 3 8" xfId="1533"/>
    <cellStyle name="20% - 强调文字颜色 2 2 2 3 2 3" xfId="1534"/>
    <cellStyle name="40% - 强调文字颜色 4 17" xfId="1535"/>
    <cellStyle name="常规 37 2 2 4 2 2" xfId="1536"/>
    <cellStyle name="常规 42 2 2 4 2 2" xfId="1537"/>
    <cellStyle name="常规 10 2 7" xfId="1538"/>
    <cellStyle name="常规 10 2 7 2" xfId="1539"/>
    <cellStyle name="20% - 强调文字颜色 4 2 3 3 4 3" xfId="1540"/>
    <cellStyle name="常规 7 2 3 3 7 2 2" xfId="1541"/>
    <cellStyle name="常规 6 2 2 3 4 2" xfId="1542"/>
    <cellStyle name="常规 2 2 9 2 4 4 2" xfId="1543"/>
    <cellStyle name="常规 41 3 2 2" xfId="1544"/>
    <cellStyle name="常规 36 3 2 2" xfId="1545"/>
    <cellStyle name="常规 10 3 6" xfId="1546"/>
    <cellStyle name="20% - 强调文字颜色 4 2 3 2 2 3" xfId="1547"/>
    <cellStyle name="常规 5 5 2 3 3 3" xfId="1548"/>
    <cellStyle name="常规 2 3 5 6" xfId="1549"/>
    <cellStyle name="常规 6 6 3 7 2" xfId="1550"/>
    <cellStyle name="常规 6 2 6 5" xfId="1551"/>
    <cellStyle name="20% - 强调文字颜色 3 14" xfId="1552"/>
    <cellStyle name="60% - 强调文字颜色 3 2 2 9 2" xfId="1553"/>
    <cellStyle name="60% - 强调文字颜色 4 2 3" xfId="1554"/>
    <cellStyle name="常规 5 2 2 4" xfId="1555"/>
    <cellStyle name="常规 10 3 3 2 3 3 3" xfId="1556"/>
    <cellStyle name="常规 6 2 2 2 3 8" xfId="1557"/>
    <cellStyle name="常规 3 2 2 6 3 2 2" xfId="1558"/>
    <cellStyle name="常规 6 10 3 2 5 2 2" xfId="1559"/>
    <cellStyle name="60% - 强调文字颜色 4 2 2 2 3 2 3" xfId="1560"/>
    <cellStyle name="常规 57" xfId="1561"/>
    <cellStyle name="常规 62" xfId="1562"/>
    <cellStyle name="60% - 强调文字颜色 4 2 5 4 3" xfId="1563"/>
    <cellStyle name="20% - 强调文字颜色 1 2 2 2 2 3 3" xfId="1564"/>
    <cellStyle name="常规 6 4 3 3 5" xfId="1565"/>
    <cellStyle name="常规 3 4 2" xfId="1566"/>
    <cellStyle name="20% - 强调文字颜色 1 2 2 4 4 3" xfId="1567"/>
    <cellStyle name="常规 6 3 3 3 4" xfId="1568"/>
    <cellStyle name="60% - 强调文字颜色 3 2 2 4 2" xfId="1569"/>
    <cellStyle name="常规 3 3 2 3 2 2 3 2" xfId="1570"/>
    <cellStyle name="常规 9 8" xfId="1571"/>
    <cellStyle name="20% - 强调文字颜色 5 2 2 11" xfId="1572"/>
    <cellStyle name="20% - 强调文字颜色 1 6 2" xfId="1573"/>
    <cellStyle name="常规 3 2 3 3 3" xfId="1574"/>
    <cellStyle name="常规 15 2 3 3 4 2" xfId="1575"/>
    <cellStyle name="20% - 强调文字颜色 2 2 3 3 4 3" xfId="1576"/>
    <cellStyle name="常规 2 6 2 4 3 3" xfId="1577"/>
    <cellStyle name="常规 59 2 2 2 2" xfId="1578"/>
    <cellStyle name="常规 8 2 2 5 3 2" xfId="1579"/>
    <cellStyle name="注释 2 3 5" xfId="1580"/>
    <cellStyle name="常规 10 10 3 2 2" xfId="1581"/>
    <cellStyle name="汇总 2 2" xfId="1582"/>
    <cellStyle name="常规 2 5 3 3 4 3" xfId="1583"/>
    <cellStyle name="20% - 强调文字颜色 1 7" xfId="1584"/>
    <cellStyle name="常规 15 3 2 2 7" xfId="1585"/>
    <cellStyle name="强调文字颜色 3 2 3 3 5 2" xfId="1586"/>
    <cellStyle name="常规 10 3 3 2 4" xfId="1587"/>
    <cellStyle name="60% - 强调文字颜色 6 2 2 2 2 4" xfId="1588"/>
    <cellStyle name="常规 6 8 5 2 2" xfId="1589"/>
    <cellStyle name="常规 8 3 3 4 4 2" xfId="1590"/>
    <cellStyle name="20% - 强调文字颜色 4 2 2 7 2" xfId="1591"/>
    <cellStyle name="常规 13 2 4 4" xfId="1592"/>
    <cellStyle name="常规 15 4 2 2 4 3" xfId="1593"/>
    <cellStyle name="20% - 强调文字颜色 5 2 2 2 7" xfId="1594"/>
    <cellStyle name="常规 2 2 3 3 2 8" xfId="1595"/>
    <cellStyle name="20% - 强调文字颜色 1 7 2" xfId="1596"/>
    <cellStyle name="常规 3 2 3 4 3" xfId="1597"/>
    <cellStyle name="常规 15 2 3 3 5 2" xfId="1598"/>
    <cellStyle name="常规 5 3 3 6 2 2" xfId="1599"/>
    <cellStyle name="常规 4 8 4 2 2" xfId="1600"/>
    <cellStyle name="常规 10 2 3 2 4 2 3" xfId="1601"/>
    <cellStyle name="常规 46 2 3 3" xfId="1602"/>
    <cellStyle name="常规 51 2 3 3" xfId="1603"/>
    <cellStyle name="常规 2 3 5 2 3 3 2 2" xfId="1604"/>
    <cellStyle name="常规 2 4 3 3 2 2 4" xfId="1605"/>
    <cellStyle name="常规 8 3 2 2 2" xfId="1606"/>
    <cellStyle name="常规 15 5 4" xfId="1607"/>
    <cellStyle name="常规 20 5 4" xfId="1608"/>
    <cellStyle name="常规 4 2 3 3 4 2" xfId="1609"/>
    <cellStyle name="常规 2 3 4 2 2 5 2" xfId="1610"/>
    <cellStyle name="20% - 强调文字颜色 1 9" xfId="1611"/>
    <cellStyle name="常规 4 2 5 4 3" xfId="1612"/>
    <cellStyle name="常规 3 3 3 2 3 5 3" xfId="1613"/>
    <cellStyle name="常规 2 2 4 3 2 2 6 2" xfId="1614"/>
    <cellStyle name="常规 17 3 2 6 2 2" xfId="1615"/>
    <cellStyle name="常规 22 3 2 6 2 2" xfId="1616"/>
    <cellStyle name="20% - 强调文字颜色 2 2 2 2 2" xfId="1617"/>
    <cellStyle name="常规 2 2 3 3 5 2" xfId="1618"/>
    <cellStyle name="20% - 强调文字颜色 1 2 2 5 4 2" xfId="1619"/>
    <cellStyle name="常规 6 3 4 3 3" xfId="1620"/>
    <cellStyle name="常规 3 5 8 2" xfId="1621"/>
    <cellStyle name="常规 2 6 2 2 7" xfId="1622"/>
    <cellStyle name="常规 15 2 6 4 3" xfId="1623"/>
    <cellStyle name="常规 4 2 4 3 7" xfId="1624"/>
    <cellStyle name="常规 2 2 2 4 2 4" xfId="1625"/>
    <cellStyle name="常规 10 5 4 2 2" xfId="1626"/>
    <cellStyle name="常规 58 3" xfId="1627"/>
    <cellStyle name="常规 63 3" xfId="1628"/>
    <cellStyle name="常规 10 3 4 3 4 2 2" xfId="1629"/>
    <cellStyle name="强调文字颜色 6 2 2 3" xfId="1630"/>
    <cellStyle name="常规 2 3 4 4 2 2 3" xfId="1631"/>
    <cellStyle name="常规 2 3 4 4 5 3" xfId="1632"/>
    <cellStyle name="常规 4 6 2 3 4" xfId="1633"/>
    <cellStyle name="常规 6 4 3 3 4 6" xfId="1634"/>
    <cellStyle name="常规 3 2 2 2 2 3" xfId="1635"/>
    <cellStyle name="常规 22 11 2" xfId="1636"/>
    <cellStyle name="常规 4 3 2 4 5 3" xfId="1637"/>
    <cellStyle name="常规 3 3 3 4 4" xfId="1638"/>
    <cellStyle name="常规 3 8 5 2 2" xfId="1639"/>
    <cellStyle name="常规 29 2 2 3 2" xfId="1640"/>
    <cellStyle name="常规 34 2 2 3 2" xfId="1641"/>
    <cellStyle name="40% - 强调文字颜色 6 2 5 2 2" xfId="1642"/>
    <cellStyle name="常规 2 6 2 2 2 2" xfId="1643"/>
    <cellStyle name="常规 6 7 2 2 2 6 2 2" xfId="1644"/>
    <cellStyle name="常规 6 5 2 3 2 3 3" xfId="1645"/>
    <cellStyle name="常规 2 2 2 2 2 5 6" xfId="1646"/>
    <cellStyle name="常规 59 4 2 2" xfId="1647"/>
    <cellStyle name="常规 8 2 4 5 3" xfId="1648"/>
    <cellStyle name="40% - 强调文字颜色 5 2 6 3 3" xfId="1649"/>
    <cellStyle name="常规 2 6 2 2 3 6" xfId="1650"/>
    <cellStyle name="20% - 强调文字颜色 4 2 2 5 6" xfId="1651"/>
    <cellStyle name="标题 5 3 2 2" xfId="1652"/>
    <cellStyle name="链接单元格 2 2 5 2" xfId="1653"/>
    <cellStyle name="常规 11 3 4 2 2" xfId="1654"/>
    <cellStyle name="常规 7 2 2 4 3 3" xfId="1655"/>
    <cellStyle name="常规 6 7 8 3" xfId="1656"/>
    <cellStyle name="常规 10 8 3 2" xfId="1657"/>
    <cellStyle name="常规 2 6 2 2 6" xfId="1658"/>
    <cellStyle name="40% - 强调文字颜色 3 2 2 2 2" xfId="1659"/>
    <cellStyle name="常规 9 3 6 3 2" xfId="1660"/>
    <cellStyle name="常规 2 4 3 2 3 2" xfId="1661"/>
    <cellStyle name="常规 2 4 7 4 2" xfId="1662"/>
    <cellStyle name="40% - 强调文字颜色 3 2 3 3 3 2" xfId="1663"/>
    <cellStyle name="常规 6 4 2 4 3 2 2 2" xfId="1664"/>
    <cellStyle name="40% - 强调文字颜色 6 5 2" xfId="1665"/>
    <cellStyle name="链接单元格 2 2 2 3 2 2" xfId="1666"/>
    <cellStyle name="常规 10 5 2 2 4 2" xfId="1667"/>
    <cellStyle name="常规 2 2 2 2 2 6 2" xfId="1668"/>
    <cellStyle name="常规 3 3 7" xfId="1669"/>
    <cellStyle name="40% - 强调文字颜色 6 2 2 2 3 4 3" xfId="1670"/>
    <cellStyle name="常规 17 2 4 5" xfId="1671"/>
    <cellStyle name="常规 22 2 4 5" xfId="1672"/>
    <cellStyle name="40% - 强调文字颜色 1 2 12 2" xfId="1673"/>
    <cellStyle name="40% - 强调文字颜色 5 2 2 2 5" xfId="1674"/>
    <cellStyle name="常规 3 8 3 2 2 2" xfId="1675"/>
    <cellStyle name="常规 3 2 3 3 3 4 3" xfId="1676"/>
    <cellStyle name="常规 4 2 2 3 4 5" xfId="1677"/>
    <cellStyle name="常规 11 4 4 3" xfId="1678"/>
    <cellStyle name="常规 7 2 4 3 2 2 4" xfId="1679"/>
    <cellStyle name="常规 2 8 2 2 6 3" xfId="1680"/>
    <cellStyle name="常规 4 2 2 3 6 2 2" xfId="1681"/>
    <cellStyle name="强调文字颜色 2 2 2 10" xfId="1682"/>
    <cellStyle name="常规 10 2 2 3 3 4 2 2" xfId="1683"/>
    <cellStyle name="20% - 强调文字颜色 3 2" xfId="1684"/>
    <cellStyle name="常规 10 8 3 3" xfId="1685"/>
    <cellStyle name="常规 2 6 5 4 2 2" xfId="1686"/>
    <cellStyle name="警告文本 2 4 3 3" xfId="1687"/>
    <cellStyle name="20% - 强调文字颜色 2 2 2 2 3 4 3" xfId="1688"/>
    <cellStyle name="常规 8 2 13" xfId="1689"/>
    <cellStyle name="常规 3 6 2 6" xfId="1690"/>
    <cellStyle name="常规 6 7 6 4 2" xfId="1691"/>
    <cellStyle name="常规 2 6 2 2 6 2" xfId="1692"/>
    <cellStyle name="常规 17 3 4 5" xfId="1693"/>
    <cellStyle name="常规 22 3 4 5" xfId="1694"/>
    <cellStyle name="常规 15 2 2 2 8" xfId="1695"/>
    <cellStyle name="常规 48 3 2 2 2" xfId="1696"/>
    <cellStyle name="常规 53 3 2 2 2" xfId="1697"/>
    <cellStyle name="常规 2 3 3 2 5 2 2" xfId="1698"/>
    <cellStyle name="常规 7 2 4 3 2 3" xfId="1699"/>
    <cellStyle name="常规 6 6 2 3 2 6" xfId="1700"/>
    <cellStyle name="常规 10 3 3 7 2 2" xfId="1701"/>
    <cellStyle name="常规 2 3 5 7 2" xfId="1702"/>
    <cellStyle name="40% - 强调文字颜色 6 7 2" xfId="1703"/>
    <cellStyle name="20% - 强调文字颜色 2 13 2" xfId="1704"/>
    <cellStyle name="常规 2 2 3 4 2 3" xfId="1705"/>
    <cellStyle name="常规 7 2 3 4 2 3 3 2 2" xfId="1706"/>
    <cellStyle name="60% - 强调文字颜色 2 2 4 2 2" xfId="1707"/>
    <cellStyle name="常规 7 3 3 3 2 9" xfId="1708"/>
    <cellStyle name="常规 10 2 2 6 4" xfId="1709"/>
    <cellStyle name="常规 6 4 2 2 3 2 3 2" xfId="1710"/>
    <cellStyle name="常规 10 12 2 2" xfId="1711"/>
    <cellStyle name="常规 6 4 2 3 3 2" xfId="1712"/>
    <cellStyle name="常规 2 5 2 4 5 2 2" xfId="1713"/>
    <cellStyle name="常规 3 6 4 6 2 2" xfId="1714"/>
    <cellStyle name="强调文字颜色 4 2 2 2 7" xfId="1715"/>
    <cellStyle name="40% - 强调文字颜色 1 2 6 2 3" xfId="1716"/>
    <cellStyle name="常规 2 2 2 2 2 2 2 3 4 2 2" xfId="1717"/>
    <cellStyle name="标题 4 3" xfId="1718"/>
    <cellStyle name="常规 6 2 2 3 2 6" xfId="1719"/>
    <cellStyle name="60% - 强调文字颜色 2 2 4 2 3" xfId="1720"/>
    <cellStyle name="常规 10 2 2 6 5" xfId="1721"/>
    <cellStyle name="常规 6 4 2 2 3 2 3 3" xfId="1722"/>
    <cellStyle name="常规 6 4 3 4 5 2" xfId="1723"/>
    <cellStyle name="常规 15 3 2 2 2 3 2 2" xfId="1724"/>
    <cellStyle name="常规 7 3 5 2 4 2 2" xfId="1725"/>
    <cellStyle name="警告文本 2 3 7 3" xfId="1726"/>
    <cellStyle name="常规 2 3 4 3 2 4 5" xfId="1727"/>
    <cellStyle name="常规 6 10 2 2 6 2" xfId="1728"/>
    <cellStyle name="20% - 强调文字颜色 5 2 6 4 3" xfId="1729"/>
    <cellStyle name="常规 28 3 3" xfId="1730"/>
    <cellStyle name="常规 33 3 3" xfId="1731"/>
    <cellStyle name="常规 7 3 4 7 2" xfId="1732"/>
    <cellStyle name="常规 15 3 2 3 5 3" xfId="1733"/>
    <cellStyle name="常规 2 4 2 2 3 5 2" xfId="1734"/>
    <cellStyle name="解释性文本 2 2 4 6" xfId="1735"/>
    <cellStyle name="60% - 强调文字颜色 1 2 3 2 4 2" xfId="1736"/>
    <cellStyle name="40% - 强调文字颜色 4 2 2 2 9" xfId="1737"/>
    <cellStyle name="常规 7 2 4 2 4 4 2" xfId="1738"/>
    <cellStyle name="常规 6 2 2 8" xfId="1739"/>
    <cellStyle name="常规 2 5 3 3 3 2" xfId="1740"/>
    <cellStyle name="40% - 强调文字颜色 4 2 3 2 2" xfId="1741"/>
    <cellStyle name="常规 6 10 4 2 4" xfId="1742"/>
    <cellStyle name="40% - 强调文字颜色 5 2 2 4 6" xfId="1743"/>
    <cellStyle name="常规 6 5 3 3 2 5 2 2" xfId="1744"/>
    <cellStyle name="40% - 强调文字颜色 1 2 6 4 2" xfId="1745"/>
    <cellStyle name="常规 2 2 2 4 2 7 2" xfId="1746"/>
    <cellStyle name="常规 6 8 2 2 6" xfId="1747"/>
    <cellStyle name="40% - 强调文字颜色 4 2 2 3 3 3" xfId="1748"/>
    <cellStyle name="常规 2 3 2 3 4 6 2" xfId="1749"/>
    <cellStyle name="警告文本 2 2 2 2 4 2" xfId="1750"/>
    <cellStyle name="60% - 强调文字颜色 2 2 2 2 2 2 2" xfId="1751"/>
    <cellStyle name="标题 4 2 8" xfId="1752"/>
    <cellStyle name="常规 6 3 3 2 2 7" xfId="1753"/>
    <cellStyle name="40% - 强调文字颜色 2 2 2 2 3 6" xfId="1754"/>
    <cellStyle name="20% - 强调文字颜色 1 2 2 4 3 3" xfId="1755"/>
    <cellStyle name="常规 6 3 3 2 4" xfId="1756"/>
    <cellStyle name="常规 5 2 5 2 2 3 2 2" xfId="1757"/>
    <cellStyle name="常规 2 2 18" xfId="1758"/>
    <cellStyle name="常规 3 4 2 4 5 2" xfId="1759"/>
    <cellStyle name="常规 10 5 2 2 2 2" xfId="1760"/>
    <cellStyle name="常规 6 3 3 3 2 3 3 3" xfId="1761"/>
    <cellStyle name="常规 2 2 2 2 2 4 2" xfId="1762"/>
    <cellStyle name="常规 10 4 5" xfId="1763"/>
    <cellStyle name="常规 2 3 5 4 7" xfId="1764"/>
    <cellStyle name="常规 2 2 10 2 6" xfId="1765"/>
    <cellStyle name="常规 6 6 2 2 2 2 2 6" xfId="1766"/>
    <cellStyle name="常规 6 6 4 2 3" xfId="1767"/>
    <cellStyle name="常规 10 2 6 3" xfId="1768"/>
    <cellStyle name="40% - 强调文字颜色 3 18" xfId="1769"/>
    <cellStyle name="常规 2 2 6 3 6 2" xfId="1770"/>
    <cellStyle name="常规 10 2 5 5 2" xfId="1771"/>
    <cellStyle name="差 2 2 3 2 3" xfId="1772"/>
    <cellStyle name="常规 2 2 3 5 2 3 2" xfId="1773"/>
    <cellStyle name="20% - 强调文字颜色 3 2 2 5 3 3" xfId="1774"/>
    <cellStyle name="常规 8 2 5 9" xfId="1775"/>
    <cellStyle name="常规 8 6 4 3" xfId="1776"/>
    <cellStyle name="输入 2 2 2 3 2 2" xfId="1777"/>
    <cellStyle name="常规 3 3 3 2 2 6" xfId="1778"/>
    <cellStyle name="常规 6 10 2 2 8" xfId="1779"/>
    <cellStyle name="强调文字颜色 3 2 2 6 2" xfId="1780"/>
    <cellStyle name="常规 4 3 3 3 6 2" xfId="1781"/>
    <cellStyle name="常规 10 8 2 3 3 2" xfId="1782"/>
    <cellStyle name="20% - 强调文字颜色 2 2 2 2 2 4" xfId="1783"/>
    <cellStyle name="常规 3 2 2 2 3 2 3 2 2" xfId="1784"/>
    <cellStyle name="常规 5 3 2 2 3 4" xfId="1785"/>
    <cellStyle name="60% - 强调文字颜色 1 2 3 2 4 3" xfId="1786"/>
    <cellStyle name="常规 4 2 8 4 2" xfId="1787"/>
    <cellStyle name="常规 5 4 2 2 3 2 2" xfId="1788"/>
    <cellStyle name="常规 22 4 2 3 3 3" xfId="1789"/>
    <cellStyle name="常规 39 2 3 4 2 2" xfId="1790"/>
    <cellStyle name="20% - 强调文字颜色 1 12" xfId="1791"/>
    <cellStyle name="常规 54 2 2 6" xfId="1792"/>
    <cellStyle name="常规 49 2 2 6" xfId="1793"/>
    <cellStyle name="40% - 强调文字颜色 3 2 6 3 2" xfId="1794"/>
    <cellStyle name="常规 2 4 3 3 2 3 4" xfId="1795"/>
    <cellStyle name="常规 3 2 2 5" xfId="1796"/>
    <cellStyle name="常规 13 3 6 2" xfId="1797"/>
    <cellStyle name="常规 21 2 10 2" xfId="1798"/>
    <cellStyle name="常规 8 3 2 3 2" xfId="1799"/>
    <cellStyle name="常规 2 3 4 4 3 6 2 2" xfId="1800"/>
    <cellStyle name="20% - 强调文字颜色 5 2 8" xfId="1801"/>
    <cellStyle name="60% - 强调文字颜色 2 2 2 2 2 2 3" xfId="1802"/>
    <cellStyle name="常规 3 4 3 2 5" xfId="1803"/>
    <cellStyle name="常规 2 2 3 3 2 3 3 3" xfId="1804"/>
    <cellStyle name="40% - 强调文字颜色 3 2 7 2" xfId="1805"/>
    <cellStyle name="40% - 强调文字颜色 3 19" xfId="1806"/>
    <cellStyle name="40% - 强调文字颜色 4 2 2 2 2 3 2" xfId="1807"/>
    <cellStyle name="常规 4 3 4 2 4 2 2" xfId="1808"/>
    <cellStyle name="常规 10 2 2 2 2 6 2" xfId="1809"/>
    <cellStyle name="常规 16 4 2 2" xfId="1810"/>
    <cellStyle name="常规 21 4 2 2" xfId="1811"/>
    <cellStyle name="常规 7 4 4 5 3" xfId="1812"/>
    <cellStyle name="常规 15 2 5 5 2" xfId="1813"/>
    <cellStyle name="常规 2 5 3 3 2 3" xfId="1814"/>
    <cellStyle name="常规 4 2 3 4 6" xfId="1815"/>
    <cellStyle name="20% - 强调文字颜色 5 2 3 7" xfId="1816"/>
    <cellStyle name="40% - 强调文字颜色 5 2 2 2 6 2" xfId="1817"/>
    <cellStyle name="40% - 强调文字颜色 4 10" xfId="1818"/>
    <cellStyle name="常规 7 4 2 4 4 3" xfId="1819"/>
    <cellStyle name="常规 30 9 2 3" xfId="1820"/>
    <cellStyle name="20% - 强调文字颜色 5 2 3 8" xfId="1821"/>
    <cellStyle name="常规 25 7" xfId="1822"/>
    <cellStyle name="常规 30 7" xfId="1823"/>
    <cellStyle name="解释性文本 2 2 2 2 2 3" xfId="1824"/>
    <cellStyle name="20% - 强调文字颜色 3 13" xfId="1825"/>
    <cellStyle name="常规 3 7 4 5 3" xfId="1826"/>
    <cellStyle name="常规 2 5 5 4 2 3" xfId="1827"/>
    <cellStyle name="常规 2 7 3 4" xfId="1828"/>
    <cellStyle name="40% - 强调文字颜色 3 2 3 8 2" xfId="1829"/>
    <cellStyle name="20% - 强调文字颜色 2 2 3 9 2" xfId="1830"/>
    <cellStyle name="常规 2 3 4 2 3 6" xfId="1831"/>
    <cellStyle name="常规 6 13 4" xfId="1832"/>
    <cellStyle name="常规 3 2 2 3 2 2 4" xfId="1833"/>
    <cellStyle name="常规 10 2 2 2 3 4 2" xfId="1834"/>
    <cellStyle name="60% - 强调文字颜色 6 2 3 3 4 2" xfId="1835"/>
    <cellStyle name="常规 13 7 4" xfId="1836"/>
    <cellStyle name="常规 2 3 5 2 3 2 2 2" xfId="1837"/>
    <cellStyle name="常规 13 2 5 2" xfId="1838"/>
    <cellStyle name="常规 5" xfId="1839"/>
    <cellStyle name="常规 7 2 4 3 3 4 2 3" xfId="1840"/>
    <cellStyle name="常规 27 3 2 3 4 2" xfId="1841"/>
    <cellStyle name="常规 5 3 3 2 4 3" xfId="1842"/>
    <cellStyle name="40% - 强调文字颜色 4 2 2 2 2 4 2" xfId="1843"/>
    <cellStyle name="常规 6 5 5 2 3 3" xfId="1844"/>
    <cellStyle name="常规 3 2 2 3 2 6 2" xfId="1845"/>
    <cellStyle name="常规 6 17 2" xfId="1846"/>
    <cellStyle name="40% - 强调文字颜色 3 2 6 4 2" xfId="1847"/>
    <cellStyle name="常规 4 2 2 3 2 3 4 3" xfId="1848"/>
    <cellStyle name="60% - 强调文字颜色 6 2 3 8" xfId="1849"/>
    <cellStyle name="常规 2 4 3 5 4 2" xfId="1850"/>
    <cellStyle name="常规 5 5 3 2 3" xfId="1851"/>
    <cellStyle name="常规 4 3 3 2 7" xfId="1852"/>
    <cellStyle name="20% - 强调文字颜色 5 2 2 3 2 2" xfId="1853"/>
    <cellStyle name="常规 2 2 3 2 3 4 5 3" xfId="1854"/>
    <cellStyle name="常规 19 2 2 2" xfId="1855"/>
    <cellStyle name="常规 24 2 2 2" xfId="1856"/>
    <cellStyle name="常规 7 7 2 5 3" xfId="1857"/>
    <cellStyle name="常规 2 2 3 3 3 3 2" xfId="1858"/>
    <cellStyle name="常规 13 2 2 3" xfId="1859"/>
    <cellStyle name="常规 3 2 3 3 3 2 2" xfId="1860"/>
    <cellStyle name="常规 4 2 2 3 2 4" xfId="1861"/>
    <cellStyle name="常规 7 3 3 3 2 3 5 2" xfId="1862"/>
    <cellStyle name="常规 13 4 5" xfId="1863"/>
    <cellStyle name="常规 2 3 4 3 2 6" xfId="1864"/>
    <cellStyle name="常规 3 2 5 7" xfId="1865"/>
    <cellStyle name="常规 6 7 2 7 3" xfId="1866"/>
    <cellStyle name="20% - 强调文字颜色 2 2 12 2" xfId="1867"/>
    <cellStyle name="20% - 强调文字颜色 5 2 2 3 2 3" xfId="1868"/>
    <cellStyle name="常规 19 2 2 3" xfId="1869"/>
    <cellStyle name="常规 24 2 2 3" xfId="1870"/>
    <cellStyle name="常规 2 2 3 3 3 3 3" xfId="1871"/>
    <cellStyle name="常规 6 16 2 2 2" xfId="1872"/>
    <cellStyle name="40% - 强调文字颜色 5 2 5 3 2" xfId="1873"/>
    <cellStyle name="常规 6 6 3 2 3 2 2" xfId="1874"/>
    <cellStyle name="常规 4 2 8 6" xfId="1875"/>
    <cellStyle name="常规 6 9 2 2 5 2 2" xfId="1876"/>
    <cellStyle name="常规 2 3 6 10" xfId="1877"/>
    <cellStyle name="常规 6 6 4 6" xfId="1878"/>
    <cellStyle name="40% - 强调文字颜色 3 2 3 2 4 3" xfId="1879"/>
    <cellStyle name="常规 6 6 3 3 5 2" xfId="1880"/>
    <cellStyle name="20% - 强调文字颜色 2 2 14 2" xfId="1881"/>
    <cellStyle name="常规 2 4 5 6 2" xfId="1882"/>
    <cellStyle name="常规 6 6 4 7 2 2" xfId="1883"/>
    <cellStyle name="常规 15 2 2 2 7" xfId="1884"/>
    <cellStyle name="强调文字颜色 3 2 2 3 5 2" xfId="1885"/>
    <cellStyle name="注释 2 2 10 3" xfId="1886"/>
    <cellStyle name="常规 7 2 3 2 2 2 3 2" xfId="1887"/>
    <cellStyle name="常规 17 2 3 6" xfId="1888"/>
    <cellStyle name="常规 3 9 4 3 3" xfId="1889"/>
    <cellStyle name="20% - 强调文字颜色 2 2 2" xfId="1890"/>
    <cellStyle name="常规 6 4 3 3 4 5" xfId="1891"/>
    <cellStyle name="常规 8 2 5 3 4 2 2" xfId="1892"/>
    <cellStyle name="常规 3 2 4 2 2 7" xfId="1893"/>
    <cellStyle name="20% - 强调文字颜色 3 13 2" xfId="1894"/>
    <cellStyle name="常规 10 2 3 3 2 3 3" xfId="1895"/>
    <cellStyle name="常规 10 3 6 2 2" xfId="1896"/>
    <cellStyle name="常规 2 2 11 3 3" xfId="1897"/>
    <cellStyle name="常规 9 2 3 2 2 5" xfId="1898"/>
    <cellStyle name="常规 11 4 7 2" xfId="1899"/>
    <cellStyle name="常规 7 2 4 3 2 5 3" xfId="1900"/>
    <cellStyle name="20% - 强调文字颜色 4 2 6 2 2" xfId="1901"/>
    <cellStyle name="常规 5 5 5 3 3" xfId="1902"/>
    <cellStyle name="常规 15 6 7" xfId="1903"/>
    <cellStyle name="常规 2 4 2 5 7" xfId="1904"/>
    <cellStyle name="常规 2 3 5 2 3 4" xfId="1905"/>
    <cellStyle name="常规 6 4 3 2 2 3 2 2" xfId="1906"/>
    <cellStyle name="常规 2 3 5 2 4 2 2" xfId="1907"/>
    <cellStyle name="常规 7 4 4 2 2 3" xfId="1908"/>
    <cellStyle name="20% - 强调文字颜色 2 2 2 2 4 3" xfId="1909"/>
    <cellStyle name="常规 2 2 3 3 5 4 3" xfId="1910"/>
    <cellStyle name="常规 2 6 2 2 3 4 3" xfId="1911"/>
    <cellStyle name="常规 6 4 9 2" xfId="1912"/>
    <cellStyle name="常规 2 8 3 4 3" xfId="1913"/>
    <cellStyle name="强调文字颜色 2 2 3 10 2" xfId="1914"/>
    <cellStyle name="常规 13 2 4 3 2" xfId="1915"/>
    <cellStyle name="常规 3 2 3 3 3 4 2 2" xfId="1916"/>
    <cellStyle name="常规 4 2 2 3 4 4 2" xfId="1917"/>
    <cellStyle name="常规 2 3 4 3 5 5" xfId="1918"/>
    <cellStyle name="常规 4 2 6 2 2 2" xfId="1919"/>
    <cellStyle name="计算 2 3" xfId="1920"/>
    <cellStyle name="20% - 强调文字颜色 2 2 9 2" xfId="1921"/>
    <cellStyle name="40% - 强调文字颜色 3 2 2 2 2 4" xfId="1922"/>
    <cellStyle name="常规 6 6 2 3 3 3" xfId="1923"/>
    <cellStyle name="常规 2 2 2 3 3 5 3" xfId="1924"/>
    <cellStyle name="常规 5 2 5 2 2 2 3" xfId="1925"/>
    <cellStyle name="常规 6 2 6 5 2" xfId="1926"/>
    <cellStyle name="常规 5 5 2 2 4 3" xfId="1927"/>
    <cellStyle name="常规 6 4 2 2 2 2 5 3" xfId="1928"/>
    <cellStyle name="常规 6 4 2 4 7 2" xfId="1929"/>
    <cellStyle name="常规 4 2 6 2 2 2 2" xfId="1930"/>
    <cellStyle name="计算 2 3 2" xfId="1931"/>
    <cellStyle name="20% - 强调文字颜色 2 2 2 10 2" xfId="1932"/>
    <cellStyle name="常规 11 2 7 2" xfId="1933"/>
    <cellStyle name="20% - 强调文字颜色 2 2 2 11" xfId="1934"/>
    <cellStyle name="常规 3 2 2 4 3 3 2 2" xfId="1935"/>
    <cellStyle name="常规 2 4 3 3 2 5" xfId="1936"/>
    <cellStyle name="常规 56 3 2 2 2" xfId="1937"/>
    <cellStyle name="常规 6 7 6 3" xfId="1938"/>
    <cellStyle name="强调文字颜色 6 2 2 4 4 2 2" xfId="1939"/>
    <cellStyle name="20% - 强调文字颜色 2 2 3 8 3" xfId="1940"/>
    <cellStyle name="常规 3 2 2 3 2 5 2" xfId="1941"/>
    <cellStyle name="常规 6 16 2" xfId="1942"/>
    <cellStyle name="常规 13 2 2 2 2" xfId="1943"/>
    <cellStyle name="常规 10 2 2 2 3 5 2" xfId="1944"/>
    <cellStyle name="40% - 强调文字颜色 4 2 2 2 3 2 2" xfId="1945"/>
    <cellStyle name="常规 3 3 2 3 4 4 2 2" xfId="1946"/>
    <cellStyle name="常规 46 2 2 6" xfId="1947"/>
    <cellStyle name="常规 51 2 2 6" xfId="1948"/>
    <cellStyle name="40% - 强调文字颜色 2 2 4 3 3" xfId="1949"/>
    <cellStyle name="常规 6 4 4 7 3" xfId="1950"/>
    <cellStyle name="常规 4 2 2 4 3 2 2" xfId="1951"/>
    <cellStyle name="20% - 强调文字颜色 5 14 2" xfId="1952"/>
    <cellStyle name="常规 2 4 2 4 2 6 2" xfId="1953"/>
    <cellStyle name="40% - 强调文字颜色 1 2 2 2 3 3 3" xfId="1954"/>
    <cellStyle name="20% - 强调文字颜色 4 2 2 4 3 2" xfId="1955"/>
    <cellStyle name="常规 2 2 4 4 2 5 3" xfId="1956"/>
    <cellStyle name="链接单元格 2 2 5 2 2" xfId="1957"/>
    <cellStyle name="60% - 强调文字颜色 5 2 3 3 4 2" xfId="1958"/>
    <cellStyle name="常规 3 2 2 3 2 3 7" xfId="1959"/>
    <cellStyle name="常规 10 2 2 3 2 2 3 3" xfId="1960"/>
    <cellStyle name="常规 35 3 4 3" xfId="1961"/>
    <cellStyle name="常规 40 3 4 3" xfId="1962"/>
    <cellStyle name="常规 6 3 2 2 3 2 6" xfId="1963"/>
    <cellStyle name="常规 13 2 2 5 2" xfId="1964"/>
    <cellStyle name="常规 4 2 2 3 2 8" xfId="1965"/>
    <cellStyle name="强调文字颜色 5 2 5 2 3" xfId="1966"/>
    <cellStyle name="20% - 强调文字颜色 5 2 2 2 3 3 2" xfId="1967"/>
    <cellStyle name="适中 2 2 2 3 2 2" xfId="1968"/>
    <cellStyle name="常规 6 6 2 2 2 2 2 5 2" xfId="1969"/>
    <cellStyle name="常规 6 6 4 2 2 2" xfId="1970"/>
    <cellStyle name="常规 13 4 7 2" xfId="1971"/>
    <cellStyle name="常规 3 2 2 3 2 2 3 5 2" xfId="1972"/>
    <cellStyle name="20% - 强调文字颜色 1 2 3 7" xfId="1973"/>
    <cellStyle name="常规 28 3 3 2 2" xfId="1974"/>
    <cellStyle name="常规 33 3 3 2 2" xfId="1975"/>
    <cellStyle name="常规 2 6 2 2 8" xfId="1976"/>
    <cellStyle name="常规 5 2 2 3 4 4 2 2" xfId="1977"/>
    <cellStyle name="常规 15 2 3 2 3 3 2 2" xfId="1978"/>
    <cellStyle name="强调文字颜色 2 2 6 2 2 2" xfId="1979"/>
    <cellStyle name="常规 5 2 3 2 2 2 2 3" xfId="1980"/>
    <cellStyle name="常规 45 3 2 3" xfId="1981"/>
    <cellStyle name="常规 50 3 2 3" xfId="1982"/>
    <cellStyle name="常规 58 4 2 2 2" xfId="1983"/>
    <cellStyle name="常规 38 4 5" xfId="1984"/>
    <cellStyle name="常规 43 4 5" xfId="1985"/>
    <cellStyle name="常规 3 2 2 2 2 2 7" xfId="1986"/>
    <cellStyle name="常规 21 2 9 2 2" xfId="1987"/>
    <cellStyle name="40% - 强调文字颜色 2 2 2 3 3 2" xfId="1988"/>
    <cellStyle name="常规 13 2 2 4 2" xfId="1989"/>
    <cellStyle name="40% - 强调文字颜色 4 2 3 7" xfId="1990"/>
    <cellStyle name="常规 2 3 3 2 6 3" xfId="1991"/>
    <cellStyle name="常规 7 2 4 3 2 7" xfId="1992"/>
    <cellStyle name="20% - 强调文字颜色 2 2 2 2 2 3 3" xfId="1993"/>
    <cellStyle name="常规 25 2 8" xfId="1994"/>
    <cellStyle name="常规 30 2 8" xfId="1995"/>
    <cellStyle name="20% - 强调文字颜色 6 2 2 8" xfId="1996"/>
    <cellStyle name="常规 38 2 7 2" xfId="1997"/>
    <cellStyle name="常规 43 2 7 2" xfId="1998"/>
    <cellStyle name="20% - 强调文字颜色 6 2 2 2 2 4 2" xfId="1999"/>
    <cellStyle name="60% - 强调文字颜色 5 2 3 3 2 2" xfId="2000"/>
    <cellStyle name="常规 7 4 6 4 2" xfId="2001"/>
    <cellStyle name="常规 9 2 3 2 7 2" xfId="2002"/>
    <cellStyle name="常规 4 11 3 2" xfId="2003"/>
    <cellStyle name="20% - 强调文字颜色 6 2 3 3 3 2" xfId="2004"/>
    <cellStyle name="常规 6 4 3 3 2 2 2 3" xfId="2005"/>
    <cellStyle name="常规 2 3 3 4 3 4 2" xfId="2006"/>
    <cellStyle name="常规 6 5 5 5" xfId="2007"/>
    <cellStyle name="输出 2 2 9 3" xfId="2008"/>
    <cellStyle name="20% - 强调文字颜色 4 2 2 3 3" xfId="2009"/>
    <cellStyle name="常规 5 3 2 4 5 2" xfId="2010"/>
    <cellStyle name="20% - 强调文字颜色 1 2 2 2 8 3" xfId="2011"/>
    <cellStyle name="40% - 强调文字颜色 2 2 2 2 3 4" xfId="2012"/>
    <cellStyle name="常规 7 11 2 3" xfId="2013"/>
    <cellStyle name="20% - 强调文字颜色 3 2 2 11 2" xfId="2014"/>
    <cellStyle name="常规 2 3 3 8 2" xfId="2015"/>
    <cellStyle name="常规 6 6 3 5 4 2" xfId="2016"/>
    <cellStyle name="40% - 强调文字颜色 2 2 2 4 2 2" xfId="2017"/>
    <cellStyle name="常规 2 9 3 7 2" xfId="2018"/>
    <cellStyle name="20% - 强调文字颜色 6 2 7 2" xfId="2019"/>
    <cellStyle name="常规 6 6 6 3 2" xfId="2020"/>
    <cellStyle name="20% - 强调文字颜色 5 2 2 5 5" xfId="2021"/>
    <cellStyle name="常规 5 3 3 9" xfId="2022"/>
    <cellStyle name="常规 24 4 5" xfId="2023"/>
    <cellStyle name="常规 10 6 7 3" xfId="2024"/>
    <cellStyle name="常规 4 4 3 3 2" xfId="2025"/>
    <cellStyle name="常规 4 2 2 2 4 5 2" xfId="2026"/>
    <cellStyle name="常规 6 2 2 4 2 2 3" xfId="2027"/>
    <cellStyle name="常规 7 3 3 3 11" xfId="2028"/>
    <cellStyle name="20% - 强调文字颜色 2 2 2 2 7 2" xfId="2029"/>
    <cellStyle name="20% - 强调文字颜色 1 14 2" xfId="2030"/>
    <cellStyle name="常规 9 3 2 2 2" xfId="2031"/>
    <cellStyle name="常规 3 2 2 5 5 3" xfId="2032"/>
    <cellStyle name="常规 8 4 3 4 2 2" xfId="2033"/>
    <cellStyle name="常规 2 2 4 2 4 6" xfId="2034"/>
    <cellStyle name="20% - 强调文字颜色 1 2 5 4" xfId="2035"/>
    <cellStyle name="常规 2 7 8" xfId="2036"/>
    <cellStyle name="20% - 强调文字颜色 3 9 2" xfId="2037"/>
    <cellStyle name="常规 2 2 9 3 2 2 2" xfId="2038"/>
    <cellStyle name="常规 3 2 5 6 3" xfId="2039"/>
    <cellStyle name="常规 6 4 4 4 3" xfId="2040"/>
    <cellStyle name="常规 7 4 3 2 3 3 2 2" xfId="2041"/>
    <cellStyle name="20% - 强调文字颜色 2 2 2 9 2" xfId="2042"/>
    <cellStyle name="60% - 强调文字颜色 4 2 2 7" xfId="2043"/>
    <cellStyle name="常规 21 2 4 4 3" xfId="2044"/>
    <cellStyle name="常规 5 2 2 3 7" xfId="2045"/>
    <cellStyle name="常规 2 2 3 2 5 4 2 2" xfId="2046"/>
    <cellStyle name="常规 23 4 3 2 2" xfId="2047"/>
    <cellStyle name="60% - 强调文字颜色 2 2 2 2 5 2" xfId="2048"/>
    <cellStyle name="常规 7 2 4 3 2 2 3 2 2" xfId="2049"/>
    <cellStyle name="常规 2 2 4 7 2 2" xfId="2050"/>
    <cellStyle name="常规 6 6 2 6 3 2 2" xfId="2051"/>
    <cellStyle name="常规 12 3 4 2 2" xfId="2052"/>
    <cellStyle name="60% - 强调文字颜色 5 2 3 3 3" xfId="2053"/>
    <cellStyle name="常规 7 4 6 5" xfId="2054"/>
    <cellStyle name="好 2 2 4 5 2" xfId="2055"/>
    <cellStyle name="20% - 强调文字颜色 1 11 2" xfId="2056"/>
    <cellStyle name="常规 9 2 3 2 4 6" xfId="2057"/>
    <cellStyle name="常规 11 3 8 2" xfId="2058"/>
    <cellStyle name="常规 7 2 4 3 2 4" xfId="2059"/>
    <cellStyle name="20% - 强调文字颜色 3 2 2" xfId="2060"/>
    <cellStyle name="40% - 强调文字颜色 5 2 2 2 3 6" xfId="2061"/>
    <cellStyle name="常规 27 3 2 3 5" xfId="2062"/>
    <cellStyle name="常规 6 6 2 2 5 4 2 2" xfId="2063"/>
    <cellStyle name="常规 6 3 3 3 7" xfId="2064"/>
    <cellStyle name="常规 6 3 2 4 5 2 2" xfId="2065"/>
    <cellStyle name="常规 18 2 2 6" xfId="2066"/>
    <cellStyle name="常规 23 2 2 6" xfId="2067"/>
    <cellStyle name="常规 2 2 3 2 3 3 6" xfId="2068"/>
    <cellStyle name="常规 6 2 3 2 3 4 2 2" xfId="2069"/>
    <cellStyle name="常规 9 2 5 3 3" xfId="2070"/>
    <cellStyle name="常规 21 2 3 7 2" xfId="2071"/>
    <cellStyle name="常规 21 3 2 2 4 3" xfId="2072"/>
    <cellStyle name="常规 10 3 6 2 3" xfId="2073"/>
    <cellStyle name="常规 9 2 7 5" xfId="2074"/>
    <cellStyle name="常规 21 2 3 4 2 2 2" xfId="2075"/>
    <cellStyle name="常规 39 5" xfId="2076"/>
    <cellStyle name="常规 44 5" xfId="2077"/>
    <cellStyle name="解释性文本 2 7 3" xfId="2078"/>
    <cellStyle name="常规 2 5 4 2 4 2" xfId="2079"/>
    <cellStyle name="常规 10 2 4 4 2 3" xfId="2080"/>
    <cellStyle name="20% - 强调文字颜色 2 2 2 2 8 2" xfId="2081"/>
    <cellStyle name="20% - 强调文字颜色 1 20 2" xfId="2082"/>
    <cellStyle name="20% - 强调文字颜色 1 15 2" xfId="2083"/>
    <cellStyle name="常规 9 3 2 3 2" xfId="2084"/>
    <cellStyle name="常规 11 5 2 3 2" xfId="2085"/>
    <cellStyle name="常规 9 4 4" xfId="2086"/>
    <cellStyle name="常规 2 3 2 2 3 4" xfId="2087"/>
    <cellStyle name="常规 10 3 5 6" xfId="2088"/>
    <cellStyle name="强调文字颜色 2 2 2 2 11" xfId="2089"/>
    <cellStyle name="40% - 强调文字颜色 1 6" xfId="2090"/>
    <cellStyle name="常规 56 4 2" xfId="2091"/>
    <cellStyle name="常规 61 4 2" xfId="2092"/>
    <cellStyle name="强调文字颜色 6 2 2 5 4" xfId="2093"/>
    <cellStyle name="常规 2 4 4 3 2 2 2" xfId="2094"/>
    <cellStyle name="常规 3 3 3 4 5 2" xfId="2095"/>
    <cellStyle name="常规 15 2 2 7 2" xfId="2096"/>
    <cellStyle name="常规 20 2 2 7 2" xfId="2097"/>
    <cellStyle name="常规 2 2 2 2 2 3 6" xfId="2098"/>
    <cellStyle name="常规 8 2 4 3 3" xfId="2099"/>
    <cellStyle name="40% - 强调文字颜色 3 2 2 2 3 3" xfId="2100"/>
    <cellStyle name="常规 6 6 2 3 4 2" xfId="2101"/>
    <cellStyle name="常规 5 2 5 2 2 3 2" xfId="2102"/>
    <cellStyle name="常规 3 2 7 4 2 2" xfId="2103"/>
    <cellStyle name="40% - 强调文字颜色 4 18 2" xfId="2104"/>
    <cellStyle name="常规 7 3 4 3 2 2 2" xfId="2105"/>
    <cellStyle name="常规 3 2 3 3 2 2 2" xfId="2106"/>
    <cellStyle name="常规 4 2 2 2 2 4" xfId="2107"/>
    <cellStyle name="常规 7 3 3 3 2 2 5 2" xfId="2108"/>
    <cellStyle name="常规 15 4 3 5 3" xfId="2109"/>
    <cellStyle name="20% - 强调文字颜色 1 2 2 9" xfId="2110"/>
    <cellStyle name="60% - 强调文字颜色 6 2 2 2 2" xfId="2111"/>
    <cellStyle name="常规 2 2 7 4 2 2" xfId="2112"/>
    <cellStyle name="常规 2 2 3 2 5 5 3" xfId="2113"/>
    <cellStyle name="常规 8 5 2 2 3" xfId="2114"/>
    <cellStyle name="常规 49 2 3 3 2" xfId="2115"/>
    <cellStyle name="常规 54 2 3 3 2" xfId="2116"/>
    <cellStyle name="常规 6 5 2 4 2 3" xfId="2117"/>
    <cellStyle name="常规 6 2 12 3" xfId="2118"/>
    <cellStyle name="常规 2 3 3 4 3" xfId="2119"/>
    <cellStyle name="20% - 强调文字颜色 1 13 2" xfId="2120"/>
    <cellStyle name="常规 5 2 6 3 3 2 2" xfId="2121"/>
    <cellStyle name="常规 10 8 3" xfId="2122"/>
    <cellStyle name="20% - 强调文字颜色 2 2 2 2 9" xfId="2123"/>
    <cellStyle name="20% - 强调文字颜色 1 16" xfId="2124"/>
    <cellStyle name="40% - 强调文字颜色 2 6" xfId="2125"/>
    <cellStyle name="常规 56 5 2" xfId="2126"/>
    <cellStyle name="常规 61 5 2" xfId="2127"/>
    <cellStyle name="常规 3 2 2 2 6 5 3" xfId="2128"/>
    <cellStyle name="常规 14 7" xfId="2129"/>
    <cellStyle name="常规 2 4 4 3 2 3 2" xfId="2130"/>
    <cellStyle name="常规 3 3 3 4 6 2" xfId="2131"/>
    <cellStyle name="常规 2 2 2 2 2 4 6" xfId="2132"/>
    <cellStyle name="常规 8 2 4 4 3" xfId="2133"/>
    <cellStyle name="40% - 强调文字颜色 3 2 2 2 4 3" xfId="2134"/>
    <cellStyle name="常规 6 6 2 3 5 2" xfId="2135"/>
    <cellStyle name="常规 2 2 2 3 3 7 2" xfId="2136"/>
    <cellStyle name="常规 6 7 3 2 6" xfId="2137"/>
    <cellStyle name="60% - 强调文字颜色 4 2 2 2 8 3" xfId="2138"/>
    <cellStyle name="常规 2 6 2 4 4 3" xfId="2139"/>
    <cellStyle name="常规 7 4 2 2 4" xfId="2140"/>
    <cellStyle name="常规 3 7 2 4 4 2 2" xfId="2141"/>
    <cellStyle name="20% - 强调文字颜色 2 7" xfId="2142"/>
    <cellStyle name="常规 3 6 6 2 3" xfId="2143"/>
    <cellStyle name="常规 6 5 2 2 9 2" xfId="2144"/>
    <cellStyle name="常规 45 3 5" xfId="2145"/>
    <cellStyle name="常规 50 3 5" xfId="2146"/>
    <cellStyle name="常规 5 2 3 2 2 2 5" xfId="2147"/>
    <cellStyle name="常规 15 2 3 4 5" xfId="2148"/>
    <cellStyle name="常规 5 3 3 7 2" xfId="2149"/>
    <cellStyle name="常规 4 8 5 2" xfId="2150"/>
    <cellStyle name="常规 49 2 3 3" xfId="2151"/>
    <cellStyle name="常规 54 2 3 3" xfId="2152"/>
    <cellStyle name="20% - 强调文字颜色 2 9" xfId="2153"/>
    <cellStyle name="常规 4 2 5 5 3" xfId="2154"/>
    <cellStyle name="常规 15 2 3 4 7" xfId="2155"/>
    <cellStyle name="常规 7 3 3 4 4 3 2 2" xfId="2156"/>
    <cellStyle name="常规 3 7 4 5" xfId="2157"/>
    <cellStyle name="20% - 强调文字颜色 2 7 2" xfId="2158"/>
    <cellStyle name="常规 3 2 4 4 3" xfId="2159"/>
    <cellStyle name="常规 6 6 2 2 2 6 2" xfId="2160"/>
    <cellStyle name="检查单元格 2 3 9" xfId="2161"/>
    <cellStyle name="常规 11 3 2 3 3" xfId="2162"/>
    <cellStyle name="常规 15 2 3 4 5 2" xfId="2163"/>
    <cellStyle name="常规 5 3 3 7 2 2" xfId="2164"/>
    <cellStyle name="常规 2 2 7 2 8 2" xfId="2165"/>
    <cellStyle name="常规 9 2 6 5" xfId="2166"/>
    <cellStyle name="好 2 4 2 5 2" xfId="2167"/>
    <cellStyle name="常规 2 7 5 2 3" xfId="2168"/>
    <cellStyle name="常规 2 3 5 2 6 2" xfId="2169"/>
    <cellStyle name="常规 15 4 7 2 2" xfId="2170"/>
    <cellStyle name="常规 29 2 2 2 2 2" xfId="2171"/>
    <cellStyle name="常规 34 2 2 2 2 2" xfId="2172"/>
    <cellStyle name="常规 6 5 2 3 3 2 2 2" xfId="2173"/>
    <cellStyle name="常规 7 2 4 6 3 3" xfId="2174"/>
    <cellStyle name="常规 7 2 5 8" xfId="2175"/>
    <cellStyle name="注释 2 12 3" xfId="2176"/>
    <cellStyle name="常规 6 2 7 3 3" xfId="2177"/>
    <cellStyle name="常规 13 3 2 2 4 2" xfId="2178"/>
    <cellStyle name="常规 2 3 3 3 4 3" xfId="2179"/>
    <cellStyle name="常规 26 4 2" xfId="2180"/>
    <cellStyle name="常规 31 4 2" xfId="2181"/>
    <cellStyle name="常规 2 3 3 3 3 2 3" xfId="2182"/>
    <cellStyle name="常规 2 4 2 2 2 2 4 2 2" xfId="2183"/>
    <cellStyle name="40% - 强调文字颜色 5 2 2 2 2 3 2" xfId="2184"/>
    <cellStyle name="常规 5 3 4 2 4 2 2" xfId="2185"/>
    <cellStyle name="常规 17 2 2 2 4 2 2" xfId="2186"/>
    <cellStyle name="常规 27 6 2" xfId="2187"/>
    <cellStyle name="常规 32 6 2" xfId="2188"/>
    <cellStyle name="解释性文本 2 2 2 2 4 2 2" xfId="2189"/>
    <cellStyle name="常规 2 3 3 3 4 4 3" xfId="2190"/>
    <cellStyle name="常规 4 2 10 2" xfId="2191"/>
    <cellStyle name="常规 2 3 3 2 2 8" xfId="2192"/>
    <cellStyle name="常规 27 3 2 2" xfId="2193"/>
    <cellStyle name="常规 32 3 2 2" xfId="2194"/>
    <cellStyle name="常规 5 6 2 6 2" xfId="2195"/>
    <cellStyle name="常规 6 9 6 4 2 2" xfId="2196"/>
    <cellStyle name="常规 10 12 3" xfId="2197"/>
    <cellStyle name="40% - 强调文字颜色 3 2 2 2 8 3" xfId="2198"/>
    <cellStyle name="常规 6 4 2 2 2 2 6 2" xfId="2199"/>
    <cellStyle name="常规 17 2 3 7" xfId="2200"/>
    <cellStyle name="常规 7 4 6 4 2 2" xfId="2201"/>
    <cellStyle name="常规 2 2 2 2 3 4 4 2 2" xfId="2202"/>
    <cellStyle name="强调文字颜色 1 2 4 3" xfId="2203"/>
    <cellStyle name="常规 3 2 2 2 4 2" xfId="2204"/>
    <cellStyle name="常规 10 2 4 2 3 2 3" xfId="2205"/>
    <cellStyle name="常规 9 2 2 4" xfId="2206"/>
    <cellStyle name="常规 10 2 7 2 4" xfId="2207"/>
    <cellStyle name="常规 19" xfId="2208"/>
    <cellStyle name="常规 24" xfId="2209"/>
    <cellStyle name="常规 9 2 2 2 4 4 2 2" xfId="2210"/>
    <cellStyle name="常规 3 2 2 2 2 7 2 2" xfId="2211"/>
    <cellStyle name="常规 2 3 3 3 4 3 2" xfId="2212"/>
    <cellStyle name="常规 7 2 5 2 3 3" xfId="2213"/>
    <cellStyle name="常规 5 6 4 5" xfId="2214"/>
    <cellStyle name="常规 6 3 4 3 3 2 2" xfId="2215"/>
    <cellStyle name="常规 13 4 3 4" xfId="2216"/>
    <cellStyle name="强调文字颜色 5 2 2 2 2 4 3" xfId="2217"/>
    <cellStyle name="常规 4 5 6" xfId="2218"/>
    <cellStyle name="常规 6 2 2 6" xfId="2219"/>
    <cellStyle name="注释 2 2 2 7 2" xfId="2220"/>
    <cellStyle name="常规 2 2 4 2 4 3" xfId="2221"/>
    <cellStyle name="常规 6 7 3 2 8" xfId="2222"/>
    <cellStyle name="注释 2 2 8 2" xfId="2223"/>
    <cellStyle name="常规 2 4 4 3 2 3 3" xfId="2224"/>
    <cellStyle name="常规 3 2 5 2 4 2 2" xfId="2225"/>
    <cellStyle name="常规 10 2 2 4 4" xfId="2226"/>
    <cellStyle name="常规 2 4 2 3 3 4" xfId="2227"/>
    <cellStyle name="常规 9 6 2 8 2" xfId="2228"/>
    <cellStyle name="计算 2 2 2 2" xfId="2229"/>
    <cellStyle name="40% - 强调文字颜色 4 4" xfId="2230"/>
    <cellStyle name="强调文字颜色 6 2 2 8 2" xfId="2231"/>
    <cellStyle name="常规 6 4 2 2 2 2 4 3" xfId="2232"/>
    <cellStyle name="常规 6 4 2 4 6 2" xfId="2233"/>
    <cellStyle name="常规 2 2 2 3 6 3" xfId="2234"/>
    <cellStyle name="常规 4 3 4 6" xfId="2235"/>
    <cellStyle name="常规 6 8 3 6 2" xfId="2236"/>
    <cellStyle name="常规 10 3 2 5 2 2" xfId="2237"/>
    <cellStyle name="常规 5 2 2 2 7 2 2" xfId="2238"/>
    <cellStyle name="40% - 强调文字颜色 1 2 11" xfId="2239"/>
    <cellStyle name="常规 21 9 2 2" xfId="2240"/>
    <cellStyle name="60% - 强调文字颜色 3 2 3 3 3 2" xfId="2241"/>
    <cellStyle name="40% - 强调文字颜色 6 2 2 2 2 2" xfId="2242"/>
    <cellStyle name="常规 52 2 8" xfId="2243"/>
    <cellStyle name="常规 47 2 8" xfId="2244"/>
    <cellStyle name="常规 3 3 2 3 3 7" xfId="2245"/>
    <cellStyle name="常规 3 3 3 2 3 2 2 2" xfId="2246"/>
    <cellStyle name="常规 8 5 4 6 2" xfId="2247"/>
    <cellStyle name="强调文字颜色 1 2 3 9 3" xfId="2248"/>
    <cellStyle name="40% - 强调文字颜色 6 2 2 2 2 3" xfId="2249"/>
    <cellStyle name="常规 9 6 2 3 3 2" xfId="2250"/>
    <cellStyle name="常规 15 2 3 4 6" xfId="2251"/>
    <cellStyle name="常规 5 3 3 7 3" xfId="2252"/>
    <cellStyle name="常规 2 3 4 2 2 6 2" xfId="2253"/>
    <cellStyle name="20% - 强调文字颜色 1 2 2 5 6" xfId="2254"/>
    <cellStyle name="常规 7 4 3 2 2 3 3" xfId="2255"/>
    <cellStyle name="60% - 强调文字颜色 4 2 6 6" xfId="2256"/>
    <cellStyle name="常规 4 2 2 2 2 3 3 2 2" xfId="2257"/>
    <cellStyle name="常规 2 6 3 2 5 3" xfId="2258"/>
    <cellStyle name="40% - 强调文字颜色 2 19" xfId="2259"/>
    <cellStyle name="常规 7 3 3 4 3 5 2" xfId="2260"/>
    <cellStyle name="常规 8 2 2 3 2 3 2 3" xfId="2261"/>
    <cellStyle name="40% - 强调文字颜色 3 2 2 2" xfId="2262"/>
    <cellStyle name="常规 9 3 6 3" xfId="2263"/>
    <cellStyle name="60% - 强调文字颜色 3 2 3 3 4 2" xfId="2264"/>
    <cellStyle name="常规 10 2 6 2 3 2 3" xfId="2265"/>
    <cellStyle name="常规 6 2 3 2 9 2" xfId="2266"/>
    <cellStyle name="常规 7 2 5 2 3 2 2 2" xfId="2267"/>
    <cellStyle name="标题 2 2 2 2" xfId="2268"/>
    <cellStyle name="常规 35 2 2" xfId="2269"/>
    <cellStyle name="常规 40 2 2" xfId="2270"/>
    <cellStyle name="常规 10 2 3 3 2 5 2 2" xfId="2271"/>
    <cellStyle name="常规 36 3 4 3" xfId="2272"/>
    <cellStyle name="常规 41 3 4 3" xfId="2273"/>
    <cellStyle name="常规 2 2 2 3 3 4 3 2" xfId="2274"/>
    <cellStyle name="常规 5 2 5 5" xfId="2275"/>
    <cellStyle name="常规 2 2 3 2 7 2" xfId="2276"/>
    <cellStyle name="20% - 强调文字颜色 5 2 2 10 2" xfId="2277"/>
    <cellStyle name="20% - 强调文字颜色 5 2 2 11 2" xfId="2278"/>
    <cellStyle name="常规 2 3 3 2 3 5" xfId="2279"/>
    <cellStyle name="20% - 强调文字颜色 2 2 13" xfId="2280"/>
    <cellStyle name="常规 39 2 4 2" xfId="2281"/>
    <cellStyle name="常规 44 2 4 2" xfId="2282"/>
    <cellStyle name="常规 2 4 5 5" xfId="2283"/>
    <cellStyle name="60% - 强调文字颜色 5 2 4 3 3" xfId="2284"/>
    <cellStyle name="常规 7 5 6 5" xfId="2285"/>
    <cellStyle name="常规 4 2 6 3 2 2 2" xfId="2286"/>
    <cellStyle name="常规 15 2 2 2 5 2 2" xfId="2287"/>
    <cellStyle name="40% - 强调文字颜色 2 2 3" xfId="2288"/>
    <cellStyle name="常规 14 2 2 6 2" xfId="2289"/>
    <cellStyle name="常规 6 3 3 3 4 4 2 2" xfId="2290"/>
    <cellStyle name="强调文字颜色 6 2 5 3 3" xfId="2291"/>
    <cellStyle name="常规 10 2 2 3 2 4" xfId="2292"/>
    <cellStyle name="常规 6 5 5 2 5 2" xfId="2293"/>
    <cellStyle name="常规 2 4 2 6 2 3" xfId="2294"/>
    <cellStyle name="常规 2 2 2 4 2 2" xfId="2295"/>
    <cellStyle name="常规 2 4 3 2 2 3 3 2 2" xfId="2296"/>
    <cellStyle name="常规 6 9 6 3 2 2" xfId="2297"/>
    <cellStyle name="20% - 强调文字颜色 2 2 3 3 4 2" xfId="2298"/>
    <cellStyle name="60% - 强调文字颜色 3 2 10" xfId="2299"/>
    <cellStyle name="20% - 强调文字颜色 4 2 2 2 8 3" xfId="2300"/>
    <cellStyle name="常规 10 10 3 4" xfId="2301"/>
    <cellStyle name="常规 23 7 2 2" xfId="2302"/>
    <cellStyle name="常规 2 4 3 2 2 5 2" xfId="2303"/>
    <cellStyle name="常规 3 2 2 4 8 2" xfId="2304"/>
    <cellStyle name="20% - 强调文字颜色 4 2 2 2 9 3" xfId="2305"/>
    <cellStyle name="常规 6 5 2 2 2 4 2 2" xfId="2306"/>
    <cellStyle name="强调文字颜色 1 2" xfId="2307"/>
    <cellStyle name="常规 6 2 2 4 3 2 3" xfId="2308"/>
    <cellStyle name="常规 2 4 3 2 2 6 3" xfId="2309"/>
    <cellStyle name="20% - 强调文字颜色 5 2 2 7 2" xfId="2310"/>
    <cellStyle name="常规 19 6 2" xfId="2311"/>
    <cellStyle name="常规 24 6 2" xfId="2312"/>
    <cellStyle name="常规 10 2 2 2 2 2 4" xfId="2313"/>
    <cellStyle name="常规 2 2 3 3 3 2 2 3" xfId="2314"/>
    <cellStyle name="20% - 强调文字颜色 5 2 6 4 2" xfId="2315"/>
    <cellStyle name="常规 6 5 5 5 3" xfId="2316"/>
    <cellStyle name="常规 2 2 3 7 4 3" xfId="2317"/>
    <cellStyle name="常规 28 3 2" xfId="2318"/>
    <cellStyle name="常规 33 3 2" xfId="2319"/>
    <cellStyle name="常规 2 2 2 2 2 2 3 4 2" xfId="2320"/>
    <cellStyle name="常规 7 6 2 6" xfId="2321"/>
    <cellStyle name="常规 2 6 6 7 2 2" xfId="2322"/>
    <cellStyle name="常规 10 2 2 2 2 7" xfId="2323"/>
    <cellStyle name="常规 7 2 3 3 4 2 2 2" xfId="2324"/>
    <cellStyle name="常规 16 4 3" xfId="2325"/>
    <cellStyle name="常规 21 4 3" xfId="2326"/>
    <cellStyle name="常规 6 6 2 2 5 4 3" xfId="2327"/>
    <cellStyle name="20% - 强调文字颜色 3 2 2 2 2 4" xfId="2328"/>
    <cellStyle name="常规 7 2 5 3 2 5" xfId="2329"/>
    <cellStyle name="常规 3 2 2 3 3 2 3 2 2" xfId="2330"/>
    <cellStyle name="常规 6 3 2 2 3 4" xfId="2331"/>
    <cellStyle name="常规 9 2 3 7 2" xfId="2332"/>
    <cellStyle name="常规 15 2 3 3 6" xfId="2333"/>
    <cellStyle name="常规 5 3 3 6 3" xfId="2334"/>
    <cellStyle name="常规 2 7 4 2 2" xfId="2335"/>
    <cellStyle name="常规 5 5 7 3" xfId="2336"/>
    <cellStyle name="常规 4 3 6 5 3" xfId="2337"/>
    <cellStyle name="常规 16 4 4" xfId="2338"/>
    <cellStyle name="常规 21 4 4" xfId="2339"/>
    <cellStyle name="常规 4 2 3 4 3 2" xfId="2340"/>
    <cellStyle name="常规 2 4 4 3 7 2" xfId="2341"/>
    <cellStyle name="20% - 强调文字颜色 1 2 9" xfId="2342"/>
    <cellStyle name="常规 7 2 3 4 4 4 2" xfId="2343"/>
    <cellStyle name="常规 4 2 6 8" xfId="2344"/>
    <cellStyle name="常规 2 2 2 3 4 3 4 2" xfId="2345"/>
    <cellStyle name="注释 2 3 4 2 2" xfId="2346"/>
    <cellStyle name="常规 2 7 4 2 3" xfId="2347"/>
    <cellStyle name="40% - 强调文字颜色 3 2 3 9 2" xfId="2348"/>
    <cellStyle name="常规 2 2 9 2 4 3 2" xfId="2349"/>
    <cellStyle name="标题 1 2 2 6 2" xfId="2350"/>
    <cellStyle name="常规 9 3 3 4 2" xfId="2351"/>
    <cellStyle name="常规 4 3 3 3 7" xfId="2352"/>
    <cellStyle name="常规 10 8 2 2 3 2 2" xfId="2353"/>
    <cellStyle name="常规 6 5 3 3 2 2 5 2" xfId="2354"/>
    <cellStyle name="常规 3 2 2 2 3 2 2 2 2 2" xfId="2355"/>
    <cellStyle name="常规 4 3 6 6" xfId="2356"/>
    <cellStyle name="常规 2 2 2 3 8 3" xfId="2357"/>
    <cellStyle name="20% - 强调文字颜色 2 3 2" xfId="2358"/>
    <cellStyle name="20% - 强调文字颜色 3 14 2" xfId="2359"/>
    <cellStyle name="常规 21 2 3 3 2 2 2" xfId="2360"/>
    <cellStyle name="常规 2 2 2 2 4 3 5" xfId="2361"/>
    <cellStyle name="常规 8 2 6 3 2" xfId="2362"/>
    <cellStyle name="常规 2 5 3 2 4 2" xfId="2363"/>
    <cellStyle name="20% - 强调文字颜色 3 20" xfId="2364"/>
    <cellStyle name="20% - 强调文字颜色 3 15" xfId="2365"/>
    <cellStyle name="20% - 强调文字颜色 2 2 2 8 2" xfId="2366"/>
    <cellStyle name="40% - 强调文字颜色 4 16 2" xfId="2367"/>
    <cellStyle name="常规 3 3 5 7" xfId="2368"/>
    <cellStyle name="常规 6 7 3 7 3" xfId="2369"/>
    <cellStyle name="20% - 强调文字颜色 5 2 7" xfId="2370"/>
    <cellStyle name="60% - 强调文字颜色 2 2 2 2 7" xfId="2371"/>
    <cellStyle name="常规 3 4 3 2 5 2" xfId="2372"/>
    <cellStyle name="常规 2 3 6 2 5 2" xfId="2373"/>
    <cellStyle name="常规 2 4 5 3 3 2" xfId="2374"/>
    <cellStyle name="常规 6 3 2 2 2 2 6" xfId="2375"/>
    <cellStyle name="常规 49 2 5 3" xfId="2376"/>
    <cellStyle name="常规 54 2 5 3" xfId="2377"/>
    <cellStyle name="常规 8 12" xfId="2378"/>
    <cellStyle name="常规 10 2 8 2" xfId="2379"/>
    <cellStyle name="常规 7 2 3 2 2 4" xfId="2380"/>
    <cellStyle name="标题 4 2 2 2" xfId="2381"/>
    <cellStyle name="常规 6 2 2 3 2 5 2 2" xfId="2382"/>
    <cellStyle name="40% - 强调文字颜色 4 17 2" xfId="2383"/>
    <cellStyle name="常规 3 3 6 7" xfId="2384"/>
    <cellStyle name="常规 6 7 3 8 3" xfId="2385"/>
    <cellStyle name="常规 6 2 5 3 2 2" xfId="2386"/>
    <cellStyle name="常规 6 4 2 3 2 2 3 2" xfId="2387"/>
    <cellStyle name="常规 3 2 2 4 3 5" xfId="2388"/>
    <cellStyle name="常规 6 4 8 2 2" xfId="2389"/>
    <cellStyle name="常规 6 3 2 3 4 4" xfId="2390"/>
    <cellStyle name="40% - 强调文字颜色 4 18" xfId="2391"/>
    <cellStyle name="常规 7 3 4 3 2 2" xfId="2392"/>
    <cellStyle name="常规 10 2 4 2 3 3 2 2" xfId="2393"/>
    <cellStyle name="常规 9 2 3 3 2" xfId="2394"/>
    <cellStyle name="常规 6 4 4 2 3 4" xfId="2395"/>
    <cellStyle name="常规 9 2 2 2 2 4 2" xfId="2396"/>
    <cellStyle name="强调文字颜色 4 2 2 5 6" xfId="2397"/>
    <cellStyle name="常规 3 3 4 2 2 4 2" xfId="2398"/>
    <cellStyle name="常规 12 3 2 3 2 2" xfId="2399"/>
    <cellStyle name="常规 2 9 3 3 3" xfId="2400"/>
    <cellStyle name="60% - 强调文字颜色 5 2 3 5 2" xfId="2401"/>
    <cellStyle name="常规 6 8 2 2 2 5" xfId="2402"/>
    <cellStyle name="常规 13 3 2 3" xfId="2403"/>
    <cellStyle name="常规 3 2 3 3 4 2 2" xfId="2404"/>
    <cellStyle name="常规 4 2 2 4 2 4" xfId="2405"/>
    <cellStyle name="常规 6 6 2 2 2 3 2 3" xfId="2406"/>
    <cellStyle name="好 2 6 6" xfId="2407"/>
    <cellStyle name="常规 14 4 5" xfId="2408"/>
    <cellStyle name="常规 4 2 3 2 3 3" xfId="2409"/>
    <cellStyle name="常规 3 2 2 2 2 7" xfId="2410"/>
    <cellStyle name="常规 13 3 2 4" xfId="2411"/>
    <cellStyle name="常规 3 2 3 3 4 2 3" xfId="2412"/>
    <cellStyle name="常规 4 2 2 4 2 5" xfId="2413"/>
    <cellStyle name="常规 15 4 2 3 2 3" xfId="2414"/>
    <cellStyle name="20% - 强调文字颜色 3 2 2 2 5" xfId="2415"/>
    <cellStyle name="警告文本 2 3 2 3 3" xfId="2416"/>
    <cellStyle name="常规 8 5 3 7 3" xfId="2417"/>
    <cellStyle name="常规 3 2 2 4 2 7" xfId="2418"/>
    <cellStyle name="20% - 强调文字颜色 3 2 10" xfId="2419"/>
    <cellStyle name="常规 7 4 3 2 2" xfId="2420"/>
    <cellStyle name="常规 14 2 5 4" xfId="2421"/>
    <cellStyle name="常规 55 2 2 5 2" xfId="2422"/>
    <cellStyle name="常规 3 2 3 3 2 5 3" xfId="2423"/>
    <cellStyle name="常规 10 8 2 3 6" xfId="2424"/>
    <cellStyle name="60% - 强调文字颜色 3 2 2 8 2" xfId="2425"/>
    <cellStyle name="常规 3 2 2 2 3 2 3 5" xfId="2426"/>
    <cellStyle name="40% - 强调文字颜色 6 2 2 3 3 3" xfId="2427"/>
    <cellStyle name="强调文字颜色 5 2 2 2 4 3" xfId="2428"/>
    <cellStyle name="60% - 强调文字颜色 4 2 2 5 3" xfId="2429"/>
    <cellStyle name="常规 5 2 2 3 5 3" xfId="2430"/>
    <cellStyle name="20% - 强调文字颜色 1 2 2 2 9 2" xfId="2431"/>
    <cellStyle name="40% - 强调文字颜色 2 2 2 2 4 3" xfId="2432"/>
    <cellStyle name="常规 4 4 8 2" xfId="2433"/>
    <cellStyle name="常规 3 2 2 5 3 6" xfId="2434"/>
    <cellStyle name="常规 2 2 8 3 2 2 2" xfId="2435"/>
    <cellStyle name="常规 2 2 5 6 3" xfId="2436"/>
    <cellStyle name="20% - 强调文字颜色 3 2 13" xfId="2437"/>
    <cellStyle name="常规 7 4 3 2 5" xfId="2438"/>
    <cellStyle name="常规 15 2 2 2 3 2 2 2" xfId="2439"/>
    <cellStyle name="常规 17 3 3 3 2 2" xfId="2440"/>
    <cellStyle name="常规 22 3 3 3 2 2" xfId="2441"/>
    <cellStyle name="常规 7 2 4 3 8" xfId="2442"/>
    <cellStyle name="常规 5 2 4 2 5 3" xfId="2443"/>
    <cellStyle name="60% - 强调文字颜色 4 2 8" xfId="2444"/>
    <cellStyle name="常规 2 2 3 2 4 6" xfId="2445"/>
    <cellStyle name="常规 2 2 2 2 2 8" xfId="2446"/>
    <cellStyle name="常规 10 3 2 8" xfId="2447"/>
    <cellStyle name="常规 9 6 6 2" xfId="2448"/>
    <cellStyle name="常规 6 10 2 2 7" xfId="2449"/>
    <cellStyle name="常规 3 3 2 2 9" xfId="2450"/>
    <cellStyle name="常规 7 2 2 3 2 2 2" xfId="2451"/>
    <cellStyle name="常规 21 2 3 2 6 2 2" xfId="2452"/>
    <cellStyle name="常规 6 3 3 5 3 2 2" xfId="2453"/>
    <cellStyle name="常规 4 2 5 2 3 2 3" xfId="2454"/>
    <cellStyle name="常规 2 4 4 2 3 3" xfId="2455"/>
    <cellStyle name="常规 3 3 2 5 6" xfId="2456"/>
    <cellStyle name="常规 3 2 3 8" xfId="2457"/>
    <cellStyle name="常规 6 7 2 5 4" xfId="2458"/>
    <cellStyle name="常规 10 4 2 5 3" xfId="2459"/>
    <cellStyle name="60% - 强调文字颜色 1 2 2 3 3 3" xfId="2460"/>
    <cellStyle name="常规 2 3 5 3 3 2" xfId="2461"/>
    <cellStyle name="常规 3 3 2 3 9" xfId="2462"/>
    <cellStyle name="常规 7 2 2 3 2 3 2" xfId="2463"/>
    <cellStyle name="常规 3 4 4 7" xfId="2464"/>
    <cellStyle name="常规 6 7 4 6 3" xfId="2465"/>
    <cellStyle name="常规 3 2 3 8 2" xfId="2466"/>
    <cellStyle name="常规 6 7 2 5 4 2" xfId="2467"/>
    <cellStyle name="20% - 强调文字颜色 5 2 2 2 3 5" xfId="2468"/>
    <cellStyle name="常规 2 2 3 3 2 4 5" xfId="2469"/>
    <cellStyle name="常规 9 3 4 4 2" xfId="2470"/>
    <cellStyle name="常规 3 4 2 2 2 6" xfId="2471"/>
    <cellStyle name="常规 7 2 3 3 2 3 2 2 2" xfId="2472"/>
    <cellStyle name="20% - 强调文字颜色 3 2 2 2 2 3" xfId="2473"/>
    <cellStyle name="常规 12 3 8 2" xfId="2474"/>
    <cellStyle name="常规 7 2 5 3 2 4" xfId="2475"/>
    <cellStyle name="常规 2 4 2 5 3" xfId="2476"/>
    <cellStyle name="常规 12 3 2 2 6" xfId="2477"/>
    <cellStyle name="常规 10 8 2 3 2 2" xfId="2478"/>
    <cellStyle name="常规 2 2 5 2 3 4 2" xfId="2479"/>
    <cellStyle name="60% - 强调文字颜色 1 2 3 2 3 3" xfId="2480"/>
    <cellStyle name="40% - 强调文字颜色 3 2 2 2 3 4 2" xfId="2481"/>
    <cellStyle name="常规 2 2 2 5 3 4 2" xfId="2482"/>
    <cellStyle name="常规 25 2 2 5 2 2" xfId="2483"/>
    <cellStyle name="常规 30 2 2 5 2 2" xfId="2484"/>
    <cellStyle name="常规 5 2 3 3 2 2 2" xfId="2485"/>
    <cellStyle name="强调文字颜色 3 2 3 7 3" xfId="2486"/>
    <cellStyle name="常规 4 2 8 3 2" xfId="2487"/>
    <cellStyle name="20% - 强调文字颜色 6 2 2 9" xfId="2488"/>
    <cellStyle name="40% - 强调文字颜色 5 2 3 8 3" xfId="2489"/>
    <cellStyle name="常规 10 2 5" xfId="2490"/>
    <cellStyle name="常规 2 6 2 6" xfId="2491"/>
    <cellStyle name="常规 6 6 6 4 2" xfId="2492"/>
    <cellStyle name="常规 3 2 3 9" xfId="2493"/>
    <cellStyle name="常规 6 7 2 5 5" xfId="2494"/>
    <cellStyle name="常规 15 2 2 7 2 2" xfId="2495"/>
    <cellStyle name="常规 2 2 2 2 2 3 6 2" xfId="2496"/>
    <cellStyle name="常规 8 2 4 3 3 2" xfId="2497"/>
    <cellStyle name="常规 3 4 4 3 4 3" xfId="2498"/>
    <cellStyle name="常规 3 2 2 3 3 2 5 2" xfId="2499"/>
    <cellStyle name="强调文字颜色 4 2 5 2 2 2" xfId="2500"/>
    <cellStyle name="常规 7 2 4 2 4 5" xfId="2501"/>
    <cellStyle name="常规 8 3 3 4 3 2 2" xfId="2502"/>
    <cellStyle name="常规 7 2 5 3 9 2 2" xfId="2503"/>
    <cellStyle name="常规 2 10 2 4 2 2" xfId="2504"/>
    <cellStyle name="常规 7 8 2 2 5 2" xfId="2505"/>
    <cellStyle name="40% - 强调文字颜色 2 12 2" xfId="2506"/>
    <cellStyle name="常规 6 6 4 2 3 2 3" xfId="2507"/>
    <cellStyle name="适中 2 2 5 2" xfId="2508"/>
    <cellStyle name="常规 3 4 2 2 2 5 3" xfId="2509"/>
    <cellStyle name="输入 2 2 3 4 2" xfId="2510"/>
    <cellStyle name="60% - 强调文字颜色 3 2 3 8 2" xfId="2511"/>
    <cellStyle name="常规 9 5 2 2 3 3" xfId="2512"/>
    <cellStyle name="常规 2 6 2 2 2 5 2" xfId="2513"/>
    <cellStyle name="常规 9 2 3 2 4 3 3" xfId="2514"/>
    <cellStyle name="适中 2 2 4 2" xfId="2515"/>
    <cellStyle name="计算 2 8 2 2" xfId="2516"/>
    <cellStyle name="标题 1 2 6" xfId="2517"/>
    <cellStyle name="40% - 强调文字颜色 3 16 2" xfId="2518"/>
    <cellStyle name="常规 6 8 2 3" xfId="2519"/>
    <cellStyle name="常规 2 2 10 2 2 3" xfId="2520"/>
    <cellStyle name="40% - 强调文字颜色 2 2 8 2" xfId="2521"/>
    <cellStyle name="常规 4 2 2 3 2 2 4 2 2" xfId="2522"/>
    <cellStyle name="常规 3 6 2 3 5 3" xfId="2523"/>
    <cellStyle name="汇总 2 4 2 2" xfId="2524"/>
    <cellStyle name="常规 6 2 2 2 10" xfId="2525"/>
    <cellStyle name="常规 2 2 2 3 5 4" xfId="2526"/>
    <cellStyle name="常规 3 2 3 9 3" xfId="2527"/>
    <cellStyle name="常规 6 5 3 3 3 5 2" xfId="2528"/>
    <cellStyle name="常规 2 2 3 2 3 4 4 2 2" xfId="2529"/>
    <cellStyle name="常规 23 2 3 4 2 2" xfId="2530"/>
    <cellStyle name="适中 2 2 5 3" xfId="2531"/>
    <cellStyle name="常规 6 5 3 2 6" xfId="2532"/>
    <cellStyle name="强调文字颜色 5 2 2 11" xfId="2533"/>
    <cellStyle name="常规 3 5 2 6 2 2" xfId="2534"/>
    <cellStyle name="常规 39 2 7" xfId="2535"/>
    <cellStyle name="常规 44 2 7" xfId="2536"/>
    <cellStyle name="40% - 强调文字颜色 4 2 2 2 10" xfId="2537"/>
    <cellStyle name="常规 6 7 2 4 6" xfId="2538"/>
    <cellStyle name="常规 10 3 2 4 3 2" xfId="2539"/>
    <cellStyle name="常规 4 4 4 4 2" xfId="2540"/>
    <cellStyle name="20% - 强调文字颜色 1 2 2" xfId="2541"/>
    <cellStyle name="常规 11 6 2 6 2 2" xfId="2542"/>
    <cellStyle name="常规 9 6 2 3 4" xfId="2543"/>
    <cellStyle name="常规 2 5 3 5 4" xfId="2544"/>
    <cellStyle name="常规 3 3 2 4 3 2 3" xfId="2545"/>
    <cellStyle name="常规 9 3 2 8 2" xfId="2546"/>
    <cellStyle name="20% - 强调文字颜色 4 2 3 2 3 2" xfId="2547"/>
    <cellStyle name="常规 5 5 2 3 4 2" xfId="2548"/>
    <cellStyle name="常规 8 2 6 3 3 3" xfId="2549"/>
    <cellStyle name="常规 6 3 3 3 3 2 2" xfId="2550"/>
    <cellStyle name="适中 2 3 4" xfId="2551"/>
    <cellStyle name="计算 2 9 2" xfId="2552"/>
    <cellStyle name="常规 4 2 2 3 2 2 2 2" xfId="2553"/>
    <cellStyle name="常规 6 5 3 3 7" xfId="2554"/>
    <cellStyle name="常规 47 2 6 2 2" xfId="2555"/>
    <cellStyle name="常规 52 2 6 2 2" xfId="2556"/>
    <cellStyle name="常规 38 3 4 3" xfId="2557"/>
    <cellStyle name="常规 43 3 4 3" xfId="2558"/>
    <cellStyle name="60% - 强调文字颜色 5 2 3 2 3" xfId="2559"/>
    <cellStyle name="常规 7 4 5 5" xfId="2560"/>
    <cellStyle name="好 2 2 4 4 2" xfId="2561"/>
    <cellStyle name="强调文字颜色 5 2 2 2 2 3 2 2" xfId="2562"/>
    <cellStyle name="常规 6 3 3 3 3 2 3" xfId="2563"/>
    <cellStyle name="常规 6 2 8 3 3" xfId="2564"/>
    <cellStyle name="20% - 强调文字颜色 4 2 3 2 3 3" xfId="2565"/>
    <cellStyle name="常规 2 3 6 6" xfId="2566"/>
    <cellStyle name="常规 6 6 3 8 2" xfId="2567"/>
    <cellStyle name="常规 6 3 3 3 3 3" xfId="2568"/>
    <cellStyle name="常规 6 5 5 4" xfId="2569"/>
    <cellStyle name="输出 2 2 9 2" xfId="2570"/>
    <cellStyle name="常规 17 2 2 5" xfId="2571"/>
    <cellStyle name="常规 22 2 2 5" xfId="2572"/>
    <cellStyle name="常规 2 5 3 4 2 2 2" xfId="2573"/>
    <cellStyle name="常规 4 2 4 4 5 2" xfId="2574"/>
    <cellStyle name="常规 15 3 2 2 3 2 2" xfId="2575"/>
    <cellStyle name="常规 4 2 2 2 2 2 3" xfId="2576"/>
    <cellStyle name="常规 2 4 2 2 2 3 2 2 2" xfId="2577"/>
    <cellStyle name="常规 2 4 4 5 4 2" xfId="2578"/>
    <cellStyle name="常规 5 6 3 2 3" xfId="2579"/>
    <cellStyle name="常规 10 2 3 2 2 4" xfId="2580"/>
    <cellStyle name="常规 6 5 2 3 6 2" xfId="2581"/>
    <cellStyle name="常规 2 9 7 2 2" xfId="2582"/>
    <cellStyle name="常规 7 8 7 3" xfId="2583"/>
    <cellStyle name="60% - 强调文字颜色 6 2 3 3 4" xfId="2584"/>
    <cellStyle name="常规 6 4 2 3 2 7 2" xfId="2585"/>
    <cellStyle name="常规 3 8 2 2 2 3" xfId="2586"/>
    <cellStyle name="20% - 强调文字颜色 3 17 2" xfId="2587"/>
    <cellStyle name="常规 7 3 9" xfId="2588"/>
    <cellStyle name="常规 9 2 3 4 2 2 2" xfId="2589"/>
    <cellStyle name="20% - 强调文字颜色 3 2 2 12" xfId="2590"/>
    <cellStyle name="常规 5 4 2 3 2 2" xfId="2591"/>
    <cellStyle name="常规 17 3 2 5 2" xfId="2592"/>
    <cellStyle name="常规 22 3 2 5 2" xfId="2593"/>
    <cellStyle name="常规 2 6 2 2 4 2 2" xfId="2594"/>
    <cellStyle name="常规 2 9 9" xfId="2595"/>
    <cellStyle name="40% - 强调文字颜色 5 2 2 4 2 3" xfId="2596"/>
    <cellStyle name="常规 10 4 2 7 2" xfId="2597"/>
    <cellStyle name="40% - 强调文字颜色 5 2 6" xfId="2598"/>
    <cellStyle name="常规 2 4 10" xfId="2599"/>
    <cellStyle name="常规 7 3 2 2 2 7" xfId="2600"/>
    <cellStyle name="20% - 强调文字颜色 3 2 2 2 6" xfId="2601"/>
    <cellStyle name="40% - 强调文字颜色 5 2 3 4 2" xfId="2602"/>
    <cellStyle name="常规 2 4 11" xfId="2603"/>
    <cellStyle name="常规 7 3 2 2 2 8" xfId="2604"/>
    <cellStyle name="20% - 强调文字颜色 4 2 6 3" xfId="2605"/>
    <cellStyle name="常规 9 3 2" xfId="2606"/>
    <cellStyle name="常规 2 9 4 2 2" xfId="2607"/>
    <cellStyle name="常规 7 5 7 3" xfId="2608"/>
    <cellStyle name="常规 3 3 3 6 2" xfId="2609"/>
    <cellStyle name="常规 6 7 3 5 2 2" xfId="2610"/>
    <cellStyle name="常规 15 6 5 3" xfId="2611"/>
    <cellStyle name="常规 35 4 5" xfId="2612"/>
    <cellStyle name="常规 40 4 5" xfId="2613"/>
    <cellStyle name="解释性文本 2 3 2 5" xfId="2614"/>
    <cellStyle name="常规 11 6 2 2" xfId="2615"/>
    <cellStyle name="适中 2 5 4" xfId="2616"/>
    <cellStyle name="40% - 强调文字颜色 2 2 8" xfId="2617"/>
    <cellStyle name="常规 2 4 11 2" xfId="2618"/>
    <cellStyle name="60% - 强调文字颜色 2 2 2 2 8 2" xfId="2619"/>
    <cellStyle name="输出 2 3 6" xfId="2620"/>
    <cellStyle name="常规 2 3 4 3 2 2 2 2" xfId="2621"/>
    <cellStyle name="20% - 强调文字颜色 4 2 6 3 2" xfId="2622"/>
    <cellStyle name="常规 5 5 5 4 3" xfId="2623"/>
    <cellStyle name="常规 9 3 2 2" xfId="2624"/>
    <cellStyle name="常规 15 7 7" xfId="2625"/>
    <cellStyle name="常规 2 9 4 2 2 2" xfId="2626"/>
    <cellStyle name="常规 3 2 6 8" xfId="2627"/>
    <cellStyle name="40% - 强调文字颜色 6 2 2 7 2" xfId="2628"/>
    <cellStyle name="常规 2 2 8 5 2 2" xfId="2629"/>
    <cellStyle name="常规 12 2 4 2" xfId="2630"/>
    <cellStyle name="常规 6 8 2 2 5 2 2" xfId="2631"/>
    <cellStyle name="20% - 强调文字颜色 3 2 2 2 7" xfId="2632"/>
    <cellStyle name="常规 2 6 3 6 2" xfId="2633"/>
    <cellStyle name="40% - 强调文字颜色 1 2 10 2" xfId="2634"/>
    <cellStyle name="常规 2 3 2 2 3 4 3" xfId="2635"/>
    <cellStyle name="常规 57 2 4 2" xfId="2636"/>
    <cellStyle name="常规 2 2 2 3 2 2 3 2 2 2" xfId="2637"/>
    <cellStyle name="常规 5 2 3 4 6" xfId="2638"/>
    <cellStyle name="常规 2 6 3 3 2 3" xfId="2639"/>
    <cellStyle name="常规 3 2 3 2 3 4 2" xfId="2640"/>
    <cellStyle name="常规 7 3 7" xfId="2641"/>
    <cellStyle name="20% - 强调文字颜色 5 2 5 2 2" xfId="2642"/>
    <cellStyle name="常规 6 5 4 3 3" xfId="2643"/>
    <cellStyle name="40% - 强调文字颜色 2 2 6 3 3" xfId="2644"/>
    <cellStyle name="常规 2 2 2 2 2 3 2 5 2 2" xfId="2645"/>
    <cellStyle name="常规 8 5 3 6 2" xfId="2646"/>
    <cellStyle name="强调文字颜色 1 2 2 9 3" xfId="2647"/>
    <cellStyle name="常规 2 2 7 2 4 4" xfId="2648"/>
    <cellStyle name="常规 6 6 3 2 2 2 3 2" xfId="2649"/>
    <cellStyle name="常规 2 2 2 2 2 3 2 5 3" xfId="2650"/>
    <cellStyle name="常规 8 5 3 7" xfId="2651"/>
    <cellStyle name="常规 3 4 3 8 2" xfId="2652"/>
    <cellStyle name="常规 2 12 4" xfId="2653"/>
    <cellStyle name="常规 55 8" xfId="2654"/>
    <cellStyle name="常规 60 8" xfId="2655"/>
    <cellStyle name="常规 6 3 2 2 2 5 2" xfId="2656"/>
    <cellStyle name="20% - 强调文字颜色 3 2 2 2 9 2" xfId="2657"/>
    <cellStyle name="常规 7 2 5 3 9 3" xfId="2658"/>
    <cellStyle name="常规 3 3 2 3 2 7 2" xfId="2659"/>
    <cellStyle name="常规 11 5 2 4" xfId="2660"/>
    <cellStyle name="常规 21 3 3 4 2 2" xfId="2661"/>
    <cellStyle name="40% - 强调文字颜色 6 2 6 4 2" xfId="2662"/>
    <cellStyle name="20% - 强调文字颜色 3 2 2 2 9 3" xfId="2663"/>
    <cellStyle name="60% - 强调文字颜色 6 2 8 2" xfId="2664"/>
    <cellStyle name="常规 6 9 3 2 3 3" xfId="2665"/>
    <cellStyle name="常规 2 2 3 4 4 6 2" xfId="2666"/>
    <cellStyle name="常规 10 9 3" xfId="2667"/>
    <cellStyle name="常规 10 3 2 9" xfId="2668"/>
    <cellStyle name="常规 9 6 6 3" xfId="2669"/>
    <cellStyle name="常规 9 3 4 5" xfId="2670"/>
    <cellStyle name="好 2 4 3 3 2" xfId="2671"/>
    <cellStyle name="常规 2 2 7 3 6 2" xfId="2672"/>
    <cellStyle name="20% - 强调文字颜色 1 2 3 5" xfId="2673"/>
    <cellStyle name="60% - 强调文字颜色 5 2 3 3 5" xfId="2674"/>
    <cellStyle name="常规 3 7 7 2" xfId="2675"/>
    <cellStyle name="常规 57 2 3 3" xfId="2676"/>
    <cellStyle name="标题 2 2 8" xfId="2677"/>
    <cellStyle name="常规 15 2 3 2 3 6" xfId="2678"/>
    <cellStyle name="强调文字颜色 2 2 6 5" xfId="2679"/>
    <cellStyle name="常规 6 2 4 4 2" xfId="2680"/>
    <cellStyle name="常规 3 2 4 9" xfId="2681"/>
    <cellStyle name="40% - 强调文字颜色 6 2 2 5 3" xfId="2682"/>
    <cellStyle name="常规 9 2 2 3 4 3 2 2" xfId="2683"/>
    <cellStyle name="常规 6 2 2 2 2 3 4 2" xfId="2684"/>
    <cellStyle name="20% - 强调文字颜色 1 2 3 10" xfId="2685"/>
    <cellStyle name="常规 3 3 4 9" xfId="2686"/>
    <cellStyle name="常规 6 2 3 3 4 3" xfId="2687"/>
    <cellStyle name="20% - 强调文字颜色 2 2 2 5 6" xfId="2688"/>
    <cellStyle name="常规 7 4 4 2 2 3 3" xfId="2689"/>
    <cellStyle name="常规 6 2 4 5 2" xfId="2690"/>
    <cellStyle name="20% - 强调文字颜色 1 2 2 5 2 2" xfId="2691"/>
    <cellStyle name="常规 2 4 9 2 2" xfId="2692"/>
    <cellStyle name="强调文字颜色 4 2 2 2 8" xfId="2693"/>
    <cellStyle name="常规 6 2 6 5 2 2" xfId="2694"/>
    <cellStyle name="20% - 强调文字颜色 3 2 2 3 3 3" xfId="2695"/>
    <cellStyle name="常规 5 2 2 4 5 3" xfId="2696"/>
    <cellStyle name="常规 6 3 3 3 2 2 2 2 2" xfId="2697"/>
    <cellStyle name="常规 2 4 2 2 4 3 2" xfId="2698"/>
    <cellStyle name="常规 35 4 6" xfId="2699"/>
    <cellStyle name="常规 40 4 6" xfId="2700"/>
    <cellStyle name="解释性文本 2 3 2 6" xfId="2701"/>
    <cellStyle name="常规 12 5 6 2" xfId="2702"/>
    <cellStyle name="常规 27 2 3 4" xfId="2703"/>
    <cellStyle name="常规 32 2 3 4" xfId="2704"/>
    <cellStyle name="60% - 强调文字颜色 2 2 3 3 3 2" xfId="2705"/>
    <cellStyle name="常规 9 3 9 2 2" xfId="2706"/>
    <cellStyle name="常规 12 2 3 6" xfId="2707"/>
    <cellStyle name="强调文字颜色 1 2 2 2 9 2" xfId="2708"/>
    <cellStyle name="常规 22 2" xfId="2709"/>
    <cellStyle name="常规 17 2" xfId="2710"/>
    <cellStyle name="常规 2 7 9" xfId="2711"/>
    <cellStyle name="60% - 强调文字颜色 5 2 10" xfId="2712"/>
    <cellStyle name="常规 2 2 2 3 7 2 2" xfId="2713"/>
    <cellStyle name="常规 6 10 2 2 3 2" xfId="2714"/>
    <cellStyle name="常规 7 2 4 2 4 6" xfId="2715"/>
    <cellStyle name="常规 9 3 4 6" xfId="2716"/>
    <cellStyle name="好 2 4 3 3 3" xfId="2717"/>
    <cellStyle name="常规 14 2 3 7" xfId="2718"/>
    <cellStyle name="常规 7 4 3 4 2 2" xfId="2719"/>
    <cellStyle name="常规 6 6 4 2 6 3" xfId="2720"/>
    <cellStyle name="60% - 强调文字颜色 4 3 2" xfId="2721"/>
    <cellStyle name="常规 6 3 3 8 2 2" xfId="2722"/>
    <cellStyle name="常规 10 2 2 4 2 3" xfId="2723"/>
    <cellStyle name="常规 5 2 3 3" xfId="2724"/>
    <cellStyle name="常规 3 2 5 8" xfId="2725"/>
    <cellStyle name="常规 21 2 6 2 2 2" xfId="2726"/>
    <cellStyle name="40% - 强调文字颜色 6 2 2 6 2" xfId="2727"/>
    <cellStyle name="常规 9 2 2 3 4 5 2" xfId="2728"/>
    <cellStyle name="40% - 强调文字颜色 1 7 2" xfId="2729"/>
    <cellStyle name="常规 56 4 3 2" xfId="2730"/>
    <cellStyle name="强调文字颜色 6 2 2 5 5 2" xfId="2731"/>
    <cellStyle name="常规 7 2 3 3 3 2" xfId="2732"/>
    <cellStyle name="常规 6 6 3 2 4 4" xfId="2733"/>
    <cellStyle name="常规 2 6 5 8 3" xfId="2734"/>
    <cellStyle name="20% - 强调文字颜色 3 2 8 2" xfId="2735"/>
    <cellStyle name="常规 10 2 3 2 4 7" xfId="2736"/>
    <cellStyle name="常规 46 2 8" xfId="2737"/>
    <cellStyle name="常规 51 2 8" xfId="2738"/>
    <cellStyle name="常规 10 10 3 2 3" xfId="2739"/>
    <cellStyle name="汇总 2 3" xfId="2740"/>
    <cellStyle name="20% - 强调文字颜色 3 2 2 4 2 3" xfId="2741"/>
    <cellStyle name="常规 10 4 6 2" xfId="2742"/>
    <cellStyle name="常规 7 2 4 2 2 4 3" xfId="2743"/>
    <cellStyle name="常规 10 2 2 2 5 2" xfId="2744"/>
    <cellStyle name="20% - 强调文字颜色 3 2 9" xfId="2745"/>
    <cellStyle name="40% - 强调文字颜色 2 2 6 6" xfId="2746"/>
    <cellStyle name="常规 21 3 4 2 2 2" xfId="2747"/>
    <cellStyle name="40% - 强调文字颜色 1 16" xfId="2748"/>
    <cellStyle name="常规 6 16 3 3" xfId="2749"/>
    <cellStyle name="常规 10 2 6 2 2 6" xfId="2750"/>
    <cellStyle name="常规 3 2 5 9" xfId="2751"/>
    <cellStyle name="常规 4 2 2 3 2 7" xfId="2752"/>
    <cellStyle name="强调文字颜色 5 2 5 2 2" xfId="2753"/>
    <cellStyle name="常规 10 6 2 8" xfId="2754"/>
    <cellStyle name="常规 9 9 6 2" xfId="2755"/>
    <cellStyle name="20% - 强调文字颜色 3 2 9 2" xfId="2756"/>
    <cellStyle name="常规 2 6 2 2 2 4 2" xfId="2757"/>
    <cellStyle name="常规 39 4 2 2 2" xfId="2758"/>
    <cellStyle name="常规 44 4 2 2 2" xfId="2759"/>
    <cellStyle name="常规 9 2 3 2 4 2 3" xfId="2760"/>
    <cellStyle name="常规 2 4 3 10 2 2" xfId="2761"/>
    <cellStyle name="常规 2 3 5 4" xfId="2762"/>
    <cellStyle name="20% - 强调文字颜色 3 2 2 4 3 3" xfId="2763"/>
    <cellStyle name="常规 8 5 4 3" xfId="2764"/>
    <cellStyle name="输入 2 2 2 2 2 2" xfId="2765"/>
    <cellStyle name="常规 6 5 2 2 4 4" xfId="2766"/>
    <cellStyle name="强调文字颜色 4 2 13" xfId="2767"/>
    <cellStyle name="常规 4 5 7 2" xfId="2768"/>
    <cellStyle name="常规 8 5 5" xfId="2769"/>
    <cellStyle name="常规 5 2 2 4 6 3" xfId="2770"/>
    <cellStyle name="常规 8 5 5 2" xfId="2771"/>
    <cellStyle name="常规 3 2 2 2 3 2 6" xfId="2772"/>
    <cellStyle name="常规 3 3 2 3 4 2 2" xfId="2773"/>
    <cellStyle name="常规 15 5 2 5 2 2" xfId="2774"/>
    <cellStyle name="20% - 强调文字颜色 3 2 2 4 4 3" xfId="2775"/>
    <cellStyle name="常规 8 5 5 3" xfId="2776"/>
    <cellStyle name="常规 3 2 2 2 3 2 7" xfId="2777"/>
    <cellStyle name="60% - 强调文字颜色 1 2 3 2 2 3" xfId="2778"/>
    <cellStyle name="常规 47 2 2 4 3" xfId="2779"/>
    <cellStyle name="常规 52 2 2 4 3" xfId="2780"/>
    <cellStyle name="40% - 强调文字颜色 4 2 2 3 2 2" xfId="2781"/>
    <cellStyle name="常规 13 4 2 6" xfId="2782"/>
    <cellStyle name="40% - 强调文字颜色 2 2 12" xfId="2783"/>
    <cellStyle name="常规 26 2 2 5" xfId="2784"/>
    <cellStyle name="常规 31 2 2 5" xfId="2785"/>
    <cellStyle name="常规 5 3 3 3 2" xfId="2786"/>
    <cellStyle name="常规 2 3 5 4 3" xfId="2787"/>
    <cellStyle name="常规 4 17 2" xfId="2788"/>
    <cellStyle name="常规 6 10 2 2 5 2" xfId="2789"/>
    <cellStyle name="40% - 强调文字颜色 3 2 2 4 3 2" xfId="2790"/>
    <cellStyle name="常规 6 4 2 4 2 3 2 2" xfId="2791"/>
    <cellStyle name="20% - 强调文字颜色 2 14 2" xfId="2792"/>
    <cellStyle name="常规 2 3 4 3 2 3 5" xfId="2793"/>
    <cellStyle name="20% - 强调文字颜色 3 2 3 2 4 3" xfId="2794"/>
    <cellStyle name="常规 3 3 2 4 2 2 3" xfId="2795"/>
    <cellStyle name="60% - 强调文字颜色 4 2 2 4" xfId="2796"/>
    <cellStyle name="常规 3 2 2 3 4" xfId="2797"/>
    <cellStyle name="解释性文本 2 2 2 3 4 2 2" xfId="2798"/>
    <cellStyle name="常规 2 2 7 3 2 3 2" xfId="2799"/>
    <cellStyle name="好 2 4 9 3" xfId="2800"/>
    <cellStyle name="好 3 2 2 4 2 2" xfId="2801"/>
    <cellStyle name="常规 6 4 2 2 3 2 4 2" xfId="2802"/>
    <cellStyle name="常规 2 4 4 4 3" xfId="2803"/>
    <cellStyle name="常规 2 2 3 2 2 2 2 7" xfId="2804"/>
    <cellStyle name="常规 11 4 6 2" xfId="2805"/>
    <cellStyle name="常规 7 2 4 3 2 4 3" xfId="2806"/>
    <cellStyle name="常规 3 3 3 2 2 3 5" xfId="2807"/>
    <cellStyle name="常规 4 2 5 2 2 3 3" xfId="2808"/>
    <cellStyle name="60% - 强调文字颜色 5 2 2 2 3 6" xfId="2809"/>
    <cellStyle name="常规 15 5 2 5" xfId="2810"/>
    <cellStyle name="常规 9 2 3 5 2" xfId="2811"/>
    <cellStyle name="常规 7 3 4 2 2 4 2 3" xfId="2812"/>
    <cellStyle name="好 2 4 2 2 2 2" xfId="2813"/>
    <cellStyle name="常规 3 3 2 2 2 2 5 3" xfId="2814"/>
    <cellStyle name="常规 3 6 3 6" xfId="2815"/>
    <cellStyle name="常规 6 7 6 5 2" xfId="2816"/>
    <cellStyle name="常规 9 2 3 5 3" xfId="2817"/>
    <cellStyle name="20% - 强调文字颜色 4 2 8" xfId="2818"/>
    <cellStyle name="常规 5 2 3 2 2 3 3 3" xfId="2819"/>
    <cellStyle name="20% - 强调文字颜色 4 2 5" xfId="2820"/>
    <cellStyle name="常规 45 4 3 3" xfId="2821"/>
    <cellStyle name="常规 50 4 3 3" xfId="2822"/>
    <cellStyle name="60% - 强调文字颜色 1 2" xfId="2823"/>
    <cellStyle name="常规 21 2 3 2 4" xfId="2824"/>
    <cellStyle name="20% - 强调文字颜色 6 2 2 5 2" xfId="2825"/>
    <cellStyle name="20% - 强调文字颜色 5 7 2" xfId="2826"/>
    <cellStyle name="常规 2 2 2 2 2 2 2 3 2 3" xfId="2827"/>
    <cellStyle name="常规 2 2 3 7 6" xfId="2828"/>
    <cellStyle name="20% - 强调文字颜色 2 2 6 3" xfId="2829"/>
    <cellStyle name="20% - 强调文字颜色 4 2 2 7" xfId="2830"/>
    <cellStyle name="常规 9 2 3 6" xfId="2831"/>
    <cellStyle name="好 2 4 2 2 3" xfId="2832"/>
    <cellStyle name="40% - 强调文字颜色 5 2 2 5 3 3" xfId="2833"/>
    <cellStyle name="常规 3 3 3 2 2 2 2 2" xfId="2834"/>
    <cellStyle name="常规 3 7 2 10" xfId="2835"/>
    <cellStyle name="60% - 强调文字颜色 5 2 4 3 2" xfId="2836"/>
    <cellStyle name="常规 7 5 6 4" xfId="2837"/>
    <cellStyle name="常规 2 3 4 2 3 4 2" xfId="2838"/>
    <cellStyle name="常规 52 2 5 2 2" xfId="2839"/>
    <cellStyle name="常规 47 2 5 2 2" xfId="2840"/>
    <cellStyle name="常规 38 2 4 3" xfId="2841"/>
    <cellStyle name="常规 43 2 4 3" xfId="2842"/>
    <cellStyle name="60% - 强调文字颜色 5 2 2 2 3" xfId="2843"/>
    <cellStyle name="常规 7 3 5 5" xfId="2844"/>
    <cellStyle name="好 2 2 3 4 2" xfId="2845"/>
    <cellStyle name="强调文字颜色 5 2 2 2 2 2 2 2" xfId="2846"/>
    <cellStyle name="常规 3 3 2 3 3 4 2 2" xfId="2847"/>
    <cellStyle name="常规 2 2 2 3 4 2 3 2" xfId="2848"/>
    <cellStyle name="20% - 强调文字颜色 6 2 2 5 2 3" xfId="2849"/>
    <cellStyle name="常规 28 5 2" xfId="2850"/>
    <cellStyle name="常规 33 5 2" xfId="2851"/>
    <cellStyle name="40% - 强调文字颜色 5 2 2 2 3 2 2" xfId="2852"/>
    <cellStyle name="常规 6 3 3 3 2 2 3 3" xfId="2853"/>
    <cellStyle name="常规 14 2 8 2" xfId="2854"/>
    <cellStyle name="常规 4 5 3 2 3 3" xfId="2855"/>
    <cellStyle name="常规 2 19" xfId="2856"/>
    <cellStyle name="常规 2 24" xfId="2857"/>
    <cellStyle name="常规 6 11 3 2 2 2" xfId="2858"/>
    <cellStyle name="常规 5 5 4 4" xfId="2859"/>
    <cellStyle name="40% - 强调文字颜色 2 2 2 6" xfId="2860"/>
    <cellStyle name="常规 2 8 5 2 3" xfId="2861"/>
    <cellStyle name="常规 6 6 7 4" xfId="2862"/>
    <cellStyle name="常规 15 3 2 3 5" xfId="2863"/>
    <cellStyle name="常规 5 4 2 6 2" xfId="2864"/>
    <cellStyle name="常规 6 9 4 4 2 2" xfId="2865"/>
    <cellStyle name="常规 15 2 3 2 6 2 2" xfId="2866"/>
    <cellStyle name="60% - 强调文字颜色 5 2 2 10" xfId="2867"/>
    <cellStyle name="20% - 强调文字颜色 3 2 2 5 4 3" xfId="2868"/>
    <cellStyle name="常规 8 6 5 3" xfId="2869"/>
    <cellStyle name="常规 3 3 3 2 3 6" xfId="2870"/>
    <cellStyle name="常规 7 5 6 2 3" xfId="2871"/>
    <cellStyle name="常规 3 2 2 2 4 2 7" xfId="2872"/>
    <cellStyle name="常规 6 6 3 2 4 4 2 2" xfId="2873"/>
    <cellStyle name="常规 4 2 6 2 3 2" xfId="2874"/>
    <cellStyle name="常规 2 2 2 2 3 8" xfId="2875"/>
    <cellStyle name="20% - 强调文字颜色 3 3" xfId="2876"/>
    <cellStyle name="标题 2 2 2 3" xfId="2877"/>
    <cellStyle name="常规 6 4 2 2 3 2 4 3" xfId="2878"/>
    <cellStyle name="常规 6 4 3 4 6 2" xfId="2879"/>
    <cellStyle name="常规 2 2 4 4 2 3 3" xfId="2880"/>
    <cellStyle name="常规 10 5 2 3 4 2" xfId="2881"/>
    <cellStyle name="常规 4 3 7" xfId="2882"/>
    <cellStyle name="常规 2 2 2 2 3 6 2" xfId="2883"/>
    <cellStyle name="20% - 强调文字颜色 4 2 3 3 6" xfId="2884"/>
    <cellStyle name="20% - 强调文字颜色 3 2 2 6 2" xfId="2885"/>
    <cellStyle name="常规 10 4 6 2 2" xfId="2886"/>
    <cellStyle name="常规 10 6 4 7" xfId="2887"/>
    <cellStyle name="20% - 强调文字颜色 4 2 9" xfId="2888"/>
    <cellStyle name="20% - 强调文字颜色 3 2 2 7" xfId="2889"/>
    <cellStyle name="常规 2 3 4 4 3 7 2" xfId="2890"/>
    <cellStyle name="常规 5 5 7 2" xfId="2891"/>
    <cellStyle name="常规 10 4 6 3" xfId="2892"/>
    <cellStyle name="常规 3 4 3 2 2 2 2 2" xfId="2893"/>
    <cellStyle name="40% - 强调文字颜色 2 2 2 2 3 4 3" xfId="2894"/>
    <cellStyle name="常规 2 3 4 4 3 7 3" xfId="2895"/>
    <cellStyle name="40% - 强调文字颜色 1 2 3 9" xfId="2896"/>
    <cellStyle name="常规 6 2 2 2 2 3 2 3" xfId="2897"/>
    <cellStyle name="常规 2 5 3 5 4 3" xfId="2898"/>
    <cellStyle name="常规 6 5 3 2 4" xfId="2899"/>
    <cellStyle name="20% - 强调文字颜色 3 2 2 9 2" xfId="2900"/>
    <cellStyle name="常规 58 4 2 3" xfId="2901"/>
    <cellStyle name="常规 4 9 6 2" xfId="2902"/>
    <cellStyle name="常规 2 10 2 6 2" xfId="2903"/>
    <cellStyle name="常规 7 2 3 11 2" xfId="2904"/>
    <cellStyle name="常规 57 2 3 2 2 2" xfId="2905"/>
    <cellStyle name="常规 9 2 3 5 5 2" xfId="2906"/>
    <cellStyle name="常规 21 2 2 3 4 2" xfId="2907"/>
    <cellStyle name="常规 21 2 3 3 3 2 2" xfId="2908"/>
    <cellStyle name="常规 15 2 3 3 7" xfId="2909"/>
    <cellStyle name="20% - 强调文字颜色 3 3 2" xfId="2910"/>
    <cellStyle name="60% - 强调文字颜色 1 2 2 3 4" xfId="2911"/>
    <cellStyle name="20% - 强调文字颜色 3 2 3" xfId="2912"/>
    <cellStyle name="常规 4 4 6 2" xfId="2913"/>
    <cellStyle name="20% - 强调文字颜色 3 2 3 10" xfId="2914"/>
    <cellStyle name="常规 10 2 4 4 4 2 2" xfId="2915"/>
    <cellStyle name="40% - 强调文字颜色 3 4" xfId="2916"/>
    <cellStyle name="强调文字颜色 6 2 2 7 2" xfId="2917"/>
    <cellStyle name="常规 6 5 2 2 2 2 3 2 2" xfId="2918"/>
    <cellStyle name="常规 6 7 2 2 3 6" xfId="2919"/>
    <cellStyle name="常规 6 7 2 3 7 2 2" xfId="2920"/>
    <cellStyle name="20% - 强调文字颜色 2 2 2 4 4 3" xfId="2921"/>
    <cellStyle name="常规 10 7 3 3 2 2" xfId="2922"/>
    <cellStyle name="常规 2 2 4 3 3 4 2" xfId="2923"/>
    <cellStyle name="常规 7 8 2 8 2 2" xfId="2924"/>
    <cellStyle name="60% - 强调文字颜色 6 2 4 3 2" xfId="2925"/>
    <cellStyle name="常规 10 5 4 2" xfId="2926"/>
    <cellStyle name="常规 7 2 4 2 3 2 3" xfId="2927"/>
    <cellStyle name="40% - 强调文字颜色 5 2 6 2" xfId="2928"/>
    <cellStyle name="常规 6 7 3 9" xfId="2929"/>
    <cellStyle name="常规 10 8 3 3 2" xfId="2930"/>
    <cellStyle name="常规 2 3 4 3 3 2 2" xfId="2931"/>
    <cellStyle name="常规 3 3 3 9" xfId="2932"/>
    <cellStyle name="常规 5 2 4 2 4 3" xfId="2933"/>
    <cellStyle name="60% - 强调文字颜色 6 2 4 3 3" xfId="2934"/>
    <cellStyle name="常规 5 6 5 2" xfId="2935"/>
    <cellStyle name="常规 10 5 4 3" xfId="2936"/>
    <cellStyle name="40% - 强调文字颜色 5 2 6 3" xfId="2937"/>
    <cellStyle name="常规 2 3 3 3 2 7 2" xfId="2938"/>
    <cellStyle name="20% - 强调文字颜色 6 2 2 2 6 2" xfId="2939"/>
    <cellStyle name="常规 10 8 3 3 3" xfId="2940"/>
    <cellStyle name="常规 3 13 4" xfId="2941"/>
    <cellStyle name="常规 47 5" xfId="2942"/>
    <cellStyle name="常规 52 5" xfId="2943"/>
    <cellStyle name="常规 5 2 3 2 4 4" xfId="2944"/>
    <cellStyle name="常规 2 7 5 2 2 2" xfId="2945"/>
    <cellStyle name="常规 3 3 4 2 2 4 3" xfId="2946"/>
    <cellStyle name="常规 34 4 5 2" xfId="2947"/>
    <cellStyle name="常规 29 4 5 2" xfId="2948"/>
    <cellStyle name="解释性文本 2 2 2 5 2" xfId="2949"/>
    <cellStyle name="20% - 强调文字颜色 6 2 2 3 2 3" xfId="2950"/>
    <cellStyle name="常规 2 2 3 5 6 3" xfId="2951"/>
    <cellStyle name="20% - 强调文字颜色 2 2 4 3 3" xfId="2952"/>
    <cellStyle name="常规 10 2 2 2 2 2 2" xfId="2953"/>
    <cellStyle name="常规 2 3 3 3 3 3 3" xfId="2954"/>
    <cellStyle name="常规 26 5 2" xfId="2955"/>
    <cellStyle name="常规 31 5 2" xfId="2956"/>
    <cellStyle name="常规 10 2 8 4" xfId="2957"/>
    <cellStyle name="常规 7 2 3 2 2 6" xfId="2958"/>
    <cellStyle name="常规 2 2 2 3 5 2" xfId="2959"/>
    <cellStyle name="常规 10 11 3 2 2" xfId="2960"/>
    <cellStyle name="常规 10 2 2 3 2 3 3 2" xfId="2961"/>
    <cellStyle name="常规 3 6 2 2 6 2" xfId="2962"/>
    <cellStyle name="20% - 强调文字颜色 4 2 11 2" xfId="2963"/>
    <cellStyle name="常规 10 2 3 2 2 5 2" xfId="2964"/>
    <cellStyle name="常规 3 2 3 2 3 4 2 2" xfId="2965"/>
    <cellStyle name="常规 7 3 7 2" xfId="2966"/>
    <cellStyle name="20% - 强调文字颜色 5 2 5 5" xfId="2967"/>
    <cellStyle name="常规 27 4" xfId="2968"/>
    <cellStyle name="常规 32 4" xfId="2969"/>
    <cellStyle name="常规 3 3 3 4 3 2" xfId="2970"/>
    <cellStyle name="常规 2 4 2 3 5 3 2" xfId="2971"/>
    <cellStyle name="强调文字颜色 3 2 3 2 3 2 2" xfId="2972"/>
    <cellStyle name="常规 10 2 2 2 3 2" xfId="2973"/>
    <cellStyle name="常规 10 4 4 2" xfId="2974"/>
    <cellStyle name="常规 7 2 4 2 2 2 3" xfId="2975"/>
    <cellStyle name="常规 2 2 3 4 2 2 4" xfId="2976"/>
    <cellStyle name="常规 10 7 2 3 4 3" xfId="2977"/>
    <cellStyle name="常规 10 7 3 5" xfId="2978"/>
    <cellStyle name="常规 6 4 2 4 2 3" xfId="2979"/>
    <cellStyle name="常规 10 2 8 5" xfId="2980"/>
    <cellStyle name="常规 7 2 3 2 2 7" xfId="2981"/>
    <cellStyle name="20% - 强调文字颜色 5 2 2 2 6 2" xfId="2982"/>
    <cellStyle name="常规 10 2 2 2 3 4" xfId="2983"/>
    <cellStyle name="常规 2 2 13 2 2" xfId="2984"/>
    <cellStyle name="常规 7 4 4 2 2 5 3" xfId="2985"/>
    <cellStyle name="常规 2 2 3 3 2 7 2" xfId="2986"/>
    <cellStyle name="常规 7 7 2 2 6" xfId="2987"/>
    <cellStyle name="常规 10 2 7 2 2 2 2" xfId="2988"/>
    <cellStyle name="常规 8 8 5 2" xfId="2989"/>
    <cellStyle name="常规 2 2 4 3 2 8" xfId="2990"/>
    <cellStyle name="常规 5 2 3 5 2" xfId="2991"/>
    <cellStyle name="常规 18 2 6" xfId="2992"/>
    <cellStyle name="常规 23 2 6" xfId="2993"/>
    <cellStyle name="常规 2 2 3 2 3 7" xfId="2994"/>
    <cellStyle name="常规 6 10 2 3 3 2" xfId="2995"/>
    <cellStyle name="20% - 强调文字颜色 3 2 3 3 2 3" xfId="2996"/>
    <cellStyle name="差 3 2" xfId="2997"/>
    <cellStyle name="常规 6 2 2 2 2 3 2" xfId="2998"/>
    <cellStyle name="20% - 强调文字颜色 3 2 3 2 6" xfId="2999"/>
    <cellStyle name="常规 9 3 7" xfId="3000"/>
    <cellStyle name="40% - 强调文字颜色 6 2 3 5 2" xfId="3001"/>
    <cellStyle name="40% - 强调文字颜色 4 2 2 2 2 2" xfId="3002"/>
    <cellStyle name="常规 6 10 3 2 4 2" xfId="3003"/>
    <cellStyle name="常规 13 3 2 6" xfId="3004"/>
    <cellStyle name="常规 2 2 3 3 2 3" xfId="3005"/>
    <cellStyle name="常规 7 2 3 3 2 2 6" xfId="3006"/>
    <cellStyle name="常规 7 2 3 4 2 3 2 2 2" xfId="3007"/>
    <cellStyle name="常规 15 3 5 5 2 2" xfId="3008"/>
    <cellStyle name="常规 4 3 3 4 6 2" xfId="3009"/>
    <cellStyle name="常规 6 5 3 3 2 2 4 2 2" xfId="3010"/>
    <cellStyle name="20% - 强调文字颜色 1 2 2 2 8 2" xfId="3011"/>
    <cellStyle name="40% - 强调文字颜色 6 2 2 3 2 3" xfId="3012"/>
    <cellStyle name="40% - 强调文字颜色 2 2 3 4 3" xfId="3013"/>
    <cellStyle name="20% - 强调文字颜色 3 2 3 3 3 2" xfId="3014"/>
    <cellStyle name="常规 7 2 6 4 3 3" xfId="3015"/>
    <cellStyle name="常规 3 2 2 2 2 3 3 3" xfId="3016"/>
    <cellStyle name="常规 2 4 4 8 2" xfId="3017"/>
    <cellStyle name="常规 2 3 4 2 2 3 5" xfId="3018"/>
    <cellStyle name="常规 11 12" xfId="3019"/>
    <cellStyle name="20% - 强调文字颜色 3 2 3 3 4 2" xfId="3020"/>
    <cellStyle name="常规 7 2 6 4 4 3" xfId="3021"/>
    <cellStyle name="警告文本 2 3 3 4 2 2" xfId="3022"/>
    <cellStyle name="常规 2 3 2 3 4 2 3" xfId="3023"/>
    <cellStyle name="40% - 强调文字颜色 2 2 2 2 2 2 2" xfId="3024"/>
    <cellStyle name="常规 6 2 2 6 2 3" xfId="3025"/>
    <cellStyle name="常规 15 3 2 3 5 2 2" xfId="3026"/>
    <cellStyle name="常规 4 2 2 3 4 2 3" xfId="3027"/>
    <cellStyle name="20% - 强调文字颜色 3 2 3 3 5" xfId="3028"/>
    <cellStyle name="警告文本 2 3 3 4 3" xfId="3029"/>
    <cellStyle name="40% - 强调文字颜色 5 2 2 2 3 2" xfId="3030"/>
    <cellStyle name="常规 10 3 2 3 4 2 2" xfId="3031"/>
    <cellStyle name="常规 10 2 2 3 2 2 4" xfId="3032"/>
    <cellStyle name="常规 35 3 5" xfId="3033"/>
    <cellStyle name="常规 40 3 5" xfId="3034"/>
    <cellStyle name="常规 15 6 4 3" xfId="3035"/>
    <cellStyle name="常规 10 11 2 3" xfId="3036"/>
    <cellStyle name="常规 4 8 4" xfId="3037"/>
    <cellStyle name="常规 11 7 2" xfId="3038"/>
    <cellStyle name="常规 2 5 2 2 2 2 3" xfId="3039"/>
    <cellStyle name="常规 4 3 6 4 2 2" xfId="3040"/>
    <cellStyle name="常规 10 7 2 7" xfId="3041"/>
    <cellStyle name="20% - 强调文字颜色 3 2 3 4 3" xfId="3042"/>
    <cellStyle name="常规 21 2 4 6 2 2" xfId="3043"/>
    <cellStyle name="好 2 6 2 3" xfId="3044"/>
    <cellStyle name="常规 10 2 6 7 3" xfId="3045"/>
    <cellStyle name="常规 4 2 12" xfId="3046"/>
    <cellStyle name="常规 2 2 3 2 4 2 6 2" xfId="3047"/>
    <cellStyle name="强调文字颜色 4 2 10" xfId="3048"/>
    <cellStyle name="常规 10 7 2 8" xfId="3049"/>
    <cellStyle name="常规 2 7 4 4 2 2" xfId="3050"/>
    <cellStyle name="常规 11 4 3 2 2" xfId="3051"/>
    <cellStyle name="常规 2 8 2 2 5 2 2" xfId="3052"/>
    <cellStyle name="常规 10 7 3 7" xfId="3053"/>
    <cellStyle name="常规 10 4 7 2" xfId="3054"/>
    <cellStyle name="常规 7 2 4 2 2 5 3" xfId="3055"/>
    <cellStyle name="常规 29_精炼厂物料盘点 _总表  _精炼厂物料盘点 " xfId="3056"/>
    <cellStyle name="常规 46 2 3 4 2" xfId="3057"/>
    <cellStyle name="常规 51 2 3 4 2" xfId="3058"/>
    <cellStyle name="链接单元格 2 2 9 2" xfId="3059"/>
    <cellStyle name="常规 2 7 5 3 2 2" xfId="3060"/>
    <cellStyle name="20% - 强调文字颜色 3 2 3 6 2" xfId="3061"/>
    <cellStyle name="常规 2 3 3 4 9 2" xfId="3062"/>
    <cellStyle name="常规 10 4 7 2 2" xfId="3063"/>
    <cellStyle name="常规 10 7 4 7" xfId="3064"/>
    <cellStyle name="40% - 强调文字颜色 6 2 2 2 2 6" xfId="3065"/>
    <cellStyle name="20% - 强调文字颜色 3 2 3 7" xfId="3066"/>
    <cellStyle name="常规 28 5 3 2 2" xfId="3067"/>
    <cellStyle name="常规 5 5 8 2" xfId="3068"/>
    <cellStyle name="常规 10 4 7 3" xfId="3069"/>
    <cellStyle name="20% - 强调文字颜色 3 2 3 7 2" xfId="3070"/>
    <cellStyle name="40% - 强调文字颜色 6 2 2 2 3 6" xfId="3071"/>
    <cellStyle name="常规 3 2 2 4 4 3" xfId="3072"/>
    <cellStyle name="40% - 强调文字颜色 4 2 2 10 2" xfId="3073"/>
    <cellStyle name="20% - 强调文字颜色 3 2 3 8" xfId="3074"/>
    <cellStyle name="常规 7 4 4 2 3 3 2" xfId="3075"/>
    <cellStyle name="常规 12 5 6" xfId="3076"/>
    <cellStyle name="常规 2 5 2 2 2 5 2 3" xfId="3077"/>
    <cellStyle name="常规 10 3 4 2 3" xfId="3078"/>
    <cellStyle name="60% - 强调文字颜色 6 2 2 3 2 3" xfId="3079"/>
    <cellStyle name="20% - 强调文字颜色 3 2 3 8 3" xfId="3080"/>
    <cellStyle name="常规 9 9 4" xfId="3081"/>
    <cellStyle name="常规 3 2 3 3 2 5 2" xfId="3082"/>
    <cellStyle name="60% - 强调文字颜色 5 2 2 2 4" xfId="3083"/>
    <cellStyle name="好 2 2 3 4 3" xfId="3084"/>
    <cellStyle name="常规 7 3 5 6" xfId="3085"/>
    <cellStyle name="40% - 强调文字颜色 5 2 5 4" xfId="3086"/>
    <cellStyle name="常规 16 2 3 3 2" xfId="3087"/>
    <cellStyle name="常规 21 2 3 3 2" xfId="3088"/>
    <cellStyle name="20% - 强调文字颜色 3 2 3 9 2" xfId="3089"/>
    <cellStyle name="常规 4 2 6 2 2 3" xfId="3090"/>
    <cellStyle name="计算 2 4" xfId="3091"/>
    <cellStyle name="20% - 强调文字颜色 3 2 3 9 3" xfId="3092"/>
    <cellStyle name="计算 2 5" xfId="3093"/>
    <cellStyle name="常规 3 2 3 3 2 6 2" xfId="3094"/>
    <cellStyle name="常规 2 14 2" xfId="3095"/>
    <cellStyle name="常规 57 6" xfId="3096"/>
    <cellStyle name="常规 62 6" xfId="3097"/>
    <cellStyle name="常规 3 6 9 2" xfId="3098"/>
    <cellStyle name="常规 17 3 3 2 2 2" xfId="3099"/>
    <cellStyle name="常规 22 3 3 2 2 2" xfId="3100"/>
    <cellStyle name="常规 7 2 3 3 8" xfId="3101"/>
    <cellStyle name="常规 6 11 2 7 3" xfId="3102"/>
    <cellStyle name="常规 10 2 2 3 2 3 2 3" xfId="3103"/>
    <cellStyle name="常规 35 4 3 3" xfId="3104"/>
    <cellStyle name="常规 40 4 3 3" xfId="3105"/>
    <cellStyle name="解释性文本 2 3 2 3 3" xfId="3106"/>
    <cellStyle name="常规 5 3 2 2 2 6" xfId="3107"/>
    <cellStyle name="常规 9 3 3 3 4 2 2" xfId="3108"/>
    <cellStyle name="常规 6 2 5 6 2" xfId="3109"/>
    <cellStyle name="常规 7 2 2 2 3" xfId="3110"/>
    <cellStyle name="常规 13 3 3 3 3" xfId="3111"/>
    <cellStyle name="常规 6 5 2 2 2 2 3 2" xfId="3112"/>
    <cellStyle name="常规 3 4 3 9" xfId="3113"/>
    <cellStyle name="常规 2 9 7" xfId="3114"/>
    <cellStyle name="常规 3 3 2 5 5 2 2" xfId="3115"/>
    <cellStyle name="常规 2 2 3 2 3 2 2 6" xfId="3116"/>
    <cellStyle name="常规 6 6 3 3 2 3 2 2" xfId="3117"/>
    <cellStyle name="常规 2 5 4 4 2" xfId="3118"/>
    <cellStyle name="常规 2 13 5" xfId="3119"/>
    <cellStyle name="常规 6 3 2 2 2 6 3" xfId="3120"/>
    <cellStyle name="常规 56 9" xfId="3121"/>
    <cellStyle name="常规 7 3 2 2 3 2" xfId="3122"/>
    <cellStyle name="40% - 强调文字颜色 4 2 4 5" xfId="3123"/>
    <cellStyle name="常规 7 2 2 2 5" xfId="3124"/>
    <cellStyle name="常规 27 9 3" xfId="3125"/>
    <cellStyle name="20% - 强调文字颜色 2 2 2 3 3 3" xfId="3126"/>
    <cellStyle name="常规 2 6 2 2 2 2 2 3" xfId="3127"/>
    <cellStyle name="强调文字颜色 2 2 3 2 3 2" xfId="3128"/>
    <cellStyle name="常规 6 6 3 3 9" xfId="3129"/>
    <cellStyle name="常规 8 2 5 8 2" xfId="3130"/>
    <cellStyle name="解释性文本 2 2 9 2 2" xfId="3131"/>
    <cellStyle name="常规 10 7 4 2 2 2" xfId="3132"/>
    <cellStyle name="强调文字颜色 6 2 2 10 2 2" xfId="3133"/>
    <cellStyle name="常规 2 2 4 4 2 4 2" xfId="3134"/>
    <cellStyle name="常规 6 3 2 3 2 2 5" xfId="3135"/>
    <cellStyle name="常规 55 2 5 2" xfId="3136"/>
    <cellStyle name="常规 60 2 5 2" xfId="3137"/>
    <cellStyle name="常规 10 3 3 2 2 5 2" xfId="3138"/>
    <cellStyle name="常规 6 2 7 4" xfId="3139"/>
    <cellStyle name="20% - 强调文字颜色 5 2 2 12" xfId="3140"/>
    <cellStyle name="常规 6 11 2 5 2" xfId="3141"/>
    <cellStyle name="常规 2 4 4 3 4 3" xfId="3142"/>
    <cellStyle name="强调文字颜色 3 2 5 2 2 2" xfId="3143"/>
    <cellStyle name="常规 3 2 2 3 2 2 2 5 3" xfId="3144"/>
    <cellStyle name="常规 8 2 3 2 2 4 2" xfId="3145"/>
    <cellStyle name="常规 28 3 2 2 3" xfId="3146"/>
    <cellStyle name="常规 4 3 3 3 2 2 2" xfId="3147"/>
    <cellStyle name="常规 2 9 5 3 2 2" xfId="3148"/>
    <cellStyle name="常规 2 5 2 2 2 4" xfId="3149"/>
    <cellStyle name="常规 13 4 2 3 2 2" xfId="3150"/>
    <cellStyle name="常规 3 2 6 2 5 3" xfId="3151"/>
    <cellStyle name="常规 4 6 2 4" xfId="3152"/>
    <cellStyle name="常规 14 2 2 4 3 2" xfId="3153"/>
    <cellStyle name="常规 7 2 4 4 4 2 2" xfId="3154"/>
    <cellStyle name="常规 12 4 7" xfId="3155"/>
    <cellStyle name="常规 2 14 3" xfId="3156"/>
    <cellStyle name="常规 57 7" xfId="3157"/>
    <cellStyle name="常规 62 7" xfId="3158"/>
    <cellStyle name="20% - 强调文字颜色 3 2 5" xfId="3159"/>
    <cellStyle name="常规 45 3 3 3" xfId="3160"/>
    <cellStyle name="常规 50 3 3 3" xfId="3161"/>
    <cellStyle name="常规 5 2 3 2 2 2 3 3" xfId="3162"/>
    <cellStyle name="常规 11 2 5 2" xfId="3163"/>
    <cellStyle name="常规 2 2 2 3 3 4" xfId="3164"/>
    <cellStyle name="常规 7 6 2 8 2" xfId="3165"/>
    <cellStyle name="常规 6 6 4 2 2 3 2" xfId="3166"/>
    <cellStyle name="20% - 强调文字颜色 5 2 3 3 3 3" xfId="3167"/>
    <cellStyle name="常规 6 5 2 4 4 3" xfId="3168"/>
    <cellStyle name="常规 2 2 3 4 3 4 3" xfId="3169"/>
    <cellStyle name="常规 25 2 3 3" xfId="3170"/>
    <cellStyle name="常规 30 2 3 3" xfId="3171"/>
    <cellStyle name="常规 3 3 2 4 4" xfId="3172"/>
    <cellStyle name="常规 52 2 3 4" xfId="3173"/>
    <cellStyle name="常规 47 2 3 4" xfId="3174"/>
    <cellStyle name="常规 4 2 4 3 3 2 2" xfId="3175"/>
    <cellStyle name="常规 6 12 2 2 3 2" xfId="3176"/>
    <cellStyle name="常规 2 2 8 2 2 5 3" xfId="3177"/>
    <cellStyle name="常规 6 6 3 3 2 3 3 2 2" xfId="3178"/>
    <cellStyle name="常规 4 2 2 3 2 6 3" xfId="3179"/>
    <cellStyle name="常规 7 2 2 3 4" xfId="3180"/>
    <cellStyle name="20% - 强调文字颜色 4 2 2 5 2 3" xfId="3181"/>
    <cellStyle name="60% - 强调文字颜色 5 2 4 4" xfId="3182"/>
    <cellStyle name="标题 4 2 2 2 2 2" xfId="3183"/>
    <cellStyle name="常规 8 4 6" xfId="3184"/>
    <cellStyle name="常规 7 2 2 3 4 3" xfId="3185"/>
    <cellStyle name="常规 16 5" xfId="3186"/>
    <cellStyle name="常规 21 5" xfId="3187"/>
    <cellStyle name="常规 6 7 6 3 2" xfId="3188"/>
    <cellStyle name="20% - 强调文字颜色 1 2 2 2 3 4 2" xfId="3189"/>
    <cellStyle name="常规 6 4 4 4 4" xfId="3190"/>
    <cellStyle name="常规 7 4 3 2 3 3 2 3" xfId="3191"/>
    <cellStyle name="常规 7 2 2 3 5" xfId="3192"/>
    <cellStyle name="常规 5 2 10 3" xfId="3193"/>
    <cellStyle name="常规 6 7 2 3 6 2 2" xfId="3194"/>
    <cellStyle name="常规 10 7 3 2 2 2" xfId="3195"/>
    <cellStyle name="常规 2 6 11 2" xfId="3196"/>
    <cellStyle name="常规 2 4 4 2 3 6" xfId="3197"/>
    <cellStyle name="20% - 强调文字颜色 6 2 2 4 3 3" xfId="3198"/>
    <cellStyle name="常规 7 2 2 2 5 2" xfId="3199"/>
    <cellStyle name="常规 6 6 6 4" xfId="3200"/>
    <cellStyle name="常规 3 7 2 3 8" xfId="3201"/>
    <cellStyle name="常规 15 2 5 4 2 2" xfId="3202"/>
    <cellStyle name="常规 15 3 2 2 2 7" xfId="3203"/>
    <cellStyle name="常规 3 3 6 2" xfId="3204"/>
    <cellStyle name="常规 7 2 2 3 3 3 3" xfId="3205"/>
    <cellStyle name="常规 7 2 2 3 6" xfId="3206"/>
    <cellStyle name="常规 3 4 2 2 2 5 2" xfId="3207"/>
    <cellStyle name="常规 2 7 5 6 3" xfId="3208"/>
    <cellStyle name="20% - 强调文字颜色 3 2 5 6" xfId="3209"/>
    <cellStyle name="常规 13 3 3" xfId="3210"/>
    <cellStyle name="40% - 强调文字颜色 5 2 6 4" xfId="3211"/>
    <cellStyle name="常规 4 2 5 4 2 3" xfId="3212"/>
    <cellStyle name="常规 21 2 3 4 2" xfId="3213"/>
    <cellStyle name="常规 11 2 5 3" xfId="3214"/>
    <cellStyle name="常规 3 2 2 4 2 3 3 2 2" xfId="3215"/>
    <cellStyle name="常规 10 2 9 2" xfId="3216"/>
    <cellStyle name="常规 7 2 3 2 3 4" xfId="3217"/>
    <cellStyle name="常规 15 2 3 4 3 3" xfId="3218"/>
    <cellStyle name="常规 9 2 2 3 2 7 2" xfId="3219"/>
    <cellStyle name="常规 10 2 2 4 3 4 2 2" xfId="3220"/>
    <cellStyle name="常规 5 2 4 4 2 2" xfId="3221"/>
    <cellStyle name="常规 5 2 5 2 2 2" xfId="3222"/>
    <cellStyle name="链接单元格 2 2 3 3 2" xfId="3223"/>
    <cellStyle name="常规 2 2 3 3 4 2 3" xfId="3224"/>
    <cellStyle name="常规 6 2 5 2 2 4" xfId="3225"/>
    <cellStyle name="20% - 强调文字颜色 4 2 2 5 2 2" xfId="3226"/>
    <cellStyle name="40% - 强调文字颜色 2 2 5 2 3" xfId="3227"/>
    <cellStyle name="常规 2 7 3 3 5" xfId="3228"/>
    <cellStyle name="强调文字颜色 6 2 8 2 2" xfId="3229"/>
    <cellStyle name="常规 11 3 2 5" xfId="3230"/>
    <cellStyle name="常规 2 2 3 2 3 2 2 4" xfId="3231"/>
    <cellStyle name="常规 2 3 2 4 3 2 2 2" xfId="3232"/>
    <cellStyle name="常规 2 2 2 2 3 4 6" xfId="3233"/>
    <cellStyle name="常规 8 2 5 4 3" xfId="3234"/>
    <cellStyle name="20% - 强调文字颜色 2 5 2" xfId="3235"/>
    <cellStyle name="常规 2 3 3 2 2 3 3 2" xfId="3236"/>
    <cellStyle name="40% - 强调文字颜色 4 2 2 4 2" xfId="3237"/>
    <cellStyle name="20% - 强调文字颜色 2 2 2 12" xfId="3238"/>
    <cellStyle name="常规 2 4 3 2 3 3 2" xfId="3239"/>
    <cellStyle name="常规 3 2 2 5 6 2" xfId="3240"/>
    <cellStyle name="常规 2 2 2 2 2 2 3 7" xfId="3241"/>
    <cellStyle name="常规 6 6 3 3 3 6" xfId="3242"/>
    <cellStyle name="20% - 强调文字颜色 3 2 3 8 2" xfId="3243"/>
    <cellStyle name="常规 7 4 4 2 3 3 2 2" xfId="3244"/>
    <cellStyle name="常规 6 12 2 3 3 2" xfId="3245"/>
    <cellStyle name="常规 2 8 2 5 2 3" xfId="3246"/>
    <cellStyle name="常规 7 2 2 4 4" xfId="3247"/>
    <cellStyle name="60% - 强调文字颜色 1 2 6 4 2" xfId="3248"/>
    <cellStyle name="常规 10 3 2 2 3 4" xfId="3249"/>
    <cellStyle name="20% - 强调文字颜色 4 2 2 5 3 3" xfId="3250"/>
    <cellStyle name="60% - 强调文字颜色 5 2 5 4" xfId="3251"/>
    <cellStyle name="常规 6 2 2 10 3" xfId="3252"/>
    <cellStyle name="差 2 2 4 3" xfId="3253"/>
    <cellStyle name="常规 3 2 4 3" xfId="3254"/>
    <cellStyle name="60% - 强调文字颜色 1 2 2 2 4" xfId="3255"/>
    <cellStyle name="20% - 强调文字颜色 4 2 2 2 6 2" xfId="3256"/>
    <cellStyle name="常规 5 6 10" xfId="3257"/>
    <cellStyle name="60% - 强调文字颜色 2 2 3 3 2 3" xfId="3258"/>
    <cellStyle name="常规 49 3 2 2" xfId="3259"/>
    <cellStyle name="常规 54 3 2 2" xfId="3260"/>
    <cellStyle name="常规 7 2 2 4 4 2" xfId="3261"/>
    <cellStyle name="常规 6 2 5 2 2 2 3" xfId="3262"/>
    <cellStyle name="常规 3 2 2 3 3 5 3" xfId="3263"/>
    <cellStyle name="常规 3 7 3 2 3 2" xfId="3264"/>
    <cellStyle name="常规 3 3 3 5 4" xfId="3265"/>
    <cellStyle name="常规 59 2 2 2 3" xfId="3266"/>
    <cellStyle name="常规 8 2 2 5 3 3" xfId="3267"/>
    <cellStyle name="注释 2 3 6" xfId="3268"/>
    <cellStyle name="40% - 强调文字颜色 1 19" xfId="3269"/>
    <cellStyle name="常规 2 2 6 3 3 2 2" xfId="3270"/>
    <cellStyle name="20% - 强调文字颜色 3 17" xfId="3271"/>
    <cellStyle name="常规 9 2 3 4 2 2" xfId="3272"/>
    <cellStyle name="常规 7 2 3 5 2 2 2 2" xfId="3273"/>
    <cellStyle name="常规 7 2 2 4 4 3" xfId="3274"/>
    <cellStyle name="常规 7 2 2 4 5" xfId="3275"/>
    <cellStyle name="常规 10 3 2 2 3 5" xfId="3276"/>
    <cellStyle name="常规 3 6 5 8" xfId="3277"/>
    <cellStyle name="常规 3 6 2 2 5 2" xfId="3278"/>
    <cellStyle name="常规 10 2 5 2 4" xfId="3279"/>
    <cellStyle name="常规 22 4 2 2 5 3" xfId="3280"/>
    <cellStyle name="20% - 强调文字颜色 3 2 3 2 5" xfId="3281"/>
    <cellStyle name="常规 2 3 3 4 5 5" xfId="3282"/>
    <cellStyle name="警告文本 2 3 3 3 3" xfId="3283"/>
    <cellStyle name="常规 9 3 6" xfId="3284"/>
    <cellStyle name="常规 7 2 2 4 6" xfId="3285"/>
    <cellStyle name="常规 3 4 2 2 2 6 2" xfId="3286"/>
    <cellStyle name="常规 2 2 6 6 2" xfId="3287"/>
    <cellStyle name="常规 6 6 2 8 2 2" xfId="3288"/>
    <cellStyle name="解释性文本 2 3 2 2 2" xfId="3289"/>
    <cellStyle name="常规 35 4 2 2" xfId="3290"/>
    <cellStyle name="常规 40 4 2 2" xfId="3291"/>
    <cellStyle name="常规 2 3 4 2 5" xfId="3292"/>
    <cellStyle name="20% - 强调文字颜色 1 2 2 2 6 2" xfId="3293"/>
    <cellStyle name="常规 6 6 5 4" xfId="3294"/>
    <cellStyle name="常规 3 6 6 4" xfId="3295"/>
    <cellStyle name="40% - 强调文字颜色 2 2 6 4" xfId="3296"/>
    <cellStyle name="常规 14 3 5" xfId="3297"/>
    <cellStyle name="常规 4 2 3 2 2 3" xfId="3298"/>
    <cellStyle name="常规 14 2 5" xfId="3299"/>
    <cellStyle name="常规 4 2 2 9 3" xfId="3300"/>
    <cellStyle name="常规 11 2 2 2 3 2" xfId="3301"/>
    <cellStyle name="常规 15 2 2 4 4 2 2" xfId="3302"/>
    <cellStyle name="20% - 强调文字颜色 3 2 7 2" xfId="3303"/>
    <cellStyle name="常规 10 2 3 2 3 7" xfId="3304"/>
    <cellStyle name="常规 10 5 5 2 2" xfId="3305"/>
    <cellStyle name="常规 25 2 2 4 2" xfId="3306"/>
    <cellStyle name="常规 30 2 2 4 2" xfId="3307"/>
    <cellStyle name="常规 6 6 5 6" xfId="3308"/>
    <cellStyle name="常规 2 6 2 3 6" xfId="3309"/>
    <cellStyle name="常规 10 2 2 6" xfId="3310"/>
    <cellStyle name="60% - 强调文字颜色 2 2 2 4 4 2" xfId="3311"/>
    <cellStyle name="计算 2 5 5" xfId="3312"/>
    <cellStyle name="60% - 强调文字颜色 1 2 2 4 3" xfId="3313"/>
    <cellStyle name="常规 2 2 6 3 3 8" xfId="3314"/>
    <cellStyle name="常规 15 3 3 3 5" xfId="3315"/>
    <cellStyle name="常规 6 9 4 5 2 2" xfId="3316"/>
    <cellStyle name="常规 3 2 2 3 2 2 2 4 3" xfId="3317"/>
    <cellStyle name="常规 8 2 3 2 2 3 2" xfId="3318"/>
    <cellStyle name="常规 26 2 3 2 2 2" xfId="3319"/>
    <cellStyle name="常规 31 2 3 2 2 2" xfId="3320"/>
    <cellStyle name="60% - 强调文字颜色 1 2 2 5 3" xfId="3321"/>
    <cellStyle name="20% - 强调文字颜色 3 4 2" xfId="3322"/>
    <cellStyle name="标题 2 2 2 4 2" xfId="3323"/>
    <cellStyle name="常规 2 2 3 5 2 6 2" xfId="3324"/>
    <cellStyle name="常规 11 5 2 3 2 2" xfId="3325"/>
    <cellStyle name="常规 9 4 4 2" xfId="3326"/>
    <cellStyle name="常规 11 6 3" xfId="3327"/>
    <cellStyle name="常规 15 2 3 5 3" xfId="3328"/>
    <cellStyle name="标题 2 2 2 5" xfId="3329"/>
    <cellStyle name="常规 10 2 2 2 2 3 2 3" xfId="3330"/>
    <cellStyle name="常规 2 5 4 2 2" xfId="3331"/>
    <cellStyle name="常规 3 5 7 3" xfId="3332"/>
    <cellStyle name="40% - 强调文字颜色 6 7" xfId="3333"/>
    <cellStyle name="常规 7 3 2 2 3 2 3" xfId="3334"/>
    <cellStyle name="20% - 强调文字颜色 2 2" xfId="3335"/>
    <cellStyle name="常规 2 2 3 3 2 3 4 3" xfId="3336"/>
    <cellStyle name="20% - 强调文字颜色 5 2 2 2 5" xfId="3337"/>
    <cellStyle name="常规 6 6 2 2 2 2 2 4 3" xfId="3338"/>
    <cellStyle name="20% - 强调文字颜色 5 2 2 2 3 2 3" xfId="3339"/>
    <cellStyle name="强调文字颜色 1 2 2 3 4 2" xfId="3340"/>
    <cellStyle name="20% - 强调文字颜色 3 5 2" xfId="3341"/>
    <cellStyle name="常规 3 2 5 2 3" xfId="3342"/>
    <cellStyle name="常规 6 6 2 2 3 4 2" xfId="3343"/>
    <cellStyle name="常规 7 2 2 3 2 2 3 3" xfId="3344"/>
    <cellStyle name="40% - 强调文字颜色 5 2 2 2 6" xfId="3345"/>
    <cellStyle name="常规 3 4 2 3 5 2" xfId="3346"/>
    <cellStyle name="常规 2 6 2 3 8 2" xfId="3347"/>
    <cellStyle name="常规 10 2 2 8 2" xfId="3348"/>
    <cellStyle name="常规 9 5 6 2 2" xfId="3349"/>
    <cellStyle name="20% - 强调文字颜色 1 2 2 2 4 3" xfId="3350"/>
    <cellStyle name="常规 10 8 3 5" xfId="3351"/>
    <cellStyle name="20% - 强调文字颜色 2 2 3 3 3 3" xfId="3352"/>
    <cellStyle name="常规 2 6 2 2 3 2 2 3" xfId="3353"/>
    <cellStyle name="常规 2 3 4 10 2" xfId="3354"/>
    <cellStyle name="40% - 强调文字颜色 4 2 10" xfId="3355"/>
    <cellStyle name="常规 2 6 2 7" xfId="3356"/>
    <cellStyle name="常规 6 6 6 4 3" xfId="3357"/>
    <cellStyle name="常规 2 2 11 5 3" xfId="3358"/>
    <cellStyle name="常规 8 5 3 3 3 2 2" xfId="3359"/>
    <cellStyle name="常规 9 2 3 2 4 5" xfId="3360"/>
    <cellStyle name="常规 2 2 2 4 3 2 2" xfId="3361"/>
    <cellStyle name="60% - 强调文字颜色 6 2 2 2 3 3 3" xfId="3362"/>
    <cellStyle name="常规 5 3 4 2" xfId="3363"/>
    <cellStyle name="常规 3 2 3 3 4 6" xfId="3364"/>
    <cellStyle name="常规 2 8 4 2 2 3" xfId="3365"/>
    <cellStyle name="常规 6 5 7 3 3" xfId="3366"/>
    <cellStyle name="常规 3 6 6 3 2" xfId="3367"/>
    <cellStyle name="常规 6 6 3 3 2 2 2 2 2" xfId="3368"/>
    <cellStyle name="常规 2 6 2 3 9" xfId="3369"/>
    <cellStyle name="常规 4 2 4 8 2" xfId="3370"/>
    <cellStyle name="常规 10 2 2 9" xfId="3371"/>
    <cellStyle name="常规 9 5 6 3" xfId="3372"/>
    <cellStyle name="常规 4 2 3 2 2 6 2 2" xfId="3373"/>
    <cellStyle name="常规 2 2 2 2 3 2 4 3" xfId="3374"/>
    <cellStyle name="40% - 强调文字颜色 5 2 10 2" xfId="3375"/>
    <cellStyle name="常规 8 2 2 2 2 3 2 2" xfId="3376"/>
    <cellStyle name="常规 9 5 2 3 5" xfId="3377"/>
    <cellStyle name="20% - 强调文字颜色 3 7" xfId="3378"/>
    <cellStyle name="常规 6 10 2 2 6 2 2" xfId="3379"/>
    <cellStyle name="常规 3 6 6 3 3" xfId="3380"/>
    <cellStyle name="标题 2 2 2 7" xfId="3381"/>
    <cellStyle name="40% - 强调文字颜色 3 2 14 2" xfId="3382"/>
    <cellStyle name="好 2 5 3 2 2" xfId="3383"/>
    <cellStyle name="常规 6 11 2 3 3 2" xfId="3384"/>
    <cellStyle name="20% - 强调文字颜色 2 2 6 2 3" xfId="3385"/>
    <cellStyle name="常规 2 2 3 7 5 3" xfId="3386"/>
    <cellStyle name="常规 17 3 4 4 2" xfId="3387"/>
    <cellStyle name="常规 22 3 4 4 2" xfId="3388"/>
    <cellStyle name="常规 10 2 2 4 2 4" xfId="3389"/>
    <cellStyle name="常规 5 2 3 4" xfId="3390"/>
    <cellStyle name="40% - 强调文字颜色 3 2 5 2 3" xfId="3391"/>
    <cellStyle name="常规 6 4 2 2 2 2 3 2 2" xfId="3392"/>
    <cellStyle name="40% - 强调文字颜色 1 2 11 2" xfId="3393"/>
    <cellStyle name="常规 21 3 2 6 3" xfId="3394"/>
    <cellStyle name="20% - 强调文字颜色 1 2 4 4" xfId="3395"/>
    <cellStyle name="常规 6 7 2 2 4 4 3" xfId="3396"/>
    <cellStyle name="常规 2 6 8" xfId="3397"/>
    <cellStyle name="40% - 强调文字颜色 5 2 2 5 6" xfId="3398"/>
    <cellStyle name="常规 6 10 4 3 4" xfId="3399"/>
    <cellStyle name="20% - 强调文字颜色 4 2 3 8" xfId="3400"/>
    <cellStyle name="常规 6 6 2 3 2 7" xfId="3401"/>
    <cellStyle name="强调文字颜色 1 2 3 3 3 2 2" xfId="3402"/>
    <cellStyle name="常规 6 10 2 4 2 2" xfId="3403"/>
    <cellStyle name="常规 10 14" xfId="3404"/>
    <cellStyle name="常规 7 5 3 3 4 2" xfId="3405"/>
    <cellStyle name="20% - 强调文字颜色 5 2 2 5 2 2" xfId="3406"/>
    <cellStyle name="常规 19 4 2 2" xfId="3407"/>
    <cellStyle name="常规 24 4 2 2" xfId="3408"/>
    <cellStyle name="常规 8 5 2 3 3 3" xfId="3409"/>
    <cellStyle name="常规 15 2 3 9" xfId="3410"/>
    <cellStyle name="40% - 强调文字颜色 1 8" xfId="3411"/>
    <cellStyle name="常规 56 4 4" xfId="3412"/>
    <cellStyle name="强调文字颜色 6 2 2 5 6" xfId="3413"/>
    <cellStyle name="常规 2 2 3 2 2 2 2 5 2 2" xfId="3414"/>
    <cellStyle name="常规 3 3 4 3 5 2" xfId="3415"/>
    <cellStyle name="常规 6 8 2 2 8" xfId="3416"/>
    <cellStyle name="常规 4 2 3 2 5" xfId="3417"/>
    <cellStyle name="常规 3 3 3 2 2 2 5 2" xfId="3418"/>
    <cellStyle name="常规 25 3 3 3" xfId="3419"/>
    <cellStyle name="常规 30 3 3 3" xfId="3420"/>
    <cellStyle name="常规 10 7 4" xfId="3421"/>
    <cellStyle name="常规 10 14 2" xfId="3422"/>
    <cellStyle name="常规 7 5 3 3 4 2 2" xfId="3423"/>
    <cellStyle name="60% - 强调文字颜色 6 2 6 3 2" xfId="3424"/>
    <cellStyle name="常规 10 7 4 2" xfId="3425"/>
    <cellStyle name="强调文字颜色 6 2 2 10" xfId="3426"/>
    <cellStyle name="20% - 强调文字颜色 4 10 2" xfId="3427"/>
    <cellStyle name="常规 6 2 2 3 2 6 2 2" xfId="3428"/>
    <cellStyle name="常规 2 2 4 3 2 2 4" xfId="3429"/>
    <cellStyle name="20% - 强调文字颜色 2 2 2 2 3 2 3" xfId="3430"/>
    <cellStyle name="常规 6 4 2 2 2 2 3 4" xfId="3431"/>
    <cellStyle name="常规 6 4 2 4 5 3" xfId="3432"/>
    <cellStyle name="常规 7 3 2 3 7 2 2" xfId="3433"/>
    <cellStyle name="常规 11 10 3" xfId="3434"/>
    <cellStyle name="好 3 2 7 2" xfId="3435"/>
    <cellStyle name="常规 10 15" xfId="3436"/>
    <cellStyle name="常规 7 5 3 3 4 3" xfId="3437"/>
    <cellStyle name="常规 10 2 10 2 2" xfId="3438"/>
    <cellStyle name="常规 2 2 3 2 3 2 3 2 2 2" xfId="3439"/>
    <cellStyle name="常规 6 3 3 3 3 2 2 2" xfId="3440"/>
    <cellStyle name="20% - 强调文字颜色 5 2 2 5 2 3" xfId="3441"/>
    <cellStyle name="常规 24 4 2 3" xfId="3442"/>
    <cellStyle name="常规 2 2 3 3 5 3 3" xfId="3443"/>
    <cellStyle name="20% - 强调文字颜色 2 2 2 2 3 3" xfId="3444"/>
    <cellStyle name="常规 5 2 6 3 2" xfId="3445"/>
    <cellStyle name="链接单元格 2 3 4 3" xfId="3446"/>
    <cellStyle name="常规 10 7 5" xfId="3447"/>
    <cellStyle name="常规 2 2 2 2 2 2 4 2 2 2" xfId="3448"/>
    <cellStyle name="警告文本 2 2 9 2" xfId="3449"/>
    <cellStyle name="常规 2 3 4 4 2 2 2" xfId="3450"/>
    <cellStyle name="常规 2 3 4 4 5 2" xfId="3451"/>
    <cellStyle name="常规 4 6 2 3 3" xfId="3452"/>
    <cellStyle name="常规 10 7 5 2" xfId="3453"/>
    <cellStyle name="常规 10 15 2" xfId="3454"/>
    <cellStyle name="40% - 强调文字颜色 5 2 2 5 3 2" xfId="3455"/>
    <cellStyle name="常规 7 2 3 3 4 4" xfId="3456"/>
    <cellStyle name="常规 2 2 4 3 2 2 5" xfId="3457"/>
    <cellStyle name="常规 15 2 2 2 2 3 2 2" xfId="3458"/>
    <cellStyle name="强调文字颜色 1 2 5 2 2 2" xfId="3459"/>
    <cellStyle name="常规 6 4 2 7 3" xfId="3460"/>
    <cellStyle name="常规 30 13 2 2" xfId="3461"/>
    <cellStyle name="常规 6 12 5 7" xfId="3462"/>
    <cellStyle name="20% - 强调文字颜色 3 2 2 9" xfId="3463"/>
    <cellStyle name="强调文字颜色 2 2 2 2" xfId="3464"/>
    <cellStyle name="常规 2 2 2 5 3 3" xfId="3465"/>
    <cellStyle name="20% - 强调文字颜色 3 19" xfId="3466"/>
    <cellStyle name="常规 2 2 2 3 2 2 2 4 3" xfId="3467"/>
    <cellStyle name="常规 6 6 2 4 7 2" xfId="3468"/>
    <cellStyle name="常规 15 2 2 4 2 2 2" xfId="3469"/>
    <cellStyle name="常规 3 2 3 3 2 3 4 2" xfId="3470"/>
    <cellStyle name="常规 4 2 2 2 3 6 2" xfId="3471"/>
    <cellStyle name="常规 3 8 2 7" xfId="3472"/>
    <cellStyle name="常规 10 7 6 2" xfId="3473"/>
    <cellStyle name="常规 6 3 2 9" xfId="3474"/>
    <cellStyle name="20% - 强调文字颜色 4 2 2 2 3 3 2" xfId="3475"/>
    <cellStyle name="40% - 强调文字颜色 6 2 7" xfId="3476"/>
    <cellStyle name="常规 10 9 4 2 2" xfId="3477"/>
    <cellStyle name="常规 15 4 4 7" xfId="3478"/>
    <cellStyle name="常规 21 4 3 2 2" xfId="3479"/>
    <cellStyle name="常规 2 4 2 2 2 2 5" xfId="3480"/>
    <cellStyle name="常规 14 3 3 6 2" xfId="3481"/>
    <cellStyle name="40% - 强调文字颜色 2 2 2 2 10" xfId="3482"/>
    <cellStyle name="常规 5 2 4 4 4 3" xfId="3483"/>
    <cellStyle name="常规 6 2 2 3 3" xfId="3484"/>
    <cellStyle name="常规 2 2 4 3 2 2 6" xfId="3485"/>
    <cellStyle name="常规 17 3 2 6 2" xfId="3486"/>
    <cellStyle name="常规 22 3 2 6 2" xfId="3487"/>
    <cellStyle name="常规 6 3 2 6 2 2 2" xfId="3488"/>
    <cellStyle name="常规 6 11 6" xfId="3489"/>
    <cellStyle name="40% - 强调文字颜色 5 2 2 5 4 2" xfId="3490"/>
    <cellStyle name="常规 6 10 4 3 2 2" xfId="3491"/>
    <cellStyle name="强调文字颜色 1 2 3 3 4 2 2" xfId="3492"/>
    <cellStyle name="常规 6 10 2 5 2 2" xfId="3493"/>
    <cellStyle name="20% - 强调文字颜色 4 2 3 6 2" xfId="3494"/>
    <cellStyle name="常规 9 2 4 5" xfId="3495"/>
    <cellStyle name="好 2 4 2 3 2" xfId="3496"/>
    <cellStyle name="常规 2 2 7 2 6 2" xfId="3497"/>
    <cellStyle name="强调文字颜色 4 2 2 2 3 3 2" xfId="3498"/>
    <cellStyle name="适中 2 2 2 4" xfId="3499"/>
    <cellStyle name="常规 10 17 2" xfId="3500"/>
    <cellStyle name="常规 13 2 2 2 2 2" xfId="3501"/>
    <cellStyle name="20% - 强调文字颜色 4 2 3 7 2" xfId="3502"/>
    <cellStyle name="常规 2 3 2 3 2 4 3" xfId="3503"/>
    <cellStyle name="常规 10 3 4 2 4" xfId="3504"/>
    <cellStyle name="常规 10 10 3 2 2 2" xfId="3505"/>
    <cellStyle name="汇总 2 2 2" xfId="3506"/>
    <cellStyle name="常规 10 6 2" xfId="3507"/>
    <cellStyle name="常规 2 6 6 3" xfId="3508"/>
    <cellStyle name="常规 7 2 2 2 4 2 2 2" xfId="3509"/>
    <cellStyle name="40% - 强调文字颜色 5 2 2 5 4 3" xfId="3510"/>
    <cellStyle name="常规 6 10 4 3 2 3" xfId="3511"/>
    <cellStyle name="常规 3 3 3 2 2 2 3 2" xfId="3512"/>
    <cellStyle name="常规 9 2 4 6" xfId="3513"/>
    <cellStyle name="好 2 4 2 3 3" xfId="3514"/>
    <cellStyle name="常规 2 2 2 2 3 4 3" xfId="3515"/>
    <cellStyle name="常规 10 5 2 3 2 3" xfId="3516"/>
    <cellStyle name="常规 11 9 6" xfId="3517"/>
    <cellStyle name="常规 10 2 4 2 4" xfId="3518"/>
    <cellStyle name="常规 73 2" xfId="3519"/>
    <cellStyle name="常规 68 2" xfId="3520"/>
    <cellStyle name="常规 29 2 2 4 2" xfId="3521"/>
    <cellStyle name="常规 34 2 2 4 2" xfId="3522"/>
    <cellStyle name="强调文字颜色 4 2 2 2 2 2 3" xfId="3523"/>
    <cellStyle name="常规 2 4 4 2 2 5 2" xfId="3524"/>
    <cellStyle name="常规 3 2 2 4 2 2 2 2 2" xfId="3525"/>
    <cellStyle name="常规 6 3 2 2 2 2 3 2 2" xfId="3526"/>
    <cellStyle name="常规 6 10 4 2 2 3" xfId="3527"/>
    <cellStyle name="40% - 强调文字颜色 5 2 2 4 4 3" xfId="3528"/>
    <cellStyle name="常规 2 3 2 4 3 3 2" xfId="3529"/>
    <cellStyle name="常规 10 2 4 2 4 2" xfId="3530"/>
    <cellStyle name="常规 4 3 6 2 3" xfId="3531"/>
    <cellStyle name="常规 6 6 3 3 4 4 2" xfId="3532"/>
    <cellStyle name="常规 6 3 2 6" xfId="3533"/>
    <cellStyle name="常规 2 2 4 3 4 3" xfId="3534"/>
    <cellStyle name="常规 6 3 2 2 2 2 3 3" xfId="3535"/>
    <cellStyle name="常规 11 5 4 3 2" xfId="3536"/>
    <cellStyle name="常规 2 3 2 4 3 4" xfId="3537"/>
    <cellStyle name="常规 10 2 4 2 5" xfId="3538"/>
    <cellStyle name="常规 6 3 2 2 2 2 3 3 2" xfId="3539"/>
    <cellStyle name="常规 6 10 4 2 3 3" xfId="3540"/>
    <cellStyle name="常规 5 2 2 5 4 2 2" xfId="3541"/>
    <cellStyle name="常规 2 3 2 4 3 4 2" xfId="3542"/>
    <cellStyle name="常规 4 3 6 3 3" xfId="3543"/>
    <cellStyle name="常规 6 6 3 3 4 5 2" xfId="3544"/>
    <cellStyle name="常规 2 2 2 2 3 4 3 2" xfId="3545"/>
    <cellStyle name="常规 46" xfId="3546"/>
    <cellStyle name="常规 51" xfId="3547"/>
    <cellStyle name="常规 6 5 2 2 3 2 4 2 2" xfId="3548"/>
    <cellStyle name="常规 2 2 2 2 2 2 3 2 2 2" xfId="3549"/>
    <cellStyle name="常规 3 3 3 2 4 7" xfId="3550"/>
    <cellStyle name="40% - 强调文字颜色 1 2 10" xfId="3551"/>
    <cellStyle name="常规 6 3 2 2 2 2 3 4" xfId="3552"/>
    <cellStyle name="常规 6 3 2 3 7 2 2" xfId="3553"/>
    <cellStyle name="常规 2 3 2 4 3 5" xfId="3554"/>
    <cellStyle name="常规 5 3 5 3 2 2" xfId="3555"/>
    <cellStyle name="常规 10 2 4 2 6" xfId="3556"/>
    <cellStyle name="常规 2 2 2 2 6 3 2" xfId="3557"/>
    <cellStyle name="常规 13 3 2 2 3 3" xfId="3558"/>
    <cellStyle name="常规 11 8 2 2" xfId="3559"/>
    <cellStyle name="40% - 强调文字颜色 2 2 2 2 2 5" xfId="3560"/>
    <cellStyle name="常规 5 2 3 2 4 4 2" xfId="3561"/>
    <cellStyle name="常规 47 5 2" xfId="3562"/>
    <cellStyle name="常规 52 5 2" xfId="3563"/>
    <cellStyle name="常规 4 3 6 4 3" xfId="3564"/>
    <cellStyle name="20% - 强调文字颜色 2 2 5 3" xfId="3565"/>
    <cellStyle name="常规 2 2 3 6 6" xfId="3566"/>
    <cellStyle name="常规 45 2 3 3 3" xfId="3567"/>
    <cellStyle name="常规 50 2 3 3 3" xfId="3568"/>
    <cellStyle name="常规 4 3 5 3 3" xfId="3569"/>
    <cellStyle name="常规 6 6 3 3 3 5 2" xfId="3570"/>
    <cellStyle name="常规 5 2 3 2 4 4 2 2" xfId="3571"/>
    <cellStyle name="常规 47 5 2 2" xfId="3572"/>
    <cellStyle name="常规 52 5 2 2" xfId="3573"/>
    <cellStyle name="警告文本 2 3 3 5" xfId="3574"/>
    <cellStyle name="20% - 强调文字颜色 3 2 2 2 4" xfId="3575"/>
    <cellStyle name="警告文本 2 3 2 3 2" xfId="3576"/>
    <cellStyle name="常规 5 2 2 4 4 3" xfId="3577"/>
    <cellStyle name="20% - 强调文字颜色 2 2 3" xfId="3578"/>
    <cellStyle name="常规 4 3 6 2" xfId="3579"/>
    <cellStyle name="常规 7 2 2 4 3 3 3" xfId="3580"/>
    <cellStyle name="40% - 强调文字颜色 4 2 2 5 2" xfId="3581"/>
    <cellStyle name="常规 2 3 3 2 2 3 4 2" xfId="3582"/>
    <cellStyle name="常规 3 2 5 2 2 3 2 2" xfId="3583"/>
    <cellStyle name="适中 2 8 2 2" xfId="3584"/>
    <cellStyle name="常规 8 3 2 4 4" xfId="3585"/>
    <cellStyle name="常规 6 7 5 2" xfId="3586"/>
    <cellStyle name="常规 15 7 6" xfId="3587"/>
    <cellStyle name="常规 15 2 4 3 5 2" xfId="3588"/>
    <cellStyle name="常规 5 3 4 6 2 2" xfId="3589"/>
    <cellStyle name="常规 4 9 4 2 2" xfId="3590"/>
    <cellStyle name="常规 2 3 2 4 3 6" xfId="3591"/>
    <cellStyle name="60% - 强调文字颜色 3 2 2 3 3 2" xfId="3592"/>
    <cellStyle name="常规 6 2 2 3 2 9" xfId="3593"/>
    <cellStyle name="常规 8 9 2" xfId="3594"/>
    <cellStyle name="常规 4 3 5 4 3" xfId="3595"/>
    <cellStyle name="常规 15 2 3 2 2 3 2" xfId="3596"/>
    <cellStyle name="强调文字颜色 2 2 5 2 2" xfId="3597"/>
    <cellStyle name="常规 4 2 2 4 8" xfId="3598"/>
    <cellStyle name="常规 2 5 3 2 2 5" xfId="3599"/>
    <cellStyle name="40% - 强调文字颜色 5 2 2 2 3 3 3" xfId="3600"/>
    <cellStyle name="常规 13 5 5 2" xfId="3601"/>
    <cellStyle name="常规 28 2 2 4" xfId="3602"/>
    <cellStyle name="常规 33 2 2 4" xfId="3603"/>
    <cellStyle name="检查单元格 2 10 2 2" xfId="3604"/>
    <cellStyle name="常规 2 3 2 2 2 7" xfId="3605"/>
    <cellStyle name="常规 9 6 8 3" xfId="3606"/>
    <cellStyle name="计算 2 2 10" xfId="3607"/>
    <cellStyle name="常规 6 9 2 3 2 2 2" xfId="3608"/>
    <cellStyle name="常规 8 5 3 3 6" xfId="3609"/>
    <cellStyle name="常规 4 2 4 3 5 2" xfId="3610"/>
    <cellStyle name="常规 6 2 4 4 3 2" xfId="3611"/>
    <cellStyle name="汇总 2 2 9 2 2" xfId="3612"/>
    <cellStyle name="常规 2 7 3 2 5" xfId="3613"/>
    <cellStyle name="常规 3 3 3 2 2 2 7" xfId="3614"/>
    <cellStyle name="60% - 强调文字颜色 6 2 2 2 3 2 3" xfId="3615"/>
    <cellStyle name="常规 5 3 3 2" xfId="3616"/>
    <cellStyle name="常规 3 2 3 3 3 6" xfId="3617"/>
    <cellStyle name="常规 6 5 7 2 3" xfId="3618"/>
    <cellStyle name="常规 2 5 3 2 8 2 2" xfId="3619"/>
    <cellStyle name="常规 20 2 2 4 2" xfId="3620"/>
    <cellStyle name="常规 15 2 2 4 2" xfId="3621"/>
    <cellStyle name="常规 7 3 2 5 5 2" xfId="3622"/>
    <cellStyle name="常规 6 12 4 6 2" xfId="3623"/>
    <cellStyle name="常规 7 2 4 2 2 5" xfId="3624"/>
    <cellStyle name="常规 2 2 6 2 2 3 2" xfId="3625"/>
    <cellStyle name="常规 4 2 2 2 2 2 5 2" xfId="3626"/>
    <cellStyle name="常规 10 10 2 4 2" xfId="3627"/>
    <cellStyle name="常规 12 3 2 3" xfId="3628"/>
    <cellStyle name="常规 2 5 3 2 6 3" xfId="3629"/>
    <cellStyle name="40% - 强调文字颜色 2 17 2" xfId="3630"/>
    <cellStyle name="常规 6 3 3 3" xfId="3631"/>
    <cellStyle name="常规 2 3 2 3 2 2 4 2 2" xfId="3632"/>
    <cellStyle name="20% - 强调文字颜色 3 10" xfId="3633"/>
    <cellStyle name="常规 6 12 3 2 3 2 2" xfId="3634"/>
    <cellStyle name="常规 9 3 2 2 3 2" xfId="3635"/>
    <cellStyle name="常规 6 5 2 2 2 6 3" xfId="3636"/>
    <cellStyle name="常规 2 2 2 3 3 3 2 3" xfId="3637"/>
    <cellStyle name="20% - 强调文字颜色 1 2 5 5" xfId="3638"/>
    <cellStyle name="常规 2 5 3 6 2 2" xfId="3639"/>
    <cellStyle name="常规 4 2 3 2 6" xfId="3640"/>
    <cellStyle name="常规 3 3 3 2 2 2 5 3" xfId="3641"/>
    <cellStyle name="60% - 强调文字颜色 4 2 2 5 4" xfId="3642"/>
    <cellStyle name="20% - 强调文字颜色 4 2 12" xfId="3643"/>
    <cellStyle name="常规 3 11 2 6 2" xfId="3644"/>
    <cellStyle name="常规 10 2 3 2 2 6" xfId="3645"/>
    <cellStyle name="20% - 强调文字颜色 4 2 13" xfId="3646"/>
    <cellStyle name="常规 10 2 3 2 2 7" xfId="3647"/>
    <cellStyle name="常规 6 4 2 2 3 5 2" xfId="3648"/>
    <cellStyle name="常规 6 4 2 2 3 5 2 2" xfId="3649"/>
    <cellStyle name="常规 15 2 2 2 3 5" xfId="3650"/>
    <cellStyle name="强调文字颜色 1 2 6 4" xfId="3651"/>
    <cellStyle name="60% - 强调文字颜色 1 2 2 6 2" xfId="3652"/>
    <cellStyle name="常规 2 8 2 2 4 2 2" xfId="3653"/>
    <cellStyle name="常规 2 2 2 2 2 2 2 3 3 2 2" xfId="3654"/>
    <cellStyle name="常规 2 3 6 2 3 3" xfId="3655"/>
    <cellStyle name="常规 4 2 3 2 2 3 5" xfId="3656"/>
    <cellStyle name="常规 7 3 10 3" xfId="3657"/>
    <cellStyle name="20% - 强调文字颜色 1 2 14" xfId="3658"/>
    <cellStyle name="汇总 2 3 2 2 2 2" xfId="3659"/>
    <cellStyle name="常规 6 7 2 3 3 2 2" xfId="3660"/>
    <cellStyle name="常规 6 6 3 2 9" xfId="3661"/>
    <cellStyle name="常规 7 2 5 6 3 2 2" xfId="3662"/>
    <cellStyle name="常规 8 2 5 7 2" xfId="3663"/>
    <cellStyle name="常规 2 6 2 4 5 2" xfId="3664"/>
    <cellStyle name="常规 7 4 2 3 3" xfId="3665"/>
    <cellStyle name="常规 6 3 3" xfId="3666"/>
    <cellStyle name="40% - 强调文字颜色 1 2 6 4" xfId="3667"/>
    <cellStyle name="常规 2 2 2 4 2 7" xfId="3668"/>
    <cellStyle name="标题 6" xfId="3669"/>
    <cellStyle name="常规 5 8 3 2 2" xfId="3670"/>
    <cellStyle name="常规 8 2 3 2 4 2" xfId="3671"/>
    <cellStyle name="常规 46 4" xfId="3672"/>
    <cellStyle name="常规 51 4" xfId="3673"/>
    <cellStyle name="常规 5 2 3 2 3 3" xfId="3674"/>
    <cellStyle name="解释性文本 2 9 2" xfId="3675"/>
    <cellStyle name="差 2 2 2 4" xfId="3676"/>
    <cellStyle name="常规 7 7 2 2 2" xfId="3677"/>
    <cellStyle name="警告文本 2 4 5 2" xfId="3678"/>
    <cellStyle name="20% - 强调文字颜色 5 12 2" xfId="3679"/>
    <cellStyle name="常规 11 3 4 3 2" xfId="3680"/>
    <cellStyle name="常规 6 4 5 2 2" xfId="3681"/>
    <cellStyle name="常规 10 2 2 3 2 3 3 3" xfId="3682"/>
    <cellStyle name="常规 35 4 4 3" xfId="3683"/>
    <cellStyle name="常规 40 4 4 3" xfId="3684"/>
    <cellStyle name="解释性文本 2 3 2 4 3" xfId="3685"/>
    <cellStyle name="常规 10 5 2 2 5 2 2" xfId="3686"/>
    <cellStyle name="常规 2 2 2 2 2 7 2 2" xfId="3687"/>
    <cellStyle name="常规 6 6 2 2 6 2" xfId="3688"/>
    <cellStyle name="20% - 强调文字颜色 6 16 2" xfId="3689"/>
    <cellStyle name="常规 10 2 2 4 3" xfId="3690"/>
    <cellStyle name="20% - 强调文字颜色 4 2 2 2 10" xfId="3691"/>
    <cellStyle name="60% - 强调文字颜色 3 2 3 2 4 2" xfId="3692"/>
    <cellStyle name="20% - 强调文字颜色 3 2 3 3 4 3" xfId="3693"/>
    <cellStyle name="常规 10 2 2 3 2 2 2 3" xfId="3694"/>
    <cellStyle name="常规 35 3 3 3" xfId="3695"/>
    <cellStyle name="常规 40 3 3 3" xfId="3696"/>
    <cellStyle name="60% - 强调文字颜色 4 2 2 4 6" xfId="3697"/>
    <cellStyle name="常规 6 5 2 2 3 3 4 2" xfId="3698"/>
    <cellStyle name="常规 2 6 2 6 2" xfId="3699"/>
    <cellStyle name="常规 6 6 6 4 2 2" xfId="3700"/>
    <cellStyle name="常规 2 2 11 5 2 2" xfId="3701"/>
    <cellStyle name="常规 9 2 3 2 4 4 2" xfId="3702"/>
    <cellStyle name="常规 4 3 4 3 6" xfId="3703"/>
    <cellStyle name="常规 2 2 3 2 3 2 2 5 3" xfId="3704"/>
    <cellStyle name="常规 2 2 3 2 5 5 2 2" xfId="3705"/>
    <cellStyle name="常规 2 2 2 5 6" xfId="3706"/>
    <cellStyle name="常规 45 2 2 2 3" xfId="3707"/>
    <cellStyle name="常规 50 2 2 2 3" xfId="3708"/>
    <cellStyle name="强调文字颜色 5 2 6 2 2 2" xfId="3709"/>
    <cellStyle name="常规 2 3 3 2 3 3" xfId="3710"/>
    <cellStyle name="常规 6 2 3 2 2 2 3 2" xfId="3711"/>
    <cellStyle name="常规 7 2 3 4 8 2 2" xfId="3712"/>
    <cellStyle name="常规 2 3 4 2 2 4 2" xfId="3713"/>
    <cellStyle name="常规 2 3 2 4 7 2" xfId="3714"/>
    <cellStyle name="常规 14 3 2 2 6" xfId="3715"/>
    <cellStyle name="常规 4 4 2 5 3" xfId="3716"/>
    <cellStyle name="常规 2 3 3 5 3 7 2 2" xfId="3717"/>
    <cellStyle name="常规 3 4 6 3 2" xfId="3718"/>
    <cellStyle name="常规 4 2 2 3 2 2 6 2" xfId="3719"/>
    <cellStyle name="常规 2 2 7 2 2 4 2" xfId="3720"/>
    <cellStyle name="40% - 强调文字颜色 6 2 4 3" xfId="3721"/>
    <cellStyle name="常规 7 4 2 2 3 5" xfId="3722"/>
    <cellStyle name="常规 15 3 3 8" xfId="3723"/>
    <cellStyle name="常规 6 2 10" xfId="3724"/>
    <cellStyle name="40% - 强调文字颜色 6 2 2 2 10" xfId="3725"/>
    <cellStyle name="常规 17 6 2 2" xfId="3726"/>
    <cellStyle name="常规 22 6 2 2" xfId="3727"/>
    <cellStyle name="常规 3 4 6 4 2" xfId="3728"/>
    <cellStyle name="常规 13 2 3 3 2 2" xfId="3729"/>
    <cellStyle name="常规 6 6 2 2 2 6" xfId="3730"/>
    <cellStyle name="常规 3 2 4 5" xfId="3731"/>
    <cellStyle name="常规 5 2 2 2 2 3 2 3" xfId="3732"/>
    <cellStyle name="常规 2 3 3 3 2 3 4 2 2" xfId="3733"/>
    <cellStyle name="常规 9 5 2 4" xfId="3734"/>
    <cellStyle name="常规 6 11 2 2 5" xfId="3735"/>
    <cellStyle name="常规 6 6 3 2 4 6" xfId="3736"/>
    <cellStyle name="20% - 强调文字颜色 4 2 2 2 2 3 3" xfId="3737"/>
    <cellStyle name="40% - 强调文字颜色 5 2 8" xfId="3738"/>
    <cellStyle name="常规 2 3 3 4 2 6 2" xfId="3739"/>
    <cellStyle name="检查单元格 2 2 2 8" xfId="3740"/>
    <cellStyle name="常规 6 4 7 5" xfId="3741"/>
    <cellStyle name="常规 3 2 2 2 2 3 3 2 2" xfId="3742"/>
    <cellStyle name="常规 51 5" xfId="3743"/>
    <cellStyle name="常规 46 5" xfId="3744"/>
    <cellStyle name="常规 5 2 3 2 3 4" xfId="3745"/>
    <cellStyle name="解释性文本 2 9 3" xfId="3746"/>
    <cellStyle name="常规 2 2 3 4 2 3 2" xfId="3747"/>
    <cellStyle name="常规 10 2 4 4 2" xfId="3748"/>
    <cellStyle name="20% - 强调文字颜色 4 2 2 2 3 4 2" xfId="3749"/>
    <cellStyle name="常规 4 3 2 2" xfId="3750"/>
    <cellStyle name="常规 4 6 5 3" xfId="3751"/>
    <cellStyle name="计算 2 2 4 2 2 2" xfId="3752"/>
    <cellStyle name="常规 2 2 7 2 3 5 2" xfId="3753"/>
    <cellStyle name="常规 15 4 2 3 2 2" xfId="3754"/>
    <cellStyle name="常规 6 4 2 4 2 2" xfId="3755"/>
    <cellStyle name="常规 2 2 2 2 2 3 2 5 2" xfId="3756"/>
    <cellStyle name="常规 8 5 3 6" xfId="3757"/>
    <cellStyle name="40% - 强调文字颜色 1 2 3 3 4 2" xfId="3758"/>
    <cellStyle name="60% - 强调文字颜色 4 2 2 2 3 3 3" xfId="3759"/>
    <cellStyle name="常规 2 4 3 5 4 2 2" xfId="3760"/>
    <cellStyle name="常规 5 5 3 2 3 2" xfId="3761"/>
    <cellStyle name="常规 10 2 2 5" xfId="3762"/>
    <cellStyle name="20% - 强调文字颜色 1 2 4 5" xfId="3763"/>
    <cellStyle name="常规 4 2 6 3 5" xfId="3764"/>
    <cellStyle name="常规 38 3 2 3" xfId="3765"/>
    <cellStyle name="常规 43 3 2 3" xfId="3766"/>
    <cellStyle name="常规 31 2 6 3" xfId="3767"/>
    <cellStyle name="常规 26 2 6 3" xfId="3768"/>
    <cellStyle name="常规 15 2 3 4 3" xfId="3769"/>
    <cellStyle name="常规 7 3 2 6 5 3" xfId="3770"/>
    <cellStyle name="常规 4 4 2 3 4 2" xfId="3771"/>
    <cellStyle name="常规 3 2 2 2 3 4 4 3" xfId="3772"/>
    <cellStyle name="常规 9 2 2 2 2 2 4 2 2" xfId="3773"/>
    <cellStyle name="20% - 强调文字颜色 4 2 2 2 3 2 3" xfId="3774"/>
    <cellStyle name="40% - 强调文字颜色 1 2 3 3 4 3" xfId="3775"/>
    <cellStyle name="20% - 强调文字颜色 1 2 2 6" xfId="3776"/>
    <cellStyle name="常规 15 2 8 2 2" xfId="3777"/>
    <cellStyle name="常规 2 3 3 4 2 7 2" xfId="3778"/>
    <cellStyle name="常规 28 4 4" xfId="3779"/>
    <cellStyle name="常规 33 4 4" xfId="3780"/>
    <cellStyle name="常规 15 4 5 2" xfId="3781"/>
    <cellStyle name="常规 4 2 3 3 3 3 2" xfId="3782"/>
    <cellStyle name="常规 7 3 4 8 3" xfId="3783"/>
    <cellStyle name="常规 9 2 3 6 2" xfId="3784"/>
    <cellStyle name="常规 15 2 3 2 6" xfId="3785"/>
    <cellStyle name="常规 5 3 3 5 3" xfId="3786"/>
    <cellStyle name="20% - 强调文字颜色 3 2 2 5 2 3" xfId="3787"/>
    <cellStyle name="常规 8 2 4 9" xfId="3788"/>
    <cellStyle name="常规 10 2 4 5 2" xfId="3789"/>
    <cellStyle name="常规 3 6 4 6" xfId="3790"/>
    <cellStyle name="常规 7 2 2 2 3 2" xfId="3791"/>
    <cellStyle name="常规 10 2 4 5 3" xfId="3792"/>
    <cellStyle name="60% - 强调文字颜色 4 2 2 4 2" xfId="3793"/>
    <cellStyle name="常规 5 2 2 3 4 2" xfId="3794"/>
    <cellStyle name="常规 6 4 3 5 3 2" xfId="3795"/>
    <cellStyle name="常规 10 2 3 4 5" xfId="3796"/>
    <cellStyle name="常规 2 6 2 3 6 2" xfId="3797"/>
    <cellStyle name="常规 22 4 4 5" xfId="3798"/>
    <cellStyle name="常规 2 4 2 4 2 2 3" xfId="3799"/>
    <cellStyle name="常规 7 3 3 3 2 4" xfId="3800"/>
    <cellStyle name="常规 3 6 3 2" xfId="3801"/>
    <cellStyle name="常规 3 2 2 2 4 2 4 2 2" xfId="3802"/>
    <cellStyle name="常规 15 2 3 2 8" xfId="3803"/>
    <cellStyle name="常规 48 3 3 2 2" xfId="3804"/>
    <cellStyle name="常规 53 3 3 2 2" xfId="3805"/>
    <cellStyle name="常规 2 3 3 2 6 2 2" xfId="3806"/>
    <cellStyle name="常规 7 2 4 4 2 3" xfId="3807"/>
    <cellStyle name="常规 7 2 4 3 2 6 2" xfId="3808"/>
    <cellStyle name="常规 29 2 3 2" xfId="3809"/>
    <cellStyle name="常规 34 2 3 2" xfId="3810"/>
    <cellStyle name="常规 7 3 5 6 2 2" xfId="3811"/>
    <cellStyle name="常规 10 2 6 2 3 5" xfId="3812"/>
    <cellStyle name="常规 6 4 3 5 3 3" xfId="3813"/>
    <cellStyle name="常规 10 2 3 4 6" xfId="3814"/>
    <cellStyle name="20% - 强调文字颜色 4 2 2 2 3 6" xfId="3815"/>
    <cellStyle name="标题 3 2 2 2 2 2" xfId="3816"/>
    <cellStyle name="常规 5 2 6 2 2" xfId="3817"/>
    <cellStyle name="链接单元格 2 3 3 3" xfId="3818"/>
    <cellStyle name="常规 10 6 5" xfId="3819"/>
    <cellStyle name="差 2 4 2 3" xfId="3820"/>
    <cellStyle name="常规 3 2 3 6 6 2" xfId="3821"/>
    <cellStyle name="常规 3 3 2 4 2 7" xfId="3822"/>
    <cellStyle name="40% - 强调文字颜色 1 2 3 3 6" xfId="3823"/>
    <cellStyle name="20% - 强调文字颜色 4 2 2 2 6" xfId="3824"/>
    <cellStyle name="常规 27 2 2 4" xfId="3825"/>
    <cellStyle name="常规 32 2 2 4" xfId="3826"/>
    <cellStyle name="常规 7 3 2 2 2 3 2 2 2" xfId="3827"/>
    <cellStyle name="常规 10 2 2 3 2 4 2" xfId="3828"/>
    <cellStyle name="常规 10 3 3 5" xfId="3829"/>
    <cellStyle name="常规 25 3 7" xfId="3830"/>
    <cellStyle name="常规 30 3 7" xfId="3831"/>
    <cellStyle name="40% - 强调文字颜色 1 2 2 5 2 2" xfId="3832"/>
    <cellStyle name="常规 40 2 3 2" xfId="3833"/>
    <cellStyle name="常规 35 2 3 2" xfId="3834"/>
    <cellStyle name="常规 3 2 3 3 3 4" xfId="3835"/>
    <cellStyle name="常规 35 2 3 3 2" xfId="3836"/>
    <cellStyle name="常规 40 2 3 3 2" xfId="3837"/>
    <cellStyle name="常规 10 2 2 3 2 5" xfId="3838"/>
    <cellStyle name="20% - 强调文字颜色 4 2 2 2 7" xfId="3839"/>
    <cellStyle name="常规 3 6 3 6 2" xfId="3840"/>
    <cellStyle name="强调文字颜色 5 2 2 5 3 3" xfId="3841"/>
    <cellStyle name="常规 10 8 3 4 2 2" xfId="3842"/>
    <cellStyle name="20% - 强调文字颜色 4 2 2 2 7 2" xfId="3843"/>
    <cellStyle name="常规 10 2 2 2 3 2 3" xfId="3844"/>
    <cellStyle name="常规 3 6 3 6 2 2" xfId="3845"/>
    <cellStyle name="常规 10 10 2 3" xfId="3846"/>
    <cellStyle name="常规 3 4 2 2 2 2 3" xfId="3847"/>
    <cellStyle name="常规 6 2 2 2 2 4 2 2" xfId="3848"/>
    <cellStyle name="常规 10 8 3 4 3" xfId="3849"/>
    <cellStyle name="20% - 强调文字颜色 2 2 2 2 2 4 3" xfId="3850"/>
    <cellStyle name="常规 10 5 2 2 4 2 2" xfId="3851"/>
    <cellStyle name="常规 2 2 2 2 2 6 2 2" xfId="3852"/>
    <cellStyle name="常规 3 3 7 2" xfId="3853"/>
    <cellStyle name="常规 7 2 2 3 3 4 3" xfId="3854"/>
    <cellStyle name="常规 3 6 3 6 3" xfId="3855"/>
    <cellStyle name="常规 7 2 5 6 5" xfId="3856"/>
    <cellStyle name="常规 12 7 2 2" xfId="3857"/>
    <cellStyle name="常规 6 6 5 2 3 2 2" xfId="3858"/>
    <cellStyle name="汇总 2 3 5 2" xfId="3859"/>
    <cellStyle name="20% - 强调文字颜色 4 2 2 2 8 2" xfId="3860"/>
    <cellStyle name="常规 10 2 2 2 3 3 3" xfId="3861"/>
    <cellStyle name="常规 10 10 3 3" xfId="3862"/>
    <cellStyle name="汇总 3" xfId="3863"/>
    <cellStyle name="60% - 强调文字颜色 2 2 3 3 4 3" xfId="3864"/>
    <cellStyle name="常规 49 3 4 2" xfId="3865"/>
    <cellStyle name="常规 54 3 4 2" xfId="3866"/>
    <cellStyle name="常规 3 4 2 2 2 3 3" xfId="3867"/>
    <cellStyle name="输入 2 2 3 2 2" xfId="3868"/>
    <cellStyle name="常规 28 3 3 3 2" xfId="3869"/>
    <cellStyle name="60% - 强调文字颜色 3 2 3 6 2" xfId="3870"/>
    <cellStyle name="常规 3 3 2 3 2 3 5 2" xfId="3871"/>
    <cellStyle name="20% - 强调文字颜色 2 2 2 4 3" xfId="3872"/>
    <cellStyle name="常规 2 2 3 3 7 3" xfId="3873"/>
    <cellStyle name="常规 9 2 5 3 3 2 2" xfId="3874"/>
    <cellStyle name="常规 2 6 2 2 2 3 2" xfId="3875"/>
    <cellStyle name="常规 7 2 5 6 5 2" xfId="3876"/>
    <cellStyle name="常规 2 4 4 2 2 4" xfId="3877"/>
    <cellStyle name="常规 3 3 2 4 7" xfId="3878"/>
    <cellStyle name="常规 2 3 3 6 2" xfId="3879"/>
    <cellStyle name="常规 6 6 3 5 2 2" xfId="3880"/>
    <cellStyle name="常规 7 3 3 3 3 4" xfId="3881"/>
    <cellStyle name="常规 3 6 4 2" xfId="3882"/>
    <cellStyle name="强调文字颜色 6 2 3 2 2 3" xfId="3883"/>
    <cellStyle name="常规 2 6 2 3 7 2" xfId="3884"/>
    <cellStyle name="20% - 强调文字颜色 4 2 14 2" xfId="3885"/>
    <cellStyle name="常规 11 5 2 5" xfId="3886"/>
    <cellStyle name="常规 3 4 2 4 3 3" xfId="3887"/>
    <cellStyle name="常规 10 3 2 4 3 3" xfId="3888"/>
    <cellStyle name="常规 7 2 5 6 6" xfId="3889"/>
    <cellStyle name="适中 2 2 4" xfId="3890"/>
    <cellStyle name="计算 2 8 2" xfId="3891"/>
    <cellStyle name="60% - 强调文字颜色 6 2 9" xfId="3892"/>
    <cellStyle name="常规 25 3 6" xfId="3893"/>
    <cellStyle name="常规 30 3 6" xfId="3894"/>
    <cellStyle name="常规 2 2 3 4 4 7" xfId="3895"/>
    <cellStyle name="40% - 强调文字颜色 1 2 2 2 3 2" xfId="3896"/>
    <cellStyle name="60% - 强调文字颜色 3 2 4" xfId="3897"/>
    <cellStyle name="常规 6 2 5 6" xfId="3898"/>
    <cellStyle name="常规 2 2 10" xfId="3899"/>
    <cellStyle name="常规 3 2 2 3 5 3" xfId="3900"/>
    <cellStyle name="40% - 强调文字颜色 1 2 2 2 4 2" xfId="3901"/>
    <cellStyle name="常规 10 10 6 2" xfId="3902"/>
    <cellStyle name="常规 9 3 2 3 3 2" xfId="3903"/>
    <cellStyle name="常规 6 5 2 2 3 6 3" xfId="3904"/>
    <cellStyle name="60% - 强调文字颜色 1 2 3 3 3 3" xfId="3905"/>
    <cellStyle name="常规 2 2 2 3 2 4 2 2 2" xfId="3906"/>
    <cellStyle name="常规 2 4 3 5 3" xfId="3907"/>
    <cellStyle name="常规 10 8 2 4 2 2" xfId="3908"/>
    <cellStyle name="20% - 强调文字颜色 4 2 2 4 6" xfId="3909"/>
    <cellStyle name="常规 7 2 2 7 2" xfId="3910"/>
    <cellStyle name="20% - 强调文字颜色 3 2 2 2 7 2" xfId="3911"/>
    <cellStyle name="常规 7 2 5 3 7 3" xfId="3912"/>
    <cellStyle name="常规 2 6 3 6 2 2" xfId="3913"/>
    <cellStyle name="40% - 强调文字颜色 4 2 2 2 2 3" xfId="3914"/>
    <cellStyle name="常规 7 6 2 3 3 2" xfId="3915"/>
    <cellStyle name="常规 2 3 2 3 3 5 2" xfId="3916"/>
    <cellStyle name="常规 9 3 2 2 2 6" xfId="3917"/>
    <cellStyle name="40% - 强调文字颜色 4 2 3 2" xfId="3918"/>
    <cellStyle name="常规 2 2 2 2 2 2 3 4 3" xfId="3919"/>
    <cellStyle name="常规 7 6 2 7" xfId="3920"/>
    <cellStyle name="常规 36 2 2 2 2 2" xfId="3921"/>
    <cellStyle name="常规 41 2 2 2 2 2" xfId="3922"/>
    <cellStyle name="常规 2 6 6 7 2 3" xfId="3923"/>
    <cellStyle name="常规 7 2 2 3 3" xfId="3924"/>
    <cellStyle name="解释性文本 2 5 2 2 2" xfId="3925"/>
    <cellStyle name="常规 37 4 2 2" xfId="3926"/>
    <cellStyle name="常规 42 4 2 2" xfId="3927"/>
    <cellStyle name="常规 2 5 4 2 5" xfId="3928"/>
    <cellStyle name="常规 35 2 2 2 2 2" xfId="3929"/>
    <cellStyle name="常规 40 2 2 2 2 2" xfId="3930"/>
    <cellStyle name="20% - 强调文字颜色 6 2 2 2 3 4 2" xfId="3931"/>
    <cellStyle name="常规 6 2 2 2 2 2 6 3" xfId="3932"/>
    <cellStyle name="常规 2 7 5 5 3" xfId="3933"/>
    <cellStyle name="常规 4 5 3 8" xfId="3934"/>
    <cellStyle name="常规 5 2 5 4 4 2" xfId="3935"/>
    <cellStyle name="常规 6 3 2 3 2" xfId="3936"/>
    <cellStyle name="常规 6 2 3 2 2 2 2 2" xfId="3937"/>
    <cellStyle name="20% - 强调文字颜色 2 2 10" xfId="3938"/>
    <cellStyle name="常规 3 9 2 4 2 2 2" xfId="3939"/>
    <cellStyle name="强调文字颜色 5 2 8 2" xfId="3940"/>
    <cellStyle name="常规 2 4 5 2" xfId="3941"/>
    <cellStyle name="常规 7 2 2 2 4 2 3" xfId="3942"/>
    <cellStyle name="常规 21 3 4 5 2 2" xfId="3943"/>
    <cellStyle name="20% - 强调文字颜色 4 2 2 4 3" xfId="3944"/>
    <cellStyle name="常规 7 4 2 10 2" xfId="3945"/>
    <cellStyle name="常规 9 3 2 2 2 3 2 2" xfId="3946"/>
    <cellStyle name="常规 7 4 4 2 2 4 2" xfId="3947"/>
    <cellStyle name="常规 6 2 2 3 4 4" xfId="3948"/>
    <cellStyle name="好 2 3 6" xfId="3949"/>
    <cellStyle name="常规 2 11 6" xfId="3950"/>
    <cellStyle name="常规 6 3 2 2 2 4 4" xfId="3951"/>
    <cellStyle name="40% - 强调文字颜色 2 2 3 3 3" xfId="3952"/>
    <cellStyle name="强调文字颜色 4 2 2 2 3 5" xfId="3953"/>
    <cellStyle name="常规 6 2 3 2 2 3 4 2" xfId="3954"/>
    <cellStyle name="20% - 强调文字颜色 4 2 2 3 3 3" xfId="3955"/>
    <cellStyle name="常规 6 4 2 2 3 2 5 2" xfId="3956"/>
    <cellStyle name="常规 2 2 3 4 2 5 2 2" xfId="3957"/>
    <cellStyle name="常规 4 2 3 4 7" xfId="3958"/>
    <cellStyle name="常规 15 2 5 5 3" xfId="3959"/>
    <cellStyle name="20% - 强调文字颜色 4 2 2 3 4" xfId="3960"/>
    <cellStyle name="常规 2 3 3 7 2 2" xfId="3961"/>
    <cellStyle name="常规 6 6 3 5 3 2 2" xfId="3962"/>
    <cellStyle name="20% - 强调文字颜色 4 2 2 3 5" xfId="3963"/>
    <cellStyle name="常规 9 3 3 3 4 3" xfId="3964"/>
    <cellStyle name="常规 6 12 2 2 3 2 2" xfId="3965"/>
    <cellStyle name="常规 3 2 2 7 4" xfId="3966"/>
    <cellStyle name="常规 7 3 3 2 3 2 2 2" xfId="3967"/>
    <cellStyle name="常规 2 3 3 3 2 3 3 2" xfId="3968"/>
    <cellStyle name="常规 25 5 2 2" xfId="3969"/>
    <cellStyle name="常规 30 5 2 2" xfId="3970"/>
    <cellStyle name="40% - 强调文字颜色 5 2 2 4 2" xfId="3971"/>
    <cellStyle name="常规 2 2 2 2 4 3 2 2 2" xfId="3972"/>
    <cellStyle name="好 3 4 4" xfId="3973"/>
    <cellStyle name="常规 10 2 2 2 6 2 2" xfId="3974"/>
    <cellStyle name="常规 15 3 3 2 7" xfId="3975"/>
    <cellStyle name="常规 2 4 2 3 4 3 2" xfId="3976"/>
    <cellStyle name="强调文字颜色 3 2 3 2 2 2 2" xfId="3977"/>
    <cellStyle name="常规 6 9 6 2 2 2" xfId="3978"/>
    <cellStyle name="40% - 强调文字颜色 5 2 2 2 5 2" xfId="3979"/>
    <cellStyle name="常规 2 2 4 11" xfId="3980"/>
    <cellStyle name="常规 2 6 3 8 2" xfId="3981"/>
    <cellStyle name="常规 15 3 2 2 2 3 3" xfId="3982"/>
    <cellStyle name="常规 49 2 2 5 2" xfId="3983"/>
    <cellStyle name="常规 54 2 2 5 2" xfId="3984"/>
    <cellStyle name="20% - 强调文字颜色 4 2 2 4 2 2" xfId="3985"/>
    <cellStyle name="40% - 强调文字颜色 1 2 2 2 3 2 3" xfId="3986"/>
    <cellStyle name="40% - 强调文字颜色 2 2 4 2 3" xfId="3987"/>
    <cellStyle name="常规 6 4 4 6 3" xfId="3988"/>
    <cellStyle name="20% - 强调文字颜色 5 13 2" xfId="3989"/>
    <cellStyle name="常规 2 4 5 2 4 2 3" xfId="3990"/>
    <cellStyle name="常规 7 5 12 2" xfId="3991"/>
    <cellStyle name="常规 3 2 6 4 2 2" xfId="3992"/>
    <cellStyle name="40% - 强调文字颜色 5 2 2 11" xfId="3993"/>
    <cellStyle name="20% - 强调文字颜色 4 2 2 2 2 2 3" xfId="3994"/>
    <cellStyle name="常规 13 5 2 3" xfId="3995"/>
    <cellStyle name="常规 3 2 3 3 6 2 2" xfId="3996"/>
    <cellStyle name="常规 15 4 2 5 2 2" xfId="3997"/>
    <cellStyle name="20% - 强调文字颜色 4 2 2 4 3 3" xfId="3998"/>
    <cellStyle name="常规 15 3 2 3 6 2" xfId="3999"/>
    <cellStyle name="常规 15 4 2 3 4 3" xfId="4000"/>
    <cellStyle name="常规 6 12 3 2 5 2" xfId="4001"/>
    <cellStyle name="20% - 强调文字颜色 5 20 2" xfId="4002"/>
    <cellStyle name="20% - 强调文字颜色 5 15 2" xfId="4003"/>
    <cellStyle name="20% - 强调文字颜色 3 2 2 2 2 4 3" xfId="4004"/>
    <cellStyle name="常规 2 4 2 6 3" xfId="4005"/>
    <cellStyle name="常规 6 6 4 4 2 3" xfId="4006"/>
    <cellStyle name="20% - 强调文字颜色 5 16" xfId="4007"/>
    <cellStyle name="常规 6 4 3 2 2 6 2" xfId="4008"/>
    <cellStyle name="常规 2 4 3 6 2 2" xfId="4009"/>
    <cellStyle name="40% - 强调文字颜色 6 2 2 4 3" xfId="4010"/>
    <cellStyle name="常规 6 15 6 2 2" xfId="4011"/>
    <cellStyle name="40% - 强调文字颜色 5 2 2 4 3 2" xfId="4012"/>
    <cellStyle name="常规 7 2 3 2 4 4" xfId="4013"/>
    <cellStyle name="常规 3 3 3 2 2 2 5" xfId="4014"/>
    <cellStyle name="常规 4 2 5 2 2 2 3" xfId="4015"/>
    <cellStyle name="常规 2 2 2 2 2 2 2 2 4 2" xfId="4016"/>
    <cellStyle name="常规 3 5 5 3" xfId="4017"/>
    <cellStyle name="常规 7 3 3 2 4 5" xfId="4018"/>
    <cellStyle name="常规 8 3 4 3 3 2 2" xfId="4019"/>
    <cellStyle name="常规 2 9 5 4 3" xfId="4020"/>
    <cellStyle name="常规 8 6 4 2" xfId="4021"/>
    <cellStyle name="常规 3 3 3 2 2 5" xfId="4022"/>
    <cellStyle name="常规 13 5 3 3" xfId="4023"/>
    <cellStyle name="常规 47 4" xfId="4024"/>
    <cellStyle name="常规 52 4" xfId="4025"/>
    <cellStyle name="常规 5 2 3 2 4 3" xfId="4026"/>
    <cellStyle name="常规 10 10 2 3 2 2" xfId="4027"/>
    <cellStyle name="常规 2 4 3 4 3 7" xfId="4028"/>
    <cellStyle name="差 2 2 3 4" xfId="4029"/>
    <cellStyle name="常规 7 7 2 3 2" xfId="4030"/>
    <cellStyle name="40% - 强调文字颜色 4 2 2 11" xfId="4031"/>
    <cellStyle name="常规 6 3 2 5" xfId="4032"/>
    <cellStyle name="常规 2 2 4 3 4 2" xfId="4033"/>
    <cellStyle name="常规 2 6 3 4 3 2 2" xfId="4034"/>
    <cellStyle name="20% - 强调文字颜色 5 4" xfId="4035"/>
    <cellStyle name="常规 2 6 3 3 5" xfId="4036"/>
    <cellStyle name="20% - 强调文字颜色 6 2 2 2" xfId="4037"/>
    <cellStyle name="常规 3 6 2 2 4 2" xfId="4038"/>
    <cellStyle name="检查单元格 2 2 2 3 4" xfId="4039"/>
    <cellStyle name="常规 22 4 2 2 4 3" xfId="4040"/>
    <cellStyle name="常规 48 4" xfId="4041"/>
    <cellStyle name="常规 53 4" xfId="4042"/>
    <cellStyle name="常规 5 2 3 2 5 3" xfId="4043"/>
    <cellStyle name="60% - 强调文字颜色 1 2 3 3 4" xfId="4044"/>
    <cellStyle name="常规 2 16" xfId="4045"/>
    <cellStyle name="常规 2 21" xfId="4046"/>
    <cellStyle name="常规 2 3 6 2 3 4" xfId="4047"/>
    <cellStyle name="常规 4 2 3 2 2 3 6" xfId="4048"/>
    <cellStyle name="常规 6 4 3 2 3 3 2 2" xfId="4049"/>
    <cellStyle name="常规 6 7 2 3 3 2 3" xfId="4050"/>
    <cellStyle name="20% - 强调文字颜色 4 2 2 5 4 3" xfId="4051"/>
    <cellStyle name="60% - 强调文字颜色 5 2 6 4" xfId="4052"/>
    <cellStyle name="20% - 强调文字颜色 4 2 2 5 5" xfId="4053"/>
    <cellStyle name="常规 6 13 8 2" xfId="4054"/>
    <cellStyle name="20% - 强调文字颜色 1 2 11 2" xfId="4055"/>
    <cellStyle name="常规 7 2 2 3 3 5 2" xfId="4056"/>
    <cellStyle name="常规 2 2 2 2 3 4 4 3" xfId="4057"/>
    <cellStyle name="常规 3 2 2 2 5" xfId="4058"/>
    <cellStyle name="常规 7 4 3 9 2" xfId="4059"/>
    <cellStyle name="常规 2 3 4 2 3 4 2 2" xfId="4060"/>
    <cellStyle name="警告文本 2 8" xfId="4061"/>
    <cellStyle name="60% - 强调文字颜色 6 2 3 3 3 3" xfId="4062"/>
    <cellStyle name="常规 10 2 2 4 2 5 2 2" xfId="4063"/>
    <cellStyle name="常规 2 2 3 2 5 2 2 2" xfId="4064"/>
    <cellStyle name="常规 10 3 6 3 3" xfId="4065"/>
    <cellStyle name="常规 5 5 5 2 3" xfId="4066"/>
    <cellStyle name="常规 2 4 3 7 4 2" xfId="4067"/>
    <cellStyle name="常规 2 6 2 4 5 3" xfId="4068"/>
    <cellStyle name="常规 7 4 2 3 4" xfId="4069"/>
    <cellStyle name="常规 4 2 2 2 2 2 5 2 2" xfId="4070"/>
    <cellStyle name="常规 2 4 6 2 2 2" xfId="4071"/>
    <cellStyle name="常规 56 2 3 4 2" xfId="4072"/>
    <cellStyle name="常规 10 2 3 5 3" xfId="4073"/>
    <cellStyle name="常规 5 2 2 2 4 2" xfId="4074"/>
    <cellStyle name="40% - 强调文字颜色 1 2 6 5" xfId="4075"/>
    <cellStyle name="常规 6 2 3 3 5 2 2" xfId="4076"/>
    <cellStyle name="常规 2 7 5 6 2" xfId="4077"/>
    <cellStyle name="常规 2 2 2 4 2 8" xfId="4078"/>
    <cellStyle name="常规 2 5 6" xfId="4079"/>
    <cellStyle name="常规 3 2 2 3 3 6 2 2" xfId="4080"/>
    <cellStyle name="常规 3 9 2 4 3 3" xfId="4081"/>
    <cellStyle name="60% - 强调文字颜色 1 2 3 3 4 2" xfId="4082"/>
    <cellStyle name="常规 2 16 2" xfId="4083"/>
    <cellStyle name="常规 2 21 2" xfId="4084"/>
    <cellStyle name="常规 59 6" xfId="4085"/>
    <cellStyle name="常规 13 3 3 6" xfId="4086"/>
    <cellStyle name="常规 10 2 2 3 2 3 4 3" xfId="4087"/>
    <cellStyle name="常规 35 4 5 3" xfId="4088"/>
    <cellStyle name="40% - 强调文字颜色 5 2 5 4 3" xfId="4089"/>
    <cellStyle name="常规 10 8 3 5 2" xfId="4090"/>
    <cellStyle name="常规 3 3 5 8" xfId="4091"/>
    <cellStyle name="常规 5 2 4 2 6 2" xfId="4092"/>
    <cellStyle name="常规 21 2 6 3 2 2" xfId="4093"/>
    <cellStyle name="常规 10 2 2 2 4" xfId="4094"/>
    <cellStyle name="常规 26 2 2 5 3" xfId="4095"/>
    <cellStyle name="常规 31 2 2 5 3" xfId="4096"/>
    <cellStyle name="常规 5 3 3 3 2 3" xfId="4097"/>
    <cellStyle name="40% - 强调文字颜色 2 2 2 5 2" xfId="4098"/>
    <cellStyle name="注释 2 3 7 3" xfId="4099"/>
    <cellStyle name="常规 2 9 4 7" xfId="4100"/>
    <cellStyle name="标题 3 2 2 3 2 2" xfId="4101"/>
    <cellStyle name="常规 3 2 4 2 3 4 2" xfId="4102"/>
    <cellStyle name="强调文字颜色 3 2 7" xfId="4103"/>
    <cellStyle name="常规 11 6 5" xfId="4104"/>
    <cellStyle name="常规 6 4 3 3 4 2 2 2" xfId="4105"/>
    <cellStyle name="常规 3 11 2 3 3" xfId="4106"/>
    <cellStyle name="常规 11 6 2 2 7" xfId="4107"/>
    <cellStyle name="常规 9 2 3 5 4 2 2" xfId="4108"/>
    <cellStyle name="常规 27 3 2 3" xfId="4109"/>
    <cellStyle name="常规 32 3 2 3" xfId="4110"/>
    <cellStyle name="常规 2 3 3 4 4 2" xfId="4111"/>
    <cellStyle name="常规 4 5 2 2 3" xfId="4112"/>
    <cellStyle name="常规 2 2 4 6 5" xfId="4113"/>
    <cellStyle name="常规 2 10 3 6" xfId="4114"/>
    <cellStyle name="20% - 强调文字颜色 4 2 3 2 4 2" xfId="4115"/>
    <cellStyle name="40% - 强调文字颜色 2 2 2 5 2 3" xfId="4116"/>
    <cellStyle name="常规 7 4 2 4 5 3" xfId="4117"/>
    <cellStyle name="常规 2 4 10 2 2" xfId="4118"/>
    <cellStyle name="20% - 强调文字颜色 4 2 3 2 4 3" xfId="4119"/>
    <cellStyle name="常规 7 2 3 3 6 2 2" xfId="4120"/>
    <cellStyle name="常规 2 3 3 5 2 7" xfId="4121"/>
    <cellStyle name="注释 2 3 11" xfId="4122"/>
    <cellStyle name="常规 2 4 3 3 2 7 2" xfId="4123"/>
    <cellStyle name="常规 2 3 4 3 2 7" xfId="4124"/>
    <cellStyle name="常规 11 6 2 3 4" xfId="4125"/>
    <cellStyle name="常规 4 2 2 5 5 3" xfId="4126"/>
    <cellStyle name="常规 6 3 3 2 2 2 3 2 2" xfId="4127"/>
    <cellStyle name="20% - 强调文字颜色 2 2 2 5 4 3" xfId="4128"/>
    <cellStyle name="常规 2 3 3 2 3 6" xfId="4129"/>
    <cellStyle name="40% - 强调文字颜色 2 2 2 5 3" xfId="4130"/>
    <cellStyle name="常规 2 9 4 8" xfId="4131"/>
    <cellStyle name="常规 8 2 2 2 4 3 2 2" xfId="4132"/>
    <cellStyle name="20% - 强调文字颜色 4 2 2 2 5 2" xfId="4133"/>
    <cellStyle name="常规 11 7 2 3" xfId="4134"/>
    <cellStyle name="40% - 强调文字颜色 2 2 2 2 8 2" xfId="4135"/>
    <cellStyle name="好 2 2 4 3 3" xfId="4136"/>
    <cellStyle name="常规 7 4 4 6" xfId="4137"/>
    <cellStyle name="20% - 强调文字颜色 4 2 3 2 6" xfId="4138"/>
    <cellStyle name="常规 15 4 2 2 4 2 2" xfId="4139"/>
    <cellStyle name="常规 4 3 2 2 3 2 3" xfId="4140"/>
    <cellStyle name="常规 6 2 6 6" xfId="4141"/>
    <cellStyle name="常规 15 2 3 2 2 4 3" xfId="4142"/>
    <cellStyle name="常规 10 2 2 6 2" xfId="4143"/>
    <cellStyle name="强调文字颜色 2 2 5 3 3" xfId="4144"/>
    <cellStyle name="常规 6 9 2 4 2 2" xfId="4145"/>
    <cellStyle name="常规 5 2 2 6 2" xfId="4146"/>
    <cellStyle name="常规 6 10 3 2 3 2 3" xfId="4147"/>
    <cellStyle name="常规 2 7 2 3 5 2" xfId="4148"/>
    <cellStyle name="常规 11 2 2 5 2" xfId="4149"/>
    <cellStyle name="强调文字颜色 3 2 5 2 3" xfId="4150"/>
    <cellStyle name="常规 2 16 3" xfId="4151"/>
    <cellStyle name="常规 2 21 3" xfId="4152"/>
    <cellStyle name="常规 59 7" xfId="4153"/>
    <cellStyle name="常规 6 5 2 4 2 2" xfId="4154"/>
    <cellStyle name="常规 6 2 12 2" xfId="4155"/>
    <cellStyle name="常规 6 9 4 3 2 2 2" xfId="4156"/>
    <cellStyle name="常规 7 3 3 4 4 5 2" xfId="4157"/>
    <cellStyle name="20% - 强调文字颜色 3 2 2 2 8 2" xfId="4158"/>
    <cellStyle name="常规 7 2 5 3 8 3" xfId="4159"/>
    <cellStyle name="常规 2 3 2 3 3 6 2" xfId="4160"/>
    <cellStyle name="40% - 强调文字颜色 4 2 4 2" xfId="4161"/>
    <cellStyle name="20% - 强调文字颜色 4 2 4 2" xfId="4162"/>
    <cellStyle name="常规 2 4 3 5 5" xfId="4163"/>
    <cellStyle name="常规 45 4 3 2 2" xfId="4164"/>
    <cellStyle name="常规 50 4 3 2 2" xfId="4165"/>
    <cellStyle name="常规 5 2 3 2 2 3 3 2 2" xfId="4166"/>
    <cellStyle name="20% - 强调文字颜色 4 16 2" xfId="4167"/>
    <cellStyle name="常规 10 2 2 2 2 3 3 2 2" xfId="4168"/>
    <cellStyle name="60% - 强调文字颜色 3 2 2 2 2 4" xfId="4169"/>
    <cellStyle name="常规 7 8 4" xfId="4170"/>
    <cellStyle name="常规 15 2 3 7 2 2" xfId="4171"/>
    <cellStyle name="常规 2 2 2 2 3 3 6 2" xfId="4172"/>
    <cellStyle name="常规 8 2 5 3 3 2" xfId="4173"/>
    <cellStyle name="常规 10 13" xfId="4174"/>
    <cellStyle name="常规 7 2 3 2 4 4 2" xfId="4175"/>
    <cellStyle name="常规 3 2 2 5 7 2" xfId="4176"/>
    <cellStyle name="常规 2 4 3 2 3 4 2" xfId="4177"/>
    <cellStyle name="40% - 强调文字颜色 3 2 2 2 4 2" xfId="4178"/>
    <cellStyle name="常规 4 3 3 2 2 4 3" xfId="4179"/>
    <cellStyle name="常规 7 2 2 4 3" xfId="4180"/>
    <cellStyle name="20% - 强调文字颜色 4 2 3 3 2 2" xfId="4181"/>
    <cellStyle name="40% - 强调文字颜色 1 2 2 2 9" xfId="4182"/>
    <cellStyle name="常规 7 2 2 4 3 2" xfId="4183"/>
    <cellStyle name="常规 2 5 6 8 3" xfId="4184"/>
    <cellStyle name="常规 13 2 2 3 4" xfId="4185"/>
    <cellStyle name="常规 49 2 3 2 2" xfId="4186"/>
    <cellStyle name="常规 54 2 3 2 2" xfId="4187"/>
    <cellStyle name="常规 6 2 3 5 5" xfId="4188"/>
    <cellStyle name="常规 6 2 3 2 3 2 2 2" xfId="4189"/>
    <cellStyle name="常规 9 2 3 3 3" xfId="4190"/>
    <cellStyle name="常规 6 7 2 2 2 5 3" xfId="4191"/>
    <cellStyle name="20% - 强调文字颜色 4 2 3 3 2 3" xfId="4192"/>
    <cellStyle name="20% - 强调文字颜色 4 2 3 3 3 2" xfId="4193"/>
    <cellStyle name="常规 2 3 4 3 3 6" xfId="4194"/>
    <cellStyle name="常规 3 2 2 3 2 3 3 3" xfId="4195"/>
    <cellStyle name="常规 6 14 3 3" xfId="4196"/>
    <cellStyle name="40% - 强调文字颜色 2 2 2 6 2" xfId="4197"/>
    <cellStyle name="注释 2 3 8 3" xfId="4198"/>
    <cellStyle name="常规 2 9 5 7" xfId="4199"/>
    <cellStyle name="常规 16 6" xfId="4200"/>
    <cellStyle name="常规 21 6" xfId="4201"/>
    <cellStyle name="常规 3 3 2 4 8" xfId="4202"/>
    <cellStyle name="常规 2 4 4 2 2 5" xfId="4203"/>
    <cellStyle name="20% - 强调文字颜色 6 2 2 4 2 2" xfId="4204"/>
    <cellStyle name="常规 3 2 2 4 2 2 2 2" xfId="4205"/>
    <cellStyle name="常规 6 6 2 3 2 8" xfId="4206"/>
    <cellStyle name="60% - 强调文字颜色 6 2 3 2 2 2" xfId="4207"/>
    <cellStyle name="常规 10 4 3 2 2" xfId="4208"/>
    <cellStyle name="40% - 强调文字颜色 4 11 2" xfId="4209"/>
    <cellStyle name="常规 3 2 2 2 9" xfId="4210"/>
    <cellStyle name="常规 7 2 2 2 2 2 2" xfId="4211"/>
    <cellStyle name="40% - 强调文字颜色 5 2 2 2 2 4 3" xfId="4212"/>
    <cellStyle name="常规 13 4 6 2" xfId="4213"/>
    <cellStyle name="常规 10 4 3 2 2 2" xfId="4214"/>
    <cellStyle name="常规 4 2 2 11" xfId="4215"/>
    <cellStyle name="常规 5 2 4 3 4 3" xfId="4216"/>
    <cellStyle name="常规 16 7" xfId="4217"/>
    <cellStyle name="常规 21 7" xfId="4218"/>
    <cellStyle name="常规 10 2 2 4 7 2" xfId="4219"/>
    <cellStyle name="常规 6 4 3 4 3 4 2" xfId="4220"/>
    <cellStyle name="常规 12 5 2 2 2" xfId="4221"/>
    <cellStyle name="强调文字颜色 5 2 4" xfId="4222"/>
    <cellStyle name="60% - 强调文字颜色 6 2 3 2 2 3" xfId="4223"/>
    <cellStyle name="常规 10 3 4 8" xfId="4224"/>
    <cellStyle name="常规 2 3 2 2 2 6" xfId="4225"/>
    <cellStyle name="常规 9 6 8 2" xfId="4226"/>
    <cellStyle name="常规 23 2 2 5 2 2" xfId="4227"/>
    <cellStyle name="常规 10 4 3 2 3" xfId="4228"/>
    <cellStyle name="20% - 强调文字颜色 5 2 14" xfId="4229"/>
    <cellStyle name="常规 2 5 3 3 5 2" xfId="4230"/>
    <cellStyle name="20% - 强调文字颜色 5 2 2 2 2" xfId="4231"/>
    <cellStyle name="40% - 强调文字颜色 6 9 2" xfId="4232"/>
    <cellStyle name="常规 14 3 2 2 4" xfId="4233"/>
    <cellStyle name="常规 7 2 3 5 3 4" xfId="4234"/>
    <cellStyle name="常规 15 9 2" xfId="4235"/>
    <cellStyle name="常规 20 9 2" xfId="4236"/>
    <cellStyle name="20% - 强调文字颜色 5 2 2 3 5" xfId="4237"/>
    <cellStyle name="常规 19 2 5" xfId="4238"/>
    <cellStyle name="常规 24 2 5" xfId="4239"/>
    <cellStyle name="强调文字颜色 1 2 3 3 3 2" xfId="4240"/>
    <cellStyle name="常规 6 10 2 4 2" xfId="4241"/>
    <cellStyle name="常规 3 2 2 3 2 7 2 2" xfId="4242"/>
    <cellStyle name="常规 6 18 2 2" xfId="4243"/>
    <cellStyle name="常规 42 2 6 3" xfId="4244"/>
    <cellStyle name="常规 37 2 6 3" xfId="4245"/>
    <cellStyle name="常规 21 3 2 6 2 2" xfId="4246"/>
    <cellStyle name="常规 2 4 2 5 3 3" xfId="4247"/>
    <cellStyle name="40% - 强调文字颜色 2 2 3 2 4 2" xfId="4248"/>
    <cellStyle name="标题 5 6 2" xfId="4249"/>
    <cellStyle name="常规 6 11 3 6" xfId="4250"/>
    <cellStyle name="常规 2 2 8 2 3 2 3" xfId="4251"/>
    <cellStyle name="常规 7 2 4 3 10" xfId="4252"/>
    <cellStyle name="常规 2 5 3 5 2" xfId="4253"/>
    <cellStyle name="好 2 4 3 4 2 2" xfId="4254"/>
    <cellStyle name="常规 9 3 5 5 2" xfId="4255"/>
    <cellStyle name="常规 2 9 2 3 4 2 2" xfId="4256"/>
    <cellStyle name="常规 3 3 2 2 2 4" xfId="4257"/>
    <cellStyle name="常规 13 2 2 4 2 2" xfId="4258"/>
    <cellStyle name="常规 2 3 4 5" xfId="4259"/>
    <cellStyle name="常规 7 2 4 7 3" xfId="4260"/>
    <cellStyle name="常规 14 4 4 2" xfId="4261"/>
    <cellStyle name="常规 4 2 3 2 3 2 2" xfId="4262"/>
    <cellStyle name="常规 5 6 2 4 2" xfId="4263"/>
    <cellStyle name="差 2 2 3 2 2" xfId="4264"/>
    <cellStyle name="常规 6 2 2 2 2 2 2 3 2 2" xfId="4265"/>
    <cellStyle name="检查单元格 2 2 2 3 4 3" xfId="4266"/>
    <cellStyle name="常规 27 4 2 2 2 2" xfId="4267"/>
    <cellStyle name="常规 10 3 2 2 2 3" xfId="4268"/>
    <cellStyle name="常规 6 4 3 2 2 3" xfId="4269"/>
    <cellStyle name="40% - 强调文字颜色 3 2 2 5 3 2" xfId="4270"/>
    <cellStyle name="常规 6 4 2 4 2 4 2 2" xfId="4271"/>
    <cellStyle name="常规 10 9 2 3 2 2" xfId="4272"/>
    <cellStyle name="常规 2 2 6 2 3 4 2" xfId="4273"/>
    <cellStyle name="常规 4 2 5 6" xfId="4274"/>
    <cellStyle name="常规 6 8 2 7 2" xfId="4275"/>
    <cellStyle name="常规 2 2 8 2 3 3 3" xfId="4276"/>
    <cellStyle name="20% - 强调文字颜色 4 2 3 8 2" xfId="4277"/>
    <cellStyle name="常规 2 3 2 3 2 5 3" xfId="4278"/>
    <cellStyle name="常规 13 2 3" xfId="4279"/>
    <cellStyle name="常规 6 10 2 2 2 5 2" xfId="4280"/>
    <cellStyle name="20% - 强调文字颜色 3 12 2" xfId="4281"/>
    <cellStyle name="常规 10 2 3 3 2 2 3" xfId="4282"/>
    <cellStyle name="常规 3 7 4 5 2 2" xfId="4283"/>
    <cellStyle name="40% - 强调文字颜色 3 2 2 12" xfId="4284"/>
    <cellStyle name="常规 3 4 6 3 3" xfId="4285"/>
    <cellStyle name="常规 6 11 2 2 2 2 2" xfId="4286"/>
    <cellStyle name="常规 6 3 2 3 2 5 2 2" xfId="4287"/>
    <cellStyle name="常规 28 4 5 2 2" xfId="4288"/>
    <cellStyle name="常规 33 4 5 2 2" xfId="4289"/>
    <cellStyle name="20% - 强调文字颜色 4 2 2 4 4 3" xfId="4290"/>
    <cellStyle name="常规 3 2 2 2 2 6" xfId="4291"/>
    <cellStyle name="20% - 强调文字颜色 5 11" xfId="4292"/>
    <cellStyle name="常规 6 3 3 2 8 2" xfId="4293"/>
    <cellStyle name="常规 15 2 2 4 2 2" xfId="4294"/>
    <cellStyle name="常规 20 2 2 4 2 2" xfId="4295"/>
    <cellStyle name="常规 6 4 4 2 5 3" xfId="4296"/>
    <cellStyle name="常规 3 2 3 3 2 3 4" xfId="4297"/>
    <cellStyle name="常规 4 2 2 2 3 6" xfId="4298"/>
    <cellStyle name="常规 6 3 7 2 3" xfId="4299"/>
    <cellStyle name="常规 6 13 7 2" xfId="4300"/>
    <cellStyle name="常规 3 2 2 3 2 2 7 2" xfId="4301"/>
    <cellStyle name="20% - 强调文字颜色 1 2 10 2" xfId="4302"/>
    <cellStyle name="常规 7 2 2 3 3 4 2" xfId="4303"/>
    <cellStyle name="常规 18 2 2 4" xfId="4304"/>
    <cellStyle name="常规 23 2 2 4" xfId="4305"/>
    <cellStyle name="常规 2 2 3 2 3 3 4" xfId="4306"/>
    <cellStyle name="常规 21 2 3 3 3 3" xfId="4307"/>
    <cellStyle name="常规 10 8 3 6 2" xfId="4308"/>
    <cellStyle name="40% - 强调文字颜色 5 2 7 2" xfId="4309"/>
    <cellStyle name="常规 10 8 3 4 2" xfId="4310"/>
    <cellStyle name="常规 6 5 3 3 2 2 3 3" xfId="4311"/>
    <cellStyle name="常规 2 3 4 3 3 3 2" xfId="4312"/>
    <cellStyle name="常规 6 12 3 2 2 3" xfId="4313"/>
    <cellStyle name="常规 3 2 2 6 4 3" xfId="4314"/>
    <cellStyle name="强调文字颜色 2 2 2 3 2" xfId="4315"/>
    <cellStyle name="常规 6 6 4 7" xfId="4316"/>
    <cellStyle name="常规 4 5 3 3 2 2 2" xfId="4317"/>
    <cellStyle name="常规 11 2 2 6 2" xfId="4318"/>
    <cellStyle name="强调文字颜色 3 2 5 3 3" xfId="4319"/>
    <cellStyle name="40% - 强调文字颜色 1 4" xfId="4320"/>
    <cellStyle name="强调文字颜色 6 2 2 5 2" xfId="4321"/>
    <cellStyle name="常规 2 2 2 7 2 2 2" xfId="4322"/>
    <cellStyle name="常规 6 6 2 4 3 2 2 2" xfId="4323"/>
    <cellStyle name="常规 2 2 4 3 4 5 3" xfId="4324"/>
    <cellStyle name="常规 2 3 3 5 2 4 2" xfId="4325"/>
    <cellStyle name="常规 3 2 2 2 2 2 5" xfId="4326"/>
    <cellStyle name="常规 11 4 3 3 2" xfId="4327"/>
    <cellStyle name="20% - 强调文字颜色 5 2 2 5 6" xfId="4328"/>
    <cellStyle name="常规 2 2 16 2" xfId="4329"/>
    <cellStyle name="常规 24 4 6" xfId="4330"/>
    <cellStyle name="常规 9 2 4 5 2" xfId="4331"/>
    <cellStyle name="常规 7 3 4 2 2 5 2 3" xfId="4332"/>
    <cellStyle name="好 2 4 2 3 2 2" xfId="4333"/>
    <cellStyle name="常规 2 2 9 10" xfId="4334"/>
    <cellStyle name="20% - 强调文字颜色 5 2 3 3 4 3" xfId="4335"/>
    <cellStyle name="常规 7 3 3 3 7 2 2" xfId="4336"/>
    <cellStyle name="常规 6 5 2 4 5 3" xfId="4337"/>
    <cellStyle name="常规 2 2 3 4 3 5 3" xfId="4338"/>
    <cellStyle name="常规 47 2 3 5" xfId="4339"/>
    <cellStyle name="常规 52 2 3 5" xfId="4340"/>
    <cellStyle name="常规 7 5 3 2 5 2" xfId="4341"/>
    <cellStyle name="常规 6 6 2 3 2 5" xfId="4342"/>
    <cellStyle name="40% - 强调文字颜色 1 5" xfId="4343"/>
    <cellStyle name="常规 7 2 6 2 2 2 2 2" xfId="4344"/>
    <cellStyle name="强调文字颜色 6 2 2 5 3" xfId="4345"/>
    <cellStyle name="常规 2 3 3 5 2 4 3" xfId="4346"/>
    <cellStyle name="常规 3 2 2 2 2 2 6" xfId="4347"/>
    <cellStyle name="常规 4 3 3 2 2 3 2 2" xfId="4348"/>
    <cellStyle name="常规 3 6 5 4" xfId="4349"/>
    <cellStyle name="20% - 强调文字颜色 6 2 2 2 3 5" xfId="4350"/>
    <cellStyle name="常规 30 6 4" xfId="4351"/>
    <cellStyle name="常规 10 4 2 3 3 3" xfId="4352"/>
    <cellStyle name="40% - 强调文字颜色 1 2 6 4 3" xfId="4353"/>
    <cellStyle name="常规 11 5 3" xfId="4354"/>
    <cellStyle name="常规 2 8 2 3 5" xfId="4355"/>
    <cellStyle name="常规 4 15" xfId="4356"/>
    <cellStyle name="常规 4 20" xfId="4357"/>
    <cellStyle name="常规 5 6 2 4 2 2" xfId="4358"/>
    <cellStyle name="常规 2 6 2 3 7" xfId="4359"/>
    <cellStyle name="常规 10 2 2 7" xfId="4360"/>
    <cellStyle name="40% - 强调文字颜色 2 2 3 3 2 2" xfId="4361"/>
    <cellStyle name="强调文字颜色 4 2 2 2 3 4 2" xfId="4362"/>
    <cellStyle name="适中 2 2 3 4" xfId="4363"/>
    <cellStyle name="常规 4 2 6 2" xfId="4364"/>
    <cellStyle name="常规 7 2 2 4 2 3 3" xfId="4365"/>
    <cellStyle name="20% - 强调文字颜色 1 2 3" xfId="4366"/>
    <cellStyle name="常规 2 3 2 6 6 2" xfId="4367"/>
    <cellStyle name="常规 4 4 4 4 3" xfId="4368"/>
    <cellStyle name="常规 4 16" xfId="4369"/>
    <cellStyle name="常规 4 21" xfId="4370"/>
    <cellStyle name="40% - 强调文字颜色 4 10 2" xfId="4371"/>
    <cellStyle name="常规 2 3 5 2 5 2" xfId="4372"/>
    <cellStyle name="常规 2 6 2 3 8" xfId="4373"/>
    <cellStyle name="常规 37 4 4 2 2" xfId="4374"/>
    <cellStyle name="常规 42 4 4 2 2" xfId="4375"/>
    <cellStyle name="常规 6 4 2 2 2 2 6 2 2" xfId="4376"/>
    <cellStyle name="常规 6 14 2 3" xfId="4377"/>
    <cellStyle name="常规 3 2 2 3 2 3 2 3" xfId="4378"/>
    <cellStyle name="常规 9 2 2 3 4 4 3" xfId="4379"/>
    <cellStyle name="20% - 强调文字颜色 4 2 6" xfId="4380"/>
    <cellStyle name="常规 11 6 2 3 3 2" xfId="4381"/>
    <cellStyle name="常规 4 2 2 5 5 2 2" xfId="4382"/>
    <cellStyle name="20% - 强调文字颜色 4 18" xfId="4383"/>
    <cellStyle name="好 2 11 2" xfId="4384"/>
    <cellStyle name="常规 2 3 3 2 3 5 2" xfId="4385"/>
    <cellStyle name="常规 6 4 6 2" xfId="4386"/>
    <cellStyle name="常规 11 3 5 3" xfId="4387"/>
    <cellStyle name="常规 10 2 2 2 7 2 2" xfId="4388"/>
    <cellStyle name="输出 2 2 10 2" xfId="4389"/>
    <cellStyle name="常规 4 2 2 6 3 2 2" xfId="4390"/>
    <cellStyle name="常规 2 4 5 7" xfId="4391"/>
    <cellStyle name="常规 6 6 4 7 3" xfId="4392"/>
    <cellStyle name="常规 2 2 2 2 4 3 3 2 2" xfId="4393"/>
    <cellStyle name="20% - 强调文字颜色 4 2 6 2 3" xfId="4394"/>
    <cellStyle name="常规 3 9 2 3 8" xfId="4395"/>
    <cellStyle name="常规 3 3 2 3 7 3" xfId="4396"/>
    <cellStyle name="常规 6 4 6 3" xfId="4397"/>
    <cellStyle name="常规 2 2 4 6 4 3" xfId="4398"/>
    <cellStyle name="常规 2 5 3 2 8 3" xfId="4399"/>
    <cellStyle name="常规 6 5 4 3 3 2 2" xfId="4400"/>
    <cellStyle name="40% - 强调文字颜色 2 19 2" xfId="4401"/>
    <cellStyle name="常规 6 3 5 3" xfId="4402"/>
    <cellStyle name="常规 6 5 3 3 4 4" xfId="4403"/>
    <cellStyle name="常规 3 3 4 2 2 6" xfId="4404"/>
    <cellStyle name="常规 6 6 3 6" xfId="4405"/>
    <cellStyle name="常规 2 2 4 6 5 3" xfId="4406"/>
    <cellStyle name="常规 2 6 2 4 6" xfId="4407"/>
    <cellStyle name="常规 2 2 2 3 3 5 2 2" xfId="4408"/>
    <cellStyle name="常规 5 2 5 2 2 2 2 2" xfId="4409"/>
    <cellStyle name="20% - 强调文字颜色 1 2 5 6" xfId="4410"/>
    <cellStyle name="常规 4 2 3 2 7" xfId="4411"/>
    <cellStyle name="60% - 强调文字颜色 1 2 2 5 2 3" xfId="4412"/>
    <cellStyle name="常规 2 3 6 2 4 3" xfId="4413"/>
    <cellStyle name="常规 2 3 3 2 2 3 2 2" xfId="4414"/>
    <cellStyle name="常规 2 2 2 4 6 2 2" xfId="4415"/>
    <cellStyle name="常规 3 4 2 4 3 2" xfId="4416"/>
    <cellStyle name="常规 10 2 4 3 6 2" xfId="4417"/>
    <cellStyle name="常规 93" xfId="4418"/>
    <cellStyle name="常规 88" xfId="4419"/>
    <cellStyle name="60% - 强调文字颜色 4 2 2 2 5 2" xfId="4420"/>
    <cellStyle name="常规 2 2 2 2 6 4 2 2" xfId="4421"/>
    <cellStyle name="常规 5 2 2 3 2 5 2" xfId="4422"/>
    <cellStyle name="常规 9 5 4 7 2" xfId="4423"/>
    <cellStyle name="标题 1 2 2 4" xfId="4424"/>
    <cellStyle name="20% - 强调文字颜色 4 2 6 4 2" xfId="4425"/>
    <cellStyle name="常规 9 3 3 2" xfId="4426"/>
    <cellStyle name="常规 7 3 3 3 4 3 2 3" xfId="4427"/>
    <cellStyle name="常规 11 10 2 2" xfId="4428"/>
    <cellStyle name="常规 7 3 2 3 3 3 3" xfId="4429"/>
    <cellStyle name="常规 3 6 6 4 2" xfId="4430"/>
    <cellStyle name="20% - 强调文字颜色 6 2 2 3 3 3" xfId="4431"/>
    <cellStyle name="常规 17 2 2 2 3 2 2" xfId="4432"/>
    <cellStyle name="常规 26 6 2" xfId="4433"/>
    <cellStyle name="常规 31 6 2" xfId="4434"/>
    <cellStyle name="解释性文本 2 2 2 2 3 2 2" xfId="4435"/>
    <cellStyle name="常规 2 3 3 3 3 4 3" xfId="4436"/>
    <cellStyle name="20% - 强调文字颜色 4 7" xfId="4437"/>
    <cellStyle name="40% - 强调文字颜色 4 2 2 7 2" xfId="4438"/>
    <cellStyle name="60% - 强调文字颜色 2 2 2 2 8 3" xfId="4439"/>
    <cellStyle name="常规 10 7 6" xfId="4440"/>
    <cellStyle name="20% - 强调文字颜色 5 11 2" xfId="4441"/>
    <cellStyle name="20% - 强调文字颜色 6 2 2 5 5" xfId="4442"/>
    <cellStyle name="60% - 强调文字颜色 3 2 2 2 3 3 2" xfId="4443"/>
    <cellStyle name="常规 6 5 4 6 3" xfId="4444"/>
    <cellStyle name="常规 6 2 4 4 2 2 2" xfId="4445"/>
    <cellStyle name="常规 10 2 7 6" xfId="4446"/>
    <cellStyle name="适中 2 5 4 2 2" xfId="4447"/>
    <cellStyle name="强调文字颜色 4 2 2 2 8 3" xfId="4448"/>
    <cellStyle name="标题 2 2 2 2 3" xfId="4449"/>
    <cellStyle name="常规 6 2 4 3 2 2" xfId="4450"/>
    <cellStyle name="常规 2 2 7 2 8" xfId="4451"/>
    <cellStyle name="40% - 强调文字颜色 5 2 3 9 3" xfId="4452"/>
    <cellStyle name="20% - 强调文字颜色 3 18" xfId="4453"/>
    <cellStyle name="常规 7 4 4 2 2 6 2" xfId="4454"/>
    <cellStyle name="常规 9 2 3 4 2 3" xfId="4455"/>
    <cellStyle name="常规 2 2 2 5 3 2" xfId="4456"/>
    <cellStyle name="常规 2 10 4 2 2" xfId="4457"/>
    <cellStyle name="常规 6 3 2 2 2 3 2 2 2" xfId="4458"/>
    <cellStyle name="常规 6 5 3 2 4 3 3" xfId="4459"/>
    <cellStyle name="计算 2 2 8 2" xfId="4460"/>
    <cellStyle name="60% - 强调文字颜色 1 2 2 8 2" xfId="4461"/>
    <cellStyle name="60% - 强调文字颜色 1 2 3 2 2 2" xfId="4462"/>
    <cellStyle name="常规 10 2 2 3 3" xfId="4463"/>
    <cellStyle name="常规 6 3 2 2 3 2 5" xfId="4464"/>
    <cellStyle name="常规 49 3 5 2" xfId="4465"/>
    <cellStyle name="常规 54 3 5 2" xfId="4466"/>
    <cellStyle name="常规 7 2 4 3 2 3 4 2 3" xfId="4467"/>
    <cellStyle name="20% - 强调文字颜色 6 2 5 2 2" xfId="4468"/>
    <cellStyle name="常规 7 5 4 3 3" xfId="4469"/>
    <cellStyle name="常规 2 2 6 4 6" xfId="4470"/>
    <cellStyle name="常规 6 4 3 2 2 2" xfId="4471"/>
    <cellStyle name="常规 2 2 7 9 2" xfId="4472"/>
    <cellStyle name="60% - 强调文字颜色 6 2 7 2" xfId="4473"/>
    <cellStyle name="常规 5 2 2 3 2 3 2 2 2" xfId="4474"/>
    <cellStyle name="常规 6 9 3 2 2 3" xfId="4475"/>
    <cellStyle name="常规 7 3 2 3 4 6" xfId="4476"/>
    <cellStyle name="常规 11 3 2 3 2 2" xfId="4477"/>
    <cellStyle name="60% - 强调文字颜色 1 2 3 2 3 2" xfId="4478"/>
    <cellStyle name="常规 6 5 2 3 2 6 3" xfId="4479"/>
    <cellStyle name="常规 9 3 3 2 3 2" xfId="4480"/>
    <cellStyle name="常规 10 4 2 6 2" xfId="4481"/>
    <cellStyle name="常规 3 2 4 7" xfId="4482"/>
    <cellStyle name="常规 6 7 2 6 3" xfId="4483"/>
    <cellStyle name="常规 8 2 3 2 4 4" xfId="4484"/>
    <cellStyle name="常规 6 13 7" xfId="4485"/>
    <cellStyle name="常规 3 2 2 3 2 2 7" xfId="4486"/>
    <cellStyle name="常规 3 3 3 2 2 5 3" xfId="4487"/>
    <cellStyle name="常规 6 5 2 3 4 3 3" xfId="4488"/>
    <cellStyle name="常规 49 2 3 4" xfId="4489"/>
    <cellStyle name="常规 54 2 3 4" xfId="4490"/>
    <cellStyle name="常规 2 2 6 2 2" xfId="4491"/>
    <cellStyle name="常规 7 2 2 2 2 3 3 2" xfId="4492"/>
    <cellStyle name="60% - 强调文字颜色 3 2 3 5 2" xfId="4493"/>
    <cellStyle name="常规 3 3 2 3 2 3 4 2" xfId="4494"/>
    <cellStyle name="常规 2 6 2 2 2 2 2" xfId="4495"/>
    <cellStyle name="常规 4 2 3 2 3 5 2 2" xfId="4496"/>
    <cellStyle name="警告文本 2 12" xfId="4497"/>
    <cellStyle name="60% - 强调文字颜色 3 2 4 2 3" xfId="4498"/>
    <cellStyle name="常规 15 4 2 7 2" xfId="4499"/>
    <cellStyle name="常规 15 2 2 4 7" xfId="4500"/>
    <cellStyle name="常规 7 3 3 4 4 2 2 2" xfId="4501"/>
    <cellStyle name="20% - 强调文字颜色 5 18 2" xfId="4502"/>
    <cellStyle name="常规 10 2 3 4 2 3" xfId="4503"/>
    <cellStyle name="常规 6 4 2 3 2 3 4 2" xfId="4504"/>
    <cellStyle name="常规 7 4 4 2 3 3 3" xfId="4505"/>
    <cellStyle name="20% - 强调文字颜色 3 2 3 9" xfId="4506"/>
    <cellStyle name="常规 6 10 7 2 2" xfId="4507"/>
    <cellStyle name="常规 37 2 6 2 2" xfId="4508"/>
    <cellStyle name="常规 42 2 6 2 2" xfId="4509"/>
    <cellStyle name="20% - 强调文字颜色 3 2 11" xfId="4510"/>
    <cellStyle name="常规 7 4 3 2 3" xfId="4511"/>
    <cellStyle name="强调文字颜色 5 2 9 2" xfId="4512"/>
    <cellStyle name="常规 2 9 5 3" xfId="4513"/>
    <cellStyle name="常规 6 3 2 2 3 2 4" xfId="4514"/>
    <cellStyle name="常规 7 2 4 3 2 3 4 2 2" xfId="4515"/>
    <cellStyle name="常规 27 4 3 2 3" xfId="4516"/>
    <cellStyle name="常规 4 3 2 4 3 2 2" xfId="4517"/>
    <cellStyle name="20% - 强调文字颜色 4 2 2 3 2 3" xfId="4518"/>
    <cellStyle name="常规 10 10 2 5 2" xfId="4519"/>
    <cellStyle name="常规 12 3 3 3" xfId="4520"/>
    <cellStyle name="常规 2 3 4 2 4 5 2 2" xfId="4521"/>
    <cellStyle name="常规 2 5 3 2 7 3" xfId="4522"/>
    <cellStyle name="40% - 强调文字颜色 2 18 2" xfId="4523"/>
    <cellStyle name="常规 6 3 4 3" xfId="4524"/>
    <cellStyle name="常规 8 2 2 3 2 3 2 2 2" xfId="4525"/>
    <cellStyle name="标题 2 2 4 2" xfId="4526"/>
    <cellStyle name="适中 2 4 3 2 2" xfId="4527"/>
    <cellStyle name="常规 6 2 10 2" xfId="4528"/>
    <cellStyle name="常规 6 4 5 3 3 2" xfId="4529"/>
    <cellStyle name="常规 9 3 2 2 4 2" xfId="4530"/>
    <cellStyle name="常规 6 5 2 2 2 7 3" xfId="4531"/>
    <cellStyle name="常规 2 3 5 4 2 2 2" xfId="4532"/>
    <cellStyle name="常规 2 4 4 4 5 2" xfId="4533"/>
    <cellStyle name="常规 5 6 2 3 3" xfId="4534"/>
    <cellStyle name="20% - 强调文字颜色 5 2 10" xfId="4535"/>
    <cellStyle name="常规 10 2 3 3 5" xfId="4536"/>
    <cellStyle name="常规 6 4 3 5 2 2" xfId="4537"/>
    <cellStyle name="常规 2 2 3 4 3 3 2" xfId="4538"/>
    <cellStyle name="常规 25 2 2 2" xfId="4539"/>
    <cellStyle name="常规 30 2 2 2" xfId="4540"/>
    <cellStyle name="常规 7 8 2 5 3" xfId="4541"/>
    <cellStyle name="常规 10 3 4 3 4 3" xfId="4542"/>
    <cellStyle name="标题 2 2 5 2" xfId="4543"/>
    <cellStyle name="常规 6 2 11 2" xfId="4544"/>
    <cellStyle name="常规 35 5 2" xfId="4545"/>
    <cellStyle name="常规 40 5 2" xfId="4546"/>
    <cellStyle name="解释性文本 2 3 3 2" xfId="4547"/>
    <cellStyle name="注释 2 5" xfId="4548"/>
    <cellStyle name="常规 15 2 3 2 3 3 2" xfId="4549"/>
    <cellStyle name="强调文字颜色 2 2 6 2 2" xfId="4550"/>
    <cellStyle name="常规 2 6 2 4 2 2 2" xfId="4551"/>
    <cellStyle name="常规 3 2 2 2 8" xfId="4552"/>
    <cellStyle name="常规 9 6 2 6 2 2" xfId="4553"/>
    <cellStyle name="常规 6 4 2 3 2 2 3 3" xfId="4554"/>
    <cellStyle name="20% - 强调文字颜色 5 2 3 3 4 2" xfId="4555"/>
    <cellStyle name="常规 6 5 2 4 5 2" xfId="4556"/>
    <cellStyle name="常规 3 2 2 4 3 6" xfId="4557"/>
    <cellStyle name="60% - 强调文字颜色 3 2 6 5" xfId="4558"/>
    <cellStyle name="常规 2 6 2 2 5 2" xfId="4559"/>
    <cellStyle name="常规 17 3 3 5" xfId="4560"/>
    <cellStyle name="常规 22 3 3 5" xfId="4561"/>
    <cellStyle name="60% - 强调文字颜色 5 2 3 3 3 2" xfId="4562"/>
    <cellStyle name="常规 7 4 6 5 2" xfId="4563"/>
    <cellStyle name="60% - 强调文字颜色 4 2 2 5 4 2" xfId="4564"/>
    <cellStyle name="常规 39 3 6" xfId="4565"/>
    <cellStyle name="常规 44 3 6" xfId="4566"/>
    <cellStyle name="常规 6 5 3 3 6" xfId="4567"/>
    <cellStyle name="常规 44 4 5 2" xfId="4568"/>
    <cellStyle name="常规 39 4 5 2" xfId="4569"/>
    <cellStyle name="常规 3 11 2 2 2" xfId="4570"/>
    <cellStyle name="常规 6 7 3 2 2 2 3" xfId="4571"/>
    <cellStyle name="20% - 强调文字颜色 5 2 14 2" xfId="4572"/>
    <cellStyle name="常规 2 5 3 3 5 2 2" xfId="4573"/>
    <cellStyle name="20% - 强调文字颜色 5 2 2 2 2 2" xfId="4574"/>
    <cellStyle name="常规 2 2 3 2 3 3 5 3" xfId="4575"/>
    <cellStyle name="常规 9 2 5 3 2 3" xfId="4576"/>
    <cellStyle name="常规 3 4 2 3 4" xfId="4577"/>
    <cellStyle name="常规 2 2 2 4 5 3" xfId="4578"/>
    <cellStyle name="常规 14 3 2 2 4 2" xfId="4579"/>
    <cellStyle name="常规 10 2 3 2 2 2 7" xfId="4580"/>
    <cellStyle name="常规 7 2 3 5 3 4 2" xfId="4581"/>
    <cellStyle name="常规 15 2 3 2 3 5" xfId="4582"/>
    <cellStyle name="强调文字颜色 2 2 6 4" xfId="4583"/>
    <cellStyle name="常规 3 3 10 2 2" xfId="4584"/>
    <cellStyle name="标题 2 2 4 2 2" xfId="4585"/>
    <cellStyle name="常规 3 2 2 3 3 2 7" xfId="4586"/>
    <cellStyle name="常规 6 2 10 2 2" xfId="4587"/>
    <cellStyle name="常规 15 2 3 2 3 2 2 2" xfId="4588"/>
    <cellStyle name="常规 6 4 5 3 3 2 2" xfId="4589"/>
    <cellStyle name="60% - 强调文字颜色 1 2 2 2 2 2 2" xfId="4590"/>
    <cellStyle name="常规 3 3 2 6 5 3" xfId="4591"/>
    <cellStyle name="强调文字颜色 3 2 2 4 2" xfId="4592"/>
    <cellStyle name="常规 3 3 3 6 2 2" xfId="4593"/>
    <cellStyle name="常规 6 6 2 2 5 6" xfId="4594"/>
    <cellStyle name="常规 2 2 3 3 2 2 5" xfId="4595"/>
    <cellStyle name="常规 9 3 4 2 2" xfId="4596"/>
    <cellStyle name="40% - 强调文字颜色 5 3 2" xfId="4597"/>
    <cellStyle name="20% - 强调文字颜色 3 2 2 2 2 3 2" xfId="4598"/>
    <cellStyle name="常规 3 2 2 2 2 3 4 3" xfId="4599"/>
    <cellStyle name="20% - 强调文字颜色 5 2 2 2 10" xfId="4600"/>
    <cellStyle name="常规 9 4 7 2" xfId="4601"/>
    <cellStyle name="常规 3 4 5 2 2 2" xfId="4602"/>
    <cellStyle name="标题 1 2 5" xfId="4603"/>
    <cellStyle name="适中 2 3 3 3" xfId="4604"/>
    <cellStyle name="60% - 强调文字颜色 6 2 3 3 2 2" xfId="4605"/>
    <cellStyle name="常规 2 2 3 4 2 2 4 2" xfId="4606"/>
    <cellStyle name="常规 6 5 3 4 2 4 3" xfId="4607"/>
    <cellStyle name="常规 2 2 10 2 2 2" xfId="4608"/>
    <cellStyle name="40% - 强调文字颜色 5 2 3 2 6" xfId="4609"/>
    <cellStyle name="常规 10 3 2 2 3 3 2 2" xfId="4610"/>
    <cellStyle name="常规 2 3 3 2 2 2 5 3" xfId="4611"/>
    <cellStyle name="40% - 强调文字颜色 2 7 2" xfId="4612"/>
    <cellStyle name="常规 21 3 2 6 2" xfId="4613"/>
    <cellStyle name="常规 2 2 3 3 2 2 6" xfId="4614"/>
    <cellStyle name="常规 9 3 4 2 3" xfId="4615"/>
    <cellStyle name="常规 4 2 6 3 4 3" xfId="4616"/>
    <cellStyle name="常规 10 2 2 2 9" xfId="4617"/>
    <cellStyle name="20% - 强调文字颜色 1 2 4 3" xfId="4618"/>
    <cellStyle name="强调文字颜色 5 2 5 3 2 2" xfId="4619"/>
    <cellStyle name="常规 4 2 6 3 3" xfId="4620"/>
    <cellStyle name="常规 6 6 3 2 4 5 2" xfId="4621"/>
    <cellStyle name="常规 6 7 2 2 4 4 2" xfId="4622"/>
    <cellStyle name="常规 7 2 3 3 2 3 3 3" xfId="4623"/>
    <cellStyle name="40% - 强调文字颜色 5 2 2 5 5" xfId="4624"/>
    <cellStyle name="常规 6 10 4 3 3" xfId="4625"/>
    <cellStyle name="强调文字颜色 1 2 3 3 4 3" xfId="4626"/>
    <cellStyle name="常规 6 10 2 5 3" xfId="4627"/>
    <cellStyle name="20% - 强调文字颜色 4 2 3 7" xfId="4628"/>
    <cellStyle name="常规 6 5 8 2" xfId="4629"/>
    <cellStyle name="20% - 强调文字颜色 5 2 2 2 2 3 3" xfId="4630"/>
    <cellStyle name="常规 7 3 5 2 4 2" xfId="4631"/>
    <cellStyle name="60% - 强调文字颜色 1 2 3 4 3" xfId="4632"/>
    <cellStyle name="常规 6 5 2 2 2 2 5" xfId="4633"/>
    <cellStyle name="常规 15 3 2 2 2 3 2" xfId="4634"/>
    <cellStyle name="60% - 强调文字颜色 6 2 5 3 3" xfId="4635"/>
    <cellStyle name="常规 7 3 2 3 2 7 3" xfId="4636"/>
    <cellStyle name="常规 6 11 2 3 5" xfId="4637"/>
    <cellStyle name="常规 2 2 2 2 4 2 2" xfId="4638"/>
    <cellStyle name="常规 10 2 7 2 5 2" xfId="4639"/>
    <cellStyle name="40% - 强调文字颜色 3 2 3 9 3" xfId="4640"/>
    <cellStyle name="常规 10 7 2 5" xfId="4641"/>
    <cellStyle name="常规 10 7 2" xfId="4642"/>
    <cellStyle name="常规 9 2 5 6" xfId="4643"/>
    <cellStyle name="好 2 4 2 4 3" xfId="4644"/>
    <cellStyle name="常规 2 2 3 2 5 6 2" xfId="4645"/>
    <cellStyle name="60% - 强调文字颜色 6 2 3 7 3" xfId="4646"/>
    <cellStyle name="常规 10 6 3 5 3" xfId="4647"/>
    <cellStyle name="20% - 强调文字颜色 5 2 2 5 4" xfId="4648"/>
    <cellStyle name="常规 19 4 4" xfId="4649"/>
    <cellStyle name="常规 24 4 4" xfId="4650"/>
    <cellStyle name="常规 5 2 6 2 4 2" xfId="4651"/>
    <cellStyle name="常规 10 2 2 2 7 3" xfId="4652"/>
    <cellStyle name="输出 2 2 11" xfId="4653"/>
    <cellStyle name="常规 4 2 2 6 3 3" xfId="4654"/>
    <cellStyle name="常规 2 2 2 2 4 3 3 3" xfId="4655"/>
    <cellStyle name="常规 8 5 6" xfId="4656"/>
    <cellStyle name="20% - 强调文字颜色 3 2 2 4 5" xfId="4657"/>
    <cellStyle name="常规 7 4 5 2 2 2 2" xfId="4658"/>
    <cellStyle name="常规 2 2 2 3 3 2 4 2 2" xfId="4659"/>
    <cellStyle name="注释 2 2 3 2 2 2" xfId="4660"/>
    <cellStyle name="常规 10 2 2 2 2 5" xfId="4661"/>
    <cellStyle name="常规 2 8 7 2 3" xfId="4662"/>
    <cellStyle name="常规 5 2 3 2 2 3 2 3" xfId="4663"/>
    <cellStyle name="常规 45 4 2 3" xfId="4664"/>
    <cellStyle name="常规 50 4 2 3" xfId="4665"/>
    <cellStyle name="20% - 强调文字颜色 5 2 2 2 2 4" xfId="4666"/>
    <cellStyle name="常规 2 2 3 3 2 3 4" xfId="4667"/>
    <cellStyle name="常规 3 2 2 3 8 2" xfId="4668"/>
    <cellStyle name="常规 7 4 2 4 5 2" xfId="4669"/>
    <cellStyle name="常规 6 4 3 2 2 2 3 3" xfId="4670"/>
    <cellStyle name="40% - 强调文字颜色 2 2 2 5 2 2" xfId="4671"/>
    <cellStyle name="常规 2 9 4 7 2" xfId="4672"/>
    <cellStyle name="20% - 强调文字颜色 5 2 2 2 2 4 2" xfId="4673"/>
    <cellStyle name="常规 8 6 6" xfId="4674"/>
    <cellStyle name="20% - 强调文字颜色 3 2 2 5 5" xfId="4675"/>
    <cellStyle name="常规 6 10 11" xfId="4676"/>
    <cellStyle name="常规 4 2 6 3 2" xfId="4677"/>
    <cellStyle name="20% - 强调文字颜色 1 2 4 2" xfId="4678"/>
    <cellStyle name="常规 10 2 2 2 2 6" xfId="4679"/>
    <cellStyle name="常规 16 4 2" xfId="4680"/>
    <cellStyle name="常规 21 4 2" xfId="4681"/>
    <cellStyle name="常规 5 2 4 2 3 3 2 2" xfId="4682"/>
    <cellStyle name="常规 3 3 2 9 2 2" xfId="4683"/>
    <cellStyle name="常规 12 4 2 2 3" xfId="4684"/>
    <cellStyle name="常规 14 2 3 3 2 2" xfId="4685"/>
    <cellStyle name="常规 5 2 6 7 2" xfId="4686"/>
    <cellStyle name="常规 7 2 2 6 4 2 2" xfId="4687"/>
    <cellStyle name="20% - 强调文字颜色 1 2 3 9 3" xfId="4688"/>
    <cellStyle name="常规 6 7 2 3 3 2 2 2" xfId="4689"/>
    <cellStyle name="常规 10 6 5 2" xfId="4690"/>
    <cellStyle name="常规 7 2 4 2 4 3 3" xfId="4691"/>
    <cellStyle name="常规 2 2 2 3 9 2 2" xfId="4692"/>
    <cellStyle name="60% - 强调文字颜色 6 2 5 4 3" xfId="4693"/>
    <cellStyle name="常规 2 2 7 3 5 2" xfId="4694"/>
    <cellStyle name="20% - 强调文字颜色 1 2 2 5" xfId="4695"/>
    <cellStyle name="常规 10 2 2 2 6" xfId="4696"/>
    <cellStyle name="40% - 强调文字颜色 2 2 2 2 3 2 2" xfId="4697"/>
    <cellStyle name="常规 6 3 3 3 3 5" xfId="4698"/>
    <cellStyle name="常规 10 2 13" xfId="4699"/>
    <cellStyle name="常规 2 2 3 2 3 2 3 5" xfId="4700"/>
    <cellStyle name="常规 10 2 2 2 3 3 2 2" xfId="4701"/>
    <cellStyle name="常规 2 4 5 3 3 3" xfId="4702"/>
    <cellStyle name="20% - 强调文字颜色 5 2 2 2 3 3 3" xfId="4703"/>
    <cellStyle name="常规 9 2 2 3 4 4 2 2" xfId="4704"/>
    <cellStyle name="常规 6 8 8 2" xfId="4705"/>
    <cellStyle name="20% - 强调文字颜色 3 16" xfId="4706"/>
    <cellStyle name="常规 13 2 2 2 3 2 2" xfId="4707"/>
    <cellStyle name="60% - 强调文字颜色 3 2 2 5 4" xfId="4708"/>
    <cellStyle name="常规 18 2 2 2 2 2" xfId="4709"/>
    <cellStyle name="常规 23 2 2 2 2 2" xfId="4710"/>
    <cellStyle name="常规 6 4 2 2 5 2 3" xfId="4711"/>
    <cellStyle name="常规 11 6 2 2 6 2" xfId="4712"/>
    <cellStyle name="常规 2 3 4 3 6" xfId="4713"/>
    <cellStyle name="常规 3 2 5 2 7" xfId="4714"/>
    <cellStyle name="常规 10 2 2 2 3 5" xfId="4715"/>
    <cellStyle name="20% - 强调文字颜色 3 2 2 2 3 3 2" xfId="4716"/>
    <cellStyle name="常规 2 4 3 5 2" xfId="4717"/>
    <cellStyle name="常规 2 4 4 2 3 2" xfId="4718"/>
    <cellStyle name="常规 27 3 2 3 3 3" xfId="4719"/>
    <cellStyle name="常规 3 3 2 5 5" xfId="4720"/>
    <cellStyle name="常规 46 3 2 2 2" xfId="4721"/>
    <cellStyle name="常规 51 3 2 2 2" xfId="4722"/>
    <cellStyle name="汇总 2 2 2 4 2 2" xfId="4723"/>
    <cellStyle name="20% - 强调文字颜色 5 2 2 8" xfId="4724"/>
    <cellStyle name="常规 37 2 7 2" xfId="4725"/>
    <cellStyle name="常规 42 2 7 2" xfId="4726"/>
    <cellStyle name="常规 19 7" xfId="4727"/>
    <cellStyle name="常规 24 7" xfId="4728"/>
    <cellStyle name="20% - 强调文字颜色 2 2 2 2 3 3 2" xfId="4729"/>
    <cellStyle name="常规 38 7" xfId="4730"/>
    <cellStyle name="常规 43 7" xfId="4731"/>
    <cellStyle name="20% - 强调文字颜色 5 2 2 2 3 4 3" xfId="4732"/>
    <cellStyle name="常规 25" xfId="4733"/>
    <cellStyle name="常规 30" xfId="4734"/>
    <cellStyle name="常规 6 10 5 3 2" xfId="4735"/>
    <cellStyle name="强调文字颜色 1 2 3 6 2 2" xfId="4736"/>
    <cellStyle name="常规 6 6 2 2 9" xfId="4737"/>
    <cellStyle name="常规 7 2 5 6 2 2 2" xfId="4738"/>
    <cellStyle name="常规 8 2 4 7 2" xfId="4739"/>
    <cellStyle name="常规 4 2 6 4 2" xfId="4740"/>
    <cellStyle name="20% - 强调文字颜色 1 2 5 2" xfId="4741"/>
    <cellStyle name="常规 10 2 2 2 3 6" xfId="4742"/>
    <cellStyle name="常规 16 5 2" xfId="4743"/>
    <cellStyle name="常规 21 5 2" xfId="4744"/>
    <cellStyle name="20% - 强调文字颜色 5 2 2 2 4 2" xfId="4745"/>
    <cellStyle name="常规 3 2 2 4 2 3 2 2 2" xfId="4746"/>
    <cellStyle name="常规 10 2 2 2 5 2 2" xfId="4747"/>
    <cellStyle name="常规 6 7 11" xfId="4748"/>
    <cellStyle name="常规 15 2 3 3 3 3" xfId="4749"/>
    <cellStyle name="常规 4 2 3 2 2 3 5 2" xfId="4750"/>
    <cellStyle name="常规 2 3 6 2 3 3 2" xfId="4751"/>
    <cellStyle name="常规 6 8 2 2 2 3" xfId="4752"/>
    <cellStyle name="40% - 强调文字颜色 2 2 2 2 3 3 2" xfId="4753"/>
    <cellStyle name="常规 2 3 4 2 5 2 2" xfId="4754"/>
    <cellStyle name="40% - 强调文字颜色 4 19" xfId="4755"/>
    <cellStyle name="常规 7 3 4 3 2 3" xfId="4756"/>
    <cellStyle name="常规 21 2 2 2 8" xfId="4757"/>
    <cellStyle name="常规 49 3 2 2 2" xfId="4758"/>
    <cellStyle name="常规 54 3 2 2 2" xfId="4759"/>
    <cellStyle name="常规 6 3 2 5 5" xfId="4760"/>
    <cellStyle name="20% - 强调文字颜色 5 2 2 2 4 3" xfId="4761"/>
    <cellStyle name="常规 7 3 3 2 6 2 2" xfId="4762"/>
    <cellStyle name="常规 2 2 3 3 2 5 3" xfId="4763"/>
    <cellStyle name="常规 2 2 2 2 3 4 3 3" xfId="4764"/>
    <cellStyle name="60% - 强调文字颜色 3 2 2 4 2 3" xfId="4765"/>
    <cellStyle name="常规 9 8 3" xfId="4766"/>
    <cellStyle name="常规 6 6 2 4 6 2 2" xfId="4767"/>
    <cellStyle name="常规 3 3 3 8 2 2" xfId="4768"/>
    <cellStyle name="常规 10 10" xfId="4769"/>
    <cellStyle name="常规 5 6 9 2" xfId="4770"/>
    <cellStyle name="40% - 强调文字颜色 3 2 2 2 6" xfId="4771"/>
    <cellStyle name="常规 12 2 3 3 2 2" xfId="4772"/>
    <cellStyle name="20% - 强调文字颜色 5 2 3 8 3" xfId="4773"/>
    <cellStyle name="20% - 强调文字颜色 5 2 2 2 6" xfId="4774"/>
    <cellStyle name="常规 6 3 2 6 3 2 2" xfId="4775"/>
    <cellStyle name="常规 2 2 13 2" xfId="4776"/>
    <cellStyle name="常规 3 2 2 3 5 6 2" xfId="4777"/>
    <cellStyle name="强调文字颜色 1 2 2 3 4 3" xfId="4778"/>
    <cellStyle name="常规 10 2 6 2 4 2" xfId="4779"/>
    <cellStyle name="20% - 强调文字颜色 3 2 3 3 4" xfId="4780"/>
    <cellStyle name="警告文本 2 3 3 4 2" xfId="4781"/>
    <cellStyle name="常规 2 2 3 2 4 2 5 3" xfId="4782"/>
    <cellStyle name="常规 2 5 3 4 4 2 2" xfId="4783"/>
    <cellStyle name="常规 6 5 2 2 3 2" xfId="4784"/>
    <cellStyle name="常规 15 3 2 2 6 2" xfId="4785"/>
    <cellStyle name="常规 9 2 4 5 3" xfId="4786"/>
    <cellStyle name="40% - 强调文字颜色 3 2 2 2 7" xfId="4787"/>
    <cellStyle name="常规 10 11" xfId="4788"/>
    <cellStyle name="常规 2 7 5 4 2" xfId="4789"/>
    <cellStyle name="常规 6 12 4 5 2" xfId="4790"/>
    <cellStyle name="常规 3 6 2 3 6 2 2" xfId="4791"/>
    <cellStyle name="常规 6 5 3 4 2 5" xfId="4792"/>
    <cellStyle name="常规 11 5 2 6 2" xfId="4793"/>
    <cellStyle name="常规 9 7 4" xfId="4794"/>
    <cellStyle name="20% - 强调文字颜色 5 2 2 2 8" xfId="4795"/>
    <cellStyle name="常规 2 2 3 3 2 9" xfId="4796"/>
    <cellStyle name="常规 2 2 13 4" xfId="4797"/>
    <cellStyle name="常规 6 5 2 5 4 2 2" xfId="4798"/>
    <cellStyle name="常规 7 2 8 3" xfId="4799"/>
    <cellStyle name="40% - 强调文字颜色 6 2 3 6 2" xfId="4800"/>
    <cellStyle name="40% - 强调文字颜色 6 2 2 4 3 3" xfId="4801"/>
    <cellStyle name="常规 38 7 2" xfId="4802"/>
    <cellStyle name="常规 43 7 2" xfId="4803"/>
    <cellStyle name="强调文字颜色 5 2 2 3 4 3" xfId="4804"/>
    <cellStyle name="60% - 强调文字颜色 3 2 3 3 4 3" xfId="4805"/>
    <cellStyle name="40% - 强调文字颜色 6 2 2 2 3 3" xfId="4806"/>
    <cellStyle name="常规 9 6 2 3 4 2" xfId="4807"/>
    <cellStyle name="常规 36 7 2" xfId="4808"/>
    <cellStyle name="常规 41 7 2" xfId="4809"/>
    <cellStyle name="解释性文本 2 4 5 2" xfId="4810"/>
    <cellStyle name="常规 3 3 2 4 5 3" xfId="4811"/>
    <cellStyle name="20% - 强调文字颜色 3 16 2" xfId="4812"/>
    <cellStyle name="常规 7 2 9" xfId="4813"/>
    <cellStyle name="差 2 7" xfId="4814"/>
    <cellStyle name="常规 6 2 2 2 2 2 7" xfId="4815"/>
    <cellStyle name="40% - 强调文字颜色 1 2 2 2 8 2" xfId="4816"/>
    <cellStyle name="常规 2 6 5 4 3" xfId="4817"/>
    <cellStyle name="常规 13 2 2 3 3 2" xfId="4818"/>
    <cellStyle name="常规 2 2 5 5" xfId="4819"/>
    <cellStyle name="常规 7 2 2 2 2 2 6" xfId="4820"/>
    <cellStyle name="20% - 强调文字颜色 5 2 2 2 8 3" xfId="4821"/>
    <cellStyle name="40% - 强调文字颜色 6 2 2 2 3 4" xfId="4822"/>
    <cellStyle name="常规 9 6 2 3 4 3" xfId="4823"/>
    <cellStyle name="常规 2 2 4 3 2 2 2" xfId="4824"/>
    <cellStyle name="常规 7 2 3 4 2 2 5 2" xfId="4825"/>
    <cellStyle name="常规 6 8 2 2 7" xfId="4826"/>
    <cellStyle name="常规 2 3 2 5 5 3" xfId="4827"/>
    <cellStyle name="常规 2 3 4 2 3 2 3" xfId="4828"/>
    <cellStyle name="常规 4 3 3 2 2 3 3" xfId="4829"/>
    <cellStyle name="40% - 强调文字颜色 3 2 2 2 3 2" xfId="4830"/>
    <cellStyle name="常规 3 2 2 2 2 2 8" xfId="4831"/>
    <cellStyle name="常规 6 6 5 7" xfId="4832"/>
    <cellStyle name="常规 4 2 3 2 2 5 2 2" xfId="4833"/>
    <cellStyle name="常规 2 2 3 2 2 2 2" xfId="4834"/>
    <cellStyle name="20% - 强调文字颜色 1 2 3 4 3" xfId="4835"/>
    <cellStyle name="常规 9 2 4 3 4 2 2" xfId="4836"/>
    <cellStyle name="常规 4 2 6 2 4 3" xfId="4837"/>
    <cellStyle name="常规 10 3 5 2" xfId="4838"/>
    <cellStyle name="20% - 强调文字颜色 3 4" xfId="4839"/>
    <cellStyle name="常规 15 2 3 5 2" xfId="4840"/>
    <cellStyle name="常规 31 2 7 2" xfId="4841"/>
    <cellStyle name="常规 26 2 7 2" xfId="4842"/>
    <cellStyle name="常规 7 3 2 6 6 2" xfId="4843"/>
    <cellStyle name="常规 2 5 3 2 2 3 2 2" xfId="4844"/>
    <cellStyle name="常规 6 6 2 3 2 4" xfId="4845"/>
    <cellStyle name="标题 2 2 2 4" xfId="4846"/>
    <cellStyle name="常规 2 2 3 2 2 6 2 2" xfId="4847"/>
    <cellStyle name="常规 10 2 2 3 2 4 3" xfId="4848"/>
    <cellStyle name="常规 10 2 5 3 6 2" xfId="4849"/>
    <cellStyle name="常规 5 2 4 3 5" xfId="4850"/>
    <cellStyle name="常规 5 2 2 4 2 5 2" xfId="4851"/>
    <cellStyle name="20% - 强调文字颜色 5 2 2 2 9 3" xfId="4852"/>
    <cellStyle name="常规 6 5 3 2 2 4 2 2" xfId="4853"/>
    <cellStyle name="常规 2 8 2 7" xfId="4854"/>
    <cellStyle name="常规 10 2 2 2 3 3" xfId="4855"/>
    <cellStyle name="常规 27 3 2 2 3 2" xfId="4856"/>
    <cellStyle name="常规 3 7 9 2" xfId="4857"/>
    <cellStyle name="常规 57 2 5 3" xfId="4858"/>
    <cellStyle name="常规 2 9 8" xfId="4859"/>
    <cellStyle name="60% - 强调文字颜色 6 2 3 3 3" xfId="4860"/>
    <cellStyle name="常规 5 5 5 2" xfId="4861"/>
    <cellStyle name="常规 10 4 4 3" xfId="4862"/>
    <cellStyle name="常规 7 2 4 2 2 2 4" xfId="4863"/>
    <cellStyle name="常规 10 10 6 2 2" xfId="4864"/>
    <cellStyle name="常规 2 2 3 4 2 2 5" xfId="4865"/>
    <cellStyle name="常规 9 4 4 2 2" xfId="4866"/>
    <cellStyle name="40% - 强调文字颜色 5 2 2 4 2 2" xfId="4867"/>
    <cellStyle name="40% - 强调文字颜色 5 2 5" xfId="4868"/>
    <cellStyle name="常规 2 3 3 3 2 3 3 2 2" xfId="4869"/>
    <cellStyle name="常规 9 4 2 4" xfId="4870"/>
    <cellStyle name="常规 30 5 2 2 2" xfId="4871"/>
    <cellStyle name="常规 10 2 2 2 3 3 2" xfId="4872"/>
    <cellStyle name="20% - 强调文字颜色 2 2 5 4 3" xfId="4873"/>
    <cellStyle name="60% - 强调文字颜色 6 2 3 3 3 2" xfId="4874"/>
    <cellStyle name="常规 2 2 3 4 2 2 5 2" xfId="4875"/>
    <cellStyle name="常规 9 4 4 2 2 2" xfId="4876"/>
    <cellStyle name="常规 3 8 2 2 2 2 2" xfId="4877"/>
    <cellStyle name="常规 7 3 8 2" xfId="4878"/>
    <cellStyle name="常规 9 2 2 3 4 4 2" xfId="4879"/>
    <cellStyle name="40% - 强调文字颜色 1 6 2" xfId="4880"/>
    <cellStyle name="常规 56 4 2 2" xfId="4881"/>
    <cellStyle name="常规 61 4 2 2" xfId="4882"/>
    <cellStyle name="强调文字颜色 6 2 2 5 4 2" xfId="4883"/>
    <cellStyle name="常规 7 2 2 5 3" xfId="4884"/>
    <cellStyle name="常规 14 2 2 2" xfId="4885"/>
    <cellStyle name="20% - 强调文字颜色 5 2 2 2 2 6" xfId="4886"/>
    <cellStyle name="常规 2 2 3 3 2 3 6" xfId="4887"/>
    <cellStyle name="常规 9 3 4 3 3" xfId="4888"/>
    <cellStyle name="常规 6 2 3 2 4 3 2 2" xfId="4889"/>
    <cellStyle name="常规 2 3 3 3 2 3 2 3" xfId="4890"/>
    <cellStyle name="常规 4 2 6 5 2" xfId="4891"/>
    <cellStyle name="20% - 强调文字颜色 1 2 6 2" xfId="4892"/>
    <cellStyle name="常规 2 2 2 2 8 2 2" xfId="4893"/>
    <cellStyle name="20% - 强调文字颜色 6 2 3 2 4 3" xfId="4894"/>
    <cellStyle name="40% - 强调文字颜色 6 2 2 2 2 2 3" xfId="4895"/>
    <cellStyle name="常规 6 4 6 6" xfId="4896"/>
    <cellStyle name="40% - 强调文字颜色 2 8 2" xfId="4897"/>
    <cellStyle name="常规 7 2 5 3 3 2 3" xfId="4898"/>
    <cellStyle name="常规 10 8 2 4" xfId="4899"/>
    <cellStyle name="常规 12 2 2 4 3 2" xfId="4900"/>
    <cellStyle name="常规 10 2 5 4 2 3" xfId="4901"/>
    <cellStyle name="常规 2 4 4 2 3 4 2" xfId="4902"/>
    <cellStyle name="常规 6 9 2 2 3" xfId="4903"/>
    <cellStyle name="60% - 强调文字颜色 6 2 6 3 3" xfId="4904"/>
    <cellStyle name="常规 10 7 4 3" xfId="4905"/>
    <cellStyle name="强调文字颜色 6 2 2 11" xfId="4906"/>
    <cellStyle name="常规 6 5 2 2 3 2 2 2 2" xfId="4907"/>
    <cellStyle name="常规 11 7 6 2" xfId="4908"/>
    <cellStyle name="常规 7 3 2 9" xfId="4909"/>
    <cellStyle name="常规 2 2 2 2 3 2 3 2" xfId="4910"/>
    <cellStyle name="60% - 强调文字颜色 2 2 2 2 6" xfId="4911"/>
    <cellStyle name="常规 6 8 2 2 3 4 2" xfId="4912"/>
    <cellStyle name="常规 7 2 4 3 2 2 3 3" xfId="4913"/>
    <cellStyle name="常规 2 2 4 7 3" xfId="4914"/>
    <cellStyle name="常规 6 6 2 6 3 3" xfId="4915"/>
    <cellStyle name="60% - 强调文字颜色 6 2 6 4 3" xfId="4916"/>
    <cellStyle name="常规 10 7 5 3" xfId="4917"/>
    <cellStyle name="40% - 强调文字颜色 4 2 3 2 2 2" xfId="4918"/>
    <cellStyle name="常规 6 10 4 2 4 2" xfId="4919"/>
    <cellStyle name="常规 14 3 2 6" xfId="4920"/>
    <cellStyle name="常规 7 2 3 5 7" xfId="4921"/>
    <cellStyle name="解释性文本 2 4 2 2 2" xfId="4922"/>
    <cellStyle name="常规 36 4 2 2" xfId="4923"/>
    <cellStyle name="常规 41 4 2 2" xfId="4924"/>
    <cellStyle name="常规 13 3 5 2 2" xfId="4925"/>
    <cellStyle name="20% - 强调文字颜色 4 2 2 2 9 2" xfId="4926"/>
    <cellStyle name="20% - 强调文字颜色 2 2 10 2" xfId="4927"/>
    <cellStyle name="适中 2 2 3 4 3" xfId="4928"/>
    <cellStyle name="40% - 强调文字颜色 6 2 2 4 6" xfId="4929"/>
    <cellStyle name="常规 6 12 4" xfId="4930"/>
    <cellStyle name="20% - 强调文字颜色 5 19" xfId="4931"/>
    <cellStyle name="常规 27 3 3 4 3" xfId="4932"/>
    <cellStyle name="常规 13 3 5 3" xfId="4933"/>
    <cellStyle name="常规 4 3 2 2 3 3 2 2" xfId="4934"/>
    <cellStyle name="常规 3 2 3 3 4 5 2" xfId="4935"/>
    <cellStyle name="常规 6 5 7 3 2 2" xfId="4936"/>
    <cellStyle name="常规 2 2 2 2 6 2 2" xfId="4937"/>
    <cellStyle name="强调文字颜色 4 2 2 2 5" xfId="4938"/>
    <cellStyle name="常规 10 5 2 2 3 2" xfId="4939"/>
    <cellStyle name="常规 2 2 2 2 2 5 2" xfId="4940"/>
    <cellStyle name="常规 3 2 7" xfId="4941"/>
    <cellStyle name="常规 3 2 3 3 4 5 3" xfId="4942"/>
    <cellStyle name="常规 4 3 7 2" xfId="4943"/>
    <cellStyle name="常规 2 2 2 2 3 6 2 2" xfId="4944"/>
    <cellStyle name="强调文字颜色 4 2 2 4 6" xfId="4945"/>
    <cellStyle name="常规 2 2 5 2 5 2" xfId="4946"/>
    <cellStyle name="常规 6 4 5 3 2 2" xfId="4947"/>
    <cellStyle name="常规 11 5 2 7" xfId="4948"/>
    <cellStyle name="常规 2 6 4 2 5 2 3" xfId="4949"/>
    <cellStyle name="常规 4 2 6 6" xfId="4950"/>
    <cellStyle name="常规 6 8 2 8 2" xfId="4951"/>
    <cellStyle name="20% - 强调文字颜色 1 2 7" xfId="4952"/>
    <cellStyle name="常规 2 2 2 2 8 3" xfId="4953"/>
    <cellStyle name="常规 5 4 2 2 2" xfId="4954"/>
    <cellStyle name="常规 21 2 8 2 2" xfId="4955"/>
    <cellStyle name="常规 3 2 13" xfId="4956"/>
    <cellStyle name="常规 2 2 3 2 3 2 4" xfId="4957"/>
    <cellStyle name="40% - 强调文字颜色 2 9" xfId="4958"/>
    <cellStyle name="常规 10 2 5 2 2 3" xfId="4959"/>
    <cellStyle name="常规 2 2 5 2 5 2 2" xfId="4960"/>
    <cellStyle name="常规 6 4 4 3 2 3" xfId="4961"/>
    <cellStyle name="常规 10 3 2 2 3 3 3" xfId="4962"/>
    <cellStyle name="常规 9 6 3 3 2" xfId="4963"/>
    <cellStyle name="20% - 强调文字颜色 5 2 2 2 8 2" xfId="4964"/>
    <cellStyle name="常规 6 4 5 3 2 2 2" xfId="4965"/>
    <cellStyle name="常规 5 2 6 3 5" xfId="4966"/>
    <cellStyle name="强调文字颜色 3 2 2 10 2 2" xfId="4967"/>
    <cellStyle name="20% - 强调文字颜色 3 2 2 2 6 2" xfId="4968"/>
    <cellStyle name="常规 7 2 5 3 6 3" xfId="4969"/>
    <cellStyle name="20% - 强调文字颜色 1 2 6 3" xfId="4970"/>
    <cellStyle name="常规 4 2 6 5 3" xfId="4971"/>
    <cellStyle name="常规 2 6 4 2 2" xfId="4972"/>
    <cellStyle name="常规 4 5 7 3" xfId="4973"/>
    <cellStyle name="强调文字颜色 6 2 2 2 2 3 2" xfId="4974"/>
    <cellStyle name="常规 2 5 3 8" xfId="4975"/>
    <cellStyle name="常规 5 2 3 4 4 2" xfId="4976"/>
    <cellStyle name="40% - 强调文字颜色 2 9 2" xfId="4977"/>
    <cellStyle name="常规 7 2 5 3 3 3 3" xfId="4978"/>
    <cellStyle name="常规 3 9 2 3 3 2 2" xfId="4979"/>
    <cellStyle name="常规 10 2 2 2 3 4 2 2" xfId="4980"/>
    <cellStyle name="常规 2 2 3 2 2 3 5 3" xfId="4981"/>
    <cellStyle name="常规 2 5 3 2 5 2 2" xfId="4982"/>
    <cellStyle name="常规 9 2 4 3 2 3" xfId="4983"/>
    <cellStyle name="常规 2 6 2 2 2 6" xfId="4984"/>
    <cellStyle name="常规 2 2 6 9 2" xfId="4985"/>
    <cellStyle name="常规 7 3 2 2 4 6" xfId="4986"/>
    <cellStyle name="常规 9 13" xfId="4987"/>
    <cellStyle name="常规 3 2 2 2 2 2 5 3" xfId="4988"/>
    <cellStyle name="20% - 强调文字颜色 1 2 6 4" xfId="4989"/>
    <cellStyle name="常规 2 6 4 2 3" xfId="4990"/>
    <cellStyle name="强调文字颜色 6 2 2 2 2 3 3" xfId="4991"/>
    <cellStyle name="60% - 强调文字颜色 3 2 5 2" xfId="4992"/>
    <cellStyle name="常规 22 3 2 2" xfId="4993"/>
    <cellStyle name="常规 17 3 2 2" xfId="4994"/>
    <cellStyle name="常规 7 5 3 5 3" xfId="4995"/>
    <cellStyle name="常规 29 7 3" xfId="4996"/>
    <cellStyle name="常规 34 7 3" xfId="4997"/>
    <cellStyle name="解释性文本 2 2 5 3" xfId="4998"/>
    <cellStyle name="40% - 强调文字颜色 3 2 3 3" xfId="4999"/>
    <cellStyle name="常规 2 6 2 3 5 2" xfId="5000"/>
    <cellStyle name="常规 17 4 3 5" xfId="5001"/>
    <cellStyle name="常规 22 4 3 5" xfId="5002"/>
    <cellStyle name="常规 6 2 3 2 2 4 2 2" xfId="5003"/>
    <cellStyle name="60% - 强调文字颜色 3 2 3 3 3 3" xfId="5004"/>
    <cellStyle name="20% - 强调文字颜色 5 2 2 4 4 3" xfId="5005"/>
    <cellStyle name="常规 2 2 3 3 4 5 3" xfId="5006"/>
    <cellStyle name="常规 24 3 4 3" xfId="5007"/>
    <cellStyle name="常规 2 2 3 4 2 6" xfId="5008"/>
    <cellStyle name="20% - 强调文字颜色 5 2 3 2 3 3" xfId="5009"/>
    <cellStyle name="常规 6 5 2 3 4 3" xfId="5010"/>
    <cellStyle name="常规 2 2 3 4 2 4 3" xfId="5011"/>
    <cellStyle name="常规 2 2 3 2 3 2 2 5" xfId="5012"/>
    <cellStyle name="60% - 强调文字颜色 6 2 2 10" xfId="5013"/>
    <cellStyle name="20% - 强调文字颜色 1 2 2 2 9 3" xfId="5014"/>
    <cellStyle name="常规 2 2 2 3 2 2 2 3 2 2" xfId="5015"/>
    <cellStyle name="常规 2 2 2 2 2 5 5" xfId="5016"/>
    <cellStyle name="常规 8 2 4 5 2" xfId="5017"/>
    <cellStyle name="好 2 3 2 3 2 2" xfId="5018"/>
    <cellStyle name="常规 28 2 2 3 2 2" xfId="5019"/>
    <cellStyle name="常规 33 2 2 3 2 2" xfId="5020"/>
    <cellStyle name="40% - 强调文字颜色 5 2 6 3 2" xfId="5021"/>
    <cellStyle name="常规 4 2 5 4 2 2 2" xfId="5022"/>
    <cellStyle name="常规 27 4 6 2 2" xfId="5023"/>
    <cellStyle name="常规 15 3 5 4 2 2" xfId="5024"/>
    <cellStyle name="链接单元格 2 9 2 2" xfId="5025"/>
    <cellStyle name="40% - 强调文字颜色 6 2 4 2 3" xfId="5026"/>
    <cellStyle name="常规 7 4 2 2 3 4 3" xfId="5027"/>
    <cellStyle name="60% - 强调文字颜色 1 2 2 2 7" xfId="5028"/>
    <cellStyle name="常规 2 4 3 3 2 4 3 2" xfId="5029"/>
    <cellStyle name="常规 7 2 3 2 3 2 2 2" xfId="5030"/>
    <cellStyle name="常规 3 2 3 4 2" xfId="5031"/>
    <cellStyle name="40% - 强调文字颜色 4 2 2 11 2" xfId="5032"/>
    <cellStyle name="60% - 强调文字颜色 4 2 2 3 2 3" xfId="5033"/>
    <cellStyle name="常规 10 2 4 4 3 3" xfId="5034"/>
    <cellStyle name="20% - 强调文字颜色 5 2 5 3" xfId="5035"/>
    <cellStyle name="常规 32 2" xfId="5036"/>
    <cellStyle name="常规 27 2" xfId="5037"/>
    <cellStyle name="常规 2 3 4 2 2 3 3 3" xfId="5038"/>
    <cellStyle name="检查单元格 2 3 2 4 2 2" xfId="5039"/>
    <cellStyle name="常规 10 2 2 2 3 5 3" xfId="5040"/>
    <cellStyle name="常规 3 4 2 2 2" xfId="5041"/>
    <cellStyle name="40% - 强调文字颜色 4 2 2 2 3 2 3" xfId="5042"/>
    <cellStyle name="常规 6 2 2 10 2 2" xfId="5043"/>
    <cellStyle name="40% - 强调文字颜色 3 19 2" xfId="5044"/>
    <cellStyle name="常规 6 8 5 3" xfId="5045"/>
    <cellStyle name="常规 8 3 3 4 5" xfId="5046"/>
    <cellStyle name="常规 4 7 4" xfId="5047"/>
    <cellStyle name="常规 8 5 2 2 2 2 2" xfId="5048"/>
    <cellStyle name="常规 3 7 2 3 2 2 2" xfId="5049"/>
    <cellStyle name="常规 5 5 3" xfId="5050"/>
    <cellStyle name="常规 10 2 4 3 2 2" xfId="5051"/>
    <cellStyle name="60% - 强调文字颜色 1 2 2 2 8" xfId="5052"/>
    <cellStyle name="输出 2 6 2" xfId="5053"/>
    <cellStyle name="60% - 强调文字颜色 4 2 11" xfId="5054"/>
    <cellStyle name="常规 2 2 2 3 2 2 3" xfId="5055"/>
    <cellStyle name="常规 2 4 7 2 2" xfId="5056"/>
    <cellStyle name="常规 2 8 7 3" xfId="5057"/>
    <cellStyle name="常规 8 3 2 4 3" xfId="5058"/>
    <cellStyle name="60% - 强调文字颜色 4 2 7 2" xfId="5059"/>
    <cellStyle name="常规 2 2 3 2 4 5 2" xfId="5060"/>
    <cellStyle name="常规 6 2 4 2 5 3" xfId="5061"/>
    <cellStyle name="常规 5 2 2 8 2" xfId="5062"/>
    <cellStyle name="常规 6 9 2 4 4 2" xfId="5063"/>
    <cellStyle name="常规 10 5 2 2 5 2" xfId="5064"/>
    <cellStyle name="常规 3 2 2 2 5 4 2 2" xfId="5065"/>
    <cellStyle name="常规 2 2 2 2 2 7 2" xfId="5066"/>
    <cellStyle name="常规 6 6 2 2 6" xfId="5067"/>
    <cellStyle name="常规 3 4 7" xfId="5068"/>
    <cellStyle name="常规 3 2 2 7 3" xfId="5069"/>
    <cellStyle name="常规 6 7 2 4 3 3" xfId="5070"/>
    <cellStyle name="60% - 强调文字颜色 4 2 2 3 2 2" xfId="5071"/>
    <cellStyle name="常规 10 2 4 4 3 2" xfId="5072"/>
    <cellStyle name="常规 37 4 4" xfId="5073"/>
    <cellStyle name="常规 42 4 4" xfId="5074"/>
    <cellStyle name="常规 2 3 6 7 2" xfId="5075"/>
    <cellStyle name="常规 7 3 3 2 2 6" xfId="5076"/>
    <cellStyle name="常规 10 2 2 2 3 6 2" xfId="5077"/>
    <cellStyle name="常规 16 5 2 2" xfId="5078"/>
    <cellStyle name="常规 21 5 2 2" xfId="5079"/>
    <cellStyle name="60% - 强调文字颜色 5 2 3 2 3 3" xfId="5080"/>
    <cellStyle name="常规 7 4 5 5 3" xfId="5081"/>
    <cellStyle name="40% - 强调文字颜色 4 2 2 2 3 3 2" xfId="5082"/>
    <cellStyle name="常规 4 3 4 2 5 2 2" xfId="5083"/>
    <cellStyle name="常规 6 2 6 3 2" xfId="5084"/>
    <cellStyle name="常规 6 4 2 3 3 2 3" xfId="5085"/>
    <cellStyle name="常规 4 2 6 4 3" xfId="5086"/>
    <cellStyle name="20% - 强调文字颜色 1 2 5 3" xfId="5087"/>
    <cellStyle name="常规 6 7 2 2 4 5 2" xfId="5088"/>
    <cellStyle name="40% - 强调文字颜色 1 2 6 3 3" xfId="5089"/>
    <cellStyle name="20% - 强调文字颜色 4 2 2 4 2 3" xfId="5090"/>
    <cellStyle name="常规 12 4 6 2" xfId="5091"/>
    <cellStyle name="常规 7 2 4 4 2 4 3" xfId="5092"/>
    <cellStyle name="20% - 强调文字颜色 5 2 2 8 2" xfId="5093"/>
    <cellStyle name="常规 19 7 2" xfId="5094"/>
    <cellStyle name="常规 24 7 2" xfId="5095"/>
    <cellStyle name="常规 2 2 3 3 8 3" xfId="5096"/>
    <cellStyle name="20% - 强调文字颜色 2 2 2 5 3" xfId="5097"/>
    <cellStyle name="常规 10 2 2 2 2 3 4" xfId="5098"/>
    <cellStyle name="常规 7 4 4 2 4 2 2" xfId="5099"/>
    <cellStyle name="40% - 强调文字颜色 2 2 3 9 3" xfId="5100"/>
    <cellStyle name="常规 2 4 3 3 2 3 4 2" xfId="5101"/>
    <cellStyle name="常规 9 2 4 2 8" xfId="5102"/>
    <cellStyle name="常规 3 2 2 5 2" xfId="5103"/>
    <cellStyle name="常规 2 3 4 3 2 5 2" xfId="5104"/>
    <cellStyle name="40% - 强调文字颜色 3 2 2 3 3 3" xfId="5105"/>
    <cellStyle name="常规 2 2 2 8 2" xfId="5106"/>
    <cellStyle name="常规 6 6 2 4 4 2" xfId="5107"/>
    <cellStyle name="常规 2 2 2 3 4 6 2" xfId="5108"/>
    <cellStyle name="常规 11 5 3 3 2" xfId="5109"/>
    <cellStyle name="常规 2 3 2 3 3 4" xfId="5110"/>
    <cellStyle name="20% - 强调文字颜色 6 2 11 2" xfId="5111"/>
    <cellStyle name="常规 7 2 3 3 3 5 2" xfId="5112"/>
    <cellStyle name="常规 12 4 7 2" xfId="5113"/>
    <cellStyle name="40% - 强调文字颜色 2 18" xfId="5114"/>
    <cellStyle name="常规 8 2 2 3 2 3 2 2" xfId="5115"/>
    <cellStyle name="20% - 强调文字颜色 5 2 2 9 2" xfId="5116"/>
    <cellStyle name="常规 19 8 2" xfId="5117"/>
    <cellStyle name="常规 24 8 2" xfId="5118"/>
    <cellStyle name="20% - 强调文字颜色 1 2 2 3 2 3" xfId="5119"/>
    <cellStyle name="常规 29 3 3 2" xfId="5120"/>
    <cellStyle name="常规 34 3 3 2" xfId="5121"/>
    <cellStyle name="40% - 强调文字颜色 6 2 8" xfId="5122"/>
    <cellStyle name="20% - 强调文字颜色 4 2 2 2 3 3 3" xfId="5123"/>
    <cellStyle name="常规 2 3 3 3 2 3 2 2" xfId="5124"/>
    <cellStyle name="常规 5 4 4 5 2" xfId="5125"/>
    <cellStyle name="常规 27 3 4 5" xfId="5126"/>
    <cellStyle name="40% - 强调文字颜色 5 2 2 3 2" xfId="5127"/>
    <cellStyle name="40% - 强调文字颜色 4 2 3 2 3 3" xfId="5128"/>
    <cellStyle name="40% - 强调文字颜色 5 2 4 2" xfId="5129"/>
    <cellStyle name="40% - 强调文字颜色 4 2 2 5 5" xfId="5130"/>
    <cellStyle name="常规 2 2 2 4 2 2 4 3" xfId="5131"/>
    <cellStyle name="常规 25 2 5" xfId="5132"/>
    <cellStyle name="常规 30 2 5" xfId="5133"/>
    <cellStyle name="常规 10 7 2 3 2 2 2" xfId="5134"/>
    <cellStyle name="常规 27 2 2 3 4" xfId="5135"/>
    <cellStyle name="常规 4 3 2 2 2 3 3" xfId="5136"/>
    <cellStyle name="常规 3 2 3 6 5 3" xfId="5137"/>
    <cellStyle name="常规 2 2 2 2 2 3 2 4 2 2" xfId="5138"/>
    <cellStyle name="常规 8 5 2 6 2" xfId="5139"/>
    <cellStyle name="常规 3 4 5 3 2" xfId="5140"/>
    <cellStyle name="常规 10 2 2 2 4 2" xfId="5141"/>
    <cellStyle name="常规 10 2 3 2 7 2" xfId="5142"/>
    <cellStyle name="常规 46 5 3" xfId="5143"/>
    <cellStyle name="常规 51 5 3" xfId="5144"/>
    <cellStyle name="常规 5 2 3 2 3 4 3" xfId="5145"/>
    <cellStyle name="汇总 2 2 4 5" xfId="5146"/>
    <cellStyle name="常规 10 4 5 2" xfId="5147"/>
    <cellStyle name="常规 7 2 4 2 2 3 3" xfId="5148"/>
    <cellStyle name="常规 2 2 3 4 2 3 4" xfId="5149"/>
    <cellStyle name="常规 4 2 7 4" xfId="5150"/>
    <cellStyle name="常规 6 9 2 3 2 3" xfId="5151"/>
    <cellStyle name="常规 5 2 2 3 2 2 3 2 2" xfId="5152"/>
    <cellStyle name="常规 26 7 2 2" xfId="5153"/>
    <cellStyle name="常规 31 7 2 2" xfId="5154"/>
    <cellStyle name="常规 9 2 2 2 9" xfId="5155"/>
    <cellStyle name="常规 3 4 5 3 2 2" xfId="5156"/>
    <cellStyle name="标题 2 2 5" xfId="5157"/>
    <cellStyle name="适中 2 4 3 3" xfId="5158"/>
    <cellStyle name="常规 6 2 11" xfId="5159"/>
    <cellStyle name="常规 15 2 3 2 3 3" xfId="5160"/>
    <cellStyle name="强调文字颜色 2 2 6 2" xfId="5161"/>
    <cellStyle name="常规 4 2 7 4 2" xfId="5162"/>
    <cellStyle name="20% - 强调文字颜色 6 2 3 3 3 3" xfId="5163"/>
    <cellStyle name="常规 6 5 5 6" xfId="5164"/>
    <cellStyle name="常规 17 2 2 3 3 2 2" xfId="5165"/>
    <cellStyle name="20% - 强调文字颜色 1 2 5 4 3" xfId="5166"/>
    <cellStyle name="常规 2 2 3 3 3 2 6" xfId="5167"/>
    <cellStyle name="常规 9 3 5 2 3" xfId="5168"/>
    <cellStyle name="40% - 强调文字颜色 3 2 2 5 2 2" xfId="5169"/>
    <cellStyle name="常规 10 2 4 6 2" xfId="5170"/>
    <cellStyle name="常规 2 4 12" xfId="5171"/>
    <cellStyle name="常规 10 2 3 2 2 2 4" xfId="5172"/>
    <cellStyle name="常规 13 2 2 4 3 2" xfId="5173"/>
    <cellStyle name="常规 2 3 5 5" xfId="5174"/>
    <cellStyle name="20% - 强调文字颜色 2 2 5 5" xfId="5175"/>
    <cellStyle name="常规 2 5 4 6 2 2" xfId="5176"/>
    <cellStyle name="常规 4 3 3 2 6" xfId="5177"/>
    <cellStyle name="40% - 强调文字颜色 3 2 3 8 3" xfId="5178"/>
    <cellStyle name="常规 3 2 5 3 6" xfId="5179"/>
    <cellStyle name="常规 10 7 2 2 4 2 2" xfId="5180"/>
    <cellStyle name="常规 4 2 3 2 2 2 5 3" xfId="5181"/>
    <cellStyle name="常规 2 2 4 2 2 6 2 2" xfId="5182"/>
    <cellStyle name="常规 2 9 5 5" xfId="5183"/>
    <cellStyle name="常规 9 7 2 4 2" xfId="5184"/>
    <cellStyle name="常规 3 2 2 2 2 2 2 3 2 2" xfId="5185"/>
    <cellStyle name="40% - 强调文字颜色 3 2 2 5 2" xfId="5186"/>
    <cellStyle name="常规 6 2 5 8" xfId="5187"/>
    <cellStyle name="常规 14 3 3 2 3" xfId="5188"/>
    <cellStyle name="常规 6 5 2 3 2 2 2 2" xfId="5189"/>
    <cellStyle name="常规 7 2 3 6 3 3" xfId="5190"/>
    <cellStyle name="常规 7 2 2 2 4 2" xfId="5191"/>
    <cellStyle name="常规 3 2 3 2 2 2 7" xfId="5192"/>
    <cellStyle name="40% - 强调文字颜色 3 2 2 5 3" xfId="5193"/>
    <cellStyle name="常规 6 4 2 4 2 4 2" xfId="5194"/>
    <cellStyle name="常规 9 3 3 3 5 2" xfId="5195"/>
    <cellStyle name="20% - 强调文字颜色 3 2 2 3 3 2" xfId="5196"/>
    <cellStyle name="常规 7 2 5 4 3 3" xfId="5197"/>
    <cellStyle name="常规 15 3 3 2 6" xfId="5198"/>
    <cellStyle name="常规 5 8 3 3" xfId="5199"/>
    <cellStyle name="常规 8 2 3 2 5" xfId="5200"/>
    <cellStyle name="常规 9 2 3 9" xfId="5201"/>
    <cellStyle name="常规 3 3 3 3 3 4 3" xfId="5202"/>
    <cellStyle name="常规 5 2 2 3 4 5" xfId="5203"/>
    <cellStyle name="20% - 强调文字颜色 5 2 3 2 6" xfId="5204"/>
    <cellStyle name="常规 6 3 2 6 4 2 2" xfId="5205"/>
    <cellStyle name="常规 6 5 2 3 7" xfId="5206"/>
    <cellStyle name="常规 2 2 3 4 2 7" xfId="5207"/>
    <cellStyle name="常规 10 2 7 3 2 2" xfId="5208"/>
    <cellStyle name="常规 9 8 5" xfId="5209"/>
    <cellStyle name="60% - 强调文字颜色 6 2" xfId="5210"/>
    <cellStyle name="常规 4 2 7 5" xfId="5211"/>
    <cellStyle name="常规 2 2 2 2 9 2" xfId="5212"/>
    <cellStyle name="常规 6 7 4 2 3 3" xfId="5213"/>
    <cellStyle name="常规 10 2 5 2 3 2" xfId="5214"/>
    <cellStyle name="常规 10 2 2 2 4 3 2" xfId="5215"/>
    <cellStyle name="60% - 强调文字颜色 1 2 3 9" xfId="5216"/>
    <cellStyle name="20% - 强调文字颜色 2 2 6 4 3" xfId="5217"/>
    <cellStyle name="常规 27 3 2 2 4 2 2" xfId="5218"/>
    <cellStyle name="常规 15 2 3 2 4 3" xfId="5219"/>
    <cellStyle name="常规 3 2 4 2 2 4 2 2" xfId="5220"/>
    <cellStyle name="强调文字颜色 2 2 7 2" xfId="5221"/>
    <cellStyle name="40% - 强调文字颜色 3 8 2" xfId="5222"/>
    <cellStyle name="常规 7 2 5 3 4 2 3" xfId="5223"/>
    <cellStyle name="40% - 强调文字颜色 2 2 4 4" xfId="5224"/>
    <cellStyle name="常规 12 4 2 2 2 2" xfId="5225"/>
    <cellStyle name="常规 2 3 2 3 2 6 2 2" xfId="5226"/>
    <cellStyle name="60% - 强调文字颜色 2 2 2 2 9" xfId="5227"/>
    <cellStyle name="常规 6 3 2 2 3 2 5 2" xfId="5228"/>
    <cellStyle name="常规 2 3 4 3 2 2 3" xfId="5229"/>
    <cellStyle name="60% - 强调文字颜色 3 2 2 4 6" xfId="5230"/>
    <cellStyle name="常规 6 2 4 2 3 2 2 2" xfId="5231"/>
    <cellStyle name="常规 10 2 2 2 4 3 3" xfId="5232"/>
    <cellStyle name="常规 10 6 4 3 2" xfId="5233"/>
    <cellStyle name="常规 2 2 3 4 3 4" xfId="5234"/>
    <cellStyle name="常规 25 2 3" xfId="5235"/>
    <cellStyle name="常规 30 2 3" xfId="5236"/>
    <cellStyle name="常规 2 5 5 2 2" xfId="5237"/>
    <cellStyle name="常规 3 6 7 3" xfId="5238"/>
    <cellStyle name="常规 15 3 2 4 3" xfId="5239"/>
    <cellStyle name="常规 7 3 3 5 5 3" xfId="5240"/>
    <cellStyle name="60% - 强调文字颜色 1 2 5 4 3" xfId="5241"/>
    <cellStyle name="40% - 强调文字颜色 3 2 2 6 2" xfId="5242"/>
    <cellStyle name="常规 6 10 2 9" xfId="5243"/>
    <cellStyle name="60% - 强调文字颜色 3 2 5 4 3" xfId="5244"/>
    <cellStyle name="常规 37 2 3 4 2 2" xfId="5245"/>
    <cellStyle name="常规 17 3 2 4 3" xfId="5246"/>
    <cellStyle name="常规 22 3 2 4 3" xfId="5247"/>
    <cellStyle name="常规 9 4 4 5" xfId="5248"/>
    <cellStyle name="常规 5 2 2 2 2 3" xfId="5249"/>
    <cellStyle name="好 2 4 4 3 2" xfId="5250"/>
    <cellStyle name="常规 14 3 3 6" xfId="5251"/>
    <cellStyle name="常规 2 2 2 2 3 2 6 3" xfId="5252"/>
    <cellStyle name="常规 2 4 3 3 4 3 2" xfId="5253"/>
    <cellStyle name="常规 8 2 5 2 3 3" xfId="5254"/>
    <cellStyle name="常规 6 3 3 3 2 2 2 3" xfId="5255"/>
    <cellStyle name="常规 14 4 2 2 2 2" xfId="5256"/>
    <cellStyle name="常规 7 2 4 5 3 2 2" xfId="5257"/>
    <cellStyle name="20% - 强调文字颜色 1 2 2 5 3" xfId="5258"/>
    <cellStyle name="常规 2 3 4 3 2 4 3" xfId="5259"/>
    <cellStyle name="常规 9 2 4 8" xfId="5260"/>
    <cellStyle name="常规 3 3 3 3 3 5 2" xfId="5261"/>
    <cellStyle name="常规 3 4 2 2 2 2 2 2" xfId="5262"/>
    <cellStyle name="常规 9 4 3 3" xfId="5263"/>
    <cellStyle name="常规 2 3 3 3 4 5 2 2" xfId="5264"/>
    <cellStyle name="常规 17 7 2" xfId="5265"/>
    <cellStyle name="常规 22 7 2" xfId="5266"/>
    <cellStyle name="常规 9 2 4 9" xfId="5267"/>
    <cellStyle name="常规 2 2 5 2 6 2" xfId="5268"/>
    <cellStyle name="40% - 强调文字颜色 5 2 2 4 3 3" xfId="5269"/>
    <cellStyle name="常规 9 7 6 2 2" xfId="5270"/>
    <cellStyle name="常规 7 2 3 2 4 5" xfId="5271"/>
    <cellStyle name="常规 8 3 3 3 3 2 2" xfId="5272"/>
    <cellStyle name="常规 4 2 7 6" xfId="5273"/>
    <cellStyle name="常规 2 2 2 2 9 3" xfId="5274"/>
    <cellStyle name="常规 3 9 4 3 2" xfId="5275"/>
    <cellStyle name="常规 48 2 4 2 2" xfId="5276"/>
    <cellStyle name="常规 53 2 4 2 2" xfId="5277"/>
    <cellStyle name="常规 6 2 3 4" xfId="5278"/>
    <cellStyle name="常规 3 3 2 4 3 3 2 2" xfId="5279"/>
    <cellStyle name="40% - 强调文字颜色 3 9" xfId="5280"/>
    <cellStyle name="常规 3 7 8 2 2" xfId="5281"/>
    <cellStyle name="常规 27 3 2 2 2 2 2" xfId="5282"/>
    <cellStyle name="常规 10 2 5 2 3 3" xfId="5283"/>
    <cellStyle name="常规 5 12 2 2" xfId="5284"/>
    <cellStyle name="常规 3 2 2 2 2 3 5" xfId="5285"/>
    <cellStyle name="强调文字颜色 4 2 2 7 2 2" xfId="5286"/>
    <cellStyle name="常规 2 3 3 5 2 5 2" xfId="5287"/>
    <cellStyle name="常规 15 2 3 2 5 3" xfId="5288"/>
    <cellStyle name="强调文字颜色 2 2 8 2" xfId="5289"/>
    <cellStyle name="标题 1 2 2 3 2" xfId="5290"/>
    <cellStyle name="常规 15 4 2 4" xfId="5291"/>
    <cellStyle name="常规 55 3 4 2 2" xfId="5292"/>
    <cellStyle name="40% - 强调文字颜色 3 9 2" xfId="5293"/>
    <cellStyle name="常规 7 2 5 3 4 3 3" xfId="5294"/>
    <cellStyle name="常规 10 7 3 5 3" xfId="5295"/>
    <cellStyle name="常规 10 2 2 2 4 4 3" xfId="5296"/>
    <cellStyle name="常规 6 10 3 8" xfId="5297"/>
    <cellStyle name="常规 6 3 3 2 6 3" xfId="5298"/>
    <cellStyle name="常规 10 2 3 2 2 3 2 2 2" xfId="5299"/>
    <cellStyle name="20% - 强调文字颜色 2 2 3 9" xfId="5300"/>
    <cellStyle name="常规 3 2 2 2 2 3 5 3" xfId="5301"/>
    <cellStyle name="常规 10 2 2 2 4 5" xfId="5302"/>
    <cellStyle name="20% - 强调文字颜色 6 2 3 2 4 2" xfId="5303"/>
    <cellStyle name="40% - 强调文字颜色 6 2 2 2 2 2 2" xfId="5304"/>
    <cellStyle name="常规 7 5 2 3 5 2" xfId="5305"/>
    <cellStyle name="常规 2 3 3 4 2 5 2" xfId="5306"/>
    <cellStyle name="常规 6 4 6 5" xfId="5307"/>
    <cellStyle name="常规 3 6 2 4 2 2 2" xfId="5308"/>
    <cellStyle name="常规 5 2 4 2 3 2 2 2" xfId="5309"/>
    <cellStyle name="常规 2 2 5 2 4 2" xfId="5310"/>
    <cellStyle name="常规 3 2 2 2 2 3 6" xfId="5311"/>
    <cellStyle name="常规 2 2 2 2 2 2 3 2 2" xfId="5312"/>
    <cellStyle name="40% - 强调文字颜色 2 2 2 4 4 2" xfId="5313"/>
    <cellStyle name="常规 15 2 3 2 6 3" xfId="5314"/>
    <cellStyle name="强调文字颜色 2 2 9 2" xfId="5315"/>
    <cellStyle name="40% - 强调文字颜色 3 2 2 2 10" xfId="5316"/>
    <cellStyle name="常规 10 3 5" xfId="5317"/>
    <cellStyle name="常规 3 2 2 5 3 3 2 2" xfId="5318"/>
    <cellStyle name="常规 3 2 2 2 2 3 7" xfId="5319"/>
    <cellStyle name="常规 3 3 2 2 2 5" xfId="5320"/>
    <cellStyle name="常规 5 2 2 3 7 2 2" xfId="5321"/>
    <cellStyle name="60% - 强调文字颜色 1 2 3 3 6" xfId="5322"/>
    <cellStyle name="常规 2 18" xfId="5323"/>
    <cellStyle name="常规 2 23" xfId="5324"/>
    <cellStyle name="60% - 强调文字颜色 1 2 2 2 4 3" xfId="5325"/>
    <cellStyle name="常规 28 10" xfId="5326"/>
    <cellStyle name="常规 7 2 3 3 2 3 4 2" xfId="5327"/>
    <cellStyle name="常规 2 2 5 2 3 3 3" xfId="5328"/>
    <cellStyle name="常规 10 8 4 3 2" xfId="5329"/>
    <cellStyle name="常规 3 8 2 2 4 2" xfId="5330"/>
    <cellStyle name="常规 7 5 8" xfId="5331"/>
    <cellStyle name="常规 10 2 3 3 2 2" xfId="5332"/>
    <cellStyle name="60% - 强调文字颜色 1 2 2 2 3 3 3" xfId="5333"/>
    <cellStyle name="常规 6 11 3 2" xfId="5334"/>
    <cellStyle name="40% - 强调文字颜色 3 2 2 2 9" xfId="5335"/>
    <cellStyle name="常规 3 5 4 5 2 2" xfId="5336"/>
    <cellStyle name="60% - 强调文字颜色 4 2 2 2 8 2" xfId="5337"/>
    <cellStyle name="常规 56 2 8" xfId="5338"/>
    <cellStyle name="常规 2 2 4 2 4 5 2" xfId="5339"/>
    <cellStyle name="常规 6 3 4 2 5 3" xfId="5340"/>
    <cellStyle name="常规 6 2 2 8 2" xfId="5341"/>
    <cellStyle name="常规 7 2 4 2 4 4 2 2" xfId="5342"/>
    <cellStyle name="常规 21 4 3 7" xfId="5343"/>
    <cellStyle name="常规 2 3 2 3" xfId="5344"/>
    <cellStyle name="常规 7 4 5 6 2 2" xfId="5345"/>
    <cellStyle name="常规 3 3 2 2 2 6" xfId="5346"/>
    <cellStyle name="20% - 强调文字颜色 5 2 3 9" xfId="5347"/>
    <cellStyle name="常规 25 8" xfId="5348"/>
    <cellStyle name="常规 30 8" xfId="5349"/>
    <cellStyle name="常规 2 3 4 2 3 5" xfId="5350"/>
    <cellStyle name="常规 2 3 3 3 2 3 4 2" xfId="5351"/>
    <cellStyle name="常规 30 5 3 2" xfId="5352"/>
    <cellStyle name="40% - 强调文字颜色 5 2 2 5 2" xfId="5353"/>
    <cellStyle name="常规 3 3 2 2 3 5" xfId="5354"/>
    <cellStyle name="常规 7 4 6 2 2" xfId="5355"/>
    <cellStyle name="20% - 强调文字颜色 4 19 2" xfId="5356"/>
    <cellStyle name="20% - 强调文字颜色 4 2 7 2" xfId="5357"/>
    <cellStyle name="常规 5 3 4 2 3 2" xfId="5358"/>
    <cellStyle name="常规 2 2 2 3 2 2 2 4 2 2" xfId="5359"/>
    <cellStyle name="常规 3 10 7 2 2" xfId="5360"/>
    <cellStyle name="常规 3 3 2 2 3 6" xfId="5361"/>
    <cellStyle name="常规 7 4 6 2 3" xfId="5362"/>
    <cellStyle name="常规 3 4 5 4" xfId="5363"/>
    <cellStyle name="常规 6 5 3 4 3 5" xfId="5364"/>
    <cellStyle name="常规 10 2 2 2 5" xfId="5365"/>
    <cellStyle name="常规 10 3 3 2 3 4 2 2" xfId="5366"/>
    <cellStyle name="常规 10 4 6" xfId="5367"/>
    <cellStyle name="20% - 强调文字颜色 1 10 2" xfId="5368"/>
    <cellStyle name="常规 9 2 3 2 3 6" xfId="5369"/>
    <cellStyle name="40% - 强调文字颜色 6 2 9" xfId="5370"/>
    <cellStyle name="常规 2 5 2 2 2 2 2 2" xfId="5371"/>
    <cellStyle name="20% - 强调文字颜色 2 2 2 2 3 4 2" xfId="5372"/>
    <cellStyle name="常规 8 2 12" xfId="5373"/>
    <cellStyle name="常规 6 8 3 2 4 3" xfId="5374"/>
    <cellStyle name="常规 10 2 2 3 2 3 4 2 2" xfId="5375"/>
    <cellStyle name="常规 35 4 5 2 2" xfId="5376"/>
    <cellStyle name="常规 39 7" xfId="5377"/>
    <cellStyle name="常规 44 7" xfId="5378"/>
    <cellStyle name="常规 6 10 5 2 2 2" xfId="5379"/>
    <cellStyle name="常规 3 4 5 4 2" xfId="5380"/>
    <cellStyle name="常规 2 5 4 2 3 2 3" xfId="5381"/>
    <cellStyle name="常规 4 2 7 3" xfId="5382"/>
    <cellStyle name="60% - 强调文字颜色 3 2 2 2 6" xfId="5383"/>
    <cellStyle name="常规 3 2 4 7 3" xfId="5384"/>
    <cellStyle name="60% - 强调文字颜色 2 2 9" xfId="5385"/>
    <cellStyle name="常规 6 9 2 3 3 3" xfId="5386"/>
    <cellStyle name="40% - 强调文字颜色 2 2 3 5 2" xfId="5387"/>
    <cellStyle name="常规 3 2 2 2 2 4 3" xfId="5388"/>
    <cellStyle name="常规 7 3 2 3 2 2 5 2 3" xfId="5389"/>
    <cellStyle name="常规 22 4 2 2 3 2 2" xfId="5390"/>
    <cellStyle name="常规 47 9" xfId="5391"/>
    <cellStyle name="常规 52 9" xfId="5392"/>
    <cellStyle name="常规 6 3 2 2 2 2 3" xfId="5393"/>
    <cellStyle name="40% - 强调文字颜色 4 2 2 2 3 4 2" xfId="5394"/>
    <cellStyle name="警告文本 2 2 2 2" xfId="5395"/>
    <cellStyle name="常规 5 3 3 3 4 3" xfId="5396"/>
    <cellStyle name="常规 39 2 2 2" xfId="5397"/>
    <cellStyle name="常规 44 2 2 2" xfId="5398"/>
    <cellStyle name="常规 10 2 2 5 2 3" xfId="5399"/>
    <cellStyle name="60% - 强调文字颜色 5 3 2" xfId="5400"/>
    <cellStyle name="常规 6 3 3 9 2 2" xfId="5401"/>
    <cellStyle name="常规 6 6 2 2 2 2 2 2 3" xfId="5402"/>
    <cellStyle name="常规 27 3 2 5 2 2" xfId="5403"/>
    <cellStyle name="常规 6 2 6 3 2 2" xfId="5404"/>
    <cellStyle name="常规 3 2 3 4 3 5" xfId="5405"/>
    <cellStyle name="常规 6 5 8 2 2" xfId="5406"/>
    <cellStyle name="常规 3 4 5 4 2 2" xfId="5407"/>
    <cellStyle name="常规 3 2 2 2 3" xfId="5408"/>
    <cellStyle name="常规 11 3 2 2 2 3" xfId="5409"/>
    <cellStyle name="常规 10 2 2 2 4 4 2" xfId="5410"/>
    <cellStyle name="40% - 强调文字颜色 1 11" xfId="5411"/>
    <cellStyle name="常规 3 7 3 8" xfId="5412"/>
    <cellStyle name="常规 2 3 4 4 3 5 2" xfId="5413"/>
    <cellStyle name="常规 6 10 9" xfId="5414"/>
    <cellStyle name="40% - 强调文字颜色 4 7 2" xfId="5415"/>
    <cellStyle name="20% - 强调文字颜色 1 2 6 4 3" xfId="5416"/>
    <cellStyle name="常规 2 6 4 2 3 3" xfId="5417"/>
    <cellStyle name="常规 2 2 3 4 2 2 3" xfId="5418"/>
    <cellStyle name="常规 9 3 3 6" xfId="5419"/>
    <cellStyle name="好 2 4 3 2 3" xfId="5420"/>
    <cellStyle name="常规 14 2 2 7" xfId="5421"/>
    <cellStyle name="常规 6 3 3 3 4 4 3" xfId="5422"/>
    <cellStyle name="常规 2 2 2 2 4 3 3" xfId="5423"/>
    <cellStyle name="常规 10 2 2 2 7" xfId="5424"/>
    <cellStyle name="常规 8 2 7 3" xfId="5425"/>
    <cellStyle name="常规 8 5 10" xfId="5426"/>
    <cellStyle name="常规 6 5 2 2 3 3 3 2" xfId="5427"/>
    <cellStyle name="40% - 强调文字颜色 1 2 2 5" xfId="5428"/>
    <cellStyle name="60% - 强调文字颜色 5 2 2 3 4" xfId="5429"/>
    <cellStyle name="常规 7 3 6 6" xfId="5430"/>
    <cellStyle name="常规 2 7 5 2 2" xfId="5431"/>
    <cellStyle name="常规 5 6 7 3" xfId="5432"/>
    <cellStyle name="常规 4 2 8 5" xfId="5433"/>
    <cellStyle name="常规 28 2 2 4 3" xfId="5434"/>
    <cellStyle name="常规 33 2 2 4 3" xfId="5435"/>
    <cellStyle name="常规 4 3 3 2 2 4 2" xfId="5436"/>
    <cellStyle name="常规 2 2 8 2" xfId="5437"/>
    <cellStyle name="常规 6 2 5 4 3 2 2" xfId="5438"/>
    <cellStyle name="常规 7 2 2 2 2 5 3" xfId="5439"/>
    <cellStyle name="常规 7 2 10 3" xfId="5440"/>
    <cellStyle name="40% - 强调文字颜色 4 8" xfId="5441"/>
    <cellStyle name="常规 10 2 5 2 4 2" xfId="5442"/>
    <cellStyle name="20% - 强调文字颜色 5 2 4 3" xfId="5443"/>
    <cellStyle name="常规 2 5 3 5 6" xfId="5444"/>
    <cellStyle name="常规 7 4 3 2 4 2 2" xfId="5445"/>
    <cellStyle name="常规 31 2" xfId="5446"/>
    <cellStyle name="常规 26 2" xfId="5447"/>
    <cellStyle name="常规 2 3 4 2 2 3 2 3" xfId="5448"/>
    <cellStyle name="60% - 强调文字颜色 2 2 3 6 2" xfId="5449"/>
    <cellStyle name="常规 3 3 2 2 2 3 5 2" xfId="5450"/>
    <cellStyle name="20% - 强调文字颜色 1 2 2 4 3" xfId="5451"/>
    <cellStyle name="常规 9 2 4 3 3 2 2" xfId="5452"/>
    <cellStyle name="60% - 强调文字颜色 3 2 2 5 2" xfId="5453"/>
    <cellStyle name="常规 3 3 2 3 2 2 4 2" xfId="5454"/>
    <cellStyle name="常规 6 2 2 2 2 3 2 2" xfId="5455"/>
    <cellStyle name="40% - 强调文字颜色 1 2 3 8" xfId="5456"/>
    <cellStyle name="40% - 强调文字颜色 4 2 2 2 3 4 3" xfId="5457"/>
    <cellStyle name="常规 4 6 7 2 2" xfId="5458"/>
    <cellStyle name="警告文本 2 2 2 3" xfId="5459"/>
    <cellStyle name="常规 3 2 3 4 3 6" xfId="5460"/>
    <cellStyle name="常规 6 11 9" xfId="5461"/>
    <cellStyle name="常规 6 6 3 3 2 2" xfId="5462"/>
    <cellStyle name="常规 2 5 6 2 2" xfId="5463"/>
    <cellStyle name="常规 3 7 7 3" xfId="5464"/>
    <cellStyle name="常规 57 2 3 4" xfId="5465"/>
    <cellStyle name="输入 2 11" xfId="5466"/>
    <cellStyle name="常规 6 6 5 2 4 2 2" xfId="5467"/>
    <cellStyle name="汇总 2 4 5 2" xfId="5468"/>
    <cellStyle name="常规 14 3 2 2 6 2" xfId="5469"/>
    <cellStyle name="常规 26 4 2 3" xfId="5470"/>
    <cellStyle name="常规 31 4 2 3" xfId="5471"/>
    <cellStyle name="40% - 强调文字颜色 4 8 2" xfId="5472"/>
    <cellStyle name="常规 21 3 4 4 3" xfId="5473"/>
    <cellStyle name="20% - 强调文字颜色 5 2 4 3 2" xfId="5474"/>
    <cellStyle name="常规 6 5 3 4 3" xfId="5475"/>
    <cellStyle name="常规 2 2 3 5 3 3" xfId="5476"/>
    <cellStyle name="常规 10 5 2 2 3 3" xfId="5477"/>
    <cellStyle name="常规 2 2 2 2 2 5 3" xfId="5478"/>
    <cellStyle name="常规 3 2 8" xfId="5479"/>
    <cellStyle name="常规 3 2 2 2 2 4 4 3" xfId="5480"/>
    <cellStyle name="20% - 强调文字颜色 5 2 4 3 3" xfId="5481"/>
    <cellStyle name="常规 10 2 5 2 2 2 2" xfId="5482"/>
    <cellStyle name="常规 6 5 3 4 4" xfId="5483"/>
    <cellStyle name="常规 2 2 3 5 3 4" xfId="5484"/>
    <cellStyle name="60% - 强调文字颜色 3 2 2 5 2 3" xfId="5485"/>
    <cellStyle name="常规 2 2 3 2 3 2 2 2 2 2" xfId="5486"/>
    <cellStyle name="40% - 强调文字颜色 4 9" xfId="5487"/>
    <cellStyle name="常规 10 2 5 2 4 3" xfId="5488"/>
    <cellStyle name="常规 21 2 5 2 2" xfId="5489"/>
    <cellStyle name="常规 5 9 2 2" xfId="5490"/>
    <cellStyle name="常规 6 2 5 3 3 2 2" xfId="5491"/>
    <cellStyle name="常规 3 2 2 4 4 5 2" xfId="5492"/>
    <cellStyle name="常规 3 2 2 2 2 4 5" xfId="5493"/>
    <cellStyle name="常规 2 3 3 5 2 6 2" xfId="5494"/>
    <cellStyle name="注释 2 3 10 2" xfId="5495"/>
    <cellStyle name="常规 6 2 3 2 2 5" xfId="5496"/>
    <cellStyle name="常规 2 4 3 2 3 5 2" xfId="5497"/>
    <cellStyle name="60% - 强调文字颜色 3 2 2 5 3" xfId="5498"/>
    <cellStyle name="常规 3 3 2 3 2 2 4 3" xfId="5499"/>
    <cellStyle name="常规 2 4 4 2 2 4 2" xfId="5500"/>
    <cellStyle name="常规 3 3 2 4 7 2" xfId="5501"/>
    <cellStyle name="常规 3 4 5 5" xfId="5502"/>
    <cellStyle name="常规 5 5 2 2 4 2 2" xfId="5503"/>
    <cellStyle name="常规 6 5 2 2 5 5" xfId="5504"/>
    <cellStyle name="常规 11 4 5 2" xfId="5505"/>
    <cellStyle name="常规 7 2 4 3 2 3 3" xfId="5506"/>
    <cellStyle name="常规 4 2 4 2 2 3" xfId="5507"/>
    <cellStyle name="常规 59 3 5" xfId="5508"/>
    <cellStyle name="常规 3 4 5 5 2" xfId="5509"/>
    <cellStyle name="20% - 强调文字颜色 1 5" xfId="5510"/>
    <cellStyle name="常规 4 4 4 7" xfId="5511"/>
    <cellStyle name="常规 6 9 2 3 4 3" xfId="5512"/>
    <cellStyle name="常规 2 2 4 3 4 3 3" xfId="5513"/>
    <cellStyle name="40% - 强调文字颜色 2 2 3 6 2" xfId="5514"/>
    <cellStyle name="计算 2 2 2 2 3" xfId="5515"/>
    <cellStyle name="常规 7 2 2 2 4 2 2" xfId="5516"/>
    <cellStyle name="40% - 强调文字颜色 3 2 3 2 5" xfId="5517"/>
    <cellStyle name="常规 10 10 2 4" xfId="5518"/>
    <cellStyle name="常规 6 12 2 3 4 2" xfId="5519"/>
    <cellStyle name="好 2 8" xfId="5520"/>
    <cellStyle name="常规 4 2 7 5 3" xfId="5521"/>
    <cellStyle name="常规 2 6 5 2 2" xfId="5522"/>
    <cellStyle name="常规 4 6 7 3" xfId="5523"/>
    <cellStyle name="强调文字颜色 6 2 2 2 3 3 2" xfId="5524"/>
    <cellStyle name="常规 2 3 4 3 3 5" xfId="5525"/>
    <cellStyle name="20% - 强调文字颜色 5 2 5 2" xfId="5526"/>
    <cellStyle name="常规 4 2 5 2 3 5" xfId="5527"/>
    <cellStyle name="40% - 强调文字颜色 5 7 2" xfId="5528"/>
    <cellStyle name="常规 2 2 3 2 3 9" xfId="5529"/>
    <cellStyle name="常规 18 2 8" xfId="5530"/>
    <cellStyle name="常规 23 2 8" xfId="5531"/>
    <cellStyle name="常规 35 2 4 2 2" xfId="5532"/>
    <cellStyle name="常规 40 2 4 2 2" xfId="5533"/>
    <cellStyle name="常规 38 4 5 2 2" xfId="5534"/>
    <cellStyle name="常规 2 3 2 3 2 2 5 2" xfId="5535"/>
    <cellStyle name="输出 2 8 2 2" xfId="5536"/>
    <cellStyle name="常规 3 10 2 2 2 2" xfId="5537"/>
    <cellStyle name="常规 10 6 6 3" xfId="5538"/>
    <cellStyle name="常规 4 4 3 2 2" xfId="5539"/>
    <cellStyle name="60% - 强调文字颜色 6 2 6 5" xfId="5540"/>
    <cellStyle name="常规 10 10 3 5" xfId="5541"/>
    <cellStyle name="常规 2 3 4 2 4 6 2" xfId="5542"/>
    <cellStyle name="常规 7 3 4 2 6 3" xfId="5543"/>
    <cellStyle name="常规 10 2 5 2 6 2" xfId="5544"/>
    <cellStyle name="常规 5 2 3 3 5" xfId="5545"/>
    <cellStyle name="常规 2 3 2 2 5" xfId="5546"/>
    <cellStyle name="常规 6 5 3 9 2" xfId="5547"/>
    <cellStyle name="常规 30 6 2 3" xfId="5548"/>
    <cellStyle name="常规 3 8 3 3 2" xfId="5549"/>
    <cellStyle name="40% - 强调文字颜色 6 2 2 7" xfId="5550"/>
    <cellStyle name="常规 2 2 8 5 2" xfId="5551"/>
    <cellStyle name="常规 2 11 5" xfId="5552"/>
    <cellStyle name="常规 49 9" xfId="5553"/>
    <cellStyle name="常规 54 9" xfId="5554"/>
    <cellStyle name="常规 6 3 2 2 2 4 3" xfId="5555"/>
    <cellStyle name="常规 3 4 3 7 3" xfId="5556"/>
    <cellStyle name="常规 3 4 5 5 3" xfId="5557"/>
    <cellStyle name="20% - 强调文字颜色 1 6" xfId="5558"/>
    <cellStyle name="40% - 强调文字颜色 5 8" xfId="5559"/>
    <cellStyle name="40% - 强调文字颜色 3 2 3 2 6" xfId="5560"/>
    <cellStyle name="常规 10 2 5 2 5 2" xfId="5561"/>
    <cellStyle name="标题 1 2 4 2 2" xfId="5562"/>
    <cellStyle name="常规 2 3 2 3 4" xfId="5563"/>
    <cellStyle name="常规 2 5 2 2 5 2 2" xfId="5564"/>
    <cellStyle name="20% - 强调文字颜色 5 2 5 3 2" xfId="5565"/>
    <cellStyle name="常规 6 5 4 4 3" xfId="5566"/>
    <cellStyle name="常规 2 2 3 6 3 3" xfId="5567"/>
    <cellStyle name="常规 27 2 2" xfId="5568"/>
    <cellStyle name="常规 32 2 2" xfId="5569"/>
    <cellStyle name="40% - 强调文字颜色 2 2 6 4 3" xfId="5570"/>
    <cellStyle name="常规 2 3 3 3 2 3 2 2 2" xfId="5571"/>
    <cellStyle name="常规 9 3 2 4" xfId="5572"/>
    <cellStyle name="常规 2 3 2 3 5" xfId="5573"/>
    <cellStyle name="常规 6 9 4 3 2 2" xfId="5574"/>
    <cellStyle name="常规 7 3 3 4 4 5" xfId="5575"/>
    <cellStyle name="40% - 强调文字颜色 6 2 3 7" xfId="5576"/>
    <cellStyle name="常规 2 2 8 6 2" xfId="5577"/>
    <cellStyle name="常规 10 3 3 3 4 2" xfId="5578"/>
    <cellStyle name="20% - 强调文字颜色 5 2 5 3 3" xfId="5579"/>
    <cellStyle name="常规 10 2 5 2 3 2 2" xfId="5580"/>
    <cellStyle name="常规 6 5 4 4 4" xfId="5581"/>
    <cellStyle name="常规 27 2 3" xfId="5582"/>
    <cellStyle name="常规 32 2 3" xfId="5583"/>
    <cellStyle name="常规 7 3 3 6 2" xfId="5584"/>
    <cellStyle name="常规 7 2 3 4 2 3 4 2" xfId="5585"/>
    <cellStyle name="标题 1 2 4 3" xfId="5586"/>
    <cellStyle name="常规 2 3 3 2 2 2 3 2 2" xfId="5587"/>
    <cellStyle name="常规 5 2 2 3 2 2 3 3" xfId="5588"/>
    <cellStyle name="常规 3 10 2 3 3 2" xfId="5589"/>
    <cellStyle name="40% - 强调文字颜色 5 9" xfId="5590"/>
    <cellStyle name="常规 21 2 5 3 2" xfId="5591"/>
    <cellStyle name="常规 5 2 3 2 6" xfId="5592"/>
    <cellStyle name="40% - 强调文字颜色 2 2 2 11" xfId="5593"/>
    <cellStyle name="常规 6 12 3 6" xfId="5594"/>
    <cellStyle name="常规 3 4 3 2 2 7" xfId="5595"/>
    <cellStyle name="常规 3 2 2 2 3 2 2 5" xfId="5596"/>
    <cellStyle name="常规 5 3 3 2 2 2 2 2" xfId="5597"/>
    <cellStyle name="常规 10 2 2 3 2 2 5 2 2" xfId="5598"/>
    <cellStyle name="常规 7 2 2 4 5 3" xfId="5599"/>
    <cellStyle name="常规 5 6 2 6" xfId="5600"/>
    <cellStyle name="常规 6 9 6 4 2" xfId="5601"/>
    <cellStyle name="常规 2 2 3 6 4 3" xfId="5602"/>
    <cellStyle name="常规 27 3 2" xfId="5603"/>
    <cellStyle name="常规 32 3 2" xfId="5604"/>
    <cellStyle name="20% - 强调文字颜色 1 2 5" xfId="5605"/>
    <cellStyle name="常规 4 2 6 4" xfId="5606"/>
    <cellStyle name="20% - 强调文字颜色 5 16 2" xfId="5607"/>
    <cellStyle name="常规 6 4 3 2 2 6 2 2" xfId="5608"/>
    <cellStyle name="常规 2 2 3 2 4 3 4" xfId="5609"/>
    <cellStyle name="常规 6 2 4 2 3 5" xfId="5610"/>
    <cellStyle name="常规 5 2 2 6 4" xfId="5611"/>
    <cellStyle name="40% - 强调文字颜色 2 2 2 12" xfId="5612"/>
    <cellStyle name="标题 5 3 2" xfId="5613"/>
    <cellStyle name="常规 2 2 9 2 3 2" xfId="5614"/>
    <cellStyle name="强调文字颜色 2 2 2 9 2 2" xfId="5615"/>
    <cellStyle name="常规 6 12 3 7" xfId="5616"/>
    <cellStyle name="常规 6 3 3 4 6 2" xfId="5617"/>
    <cellStyle name="20% - 强调文字颜色 5 2 6" xfId="5618"/>
    <cellStyle name="常规 2 3 3 2 4 5 2" xfId="5619"/>
    <cellStyle name="常规 7 2 4 2 5 3" xfId="5620"/>
    <cellStyle name="40% - 强调文字颜色 5 2 2 3 5" xfId="5621"/>
    <cellStyle name="常规 6 5 6 2" xfId="5622"/>
    <cellStyle name="常规 2 2 2 3 3 2 2 2 2 2" xfId="5623"/>
    <cellStyle name="60% - 强调文字颜色 4 2 5" xfId="5624"/>
    <cellStyle name="常规 23 3 2" xfId="5625"/>
    <cellStyle name="常规 18 3 2" xfId="5626"/>
    <cellStyle name="常规 7 4 3 3 5 2 3" xfId="5627"/>
    <cellStyle name="常规 2 2 3 2 4 3" xfId="5628"/>
    <cellStyle name="常规 3 2 2 2 10" xfId="5629"/>
    <cellStyle name="常规 10 5 2 2 3" xfId="5630"/>
    <cellStyle name="常规 2 2 2 2 2 5" xfId="5631"/>
    <cellStyle name="常规 7 2 3 2 2 3 4 2" xfId="5632"/>
    <cellStyle name="常规 2 2 4 2 3 3 3" xfId="5633"/>
    <cellStyle name="40% - 强调文字颜色 2 2 3 7 2" xfId="5634"/>
    <cellStyle name="常规 14 5 2 2" xfId="5635"/>
    <cellStyle name="常规 7 2 5 5 3" xfId="5636"/>
    <cellStyle name="常规 10 2 2 3 2 2 3" xfId="5637"/>
    <cellStyle name="常规 3 6 4 5 2 2" xfId="5638"/>
    <cellStyle name="常规 10 11 2 2" xfId="5639"/>
    <cellStyle name="常规 3 2 2 2 2 6 3" xfId="5640"/>
    <cellStyle name="常规 2 2 3 2 9 2 2" xfId="5641"/>
    <cellStyle name="常规 5 2 7 5 2" xfId="5642"/>
    <cellStyle name="常规 2 9 2 10" xfId="5643"/>
    <cellStyle name="常规 10 2 5 2 2 7" xfId="5644"/>
    <cellStyle name="常规 3 2 2 3 2 2 2 3 3" xfId="5645"/>
    <cellStyle name="常规 6 13 2 3 3" xfId="5646"/>
    <cellStyle name="常规 8 2 3 2 2 2 2" xfId="5647"/>
    <cellStyle name="常规 2 3 4 2 2 6 3" xfId="5648"/>
    <cellStyle name="常规 2 2 2 3 3 2 2 6 2" xfId="5649"/>
    <cellStyle name="常规 10 7 6 3" xfId="5650"/>
    <cellStyle name="常规 4 4 4 2 2" xfId="5651"/>
    <cellStyle name="40% - 强调文字颜色 4 2 3 3 2 2" xfId="5652"/>
    <cellStyle name="常规 14 4 2 6" xfId="5653"/>
    <cellStyle name="20% - 强调文字颜色 5 2 6 2 2" xfId="5654"/>
    <cellStyle name="常规 6 5 5 3 3" xfId="5655"/>
    <cellStyle name="常规 5 2 4 4 6" xfId="5656"/>
    <cellStyle name="常规 6 2 2 5" xfId="5657"/>
    <cellStyle name="常规 2 6 3 4 2 3" xfId="5658"/>
    <cellStyle name="常规 21 2 6 5 2" xfId="5659"/>
    <cellStyle name="40% - 强调文字颜色 1 18 2" xfId="5660"/>
    <cellStyle name="常规 6 9 2 2 2 4" xfId="5661"/>
    <cellStyle name="60% - 强调文字颜色 1 2 2 2 4 2" xfId="5662"/>
    <cellStyle name="常规 2 3 3 2 5" xfId="5663"/>
    <cellStyle name="常规 30 7 2 3" xfId="5664"/>
    <cellStyle name="常规 3 8 4 3 2" xfId="5665"/>
    <cellStyle name="常规 11 4 2 4 2" xfId="5666"/>
    <cellStyle name="常规 9 5 3 6" xfId="5667"/>
    <cellStyle name="40% - 强调文字颜色 4 2 3 3 2 3" xfId="5668"/>
    <cellStyle name="常规 10 8 2 3 2 2 2" xfId="5669"/>
    <cellStyle name="常规 2 2 5 2 3 4 2 2" xfId="5670"/>
    <cellStyle name="20% - 强调文字颜色 5 2 6 2 3" xfId="5671"/>
    <cellStyle name="常规 6 5 5 3 4" xfId="5672"/>
    <cellStyle name="常规 10 6 7 2 2" xfId="5673"/>
    <cellStyle name="常规 6 2 3 9 2" xfId="5674"/>
    <cellStyle name="常规 6 2 4 2" xfId="5675"/>
    <cellStyle name="常规 5 2 4 6 3" xfId="5676"/>
    <cellStyle name="常规 10 2 3 4 3 2" xfId="5677"/>
    <cellStyle name="常规 10 5 2 2 4" xfId="5678"/>
    <cellStyle name="常规 2 2 2 2 2 6" xfId="5679"/>
    <cellStyle name="40% - 强调文字颜色 2 2 2 2 4 2" xfId="5680"/>
    <cellStyle name="常规 4 2 3 2 2 4 3" xfId="5681"/>
    <cellStyle name="常规 5 3 4 3 2 2 2" xfId="5682"/>
    <cellStyle name="常规 10 2 3 4 2 2 2" xfId="5683"/>
    <cellStyle name="40% - 强调文字颜色 6 8 2" xfId="5684"/>
    <cellStyle name="常规 2 3 3 3 4" xfId="5685"/>
    <cellStyle name="常规 2 5 2 2 6 2 2" xfId="5686"/>
    <cellStyle name="常规 9 5 4 5" xfId="5687"/>
    <cellStyle name="常规 5 2 2 3 2 3" xfId="5688"/>
    <cellStyle name="40% - 强调文字颜色 4 2 3 3 3 2" xfId="5689"/>
    <cellStyle name="常规 10 2 2 4 5 2 2" xfId="5690"/>
    <cellStyle name="常规 6 4 3 4 3 2 2 2" xfId="5691"/>
    <cellStyle name="常规 2 2 3 2 3 2 3 5 2" xfId="5692"/>
    <cellStyle name="常规 2 2 8 2 2 4 3" xfId="5693"/>
    <cellStyle name="常规 10 2 13 2" xfId="5694"/>
    <cellStyle name="常规 59 2 5 2 2" xfId="5695"/>
    <cellStyle name="常规 18 3 3 3" xfId="5696"/>
    <cellStyle name="常规 23 3 3 3" xfId="5697"/>
    <cellStyle name="常规 2 2 3 2 4 4 3" xfId="5698"/>
    <cellStyle name="常规 10 5 2 2 4 3" xfId="5699"/>
    <cellStyle name="常规 2 2 2 2 2 6 3" xfId="5700"/>
    <cellStyle name="常规 3 3 8" xfId="5701"/>
    <cellStyle name="常规 6 2 5 9" xfId="5702"/>
    <cellStyle name="常规 6 5 2 3 2 2 2 3" xfId="5703"/>
    <cellStyle name="常规 4 3 8 2" xfId="5704"/>
    <cellStyle name="差 2 2 3 3" xfId="5705"/>
    <cellStyle name="常规 6 2 2 2 2 2 2 3 3" xfId="5706"/>
    <cellStyle name="常规 27 4 2 2 3" xfId="5707"/>
    <cellStyle name="常规 4 3 2 4 2 2 2" xfId="5708"/>
    <cellStyle name="常规 15 3 2 2 3 2 2 2" xfId="5709"/>
    <cellStyle name="常规 4 2 2 2 2 2 3 2" xfId="5710"/>
    <cellStyle name="常规 7 15 2" xfId="5711"/>
    <cellStyle name="常规 2 5 3 4 6 2 2" xfId="5712"/>
    <cellStyle name="20% - 强调文字颜色 5 2 3 3 2 2" xfId="5713"/>
    <cellStyle name="常规 6 2 13 2" xfId="5714"/>
    <cellStyle name="常规 6 5 2 4 3 2" xfId="5715"/>
    <cellStyle name="40% - 强调文字颜色 6 2 6 3 3" xfId="5716"/>
    <cellStyle name="40% - 强调文字颜色 5 2 9 2" xfId="5717"/>
    <cellStyle name="40% - 强调文字颜色 2 2 12 2" xfId="5718"/>
    <cellStyle name="常规 26 2 2 5 2" xfId="5719"/>
    <cellStyle name="常规 31 2 2 5 2" xfId="5720"/>
    <cellStyle name="常规 5 3 3 3 2 2" xfId="5721"/>
    <cellStyle name="常规 2 3 5 4 3 2" xfId="5722"/>
    <cellStyle name="常规 2 4 2 2 2 3 2 3" xfId="5723"/>
    <cellStyle name="常规 2 4 4 5 5" xfId="5724"/>
    <cellStyle name="常规 45 4 4 2 2" xfId="5725"/>
    <cellStyle name="常规 50 4 4 2 2" xfId="5726"/>
    <cellStyle name="常规 2 2 6 3 3 2 2 2" xfId="5727"/>
    <cellStyle name="常规 23 3 5" xfId="5728"/>
    <cellStyle name="常规 18 3 5" xfId="5729"/>
    <cellStyle name="常规 7 2 4 3 8 2 2" xfId="5730"/>
    <cellStyle name="常规 2 2 7 2 2 2" xfId="5731"/>
    <cellStyle name="常规 4 2 2 3 2 2 4" xfId="5732"/>
    <cellStyle name="常规 11 4 2 5 2" xfId="5733"/>
    <cellStyle name="40% - 强调文字颜色 6 9" xfId="5734"/>
    <cellStyle name="常规 10 2 5 2 6 3" xfId="5735"/>
    <cellStyle name="常规 21 2 5 4 2" xfId="5736"/>
    <cellStyle name="常规 5 2 3 3 6" xfId="5737"/>
    <cellStyle name="40% - 强调文字颜色 3 2 3" xfId="5738"/>
    <cellStyle name="常规 14 2 3 6 2" xfId="5739"/>
    <cellStyle name="强调文字颜色 6 2 6 3 3" xfId="5740"/>
    <cellStyle name="常规 4 2 3 2 5 3" xfId="5741"/>
    <cellStyle name="常规 2 3 8" xfId="5742"/>
    <cellStyle name="常规 6 2 5 4 4 2" xfId="5743"/>
    <cellStyle name="60% - 强调文字颜色 4 2 9" xfId="5744"/>
    <cellStyle name="常规 2 2 3 2 4 7" xfId="5745"/>
    <cellStyle name="常规 5 2 2 4 3 2 2 2" xfId="5746"/>
    <cellStyle name="常规 2 2 2 2 2 9" xfId="5747"/>
    <cellStyle name="40% - 强调文字颜色 3 2 4" xfId="5748"/>
    <cellStyle name="常规 7 2 4 3 2 7 2 3" xfId="5749"/>
    <cellStyle name="常规 12 5 5 2" xfId="5750"/>
    <cellStyle name="常规 7 2 4 4 3 3 3" xfId="5751"/>
    <cellStyle name="常规 3 7 5 7" xfId="5752"/>
    <cellStyle name="常规 10 2 6 2 3" xfId="5753"/>
    <cellStyle name="常规 3 7 10 2" xfId="5754"/>
    <cellStyle name="常规 15 2 3 2 2 5 2 2" xfId="5755"/>
    <cellStyle name="强调文字颜色 2 2 5 4 2 2" xfId="5756"/>
    <cellStyle name="常规 3 2 2 4 2 8" xfId="5757"/>
    <cellStyle name="常规 3 2 2 2 2 7 3" xfId="5758"/>
    <cellStyle name="常规 15 3 2 4 2 3" xfId="5759"/>
    <cellStyle name="40% - 强调文字颜色 1 2 2 11" xfId="5760"/>
    <cellStyle name="常规 9 2 3 2 2 6 2" xfId="5761"/>
    <cellStyle name="常规 3 10 2 3 4" xfId="5762"/>
    <cellStyle name="常规 4 3 4 2 5" xfId="5763"/>
    <cellStyle name="常规 6 9 3 2 8" xfId="5764"/>
    <cellStyle name="常规 6 6 3 3 2 2 3" xfId="5765"/>
    <cellStyle name="常规 2 2 3 2 3 2 2 4 2" xfId="5766"/>
    <cellStyle name="20% - 强调文字颜色 5 2 7 2" xfId="5767"/>
    <cellStyle name="常规 11 2 3" xfId="5768"/>
    <cellStyle name="常规 6 4 2 2 3 2 4 2 2" xfId="5769"/>
    <cellStyle name="40% - 强调文字颜色 4 2 6 2 3" xfId="5770"/>
    <cellStyle name="常规 2 7 2 4" xfId="5771"/>
    <cellStyle name="常规 3 2 4 3 5 3" xfId="5772"/>
    <cellStyle name="常规 10 2 4 2 2 2 3" xfId="5773"/>
    <cellStyle name="常规 3 8 3 5 2 2" xfId="5774"/>
    <cellStyle name="常规 10 2 6 2 4" xfId="5775"/>
    <cellStyle name="常规 5 2 4 2 2 4 3" xfId="5776"/>
    <cellStyle name="强调文字颜色 3 2 6 5" xfId="5777"/>
    <cellStyle name="常规 2 2 2 5 2 6 2" xfId="5778"/>
    <cellStyle name="40% - 强调文字颜色 1 2 2 2 3" xfId="5779"/>
    <cellStyle name="常规 7 3 6 3 3" xfId="5780"/>
    <cellStyle name="常规 10 10 5" xfId="5781"/>
    <cellStyle name="常规 2 2 4 3 2 4 2" xfId="5782"/>
    <cellStyle name="常规 7 8 2 7 2 2" xfId="5783"/>
    <cellStyle name="常规 17 4 4 2 2" xfId="5784"/>
    <cellStyle name="常规 22 4 4 2 2" xfId="5785"/>
    <cellStyle name="20% - 强调文字颜色 2 4" xfId="5786"/>
    <cellStyle name="常规 6 12 5 6 2" xfId="5787"/>
    <cellStyle name="常规 11 11 2" xfId="5788"/>
    <cellStyle name="20% - 强调文字颜色 2 4 2" xfId="5789"/>
    <cellStyle name="20% - 强调文字颜色 5 2 9 2" xfId="5790"/>
    <cellStyle name="常规 32 3 7" xfId="5791"/>
    <cellStyle name="常规 27 3 7" xfId="5792"/>
    <cellStyle name="常规 2 3 7 2 2 3" xfId="5793"/>
    <cellStyle name="常规 15 3 4 5" xfId="5794"/>
    <cellStyle name="常规 7 3 3 7 6" xfId="5795"/>
    <cellStyle name="常规 3 6 3 2 6 2 2" xfId="5796"/>
    <cellStyle name="常规 84 2" xfId="5797"/>
    <cellStyle name="常规 79 2" xfId="5798"/>
    <cellStyle name="常规 2 8 2 2 5" xfId="5799"/>
    <cellStyle name="常规 6 3 7 6" xfId="5800"/>
    <cellStyle name="常规 2 7 4 4" xfId="5801"/>
    <cellStyle name="常规 17 3 5 2" xfId="5802"/>
    <cellStyle name="常规 22 3 5 2" xfId="5803"/>
    <cellStyle name="常规 7 5 3 8 3" xfId="5804"/>
    <cellStyle name="60% - 强调文字颜色 3 2 8 2" xfId="5805"/>
    <cellStyle name="标题 2 2 4 3" xfId="5806"/>
    <cellStyle name="常规 2 3 3 2 2 3 3 2 2" xfId="5807"/>
    <cellStyle name="常规 3 2 2 2 3 7 2 2" xfId="5808"/>
    <cellStyle name="常规 15 2 3 2 3 2 3" xfId="5809"/>
    <cellStyle name="常规 10 2 3 4 2" xfId="5810"/>
    <cellStyle name="常规 12 3 2 2 2" xfId="5811"/>
    <cellStyle name="常规 6 7 2 5 4 2 2" xfId="5812"/>
    <cellStyle name="常规 3 2 3 8 2 2" xfId="5813"/>
    <cellStyle name="40% - 强调文字颜色 2 2 3 2 6" xfId="5814"/>
    <cellStyle name="标题 5 8" xfId="5815"/>
    <cellStyle name="常规 6 2 2 6 2 2 2" xfId="5816"/>
    <cellStyle name="强调文字颜色 1 2 2 3 3 2" xfId="5817"/>
    <cellStyle name="40% - 强调文字颜色 6 2 3 4 3" xfId="5818"/>
    <cellStyle name="常规 15 2 3 7 3" xfId="5819"/>
    <cellStyle name="常规 10 6 4 4 2 2" xfId="5820"/>
    <cellStyle name="常规 2 2 2 2 3 3 7" xfId="5821"/>
    <cellStyle name="常规 8 2 5 3 4" xfId="5822"/>
    <cellStyle name="常规 10 2 2 5 3" xfId="5823"/>
    <cellStyle name="常规 2 6 2 3 5 3" xfId="5824"/>
    <cellStyle name="60% - 强调文字颜色 4 2 3 7" xfId="5825"/>
    <cellStyle name="常规 21 2 4 5 3" xfId="5826"/>
    <cellStyle name="常规 5 2 2 4 7" xfId="5827"/>
    <cellStyle name="适中 2 2 4 2 2 2" xfId="5828"/>
    <cellStyle name="常规 3 2 7 2 3" xfId="5829"/>
    <cellStyle name="常规 6 6 2 2 5 4 2" xfId="5830"/>
    <cellStyle name="常规 3 2 7 3 3" xfId="5831"/>
    <cellStyle name="常规 6 6 2 2 5 5 2" xfId="5832"/>
    <cellStyle name="20% - 强调文字颜色 5 8" xfId="5833"/>
    <cellStyle name="20% - 强调文字颜色 6 2 2 6" xfId="5834"/>
    <cellStyle name="常规 4 2 5 8 2" xfId="5835"/>
    <cellStyle name="常规 3 9 2 3 4 2 2" xfId="5836"/>
    <cellStyle name="常规 58 2 3 2 3" xfId="5837"/>
    <cellStyle name="常规 17 2 2 3 5" xfId="5838"/>
    <cellStyle name="常规 31 2 3" xfId="5839"/>
    <cellStyle name="常规 26 2 3" xfId="5840"/>
    <cellStyle name="常规 7 3 2 6 2" xfId="5841"/>
    <cellStyle name="40% - 强调文字颜色 3 2 2 7" xfId="5842"/>
    <cellStyle name="常规 7 2 2 4 2 2 2" xfId="5843"/>
    <cellStyle name="常规 15 10 2" xfId="5844"/>
    <cellStyle name="强调文字颜色 1 2 2 4 2 3" xfId="5845"/>
    <cellStyle name="40% - 强调文字颜色 5 8 2" xfId="5846"/>
    <cellStyle name="常规 15 3 3 2 6 2" xfId="5847"/>
    <cellStyle name="40% - 强调文字颜色 6 2 6 2 3" xfId="5848"/>
    <cellStyle name="40% - 强调文字颜色 5 2 8 2" xfId="5849"/>
    <cellStyle name="常规 3 8 3 4 2" xfId="5850"/>
    <cellStyle name="常规 57 3 3 2" xfId="5851"/>
    <cellStyle name="20% - 强调文字颜色 6 10" xfId="5852"/>
    <cellStyle name="常规 3 2 3 3 7 2 2" xfId="5853"/>
    <cellStyle name="常规 3 8 3 4 2 2" xfId="5854"/>
    <cellStyle name="常规 11 6 2 2 6" xfId="5855"/>
    <cellStyle name="常规 7 2 11 3" xfId="5856"/>
    <cellStyle name="常规 6 12 2 3 5" xfId="5857"/>
    <cellStyle name="常规 11 6 4 3" xfId="5858"/>
    <cellStyle name="20% - 强调文字颜色 6 10 2" xfId="5859"/>
    <cellStyle name="常规 5 4 2 2 4 2 2" xfId="5860"/>
    <cellStyle name="常规 27 8 3" xfId="5861"/>
    <cellStyle name="常规 10 9 6 2" xfId="5862"/>
    <cellStyle name="常规 6 5 2 9" xfId="5863"/>
    <cellStyle name="常规 6 2 2 3 4 2 2" xfId="5864"/>
    <cellStyle name="常规 15 2 2 2 2 2 3" xfId="5865"/>
    <cellStyle name="20% - 强调文字颜色 6 11 2" xfId="5866"/>
    <cellStyle name="20% - 强调文字颜色 6 12" xfId="5867"/>
    <cellStyle name="60% - 强调文字颜色 3 2 3 2 5" xfId="5868"/>
    <cellStyle name="常规 3 2 5 7 2" xfId="5869"/>
    <cellStyle name="常规 57 4 4 2" xfId="5870"/>
    <cellStyle name="常规 6 6 3 2 2 2 2 2 2" xfId="5871"/>
    <cellStyle name="常规 2 3 4 2 3 5 3" xfId="5872"/>
    <cellStyle name="常规 2 3 2 2 3 4 2 2" xfId="5873"/>
    <cellStyle name="20% - 强调文字颜色 5 2 3 9 3" xfId="5874"/>
    <cellStyle name="常规 30 8 3" xfId="5875"/>
    <cellStyle name="常规 5 4 2 2 2 2 2" xfId="5876"/>
    <cellStyle name="常规 11 3 2 2 3" xfId="5877"/>
    <cellStyle name="20% - 强调文字颜色 2 2 6 6" xfId="5878"/>
    <cellStyle name="20% - 强调文字颜色 2 6 2" xfId="5879"/>
    <cellStyle name="常规 3 2 4 3 3" xfId="5880"/>
    <cellStyle name="常规 6 6 2 2 2 5 2" xfId="5881"/>
    <cellStyle name="检查单元格 2 2 9" xfId="5882"/>
    <cellStyle name="常规 3 6 6 2 2 2" xfId="5883"/>
    <cellStyle name="常规 15 2 3 4 4 2" xfId="5884"/>
    <cellStyle name="常规 10 10 3 2" xfId="5885"/>
    <cellStyle name="汇总 2" xfId="5886"/>
    <cellStyle name="20% - 强调文字颜色 6 12 2" xfId="5887"/>
    <cellStyle name="20% - 强调文字颜色 6 13" xfId="5888"/>
    <cellStyle name="20% - 强调文字颜色 2 2 3 2 6" xfId="5889"/>
    <cellStyle name="60% - 强调文字颜色 3 2 3 3 5" xfId="5890"/>
    <cellStyle name="常规 3 2 5 8 2" xfId="5891"/>
    <cellStyle name="40% - 强调文字颜色 6 2 2 2 4" xfId="5892"/>
    <cellStyle name="常规 10 4 2 3 4 3" xfId="5893"/>
    <cellStyle name="常规 6 10 2" xfId="5894"/>
    <cellStyle name="常规 7 3 3 2 2 2 2 2" xfId="5895"/>
    <cellStyle name="20% - 强调文字颜色 6 13 2" xfId="5896"/>
    <cellStyle name="20% - 强调文字颜色 6 14" xfId="5897"/>
    <cellStyle name="常规 2 2 4 4 2 2 3" xfId="5898"/>
    <cellStyle name="常规 5 2 11 2 2" xfId="5899"/>
    <cellStyle name="常规 21 10 2" xfId="5900"/>
    <cellStyle name="常规 3 2 6 2 6" xfId="5901"/>
    <cellStyle name="20% - 强调文字颜色 6 20 2" xfId="5902"/>
    <cellStyle name="20% - 强调文字颜色 6 15 2" xfId="5903"/>
    <cellStyle name="常规 9 4 2 3 2" xfId="5904"/>
    <cellStyle name="20% - 强调文字颜色 6 2 2 7 2" xfId="5905"/>
    <cellStyle name="20% - 强调文字颜色 5 9 2" xfId="5906"/>
    <cellStyle name="常规 2 2 2 2 2 2 2 3 4 3" xfId="5907"/>
    <cellStyle name="常规 3 4 6 2" xfId="5908"/>
    <cellStyle name="常规 7 2 2 3 4 3 3" xfId="5909"/>
    <cellStyle name="常规 14 7 2" xfId="5910"/>
    <cellStyle name="常规 2 5 2 2 5 2 3" xfId="5911"/>
    <cellStyle name="常规 2 4 3 3 2 2 2" xfId="5912"/>
    <cellStyle name="常规 3 2 3 4 5 2" xfId="5913"/>
    <cellStyle name="常规 2 3 3 4 4 4 2" xfId="5914"/>
    <cellStyle name="常规 4 5 2 2 5 2" xfId="5915"/>
    <cellStyle name="常规 7 2 6 2 4 3" xfId="5916"/>
    <cellStyle name="警告文本 2 3 3 2 2 2" xfId="5917"/>
    <cellStyle name="输出 2 10 2 2" xfId="5918"/>
    <cellStyle name="20% - 强调文字颜色 6 16" xfId="5919"/>
    <cellStyle name="常规 14 7 2 2" xfId="5920"/>
    <cellStyle name="常规 7 2 7 5 3" xfId="5921"/>
    <cellStyle name="常规 21 2 2 2 3 2 3" xfId="5922"/>
    <cellStyle name="常规 10 8 3 3 2 2" xfId="5923"/>
    <cellStyle name="40% - 强调文字颜色 4 2 2 2 9 2" xfId="5924"/>
    <cellStyle name="60% - 强调文字颜色 5 2 3 3 4" xfId="5925"/>
    <cellStyle name="常规 7 4 6 6" xfId="5926"/>
    <cellStyle name="常规 14 7 3" xfId="5927"/>
    <cellStyle name="常规 2 4 3 3 2 2 3" xfId="5928"/>
    <cellStyle name="常规 3 2 3 4 5 3" xfId="5929"/>
    <cellStyle name="常规 2 2 2 2 2 3 2 2 2 2" xfId="5930"/>
    <cellStyle name="常规 14 7 3 2" xfId="5931"/>
    <cellStyle name="常规 7 2 7 6 3" xfId="5932"/>
    <cellStyle name="20% - 强调文字颜色 6 17 2" xfId="5933"/>
    <cellStyle name="常规 3 4 8 2" xfId="5934"/>
    <cellStyle name="常规 10 2 2 2 2 4 2" xfId="5935"/>
    <cellStyle name="常规 3 4 9 2" xfId="5936"/>
    <cellStyle name="20% - 强调文字颜色 6 19 2" xfId="5937"/>
    <cellStyle name="常规 15 4 2 3 6" xfId="5938"/>
    <cellStyle name="20% - 强调文字颜色 4 2 3 5 2" xfId="5939"/>
    <cellStyle name="常规 2 4 3 4 8 2" xfId="5940"/>
    <cellStyle name="常规 5 5 2 6 3" xfId="5941"/>
    <cellStyle name="常规 15 2 4 3 4" xfId="5942"/>
    <cellStyle name="常规 4 2 2 2 8" xfId="5943"/>
    <cellStyle name="差 2 3 2 3" xfId="5944"/>
    <cellStyle name="常规 6 2 2 2 2 2 3 2 3" xfId="5945"/>
    <cellStyle name="常规 6 4 3 2 2 7 2" xfId="5946"/>
    <cellStyle name="常规 10 8 2 3 5" xfId="5947"/>
    <cellStyle name="常规 9 2 3 2 2 2 4 3" xfId="5948"/>
    <cellStyle name="常规 3 2 2 2 3 2 3 4" xfId="5949"/>
    <cellStyle name="20% - 强调文字颜色 6 2 9" xfId="5950"/>
    <cellStyle name="常规 6 3 2 2 3 8" xfId="5951"/>
    <cellStyle name="常规 9 2 2 4 7 2" xfId="5952"/>
    <cellStyle name="常规 3 2 3 6 3 2 2" xfId="5953"/>
    <cellStyle name="常规 10 8 3 7" xfId="5954"/>
    <cellStyle name="20% - 强调文字颜色 3 2 2 8 2" xfId="5955"/>
    <cellStyle name="常规 3 9 3 2 3 3" xfId="5956"/>
    <cellStyle name="常规 3 2 2 3 4 4 2 2" xfId="5957"/>
    <cellStyle name="常规 7 4 4 2 3 2 2 2" xfId="5958"/>
    <cellStyle name="40% - 强调文字颜色 4 2 3 3 3 3" xfId="5959"/>
    <cellStyle name="常规 2 6 6 4 3" xfId="5960"/>
    <cellStyle name="常规 10 2 5 4 4" xfId="5961"/>
    <cellStyle name="常规 2 2 2 5 3 4" xfId="5962"/>
    <cellStyle name="20% - 强调文字颜色 6 2 14" xfId="5963"/>
    <cellStyle name="汇总 2 3 3 2 2 2" xfId="5964"/>
    <cellStyle name="40% - 强调文字颜色 1 2 2 2 3 5" xfId="5965"/>
    <cellStyle name="常规 28 5" xfId="5966"/>
    <cellStyle name="常规 33 5" xfId="5967"/>
    <cellStyle name="注释 2 6 4 2 2" xfId="5968"/>
    <cellStyle name="常规 3 3 3 4 3" xfId="5969"/>
    <cellStyle name="常规 2 4 2 3 5 3" xfId="5970"/>
    <cellStyle name="强调文字颜色 3 2 3 2 3 2" xfId="5971"/>
    <cellStyle name="常规 3 9 5 3 2 2" xfId="5972"/>
    <cellStyle name="常规 14 2 3 2 3" xfId="5973"/>
    <cellStyle name="常规 5 2 5 8" xfId="5974"/>
    <cellStyle name="常规 7 2 2 6 3 3" xfId="5975"/>
    <cellStyle name="常规 2 4 2 3 5 4 2" xfId="5976"/>
    <cellStyle name="计算 2 2 4 2 2" xfId="5977"/>
    <cellStyle name="常规 28 4" xfId="5978"/>
    <cellStyle name="常规 33 4" xfId="5979"/>
    <cellStyle name="常规 6 2 2 2 2 8 2 2" xfId="5980"/>
    <cellStyle name="常规 4 3 4 7" xfId="5981"/>
    <cellStyle name="常规 6 8 3 6 3" xfId="5982"/>
    <cellStyle name="常规 2 2 2 3 6 4" xfId="5983"/>
    <cellStyle name="常规 27 3 3" xfId="5984"/>
    <cellStyle name="常规 32 3 3" xfId="5985"/>
    <cellStyle name="常规 7 3 3 7 2" xfId="5986"/>
    <cellStyle name="20% - 强调文字颜色 1 2 6" xfId="5987"/>
    <cellStyle name="常规 4 2 6 5" xfId="5988"/>
    <cellStyle name="常规 4 3 9 2" xfId="5989"/>
    <cellStyle name="常规 27 4 5" xfId="5990"/>
    <cellStyle name="常规 32 4 5" xfId="5991"/>
    <cellStyle name="常规 20 3 5 3" xfId="5992"/>
    <cellStyle name="常规 15 3 5 3" xfId="5993"/>
    <cellStyle name="常规 4 2 3 3 2 3 3" xfId="5994"/>
    <cellStyle name="链接单元格 2 8" xfId="5995"/>
    <cellStyle name="20% - 强调文字颜色 5 2 2 5 4 2" xfId="5996"/>
    <cellStyle name="常规 2 2 3 3 5 5 2" xfId="5997"/>
    <cellStyle name="20% - 强调文字颜色 2 2 2 2 5 2" xfId="5998"/>
    <cellStyle name="常规 6 3 2 2 2 2 3 2 3" xfId="5999"/>
    <cellStyle name="常规 5 2 6 2 4 2 2" xfId="6000"/>
    <cellStyle name="常规 24 4 4 2" xfId="6001"/>
    <cellStyle name="常规 2 2 3 5 2 5" xfId="6002"/>
    <cellStyle name="常规 15 2 2 3 4 2" xfId="6003"/>
    <cellStyle name="常规 56 2 3 2 2 2" xfId="6004"/>
    <cellStyle name="常规 8 2 3 5 5 2" xfId="6005"/>
    <cellStyle name="40% - 强调文字颜色 5 2 3 2 4" xfId="6006"/>
    <cellStyle name="常规 10 3 2 4 4 3" xfId="6007"/>
    <cellStyle name="常规 2 3 6 5 6 2" xfId="6008"/>
    <cellStyle name="常规 15 6" xfId="6009"/>
    <cellStyle name="常规 20 6" xfId="6010"/>
    <cellStyle name="常规 3 2 2 2 6 6 2" xfId="6011"/>
    <cellStyle name="常规 11 5 4 2" xfId="6012"/>
    <cellStyle name="常规 7 2 4 3 3 2 3" xfId="6013"/>
    <cellStyle name="20% - 强调文字颜色 6 2 2 2 10" xfId="6014"/>
    <cellStyle name="常规 6 3 2 2 3 2 2 3" xfId="6015"/>
    <cellStyle name="常规 6 3 5 2 6" xfId="6016"/>
    <cellStyle name="常规 2 3 3 4 2 2 2 2" xfId="6017"/>
    <cellStyle name="常规 2 2 4 4 5 2 2" xfId="6018"/>
    <cellStyle name="常规 3 6 2 3 3 2" xfId="6019"/>
    <cellStyle name="常规 10 12 2 3" xfId="6020"/>
    <cellStyle name="常规 6 3 3 3 3 6" xfId="6021"/>
    <cellStyle name="20% - 强调文字颜色 2 2 2 2 2 2 2" xfId="6022"/>
    <cellStyle name="常规 2 3 4 2 3 5 2" xfId="6023"/>
    <cellStyle name="20% - 强调文字颜色 5 2 3 9 2" xfId="6024"/>
    <cellStyle name="常规 2 3 3 3 2 6 3" xfId="6025"/>
    <cellStyle name="常规 25 8 2" xfId="6026"/>
    <cellStyle name="常规 30 8 2" xfId="6027"/>
    <cellStyle name="60% - 强调文字颜色 2 2 2 3 4" xfId="6028"/>
    <cellStyle name="常规 5 4 2 2 5 2" xfId="6029"/>
    <cellStyle name="计算 2 3 3 2 2" xfId="6030"/>
    <cellStyle name="60% - 强调文字颜色 2 2 2 3 5" xfId="6031"/>
    <cellStyle name="常规 11 4 4 3 2" xfId="6032"/>
    <cellStyle name="常规 7 2 4 3 2 2 4 2" xfId="6033"/>
    <cellStyle name="常规 12 3 5 2" xfId="6034"/>
    <cellStyle name="20% - 强调文字颜色 6 2 2 2 2 3 3" xfId="6035"/>
    <cellStyle name="常规 10 2 5 7 2" xfId="6036"/>
    <cellStyle name="20% - 强调文字颜色 3 2 2 4 2" xfId="6037"/>
    <cellStyle name="常规 2 3 3 3 7 2" xfId="6038"/>
    <cellStyle name="常规 10 4 2 3 2 2" xfId="6039"/>
    <cellStyle name="常规 2 3 4 4 2 6" xfId="6040"/>
    <cellStyle name="常规 3 2 2 3 2 4 2 3" xfId="6041"/>
    <cellStyle name="常规 6 15 2 3" xfId="6042"/>
    <cellStyle name="常规 11 6 3 3 3" xfId="6043"/>
    <cellStyle name="常规 4 2 2 6 5 2" xfId="6044"/>
    <cellStyle name="常规 47 2 2 3 2 2" xfId="6045"/>
    <cellStyle name="常规 52 2 2 3 2 2" xfId="6046"/>
    <cellStyle name="20% - 强调文字颜色 6 2 2 3 4" xfId="6047"/>
    <cellStyle name="常规 2 2 3 5 8" xfId="6048"/>
    <cellStyle name="20% - 强调文字颜色 2 2 4 5" xfId="6049"/>
    <cellStyle name="常规 2 3 3 3 3 5" xfId="6050"/>
    <cellStyle name="常规 5 3 6 2 2 2" xfId="6051"/>
    <cellStyle name="40% - 强调文字颜色 6 2 2 2 2 4" xfId="6052"/>
    <cellStyle name="常规 9 6 2 3 3 3" xfId="6053"/>
    <cellStyle name="60% - 强调文字颜色 3 2 5" xfId="6054"/>
    <cellStyle name="常规 37 3 5 2 2" xfId="6055"/>
    <cellStyle name="60% - 强调文字颜色 6 2 2 2 3 5" xfId="6056"/>
    <cellStyle name="常规 3 2 2 3 2 2 2 4 2 2" xfId="6057"/>
    <cellStyle name="常规 10 3 3 3 5" xfId="6058"/>
    <cellStyle name="常规 6 4 4 5 2 2" xfId="6059"/>
    <cellStyle name="60% - 强调文字颜色 2 2 2 4 4" xfId="6060"/>
    <cellStyle name="常规 2 9 3 2 2" xfId="6061"/>
    <cellStyle name="常规 7 4 7 3" xfId="6062"/>
    <cellStyle name="常规 14 3 4" xfId="6063"/>
    <cellStyle name="常规 4 2 3 2 2 2" xfId="6064"/>
    <cellStyle name="40% - 强调文字颜色 6 2 2 2 2 5" xfId="6065"/>
    <cellStyle name="常规 37 2 3 3 2" xfId="6066"/>
    <cellStyle name="常规 42 2 3 3 2" xfId="6067"/>
    <cellStyle name="60% - 强调文字颜色 3 2 6" xfId="6068"/>
    <cellStyle name="常规 21 4 4 3 2 2" xfId="6069"/>
    <cellStyle name="解释性文本 2 2 2 9 2" xfId="6070"/>
    <cellStyle name="60% - 强调文字颜色 2 2 2 4 5" xfId="6071"/>
    <cellStyle name="常规 2 3 3 3 2 2 2" xfId="6072"/>
    <cellStyle name="常规 7 2 4 3 2 2 5 2" xfId="6073"/>
    <cellStyle name="40% - 强调文字颜色 3 14" xfId="6074"/>
    <cellStyle name="20% - 强调文字颜色 1 2 2 2 2 3" xfId="6075"/>
    <cellStyle name="常规 3 2 8 4 3" xfId="6076"/>
    <cellStyle name="常规 12 3 6 2" xfId="6077"/>
    <cellStyle name="常规 2 4 3 3 2 2 4 2" xfId="6078"/>
    <cellStyle name="常规 4 11 4" xfId="6079"/>
    <cellStyle name="常规 9 2 3 2 8" xfId="6080"/>
    <cellStyle name="常规 6 3 2 2 3 3 4 2" xfId="6081"/>
    <cellStyle name="常规 2 3 3 5 4 3" xfId="6082"/>
    <cellStyle name="常规 4 5 3 2 4" xfId="6083"/>
    <cellStyle name="20% - 强调文字颜色 6 2 2 2 2 4 3" xfId="6084"/>
    <cellStyle name="常规 5 2 5 2 3 3 2 2" xfId="6085"/>
    <cellStyle name="常规 2 2 2 3 4 6 2 2" xfId="6086"/>
    <cellStyle name="常规 17 4" xfId="6087"/>
    <cellStyle name="常规 22 4" xfId="6088"/>
    <cellStyle name="常规 7 2 2 3 5 2" xfId="6089"/>
    <cellStyle name="常规 10 4 2 3 2 3" xfId="6090"/>
    <cellStyle name="40% - 强调文字颜色 3 2 6 4 3" xfId="6091"/>
    <cellStyle name="20% - 强调文字颜色 6 2 5 3 2" xfId="6092"/>
    <cellStyle name="常规 7 5 4 4 3" xfId="6093"/>
    <cellStyle name="常规 2 2 6 5 6" xfId="6094"/>
    <cellStyle name="常规 2 3 3 6 3 3" xfId="6095"/>
    <cellStyle name="警告文本 2 3 2 4 2 2" xfId="6096"/>
    <cellStyle name="常规 7 2 5 4 4 3" xfId="6097"/>
    <cellStyle name="常规 10 6 2 3 3 3" xfId="6098"/>
    <cellStyle name="常规 2 2 3 2 3 5 3" xfId="6099"/>
    <cellStyle name="常规 7 7 2 2 3 2 2" xfId="6100"/>
    <cellStyle name="常规 4 2 4 4 2 3" xfId="6101"/>
    <cellStyle name="常规 6 10 2 8 2" xfId="6102"/>
    <cellStyle name="常规 6 6 4 4" xfId="6103"/>
    <cellStyle name="常规 2 2 2 2 4 2 3" xfId="6104"/>
    <cellStyle name="常规 10 2 7 2 5 3" xfId="6105"/>
    <cellStyle name="常规 8 5 3 2 2 2" xfId="6106"/>
    <cellStyle name="强调文字颜色 1 2 2 5 3 2" xfId="6107"/>
    <cellStyle name="20% - 强调文字颜色 4 2 5 2 3" xfId="6108"/>
    <cellStyle name="常规 2 3 4 2 3 6 2" xfId="6109"/>
    <cellStyle name="60% - 强调文字颜色 6 2 2 2 2 4 3" xfId="6110"/>
    <cellStyle name="常规 5 2 5 2" xfId="6111"/>
    <cellStyle name="40% - 强调文字颜色 3 2 2 2 3 3 3" xfId="6112"/>
    <cellStyle name="20% - 强调文字颜色 4 2 2 11" xfId="6113"/>
    <cellStyle name="常规 59 4 3 3" xfId="6114"/>
    <cellStyle name="常规 18 2 2" xfId="6115"/>
    <cellStyle name="常规 23 2 2" xfId="6116"/>
    <cellStyle name="常规 2 2 3 2 3 3" xfId="6117"/>
    <cellStyle name="常规 10 3 4 2 5" xfId="6118"/>
    <cellStyle name="常规 2 3 7 2 7" xfId="6119"/>
    <cellStyle name="常规 26 4 4 2 2" xfId="6120"/>
    <cellStyle name="常规 31 4 4 2 2" xfId="6121"/>
    <cellStyle name="常规 15 2 5 2 2 2" xfId="6122"/>
    <cellStyle name="常规 5 2 2 5 6" xfId="6123"/>
    <cellStyle name="常规 48 2 2 2 3" xfId="6124"/>
    <cellStyle name="常规 53 2 2 2 3" xfId="6125"/>
    <cellStyle name="常规 2 2 3 2 4 2 6" xfId="6126"/>
    <cellStyle name="常规 9 2 6 2 3" xfId="6127"/>
    <cellStyle name="常规 21 2 4 6 2" xfId="6128"/>
    <cellStyle name="60% - 强调文字颜色 2 2 3 3 4" xfId="6129"/>
    <cellStyle name="常规 11 3 2 2 2 2" xfId="6130"/>
    <cellStyle name="40% - 强调文字颜色 1 10" xfId="6131"/>
    <cellStyle name="常规 7 3 4 2 4 2 2" xfId="6132"/>
    <cellStyle name="常规 3 7 3 7" xfId="6133"/>
    <cellStyle name="常规 6 2 2 4 2 3 3" xfId="6134"/>
    <cellStyle name="强调文字颜色 5 2 2 2 3 3" xfId="6135"/>
    <cellStyle name="常规 3 2 5 2 3 5 2" xfId="6136"/>
    <cellStyle name="常规 6 7 6 2 2 2" xfId="6137"/>
    <cellStyle name="常规 37 6 2" xfId="6138"/>
    <cellStyle name="常规 42 6 2" xfId="6139"/>
    <cellStyle name="解释性文本 2 5 4 2" xfId="6140"/>
    <cellStyle name="40% - 强调文字颜色 5 2 2 2 4" xfId="6141"/>
    <cellStyle name="常规 10 3 2 3 4 3" xfId="6142"/>
    <cellStyle name="常规 2 3 6 4 6 2" xfId="6143"/>
    <cellStyle name="常规 11 4 4 2" xfId="6144"/>
    <cellStyle name="常规 7 2 4 3 2 2 3" xfId="6145"/>
    <cellStyle name="60% - 强调文字颜色 2 2 3 3 5" xfId="6146"/>
    <cellStyle name="常规 7 2 4 3 2 3 4 2" xfId="6147"/>
    <cellStyle name="常规 2 2 5 8 2" xfId="6148"/>
    <cellStyle name="20% - 强调文字颜色 6 2 2 2 3 3 3" xfId="6149"/>
    <cellStyle name="差 2 5 4" xfId="6150"/>
    <cellStyle name="常规 13 3 3 2" xfId="6151"/>
    <cellStyle name="常规 6 6 2 2 2 3 3 2" xfId="6152"/>
    <cellStyle name="好 2 7 5" xfId="6153"/>
    <cellStyle name="常规 14 5 4" xfId="6154"/>
    <cellStyle name="常规 4 2 3 2 4 2" xfId="6155"/>
    <cellStyle name="常规 7 2 2 3 2 3 4" xfId="6156"/>
    <cellStyle name="常规 3 2 6 3" xfId="6157"/>
    <cellStyle name="好 2 7 3 2" xfId="6158"/>
    <cellStyle name="40% - 强调文字颜色 2 2 3 9" xfId="6159"/>
    <cellStyle name="常规 4 2 5 2 2 5" xfId="6160"/>
    <cellStyle name="常规 3 2 4 2 3 2 2 2" xfId="6161"/>
    <cellStyle name="20% - 强调文字颜色 3 2 2 2 8" xfId="6162"/>
    <cellStyle name="常规 2 6 3 6 3" xfId="6163"/>
    <cellStyle name="20% - 强调文字颜色 6 2 2 2 3 4" xfId="6164"/>
    <cellStyle name="常规 25 6 3" xfId="6165"/>
    <cellStyle name="常规 30 6 3" xfId="6166"/>
    <cellStyle name="常规 10 2 5 8 2" xfId="6167"/>
    <cellStyle name="常规 10 4 2 3 3 2" xfId="6168"/>
    <cellStyle name="常规 11 6 3 4 3" xfId="6169"/>
    <cellStyle name="常规 4 2 2 6 6 2" xfId="6170"/>
    <cellStyle name="20% - 强调文字颜色 6 2 2 4 4" xfId="6171"/>
    <cellStyle name="常规 2 3 3 3 4 5" xfId="6172"/>
    <cellStyle name="警告文本 2 3 2 2 3" xfId="6173"/>
    <cellStyle name="常规 13 3 3 2 2" xfId="6174"/>
    <cellStyle name="常规 2 9 3 4 2 2" xfId="6175"/>
    <cellStyle name="常规 30 10 3" xfId="6176"/>
    <cellStyle name="常规 6 10 3 3 4" xfId="6177"/>
    <cellStyle name="40% - 强调文字颜色 2 2 3 9 2" xfId="6178"/>
    <cellStyle name="常规 37 3 2 3" xfId="6179"/>
    <cellStyle name="常规 42 3 2 3" xfId="6180"/>
    <cellStyle name="常规 11 3 2 2 3 2" xfId="6181"/>
    <cellStyle name="注释 2 2 4 4 3" xfId="6182"/>
    <cellStyle name="常规 13 3 3 2 3" xfId="6183"/>
    <cellStyle name="常规 6 5 2 2 2 2 2 2" xfId="6184"/>
    <cellStyle name="常规 23 2" xfId="6185"/>
    <cellStyle name="常规 18 2" xfId="6186"/>
    <cellStyle name="常规 6 8 4 6" xfId="6187"/>
    <cellStyle name="常规 22 4 4 2 2 2" xfId="6188"/>
    <cellStyle name="常规 38 4 5 3" xfId="6189"/>
    <cellStyle name="常规 2 3 2 3 2 2 6" xfId="6190"/>
    <cellStyle name="输出 2 8 3" xfId="6191"/>
    <cellStyle name="常规 6 9 4 2 4 2" xfId="6192"/>
    <cellStyle name="常规 11 3 2 2 3 3" xfId="6193"/>
    <cellStyle name="常规 10 2 2 2 4 5 2" xfId="6194"/>
    <cellStyle name="20% - 强调文字颜色 6 2 2 2 3 4 3" xfId="6195"/>
    <cellStyle name="常规 18 4" xfId="6196"/>
    <cellStyle name="常规 23 4" xfId="6197"/>
    <cellStyle name="常规 7 2 2 3 6 2" xfId="6198"/>
    <cellStyle name="强调文字颜色 6 2 3 2 3" xfId="6199"/>
    <cellStyle name="常规 13 3 3 3" xfId="6200"/>
    <cellStyle name="常规 9 3 2 2 3 5" xfId="6201"/>
    <cellStyle name="常规 3 2 3 3 4 3 2" xfId="6202"/>
    <cellStyle name="常规 4 2 2 4 3 4" xfId="6203"/>
    <cellStyle name="常规 6 6 2 2 2 3 3 3" xfId="6204"/>
    <cellStyle name="好 2 7 6" xfId="6205"/>
    <cellStyle name="常规 11 3 2 2 4" xfId="6206"/>
    <cellStyle name="常规 15 2 3 4 4 3" xfId="6207"/>
    <cellStyle name="60% - 强调文字颜色 3 2 2 2 6 2" xfId="6208"/>
    <cellStyle name="常规 6 2 2 3 2 2 2 3" xfId="6209"/>
    <cellStyle name="常规 2 2 2 2 3 2 2 3" xfId="6210"/>
    <cellStyle name="常规 7 2 5 3 2 4 2 2" xfId="6211"/>
    <cellStyle name="常规 10 3 2 4 2 2" xfId="6212"/>
    <cellStyle name="40% - 强调文字颜色 6 2 4 3 2" xfId="6213"/>
    <cellStyle name="常规 7 4 2 2 3 5 2" xfId="6214"/>
    <cellStyle name="常规 10 2 2 2 3 2 2 2" xfId="6215"/>
    <cellStyle name="标题 1 2 5 2" xfId="6216"/>
    <cellStyle name="常规 2 3 3 6 4 3" xfId="6217"/>
    <cellStyle name="常规 18 5" xfId="6218"/>
    <cellStyle name="常规 23 5" xfId="6219"/>
    <cellStyle name="常规 13 3 3 4" xfId="6220"/>
    <cellStyle name="常规 3 2 3 3 4 3 3" xfId="6221"/>
    <cellStyle name="常规 4 2 2 4 3 5" xfId="6222"/>
    <cellStyle name="常规 15 4 2 3 3 3" xfId="6223"/>
    <cellStyle name="常规 11 3 2 2 5" xfId="6224"/>
    <cellStyle name="常规 3 3 2 3 2 2" xfId="6225"/>
    <cellStyle name="40% - 强调文字颜色 2 2 2 2 8" xfId="6226"/>
    <cellStyle name="常规 3 9 5 2 2" xfId="6227"/>
    <cellStyle name="常规 2 2 2 3 3 4 3 2 2" xfId="6228"/>
    <cellStyle name="常规 6 5 2 2 2 2 6 3" xfId="6229"/>
    <cellStyle name="适中 2 2 4 3" xfId="6230"/>
    <cellStyle name="20% - 强调文字颜色 1 2 2 7" xfId="6231"/>
    <cellStyle name="常规 10 6 4 5 2 2" xfId="6232"/>
    <cellStyle name="常规 2 3 3 3 2 2 4 2" xfId="6233"/>
    <cellStyle name="适中 2 2 7" xfId="6234"/>
    <cellStyle name="常规 25 4 3 2" xfId="6235"/>
    <cellStyle name="常规 30 4 3 2" xfId="6236"/>
    <cellStyle name="20% - 强调文字颜色 6 2 2 2 4 2" xfId="6237"/>
    <cellStyle name="常规 2 3 3 3 2 5 2" xfId="6238"/>
    <cellStyle name="常规 3 6 2 3 2 2 2" xfId="6239"/>
    <cellStyle name="常规 3 7 2 8 2" xfId="6240"/>
    <cellStyle name="40% - 强调文字颜色 2 2 2 2 9" xfId="6241"/>
    <cellStyle name="常规 7 2 2 2 4 4 2" xfId="6242"/>
    <cellStyle name="计算 2 2 2 4 3" xfId="6243"/>
    <cellStyle name="常规 14 2 2 3 4" xfId="6244"/>
    <cellStyle name="常规 6 10 2 3 3 2 2" xfId="6245"/>
    <cellStyle name="常规 17 3 2 3 3 3" xfId="6246"/>
    <cellStyle name="常规 6 4 3 2 8" xfId="6247"/>
    <cellStyle name="常规 8 2 2 2 2 5 2" xfId="6248"/>
    <cellStyle name="40% - 强调文字颜色 1 2 3 3 5" xfId="6249"/>
    <cellStyle name="常规 3 2 2 3 2 2 3 4 3" xfId="6250"/>
    <cellStyle name="常规 6 2 2 2 5 5" xfId="6251"/>
    <cellStyle name="常规 8 2 3 2 3 3 2" xfId="6252"/>
    <cellStyle name="常规 26 2 3 3 2 2" xfId="6253"/>
    <cellStyle name="常规 31 2 3 3 2 2" xfId="6254"/>
    <cellStyle name="20% - 强调文字颜色 6 2 2 2 4 3" xfId="6255"/>
    <cellStyle name="常规 7 4 3 2 6 2 2" xfId="6256"/>
    <cellStyle name="20% - 强调文字颜色 5 2 3 8 2" xfId="6257"/>
    <cellStyle name="常规 6 5 2 9 3" xfId="6258"/>
    <cellStyle name="常规 2 3 3 3 2 5 3" xfId="6259"/>
    <cellStyle name="常规 10 2 6 5 2 2" xfId="6260"/>
    <cellStyle name="常规 25 7 2" xfId="6261"/>
    <cellStyle name="常规 30 7 2" xfId="6262"/>
    <cellStyle name="常规 2 2 2 3 3 4 3 3" xfId="6263"/>
    <cellStyle name="常规 9 3 2 3 4 2" xfId="6264"/>
    <cellStyle name="常规 2 2 3 7 2 2 2" xfId="6265"/>
    <cellStyle name="40% - 强调文字颜色 3 2 3 3 6" xfId="6266"/>
    <cellStyle name="40% - 强调文字颜色 6 8" xfId="6267"/>
    <cellStyle name="20% - 强调文字颜色 2 3" xfId="6268"/>
    <cellStyle name="常规 3 2 2 3 2 2 3 6" xfId="6269"/>
    <cellStyle name="常规 28 3 3 3" xfId="6270"/>
    <cellStyle name="常规 33 3 3 3" xfId="6271"/>
    <cellStyle name="20% - 强调文字颜色 6 2 2 2 7" xfId="6272"/>
    <cellStyle name="常规 3 3 2 2 4 2 2" xfId="6273"/>
    <cellStyle name="常规 2 3 3 3 2 8" xfId="6274"/>
    <cellStyle name="常规 27 4 2 2" xfId="6275"/>
    <cellStyle name="常规 32 4 2 2" xfId="6276"/>
    <cellStyle name="链接单元格 2 5 2" xfId="6277"/>
    <cellStyle name="常规 27 4 2 3" xfId="6278"/>
    <cellStyle name="常规 32 4 2 3" xfId="6279"/>
    <cellStyle name="链接单元格 2 5 3" xfId="6280"/>
    <cellStyle name="常规 11 3 2 7 2" xfId="6281"/>
    <cellStyle name="常规 3 4 2 2 3 5 2" xfId="6282"/>
    <cellStyle name="常规 2 3 3 3 3 2" xfId="6283"/>
    <cellStyle name="常规 7 2 4 3 2 3 5" xfId="6284"/>
    <cellStyle name="20% - 强调文字颜色 6 2 2 2 9" xfId="6285"/>
    <cellStyle name="常规 27 4 2 4" xfId="6286"/>
    <cellStyle name="20% - 强调文字颜色 6 2 2 2 9 2" xfId="6287"/>
    <cellStyle name="常规 29 2" xfId="6288"/>
    <cellStyle name="常规 34 2" xfId="6289"/>
    <cellStyle name="常规 3 6 3 2 5 2 2" xfId="6290"/>
    <cellStyle name="常规 28 2 6 3" xfId="6291"/>
    <cellStyle name="常规 33 2 6 3" xfId="6292"/>
    <cellStyle name="常规 15 4 3 4 3" xfId="6293"/>
    <cellStyle name="常规 2 3 4 2 4 6" xfId="6294"/>
    <cellStyle name="常规 7 4 2 2 8 2 2" xfId="6295"/>
    <cellStyle name="常规 2 7 2 3 2 2 2" xfId="6296"/>
    <cellStyle name="常规 2 3 2 2 4 6" xfId="6297"/>
    <cellStyle name="常规 28 7 2 2" xfId="6298"/>
    <cellStyle name="常规 33 7 2 2" xfId="6299"/>
    <cellStyle name="常规 2 2 2 3 3 4 4 2" xfId="6300"/>
    <cellStyle name="注释 2 2 5 2 2" xfId="6301"/>
    <cellStyle name="常规 5 2 6 5" xfId="6302"/>
    <cellStyle name="常规 21 2 3 3 6 2" xfId="6303"/>
    <cellStyle name="常规 6 3 3 6 3 2" xfId="6304"/>
    <cellStyle name="常规 2 2 2 3 3 4 4 3" xfId="6305"/>
    <cellStyle name="注释 2 2 5 2 3" xfId="6306"/>
    <cellStyle name="常规 23 7 2" xfId="6307"/>
    <cellStyle name="常规 18 7 2" xfId="6308"/>
    <cellStyle name="常规 2 2 3 2 8 3" xfId="6309"/>
    <cellStyle name="20% - 强调文字颜色 6 2 2 3 5" xfId="6310"/>
    <cellStyle name="常规 2 3 3 3 3 6" xfId="6311"/>
    <cellStyle name="常规 7 2 4 3 4 4" xfId="6312"/>
    <cellStyle name="常规 3 2 2 3 2 2 5 2 2" xfId="6313"/>
    <cellStyle name="常规 6 13 5 2 2" xfId="6314"/>
    <cellStyle name="常规 6 2 2 4 3 4" xfId="6315"/>
    <cellStyle name="常规 3 2 2 3 2 2 5 3" xfId="6316"/>
    <cellStyle name="常规 6 13 5 3" xfId="6317"/>
    <cellStyle name="强调文字颜色 1 2 2 3 2 2 2" xfId="6318"/>
    <cellStyle name="常规 4 6 4 2 2 2" xfId="6319"/>
    <cellStyle name="常规 4 3 9" xfId="6320"/>
    <cellStyle name="20% - 强调文字颜色 2 2 2 5 4 2" xfId="6321"/>
    <cellStyle name="40% - 强调文字颜色 6 2 2 8" xfId="6322"/>
    <cellStyle name="常规 2 2 8 5 3" xfId="6323"/>
    <cellStyle name="强调文字颜色 3 2 2 2 2 2" xfId="6324"/>
    <cellStyle name="常规 2 2 2 3 3 4 5 2" xfId="6325"/>
    <cellStyle name="常规 8 3 5 4 2 2" xfId="6326"/>
    <cellStyle name="输出 2 2 2 4" xfId="6327"/>
    <cellStyle name="注释 2 2 5 3 2" xfId="6328"/>
    <cellStyle name="常规 4 2 2 3 4" xfId="6329"/>
    <cellStyle name="40% - 强调文字颜色 4 2 2 5 6" xfId="6330"/>
    <cellStyle name="常规 7 5 11 2" xfId="6331"/>
    <cellStyle name="常规 9 4 2 2 2 2 2" xfId="6332"/>
    <cellStyle name="40% - 强调文字颜色 5 2 4 3" xfId="6333"/>
    <cellStyle name="常规 4 4 9" xfId="6334"/>
    <cellStyle name="常规 7 4 4 2 2 3 2 2" xfId="6335"/>
    <cellStyle name="常规 4 2 2 9" xfId="6336"/>
    <cellStyle name="常规 6 8 2 4 5" xfId="6337"/>
    <cellStyle name="常规 2 2 2 2 4 6" xfId="6338"/>
    <cellStyle name="常规 2 2 2 3 3 4 5 2 2" xfId="6339"/>
    <cellStyle name="强调文字颜色 5 3" xfId="6340"/>
    <cellStyle name="输出 2 2 2 4 2" xfId="6341"/>
    <cellStyle name="注释 2 2 5 3 2 2" xfId="6342"/>
    <cellStyle name="常规 11 9 5" xfId="6343"/>
    <cellStyle name="常规 59 2 6 2 2" xfId="6344"/>
    <cellStyle name="常规 6 4 3 2 6 2 2" xfId="6345"/>
    <cellStyle name="常规 10 2 7 3 2 3" xfId="6346"/>
    <cellStyle name="常规 9 8 6" xfId="6347"/>
    <cellStyle name="常规 15 5 2 4 3" xfId="6348"/>
    <cellStyle name="常规 3 3 2 3 3 3" xfId="6349"/>
    <cellStyle name="常规 11 3 5 2 2" xfId="6350"/>
    <cellStyle name="20% - 强调文字颜色 4 17 2" xfId="6351"/>
    <cellStyle name="常规 28 4 2 3" xfId="6352"/>
    <cellStyle name="常规 33 4 2 3" xfId="6353"/>
    <cellStyle name="20% - 强调文字颜色 6 2 2 4 4 3" xfId="6354"/>
    <cellStyle name="常规 7 4 3 2 8 2 2" xfId="6355"/>
    <cellStyle name="常规 2 3 3 3 4 5 3" xfId="6356"/>
    <cellStyle name="常规 10 2 6 7 2 2" xfId="6357"/>
    <cellStyle name="常规 4 2 11 2" xfId="6358"/>
    <cellStyle name="常规 27 7 2" xfId="6359"/>
    <cellStyle name="常规 32 7 2" xfId="6360"/>
    <cellStyle name="常规 7 2 8 3 2 2" xfId="6361"/>
    <cellStyle name="40% - 强调文字颜色 5 2 2 2 2 4 2" xfId="6362"/>
    <cellStyle name="常规 27 3 3 2" xfId="6363"/>
    <cellStyle name="常规 32 3 3 2" xfId="6364"/>
    <cellStyle name="常规 7 3 3 7 2 2" xfId="6365"/>
    <cellStyle name="常规 5 6 2 7 2" xfId="6366"/>
    <cellStyle name="链接单元格 2 3 5 2" xfId="6367"/>
    <cellStyle name="常规 4 2 3 2 4 5 2" xfId="6368"/>
    <cellStyle name="常规 4 2 3 2 6 3" xfId="6369"/>
    <cellStyle name="常规 6 7 2 2 4 2 3" xfId="6370"/>
    <cellStyle name="常规 2 2 7 3 4 2" xfId="6371"/>
    <cellStyle name="20% - 强调文字颜色 6 2 2 5 3 3" xfId="6372"/>
    <cellStyle name="常规 17 2 2 2 5 2 2" xfId="6373"/>
    <cellStyle name="常规 7 3 2 5 2 2 2" xfId="6374"/>
    <cellStyle name="常规 28 6 2" xfId="6375"/>
    <cellStyle name="常规 33 6 2" xfId="6376"/>
    <cellStyle name="40% - 强调文字颜色 5 2 2 2 3 3 2" xfId="6377"/>
    <cellStyle name="常规 6 3 3 3 2 2 4 3" xfId="6378"/>
    <cellStyle name="常规 28 2 2 3" xfId="6379"/>
    <cellStyle name="常规 33 2 2 3" xfId="6380"/>
    <cellStyle name="常规 7 2 5 3 4 5 2" xfId="6381"/>
    <cellStyle name="常规 2 2 2 3 3 4 6 2" xfId="6382"/>
    <cellStyle name="输出 2 2 3 4" xfId="6383"/>
    <cellStyle name="注释 2 2 5 4 2" xfId="6384"/>
    <cellStyle name="常规 4 3 2 9" xfId="6385"/>
    <cellStyle name="常规 11 3 5 3 2" xfId="6386"/>
    <cellStyle name="常规 10 2 4 2 2 7" xfId="6387"/>
    <cellStyle name="常规 6 4 6 2 2" xfId="6388"/>
    <cellStyle name="常规 3 2 2 2 3 5" xfId="6389"/>
    <cellStyle name="常规 2 4 2 10" xfId="6390"/>
    <cellStyle name="常规 6 10 3 4 4 2" xfId="6391"/>
    <cellStyle name="40% - 强调文字颜色 2 2 2 3 3 3" xfId="6392"/>
    <cellStyle name="常规 7 12 2 2" xfId="6393"/>
    <cellStyle name="常规 26 5" xfId="6394"/>
    <cellStyle name="常规 31 5" xfId="6395"/>
    <cellStyle name="常规 4 2 6 3 2 2" xfId="6396"/>
    <cellStyle name="20% - 强调文字颜色 1 2 4 2 2" xfId="6397"/>
    <cellStyle name="常规 2 5 3 3 3" xfId="6398"/>
    <cellStyle name="常规 6 12 5 2" xfId="6399"/>
    <cellStyle name="常规 3 4 3 2 4 3" xfId="6400"/>
    <cellStyle name="常规 2 2 4 3 2 6" xfId="6401"/>
    <cellStyle name="常规 30 2 4 3" xfId="6402"/>
    <cellStyle name="常规 25 2 4 3" xfId="6403"/>
    <cellStyle name="常规 2 6 13" xfId="6404"/>
    <cellStyle name="常规 3 2 2 2 2 3 2 3" xfId="6405"/>
    <cellStyle name="40% - 强调文字颜色 3 2 2 5 3 3" xfId="6406"/>
    <cellStyle name="常规 2 2 4 8 2" xfId="6407"/>
    <cellStyle name="常规 6 6 2 6 4 2" xfId="6408"/>
    <cellStyle name="20% - 强调文字颜色 5 2 5 6" xfId="6409"/>
    <cellStyle name="常规 4 2 2 5 3 2" xfId="6410"/>
    <cellStyle name="常规 27 5" xfId="6411"/>
    <cellStyle name="常规 32 5" xfId="6412"/>
    <cellStyle name="强调文字颜色 4 2 2 4 2 2 2" xfId="6413"/>
    <cellStyle name="40% - 强调文字颜色 3 2 2 5 4 3" xfId="6414"/>
    <cellStyle name="常规 2 2 4 9 2" xfId="6415"/>
    <cellStyle name="常规 6 6 2 6 5 2" xfId="6416"/>
    <cellStyle name="20% - 强调文字颜色 6 2 2 9 2" xfId="6417"/>
    <cellStyle name="常规 6 2 3 2 4 4" xfId="6418"/>
    <cellStyle name="常规 21 5 8" xfId="6419"/>
    <cellStyle name="常规 7 4 4 7 3" xfId="6420"/>
    <cellStyle name="常规 21 4 4 2" xfId="6421"/>
    <cellStyle name="常规 4 2 3 4 3 2 2" xfId="6422"/>
    <cellStyle name="40% - 强调文字颜色 4 2 2 5 2 2" xfId="6423"/>
    <cellStyle name="40% - 强调文字颜色 2 2 2 2 3 3 3" xfId="6424"/>
    <cellStyle name="常规 7 2 5 3 8 2 2" xfId="6425"/>
    <cellStyle name="常规 2 6 2 4 5" xfId="6426"/>
    <cellStyle name="60% - 强调文字颜色 4 2 2 2 9" xfId="6427"/>
    <cellStyle name="20% - 强调文字颜色 2 2 5 4 2" xfId="6428"/>
    <cellStyle name="常规 3 5 4 5 3" xfId="6429"/>
    <cellStyle name="常规 2 10 2 3 2 2" xfId="6430"/>
    <cellStyle name="常规 6 4 2 5 4 3" xfId="6431"/>
    <cellStyle name="常规 3 2 3 4 2 5" xfId="6432"/>
    <cellStyle name="常规 10 2 2 4 2 2" xfId="6433"/>
    <cellStyle name="常规 2 6 2 3 4 2 2" xfId="6434"/>
    <cellStyle name="常规 17 4 2 5 2" xfId="6435"/>
    <cellStyle name="常规 22 4 2 5 2" xfId="6436"/>
    <cellStyle name="常规 10 8 2 2 4 2 2" xfId="6437"/>
    <cellStyle name="常规 3 2 2 2 3 2 2 3 2 2" xfId="6438"/>
    <cellStyle name="20% - 强调文字颜色 6 2 3 2 5" xfId="6439"/>
    <cellStyle name="常规 7 5 2 3 6" xfId="6440"/>
    <cellStyle name="常规 2 3 3 4 2 6" xfId="6441"/>
    <cellStyle name="常规 4 5 5 3 2 2" xfId="6442"/>
    <cellStyle name="常规 3 2 2 3 5" xfId="6443"/>
    <cellStyle name="常规 2 3 3 4 2 7" xfId="6444"/>
    <cellStyle name="20% - 强调文字颜色 6 2 3 3 2 2" xfId="6445"/>
    <cellStyle name="常规 2 3 3 4 3 3 2" xfId="6446"/>
    <cellStyle name="常规 6 5 4 5" xfId="6447"/>
    <cellStyle name="常规 6 3 4 4 2 2 2" xfId="6448"/>
    <cellStyle name="输出 2 2 8 3" xfId="6449"/>
    <cellStyle name="常规 6 4 2 6 2 3" xfId="6450"/>
    <cellStyle name="40% - 强调文字颜色 6 2 10 2" xfId="6451"/>
    <cellStyle name="常规 3 2 2 3 2 3 4 2 2" xfId="6452"/>
    <cellStyle name="常规 6 14 4 2 2" xfId="6453"/>
    <cellStyle name="常规 6 2 3 3 3 4" xfId="6454"/>
    <cellStyle name="常规 2 3 4 3 4 5 2" xfId="6455"/>
    <cellStyle name="40% - 强调文字颜色 3 2 2 2 2 4 2" xfId="6456"/>
    <cellStyle name="常规 2 2 7 11" xfId="6457"/>
    <cellStyle name="常规 4 2 7 3 2" xfId="6458"/>
    <cellStyle name="常规 2 3 2 3 4 6" xfId="6459"/>
    <cellStyle name="警告文本 2 2 2 2 4" xfId="6460"/>
    <cellStyle name="常规 7 11 2 2" xfId="6461"/>
    <cellStyle name="常规 2 3 3 2 3 3 3" xfId="6462"/>
    <cellStyle name="20% - 强调文字颜色 6 2 3 3 5" xfId="6463"/>
    <cellStyle name="常规 2 3 3 4 3 6" xfId="6464"/>
    <cellStyle name="20% - 强调文字颜色 6 2 3 3 6" xfId="6465"/>
    <cellStyle name="常规 2 2 3 2 2 2 2 2 2 2" xfId="6466"/>
    <cellStyle name="常规 46 4 5 2" xfId="6467"/>
    <cellStyle name="常规 51 4 5 2" xfId="6468"/>
    <cellStyle name="常规 3 2 3 3 3 4 2" xfId="6469"/>
    <cellStyle name="常规 4 2 2 3 4 4" xfId="6470"/>
    <cellStyle name="常规 15 4 2 2 4 2" xfId="6471"/>
    <cellStyle name="常规 2 2 4 6 6" xfId="6472"/>
    <cellStyle name="常规 2 3 3 4 4 3" xfId="6473"/>
    <cellStyle name="常规 4 5 2 2 4" xfId="6474"/>
    <cellStyle name="常规 6 3 2 2 3 2 4 2" xfId="6475"/>
    <cellStyle name="常规 2 6 3 8 2 2" xfId="6476"/>
    <cellStyle name="常规 4 2 6 4 2 2" xfId="6477"/>
    <cellStyle name="40% - 强调文字颜色 6 2 6 3" xfId="6478"/>
    <cellStyle name="常规 10 3 3 2 2 6" xfId="6479"/>
    <cellStyle name="常规 3 4 2 2 2 5" xfId="6480"/>
    <cellStyle name="常规 5 4 4 2 2 2" xfId="6481"/>
    <cellStyle name="常规 10 3 3 2 3 6" xfId="6482"/>
    <cellStyle name="常规 2 2 2 2 2 2 2 2 4 3" xfId="6483"/>
    <cellStyle name="20% - 强调文字颜色 4 9 2" xfId="6484"/>
    <cellStyle name="常规 21 2 3 2 2 3 3" xfId="6485"/>
    <cellStyle name="常规 3 2 2 2 4 3 2 2 2" xfId="6486"/>
    <cellStyle name="常规 4 4 3 2" xfId="6487"/>
    <cellStyle name="20% - 强调文字颜色 5 2 2 7" xfId="6488"/>
    <cellStyle name="常规 6 9 4 3 3 2 2" xfId="6489"/>
    <cellStyle name="常规 19 6" xfId="6490"/>
    <cellStyle name="常规 24 6" xfId="6491"/>
    <cellStyle name="常规 4 5 4 2" xfId="6492"/>
    <cellStyle name="常规 2 5 4 4 3" xfId="6493"/>
    <cellStyle name="20% - 强调文字颜色 1 2 5 3 2" xfId="6494"/>
    <cellStyle name="常规 2 2 3 2 3 2 2 7" xfId="6495"/>
    <cellStyle name="常规 6 6 3 3 2 3 2 3" xfId="6496"/>
    <cellStyle name="20% - 强调文字颜色 6 2 4" xfId="6497"/>
    <cellStyle name="常规 4 3 4 2 2 2" xfId="6498"/>
    <cellStyle name="40% - 强调文字颜色 4 2 3 7 2" xfId="6499"/>
    <cellStyle name="常规 43 4 4 3" xfId="6500"/>
    <cellStyle name="常规 38 4 4 3" xfId="6501"/>
    <cellStyle name="常规 6 9 4 2 3 2" xfId="6502"/>
    <cellStyle name="常规 2 2 4 4" xfId="6503"/>
    <cellStyle name="常规 2 4 3 2 2 5 3" xfId="6504"/>
    <cellStyle name="常规 6 5 2 3 2 3 2 2" xfId="6505"/>
    <cellStyle name="常规 7 2 3 7 3 3" xfId="6506"/>
    <cellStyle name="常规 4 2 3 2 2 2 2 3" xfId="6507"/>
    <cellStyle name="常规 6 3 5 8" xfId="6508"/>
    <cellStyle name="常规 2 3 2 4 3 2 2" xfId="6509"/>
    <cellStyle name="20% - 强调文字颜色 6 2 4 2" xfId="6510"/>
    <cellStyle name="常规 2 3 4 4 3 5" xfId="6511"/>
    <cellStyle name="常规 2 3 4 4 3 6" xfId="6512"/>
    <cellStyle name="20% - 强调文字颜色 1 2 2 2 3 2 2" xfId="6513"/>
    <cellStyle name="常规 6 4 4 2 4" xfId="6514"/>
    <cellStyle name="常规 10 2 8 4 3" xfId="6515"/>
    <cellStyle name="常规 7 2 3 2 2 6 3" xfId="6516"/>
    <cellStyle name="40% - 强调文字颜色 3 2 5 4 3" xfId="6517"/>
    <cellStyle name="常规 6 4 2 2 2 2 3 4 2" xfId="6518"/>
    <cellStyle name="常规 2 2 16" xfId="6519"/>
    <cellStyle name="常规 2 2 21" xfId="6520"/>
    <cellStyle name="常规 3 4 3 3 5 2 2" xfId="6521"/>
    <cellStyle name="20% - 强调文字颜色 2 14" xfId="6522"/>
    <cellStyle name="常规 44 2 6 2 2" xfId="6523"/>
    <cellStyle name="常规 39 2 6 2 2" xfId="6524"/>
    <cellStyle name="常规 10 2 2 3 2 2 4 2" xfId="6525"/>
    <cellStyle name="60% - 强调文字颜色 2 2 3 2 4" xfId="6526"/>
    <cellStyle name="常规 6 3 2 2 3 3 5" xfId="6527"/>
    <cellStyle name="20% - 强调文字颜色 6 2 5" xfId="6528"/>
    <cellStyle name="常规 4 3 4 2 2 3" xfId="6529"/>
    <cellStyle name="常规 27 6 5 2" xfId="6530"/>
    <cellStyle name="常规 11 5 5 2" xfId="6531"/>
    <cellStyle name="常规 7 2 4 3 3 3 3" xfId="6532"/>
    <cellStyle name="40% - 强调文字颜色 2 2 11" xfId="6533"/>
    <cellStyle name="常规 26 2 2 4" xfId="6534"/>
    <cellStyle name="常规 31 2 2 4" xfId="6535"/>
    <cellStyle name="常规 7 3 2 2 2 2 2 2 2" xfId="6536"/>
    <cellStyle name="常规 38 8" xfId="6537"/>
    <cellStyle name="常规 43 8" xfId="6538"/>
    <cellStyle name="常规 31 2 8" xfId="6539"/>
    <cellStyle name="常规 26 2 8" xfId="6540"/>
    <cellStyle name="常规 15 2 3 6" xfId="6541"/>
    <cellStyle name="常规 7 3 2 6 7" xfId="6542"/>
    <cellStyle name="20% - 强调文字颜色 2 2 2 2 3 3 3" xfId="6543"/>
    <cellStyle name="常规 2 5 2 7 2" xfId="6544"/>
    <cellStyle name="40% - 强调文字颜色 5 2 2 10 2" xfId="6545"/>
    <cellStyle name="常规 10 6 3 5" xfId="6546"/>
    <cellStyle name="常规 21 4 4 5 3" xfId="6547"/>
    <cellStyle name="常规 3 3 2 2 5" xfId="6548"/>
    <cellStyle name="常规 7 5 3 9 2" xfId="6549"/>
    <cellStyle name="常规 39 8" xfId="6550"/>
    <cellStyle name="常规 44 8" xfId="6551"/>
    <cellStyle name="常规 7 2 2 2 6" xfId="6552"/>
    <cellStyle name="常规 8 5 9 2" xfId="6553"/>
    <cellStyle name="常规 2 9 2 3 6 3" xfId="6554"/>
    <cellStyle name="常规 37 3 4" xfId="6555"/>
    <cellStyle name="常规 42 3 4" xfId="6556"/>
    <cellStyle name="40% - 强调文字颜色 5 2 2 11 2" xfId="6557"/>
    <cellStyle name="常规 2 2 3 2 2 2 4" xfId="6558"/>
    <cellStyle name="常规 2 4 2 3 2 3 3 2" xfId="6559"/>
    <cellStyle name="常规 46 2 6 3" xfId="6560"/>
    <cellStyle name="常规 51 2 6 3" xfId="6561"/>
    <cellStyle name="常规 10 2 3 2 4 5 3" xfId="6562"/>
    <cellStyle name="常规 10 2 2 2 5 3" xfId="6563"/>
    <cellStyle name="常规 27 3 2 2 5 2" xfId="6564"/>
    <cellStyle name="常规 2 2 6 5 7" xfId="6565"/>
    <cellStyle name="20% - 强调文字颜色 6 2 6" xfId="6566"/>
    <cellStyle name="40% - 强调文字颜色 5 2 3 3 5" xfId="6567"/>
    <cellStyle name="常规 6 6 6 2" xfId="6568"/>
    <cellStyle name="常规 2 2 2 3 3 2 2 3 2 2" xfId="6569"/>
    <cellStyle name="常规 3 2 2 3 2 6 3" xfId="6570"/>
    <cellStyle name="常规 6 17 3" xfId="6571"/>
    <cellStyle name="20% - 强调文字颜色 2 2 2 2 8 3" xfId="6572"/>
    <cellStyle name="常规 9 3 2 3 3" xfId="6573"/>
    <cellStyle name="计算 2 5 2 3" xfId="6574"/>
    <cellStyle name="常规 41 7" xfId="6575"/>
    <cellStyle name="常规 36 7" xfId="6576"/>
    <cellStyle name="常规 7 8 2 3 3 2 3" xfId="6577"/>
    <cellStyle name="解释性文本 2 4 5" xfId="6578"/>
    <cellStyle name="常规 3 3 3 2 5" xfId="6579"/>
    <cellStyle name="常规 12 4 2 4 2" xfId="6580"/>
    <cellStyle name="常规 6 2 2 10" xfId="6581"/>
    <cellStyle name="20% - 强调文字颜色 6 2 6 3" xfId="6582"/>
    <cellStyle name="常规 6 3 2 2 3 5 3" xfId="6583"/>
    <cellStyle name="常规 7 3 2 3 2 2" xfId="6584"/>
    <cellStyle name="常规 15 2 5 3 2 2" xfId="6585"/>
    <cellStyle name="常规 31 4 5 2 2" xfId="6586"/>
    <cellStyle name="常规 26 4 5 2 2" xfId="6587"/>
    <cellStyle name="常规 4 2 3 2 6 2" xfId="6588"/>
    <cellStyle name="常规 14 7 4" xfId="6589"/>
    <cellStyle name="常规 17 10 2" xfId="6590"/>
    <cellStyle name="常规 22 10 2" xfId="6591"/>
    <cellStyle name="常规 4 3 2 4 4 3" xfId="6592"/>
    <cellStyle name="常规 2 4 2 3 4 4" xfId="6593"/>
    <cellStyle name="常规 9 6 2 9 2" xfId="6594"/>
    <cellStyle name="计算 2 2 3 2" xfId="6595"/>
    <cellStyle name="强调文字颜色 3 2 3 2 2 3" xfId="6596"/>
    <cellStyle name="常规 3 4 3 4 4 2 2" xfId="6597"/>
    <cellStyle name="40% - 强调文字颜色 3 2 13" xfId="6598"/>
    <cellStyle name="常规 2 2 2 2 2 2 2 6 3" xfId="6599"/>
    <cellStyle name="常规 7 2 4 9 2 2" xfId="6600"/>
    <cellStyle name="常规 7 5 4 7" xfId="6601"/>
    <cellStyle name="常规 15 4 2" xfId="6602"/>
    <cellStyle name="常规 20 4 2" xfId="6603"/>
    <cellStyle name="20% - 强调文字颜色 6 2 6 3 2" xfId="6604"/>
    <cellStyle name="常规 7 5 5 4 3" xfId="6605"/>
    <cellStyle name="常规 8 2 2 3 4 4 3" xfId="6606"/>
    <cellStyle name="常规 3 2 2 3 2 4 5" xfId="6607"/>
    <cellStyle name="常规 6 15 5" xfId="6608"/>
    <cellStyle name="强调文字颜色 4 2 4 4 2" xfId="6609"/>
    <cellStyle name="常规 3 3 3 3 5" xfId="6610"/>
    <cellStyle name="常规 22 10 3" xfId="6611"/>
    <cellStyle name="常规 2 4 2 3 4 5" xfId="6612"/>
    <cellStyle name="计算 2 2 3 3" xfId="6613"/>
    <cellStyle name="常规 12 4 2 5 2" xfId="6614"/>
    <cellStyle name="40% - 强调文字颜色 3 2 14" xfId="6615"/>
    <cellStyle name="好 2 5 3 2" xfId="6616"/>
    <cellStyle name="常规 15 4 3" xfId="6617"/>
    <cellStyle name="常规 20 4 3" xfId="6618"/>
    <cellStyle name="常规 6 7 7 3" xfId="6619"/>
    <cellStyle name="常规 2 8 6 2 2" xfId="6620"/>
    <cellStyle name="常规 27 3 2 3 5 2" xfId="6621"/>
    <cellStyle name="常规 5 3 3 2 5 3" xfId="6622"/>
    <cellStyle name="常规 15 2 3 2 2 6 2" xfId="6623"/>
    <cellStyle name="强调文字颜色 2 2 5 5 2" xfId="6624"/>
    <cellStyle name="常规 10 5 2 3 4 3" xfId="6625"/>
    <cellStyle name="常规 4 3 8" xfId="6626"/>
    <cellStyle name="常规 2 2 2 2 3 6 3" xfId="6627"/>
    <cellStyle name="常规 2 5 8 2" xfId="6628"/>
    <cellStyle name="常规 2 12 3 3" xfId="6629"/>
    <cellStyle name="常规 55 7 3" xfId="6630"/>
    <cellStyle name="常规 4 2 6 2 4 2" xfId="6631"/>
    <cellStyle name="40% - 强调文字颜色 1 20 2" xfId="6632"/>
    <cellStyle name="40% - 强调文字颜色 1 15 2" xfId="6633"/>
    <cellStyle name="60% - 强调文字颜色 5 2 4 3" xfId="6634"/>
    <cellStyle name="20% - 强调文字颜色 6 2 7" xfId="6635"/>
    <cellStyle name="40% - 强调文字颜色 5 2 3 3 6" xfId="6636"/>
    <cellStyle name="检查单元格 2 3 2 2 2" xfId="6637"/>
    <cellStyle name="常规 2 2 10 2 3 2" xfId="6638"/>
    <cellStyle name="强调文字颜色 3 2 2 2 8" xfId="6639"/>
    <cellStyle name="常规 39 4 5 2 2" xfId="6640"/>
    <cellStyle name="常规 3 11 2 2 2 2" xfId="6641"/>
    <cellStyle name="40% - 强调文字颜色 5 2 3 2 2" xfId="6642"/>
    <cellStyle name="常规 2 2 4 2 5" xfId="6643"/>
    <cellStyle name="常规 6 4 4 3 2" xfId="6644"/>
    <cellStyle name="常规 11 3 3 4 2" xfId="6645"/>
    <cellStyle name="40% - 强调文字颜色 6 2 3 2 2 3" xfId="6646"/>
    <cellStyle name="常规 7 4 2 2 2 4 2 3" xfId="6647"/>
    <cellStyle name="常规 2 5 2 2 7 2" xfId="6648"/>
    <cellStyle name="20% - 强调文字颜色 6 2 8 2" xfId="6649"/>
    <cellStyle name="适中 2" xfId="6650"/>
    <cellStyle name="20% - 强调文字颜色 1 2 2 2 3 5" xfId="6651"/>
    <cellStyle name="40% - 强调文字颜色 5 2 4 2 2" xfId="6652"/>
    <cellStyle name="20% - 强调文字颜色 4 2 3 2 4" xfId="6653"/>
    <cellStyle name="常规 5 5 2 3 5" xfId="6654"/>
    <cellStyle name="常规 38 4 2 2" xfId="6655"/>
    <cellStyle name="常规 43 4 2 2" xfId="6656"/>
    <cellStyle name="常规 2 2 4 3 5" xfId="6657"/>
    <cellStyle name="常规 6 4 4 4 2" xfId="6658"/>
    <cellStyle name="常规 6 9 3 5 2 2" xfId="6659"/>
    <cellStyle name="常规 15 2 3 3 5" xfId="6660"/>
    <cellStyle name="常规 5 3 3 6 2" xfId="6661"/>
    <cellStyle name="常规 11 3 3 5 2" xfId="6662"/>
    <cellStyle name="40% - 强调文字颜色 6 2 3 2 3 3" xfId="6663"/>
    <cellStyle name="常规 21 11 2" xfId="6664"/>
    <cellStyle name="常规 3 6 2 3 8" xfId="6665"/>
    <cellStyle name="20% - 强调文字颜色 6 2 9 2" xfId="6666"/>
    <cellStyle name="40% - 强调文字颜色 5 2 4 3 2" xfId="6667"/>
    <cellStyle name="60% - 强调文字颜色 2 2 5 4 3" xfId="6668"/>
    <cellStyle name="常规 21 3 2 4 3" xfId="6669"/>
    <cellStyle name="20% - 强调文字颜色 4 2 3 3 4" xfId="6670"/>
    <cellStyle name="常规 2 6 2 4 2 2 3" xfId="6671"/>
    <cellStyle name="常规 10 2 2 2 2 3 5 2" xfId="6672"/>
    <cellStyle name="常规 10 2 3 2 6 2 2" xfId="6673"/>
    <cellStyle name="常规 46 4 3 2" xfId="6674"/>
    <cellStyle name="常规 51 4 3 2" xfId="6675"/>
    <cellStyle name="汇总 2 2 3 5 2" xfId="6676"/>
    <cellStyle name="常规 6 10 4 2 5" xfId="6677"/>
    <cellStyle name="常规 25 4 5 2 2" xfId="6678"/>
    <cellStyle name="常规 30 4 5 2 2" xfId="6679"/>
    <cellStyle name="常规 6 6 2 2 3 2 2" xfId="6680"/>
    <cellStyle name="常规 14 2 2" xfId="6681"/>
    <cellStyle name="60% - 强调文字颜色 1 2 10" xfId="6682"/>
    <cellStyle name="标题 2 2 3 2" xfId="6683"/>
    <cellStyle name="常规 3 2 3 3 7 2" xfId="6684"/>
    <cellStyle name="常规 2 2 2 2 2 3 8" xfId="6685"/>
    <cellStyle name="常规 5 9 4 3" xfId="6686"/>
    <cellStyle name="常规 8 2 4 3 5" xfId="6687"/>
    <cellStyle name="常规 3 3 2 2 2 3 4 3" xfId="6688"/>
    <cellStyle name="常规 6 5 3 2 2 3 5" xfId="6689"/>
    <cellStyle name="常规 10 2 2 2 2 3" xfId="6690"/>
    <cellStyle name="常规 27 3 2 2 2 2" xfId="6691"/>
    <cellStyle name="常规 57 2 4 3" xfId="6692"/>
    <cellStyle name="常规 3 7 8 2" xfId="6693"/>
    <cellStyle name="常规 2 6 2 3 2 2 3" xfId="6694"/>
    <cellStyle name="60% - 强调文字颜色 1 2 2 5 2 2" xfId="6695"/>
    <cellStyle name="常规 4 3 6 3 2 2" xfId="6696"/>
    <cellStyle name="常规 2 8 8" xfId="6697"/>
    <cellStyle name="适中 2 2 4 3 2 2" xfId="6698"/>
    <cellStyle name="常规 3 2 8 2 3" xfId="6699"/>
    <cellStyle name="常规 10 2 5 3 2 2" xfId="6700"/>
    <cellStyle name="常规 3 2 8 3 3" xfId="6701"/>
    <cellStyle name="常规 21 4 2 2 4 3" xfId="6702"/>
    <cellStyle name="20% - 强调文字颜色 6 7" xfId="6703"/>
    <cellStyle name="常规 2 2 2 3 4 2 5 2 2" xfId="6704"/>
    <cellStyle name="常规 22 2 3" xfId="6705"/>
    <cellStyle name="常规 17 2 3" xfId="6706"/>
    <cellStyle name="20% - 强调文字颜色 6 2 3 5" xfId="6707"/>
    <cellStyle name="注释 2 3 3 3 2 2" xfId="6708"/>
    <cellStyle name="常规 10 2 5 3 2 3" xfId="6709"/>
    <cellStyle name="常规 14 2 5 2" xfId="6710"/>
    <cellStyle name="常规 7 2 4 3 4 4 2 3" xfId="6711"/>
    <cellStyle name="常规 7 2 2 8 3" xfId="6712"/>
    <cellStyle name="常规 6 2 3 3 3 3" xfId="6713"/>
    <cellStyle name="检查单元格 2 3 6 2 2" xfId="6714"/>
    <cellStyle name="40% - 强调文字颜色 6 2 2 12" xfId="6715"/>
    <cellStyle name="常规 6 4 3 2 2 2 2" xfId="6716"/>
    <cellStyle name="常规 3 2 8 5 3" xfId="6717"/>
    <cellStyle name="20% - 强调文字颜色 1 2 2 2 3 3" xfId="6718"/>
    <cellStyle name="常规 15 2 3 4 3 2" xfId="6719"/>
    <cellStyle name="常规 11 12 2" xfId="6720"/>
    <cellStyle name="常规 2 2 3 4 3 2 3" xfId="6721"/>
    <cellStyle name="20% - 强调文字颜色 3 2 2 2 10" xfId="6722"/>
    <cellStyle name="常规 6 4 3 2 2 3 2" xfId="6723"/>
    <cellStyle name="常规 2 2 3 4 3 3 3" xfId="6724"/>
    <cellStyle name="20% - 强调文字颜色 5 2 3 3 2 3" xfId="6725"/>
    <cellStyle name="常规 6 5 2 4 3 3" xfId="6726"/>
    <cellStyle name="常规 25 2 2 3" xfId="6727"/>
    <cellStyle name="常规 30 2 2 3" xfId="6728"/>
    <cellStyle name="40% - 强调文字颜色 1 10 2" xfId="6729"/>
    <cellStyle name="常规 3 7 3 7 2" xfId="6730"/>
    <cellStyle name="常规 5 2 5 2 3 2" xfId="6731"/>
    <cellStyle name="链接单元格 2 2 3 4 2" xfId="6732"/>
    <cellStyle name="40% - 强调文字颜色 1 11 2" xfId="6733"/>
    <cellStyle name="常规 3 6 2 3 3 2 2" xfId="6734"/>
    <cellStyle name="常规 6 2 2 2 11" xfId="6735"/>
    <cellStyle name="常规 28 6 2 2" xfId="6736"/>
    <cellStyle name="常规 33 6 2 2" xfId="6737"/>
    <cellStyle name="常规 7 2 3 4 2 2 4 2 3" xfId="6738"/>
    <cellStyle name="常规 2 2 2 5 2 4" xfId="6739"/>
    <cellStyle name="常规 2 3 3 2 2 7" xfId="6740"/>
    <cellStyle name="常规 11 6 2 2 5" xfId="6741"/>
    <cellStyle name="常规 7 2 11 2" xfId="6742"/>
    <cellStyle name="常规 6 9 2 4 2 2 2" xfId="6743"/>
    <cellStyle name="常规 5 2 2 6 2 2" xfId="6744"/>
    <cellStyle name="常规 10 12 5 2 2" xfId="6745"/>
    <cellStyle name="常规 7 2 6 3 4" xfId="6746"/>
    <cellStyle name="常规 6 4 2 3 6 2 2" xfId="6747"/>
    <cellStyle name="20% - 强调文字颜色 3 2 2 2 3 2 3" xfId="6748"/>
    <cellStyle name="强调文字颜色 4 2 10 2 2" xfId="6749"/>
    <cellStyle name="常规 2 4 3 4 3" xfId="6750"/>
    <cellStyle name="40% - 强调文字颜色 2 2 6 3 2" xfId="6751"/>
    <cellStyle name="40% - 强调文字颜色 1 14 2" xfId="6752"/>
    <cellStyle name="60% - 强调文字颜色 5 2 3 3" xfId="6753"/>
    <cellStyle name="40% - 强调文字颜色 2 2 6 4 2" xfId="6754"/>
    <cellStyle name="常规 11 3 3 2 2" xfId="6755"/>
    <cellStyle name="60% - 强调文字颜色 4 2 2 3" xfId="6756"/>
    <cellStyle name="常规 3 3 2 4 2 2 2" xfId="6757"/>
    <cellStyle name="常规 4 3 4 2" xfId="6758"/>
    <cellStyle name="常规 27 9 2 2" xfId="6759"/>
    <cellStyle name="输入 2 8 3" xfId="6760"/>
    <cellStyle name="常规 2 5 2 4 3" xfId="6761"/>
    <cellStyle name="20% - 强调文字颜色 1 2 3 3 2" xfId="6762"/>
    <cellStyle name="常规 2 2 3 2 3 2 3 2 2" xfId="6763"/>
    <cellStyle name="常规 10 2 10 2" xfId="6764"/>
    <cellStyle name="常规 2 2 4 6 3 2 2" xfId="6765"/>
    <cellStyle name="常规 6 2 2 3 2 4" xfId="6766"/>
    <cellStyle name="常规 3 4 3 3 3 2 2" xfId="6767"/>
    <cellStyle name="常规 10 11 3 3" xfId="6768"/>
    <cellStyle name="常规 10 2 2 3 2 3 4" xfId="6769"/>
    <cellStyle name="常规 7 4 4 3 4 2 2" xfId="6770"/>
    <cellStyle name="60% - 强调文字颜色 1 2 2 2 2 2" xfId="6771"/>
    <cellStyle name="常规 35 2 6 3" xfId="6772"/>
    <cellStyle name="常规 40 2 6 3" xfId="6773"/>
    <cellStyle name="常规 2 2 3 2 3 2 3 3" xfId="6774"/>
    <cellStyle name="常规 10 2 11" xfId="6775"/>
    <cellStyle name="60% - 强调文字颜色 4 2 2 2 7 2" xfId="6776"/>
    <cellStyle name="常规 2 6 2 4 3 2" xfId="6777"/>
    <cellStyle name="常规 2 2 4 6 3 3" xfId="6778"/>
    <cellStyle name="60% - 强调文字颜色 6 2 2 3 3 2" xfId="6779"/>
    <cellStyle name="常规 10 3 4 3 2" xfId="6780"/>
    <cellStyle name="常规 2 2 3 2 3 2 3 3 2" xfId="6781"/>
    <cellStyle name="常规 2 2 8 2 2 2 3" xfId="6782"/>
    <cellStyle name="常规 10 2 11 2" xfId="6783"/>
    <cellStyle name="常规 2 6 8 2" xfId="6784"/>
    <cellStyle name="强调文字颜色 6 2 2 2 6 3" xfId="6785"/>
    <cellStyle name="常规 2 13 3 3" xfId="6786"/>
    <cellStyle name="40% - 强调文字颜色 4 7" xfId="6787"/>
    <cellStyle name="常规 56 7 3" xfId="6788"/>
    <cellStyle name="常规 9 3 2 2 3 3 2" xfId="6789"/>
    <cellStyle name="常规 2 5 2 4 6 2" xfId="6790"/>
    <cellStyle name="常规 6 4 2 4 3" xfId="6791"/>
    <cellStyle name="常规 3 3 3 4 2" xfId="6792"/>
    <cellStyle name="常规 10 16 3" xfId="6793"/>
    <cellStyle name="常规 3 9 3 2 2 2 2" xfId="6794"/>
    <cellStyle name="常规 2 5 4 3 7 2" xfId="6795"/>
    <cellStyle name="40% - 强调文字颜色 1 2 14" xfId="6796"/>
    <cellStyle name="常规 6 4 2 2 3 3 4" xfId="6797"/>
    <cellStyle name="常规 10 3 10" xfId="6798"/>
    <cellStyle name="常规 9 2 5 2 5 2" xfId="6799"/>
    <cellStyle name="常规 11 6 2 3 3 2 2" xfId="6800"/>
    <cellStyle name="20% - 强调文字颜色 4 18 2" xfId="6801"/>
    <cellStyle name="好 2 11 2 2" xfId="6802"/>
    <cellStyle name="常规 2 3 3 2 3 5 2 2" xfId="6803"/>
    <cellStyle name="常规 6 9 3 3 4" xfId="6804"/>
    <cellStyle name="标题 4 2 2 5 2" xfId="6805"/>
    <cellStyle name="常规 4 2 2 3 2 4 3" xfId="6806"/>
    <cellStyle name="常规 2 2 3 4 2 5 3" xfId="6807"/>
    <cellStyle name="20% - 强调文字颜色 5 2 3 2 4 3" xfId="6808"/>
    <cellStyle name="常规 6 5 2 3 5 3" xfId="6809"/>
    <cellStyle name="常规 7 3 3 3 6 2 2" xfId="6810"/>
    <cellStyle name="40% - 强调文字颜色 2 2 6 2 3" xfId="6811"/>
    <cellStyle name="40% - 强调文字颜色 1 2 14 2" xfId="6812"/>
    <cellStyle name="常规 6 4 2 2 3 3 4 2" xfId="6813"/>
    <cellStyle name="常规 4 2 8 2" xfId="6814"/>
    <cellStyle name="20% - 强调文字颜色 5 2 2 2 2 3 2" xfId="6815"/>
    <cellStyle name="常规 7 9 8" xfId="6816"/>
    <cellStyle name="适中 2 2 2 2 2 2" xfId="6817"/>
    <cellStyle name="常规 10 2 6 2 6 2 2" xfId="6818"/>
    <cellStyle name="常规 5 3 3 3 5 2" xfId="6819"/>
    <cellStyle name="常规 3 3 2 4 2 2" xfId="6820"/>
    <cellStyle name="常规 15 5 3 3 2" xfId="6821"/>
    <cellStyle name="常规 34 2 5 2" xfId="6822"/>
    <cellStyle name="常规 29 2 5 2" xfId="6823"/>
    <cellStyle name="常规 10 3 2 2 5" xfId="6824"/>
    <cellStyle name="40% - 强调文字颜色 6 2 3 3 4" xfId="6825"/>
    <cellStyle name="20% - 强调文字颜色 2 2 2 2 10" xfId="6826"/>
    <cellStyle name="常规 6 4 2 8" xfId="6827"/>
    <cellStyle name="常规 3 7 5 6 2" xfId="6828"/>
    <cellStyle name="强调文字颜色 4 2 2 2 5 3" xfId="6829"/>
    <cellStyle name="常规 10 2 6 2 2 2" xfId="6830"/>
    <cellStyle name="常规 6 3 2 3 4 5 2" xfId="6831"/>
    <cellStyle name="好 4 4" xfId="6832"/>
    <cellStyle name="40% - 强调文字颜色 5 2 9" xfId="6833"/>
    <cellStyle name="常规 2 3 3 4 2 3 3 2" xfId="6834"/>
    <cellStyle name="常规 6 4 4 6 2" xfId="6835"/>
    <cellStyle name="常规 14 3 8" xfId="6836"/>
    <cellStyle name="常规 4 2 3 2 2 6" xfId="6837"/>
    <cellStyle name="常规 3 6 2 4 5 2" xfId="6838"/>
    <cellStyle name="40% - 强调文字颜色 1 2 2 10 2" xfId="6839"/>
    <cellStyle name="常规 15 3 2 4 2 2 2" xfId="6840"/>
    <cellStyle name="40% - 强调文字颜色 6 2 3 3 5" xfId="6841"/>
    <cellStyle name="常规 17 2 6 2" xfId="6842"/>
    <cellStyle name="常规 22 2 6 2" xfId="6843"/>
    <cellStyle name="20% - 强调文字颜色 6 2 3 8 2" xfId="6844"/>
    <cellStyle name="常规 10 2 6 2 2 3" xfId="6845"/>
    <cellStyle name="常规 2 6 2 4 4 2 2" xfId="6846"/>
    <cellStyle name="常规 6 3 3 2 2 6 3" xfId="6847"/>
    <cellStyle name="常规 7 4 2 2 3 2" xfId="6848"/>
    <cellStyle name="常规 5 2 2 3 5 2 2" xfId="6849"/>
    <cellStyle name="常规 6 10 2 3 3 3" xfId="6850"/>
    <cellStyle name="40% - 强调文字颜色 6 2 3 3 6" xfId="6851"/>
    <cellStyle name="常规 2 2 3 4 2 3 3 2 2" xfId="6852"/>
    <cellStyle name="常规 2 3 3 6 2 2" xfId="6853"/>
    <cellStyle name="常规 6 6 3 5 2 2 2" xfId="6854"/>
    <cellStyle name="常规 2 2 6 4 5" xfId="6855"/>
    <cellStyle name="常规 10 2 6 2 2 4" xfId="6856"/>
    <cellStyle name="常规 2 4 3 2 8 2" xfId="6857"/>
    <cellStyle name="40% - 强调文字颜色 6 2 2 6" xfId="6858"/>
    <cellStyle name="40% - 强调文字颜色 1 2 2 12" xfId="6859"/>
    <cellStyle name="常规 9 2 3 2 2 6 3" xfId="6860"/>
    <cellStyle name="常规 2 2 4 2 3 2" xfId="6861"/>
    <cellStyle name="40% - 强调文字颜色 1 2 2 2 2" xfId="6862"/>
    <cellStyle name="常规 7 3 6 3 2" xfId="6863"/>
    <cellStyle name="常规 10 10 4" xfId="6864"/>
    <cellStyle name="40% - 强调文字颜色 1 2 2 2 2 2" xfId="6865"/>
    <cellStyle name="常规 7 3 6 3 2 2" xfId="6866"/>
    <cellStyle name="常规 10 10 4 2" xfId="6867"/>
    <cellStyle name="40% - 强调文字颜色 2 2 5" xfId="6868"/>
    <cellStyle name="常规 9 2 2 3 2 3 4 2" xfId="6869"/>
    <cellStyle name="常规 10 5 3 2" xfId="6870"/>
    <cellStyle name="40% - 强调文字颜色 2 2 2 4 3" xfId="6871"/>
    <cellStyle name="常规 2 9 3 8" xfId="6872"/>
    <cellStyle name="常规 3 4 2 3 2 2 2" xfId="6873"/>
    <cellStyle name="常规 10 2 5 2 5 3" xfId="6874"/>
    <cellStyle name="常规 6 2 5 4 2 2 2" xfId="6875"/>
    <cellStyle name="常规 3 2 2 5 3 5 2" xfId="6876"/>
    <cellStyle name="常规 5 2 5 2 8" xfId="6877"/>
    <cellStyle name="常规 2 2 6 2 8 2" xfId="6878"/>
    <cellStyle name="强调文字颜色 3 2 2 2 3 3 2 2" xfId="6879"/>
    <cellStyle name="40% - 强调文字颜色 1 2 2 2 2 2 2" xfId="6880"/>
    <cellStyle name="常规 2 2 2 2 3 4 5 2" xfId="6881"/>
    <cellStyle name="常规 8 2 5 4 2 2" xfId="6882"/>
    <cellStyle name="40% - 强调文字颜色 3 2 4 3" xfId="6883"/>
    <cellStyle name="常规 24 2" xfId="6884"/>
    <cellStyle name="常规 19 2" xfId="6885"/>
    <cellStyle name="60% - 强调文字颜色 4 2 2 2 3 5" xfId="6886"/>
    <cellStyle name="常规 10 3 5 2 2" xfId="6887"/>
    <cellStyle name="20% - 强调文字颜色 4 2 2 2 4 3" xfId="6888"/>
    <cellStyle name="常规 7 2 3 2 6 2 2" xfId="6889"/>
    <cellStyle name="40% - 强调文字颜色 2 2 2 2 7 2" xfId="6890"/>
    <cellStyle name="好 2 2 4 2 3" xfId="6891"/>
    <cellStyle name="常规 7 4 3 6" xfId="6892"/>
    <cellStyle name="60% - 强调文字颜色 3 2 2 2 2 3" xfId="6893"/>
    <cellStyle name="常规 7 8 3" xfId="6894"/>
    <cellStyle name="常规 2 4 3 4 2 3 2" xfId="6895"/>
    <cellStyle name="20% - 强调文字颜色 6 11" xfId="6896"/>
    <cellStyle name="常规 13 2 2 7 2" xfId="6897"/>
    <cellStyle name="强调文字颜色 5 2 5 4 3" xfId="6898"/>
    <cellStyle name="常规 6 11 2 3 2 2" xfId="6899"/>
    <cellStyle name="40% - 强调文字颜色 4 2 2 2 2 3 3" xfId="6900"/>
    <cellStyle name="常规 10 2 2 2 2 6 3" xfId="6901"/>
    <cellStyle name="常规 21 4 2 3" xfId="6902"/>
    <cellStyle name="常规 3 2 3 6 5 2 2" xfId="6903"/>
    <cellStyle name="40% - 强调文字颜色 1 2 2 2 2 3" xfId="6904"/>
    <cellStyle name="常规 2 3 4 4 5 2 2" xfId="6905"/>
    <cellStyle name="常规 4 6 2 3 3 2" xfId="6906"/>
    <cellStyle name="常规 10 10 4 3" xfId="6907"/>
    <cellStyle name="常规 6 5 3 2 2 2 2 3" xfId="6908"/>
    <cellStyle name="汇总 2 5 3 2 2" xfId="6909"/>
    <cellStyle name="常规 2 3 3 3 3 2 2" xfId="6910"/>
    <cellStyle name="常规 7 2 4 3 2 3 5 2" xfId="6911"/>
    <cellStyle name="常规 22 5 8" xfId="6912"/>
    <cellStyle name="常规 6 4 2 2 2 2 5 2 2" xfId="6913"/>
    <cellStyle name="40% - 强调文字颜色 1 2 2 2 3 2 2" xfId="6914"/>
    <cellStyle name="常规 8 2 5 5 2 2" xfId="6915"/>
    <cellStyle name="常规 7 2 2 2 4 5 2" xfId="6916"/>
    <cellStyle name="常规 8 3 3 2 3 2 2 2" xfId="6917"/>
    <cellStyle name="常规 3 2 2 4 2" xfId="6918"/>
    <cellStyle name="40% - 强调文字颜色 2 2 3 8 3" xfId="6919"/>
    <cellStyle name="常规 2 4 3 3 2 3 3 2" xfId="6920"/>
    <cellStyle name="常规 14 5 3 3" xfId="6921"/>
    <cellStyle name="常规 7 2 5 6 4" xfId="6922"/>
    <cellStyle name="40% - 强调文字颜色 3 10" xfId="6923"/>
    <cellStyle name="常规 15 2 9 2" xfId="6924"/>
    <cellStyle name="常规 6 15 4 2" xfId="6925"/>
    <cellStyle name="常规 3 2 2 3 2 4 4 2" xfId="6926"/>
    <cellStyle name="40% - 强调文字颜色 6 2 2 2 9 2" xfId="6927"/>
    <cellStyle name="40% - 强调文字颜色 2 2 13" xfId="6928"/>
    <cellStyle name="常规 26 2 2 6" xfId="6929"/>
    <cellStyle name="常规 31 2 2 6" xfId="6930"/>
    <cellStyle name="常规 5 3 3 3 3" xfId="6931"/>
    <cellStyle name="常规 3 4 2 4 6 2" xfId="6932"/>
    <cellStyle name="常规 10 4 2" xfId="6933"/>
    <cellStyle name="40% - 强调文字颜色 4 2 5 4 2" xfId="6934"/>
    <cellStyle name="常规 6 11 2 4 2 2" xfId="6935"/>
    <cellStyle name="常规 15 2 2 3 7" xfId="6936"/>
    <cellStyle name="40% - 强调文字颜色 4 2 2 2 3 3 3" xfId="6937"/>
    <cellStyle name="常规 7 2 3 7 5 2 2" xfId="6938"/>
    <cellStyle name="常规 2 8 2 2 6 2" xfId="6939"/>
    <cellStyle name="常规 4 2 3 2 2 2 4 2 2" xfId="6940"/>
    <cellStyle name="常规 10 2 2 3 2 2 7" xfId="6941"/>
    <cellStyle name="40% - 强调文字颜色 1 2 2 2 3 3 2" xfId="6942"/>
    <cellStyle name="40% - 强调文字颜色 6 2 13" xfId="6943"/>
    <cellStyle name="常规 6 2 6 4 2" xfId="6944"/>
    <cellStyle name="常规 2 7 3 4 2" xfId="6945"/>
    <cellStyle name="常规 2 2 9 2 2 3 2" xfId="6946"/>
    <cellStyle name="常规 9 3 4 2 3 2" xfId="6947"/>
    <cellStyle name="常规 2 2 3 3 2 2 6 2" xfId="6948"/>
    <cellStyle name="常规 10 2 3 2 8 2" xfId="6949"/>
    <cellStyle name="常规 46 6 3" xfId="6950"/>
    <cellStyle name="常规 51 6 3" xfId="6951"/>
    <cellStyle name="40% - 强调文字颜色 6 2 3 2 6" xfId="6952"/>
    <cellStyle name="常规 22 2 5 3" xfId="6953"/>
    <cellStyle name="常规 17 2 5 3" xfId="6954"/>
    <cellStyle name="常规 11 10" xfId="6955"/>
    <cellStyle name="40% - 强调文字颜色 2 2 3 2 3 2" xfId="6956"/>
    <cellStyle name="强调文字颜色 4 2 2 2 2 5 2" xfId="6957"/>
    <cellStyle name="40% - 强调文字颜色 1 2 2 2 3 4 2" xfId="6958"/>
    <cellStyle name="常规 10 6 4 3 3" xfId="6959"/>
    <cellStyle name="20% - 强调文字颜色 5 2 3 3 4" xfId="6960"/>
    <cellStyle name="常规 6 5 2 4 5" xfId="6961"/>
    <cellStyle name="常规 25 2 4" xfId="6962"/>
    <cellStyle name="常规 30 2 4" xfId="6963"/>
    <cellStyle name="40% - 强调文字颜色 1 2 2 2 3 4 3" xfId="6964"/>
    <cellStyle name="20% - 强调文字颜色 4 2 2 4 4 2" xfId="6965"/>
    <cellStyle name="40% - 强调文字颜色 2 2 3 2 3 3" xfId="6966"/>
    <cellStyle name="链接单元格 2 4 6" xfId="6967"/>
    <cellStyle name="40% - 强调文字颜色 1 2 2 2 3 6" xfId="6968"/>
    <cellStyle name="40% - 强调文字颜色 1 2 2 2 4" xfId="6969"/>
    <cellStyle name="常规 22 4 4 2 3" xfId="6970"/>
    <cellStyle name="40% - 强调文字颜色 6 2 5" xfId="6971"/>
    <cellStyle name="40% - 强调文字颜色 5 2 2 5 2 2" xfId="6972"/>
    <cellStyle name="常规 10 9 3 2" xfId="6973"/>
    <cellStyle name="常规 2 2 2 3 2 2 3 3 2 2" xfId="6974"/>
    <cellStyle name="20% - 强调文字颜色 3 2 2 2 3" xfId="6975"/>
    <cellStyle name="常规 2 3 3 3 5 3" xfId="6976"/>
    <cellStyle name="60% - 强调文字颜色 4 2 3 4 2" xfId="6977"/>
    <cellStyle name="常规 10 2 5 5 3" xfId="6978"/>
    <cellStyle name="常规 5 2 2 4 4 2" xfId="6979"/>
    <cellStyle name="40% - 强调文字颜色 6 2 6" xfId="6980"/>
    <cellStyle name="40% - 强调文字颜色 5 2 2 5 2 3" xfId="6981"/>
    <cellStyle name="常规 10 9 3 3" xfId="6982"/>
    <cellStyle name="常规 2 6 5 5 2 2" xfId="6983"/>
    <cellStyle name="常规 8 4 2 2 2 3" xfId="6984"/>
    <cellStyle name="警告文本 2 5 3 3" xfId="6985"/>
    <cellStyle name="40% - 强调文字颜色 1 2 2 2 6 2" xfId="6986"/>
    <cellStyle name="常规 2 6 5 2 3" xfId="6987"/>
    <cellStyle name="强调文字颜色 6 2 2 2 3 3 3" xfId="6988"/>
    <cellStyle name="常规 7 3 2 9 3" xfId="6989"/>
    <cellStyle name="常规 20 2 6 2" xfId="6990"/>
    <cellStyle name="常规 15 2 6 2" xfId="6991"/>
    <cellStyle name="常规 9 3 2 3 5 2" xfId="6992"/>
    <cellStyle name="40% - 强调文字颜色 1 2 2 2 7" xfId="6993"/>
    <cellStyle name="常规 13 2 2 3 2" xfId="6994"/>
    <cellStyle name="常规 3 2 3 3 3 2 2 2" xfId="6995"/>
    <cellStyle name="常规 4 2 2 3 2 4 2" xfId="6996"/>
    <cellStyle name="常规 6 3 3 9 3" xfId="6997"/>
    <cellStyle name="常规 13 4 5 2" xfId="6998"/>
    <cellStyle name="40% - 强调文字颜色 5 2 2 2 2 3 3" xfId="6999"/>
    <cellStyle name="常规 8 3 3 2 2" xfId="7000"/>
    <cellStyle name="常规 16 5 4" xfId="7001"/>
    <cellStyle name="常规 21 5 4" xfId="7002"/>
    <cellStyle name="常规 4 2 3 4 4 2" xfId="7003"/>
    <cellStyle name="60% - 强调文字颜色 4 2 3 5" xfId="7004"/>
    <cellStyle name="常规 2 6 3 2 2 2" xfId="7005"/>
    <cellStyle name="常规 5 2 2 4 5" xfId="7006"/>
    <cellStyle name="60% - 强调文字颜色 3 2 6 2 3" xfId="7007"/>
    <cellStyle name="常规 6 4 2 4 7" xfId="7008"/>
    <cellStyle name="常规 17 3 3 2 3" xfId="7009"/>
    <cellStyle name="常规 22 3 3 2 3" xfId="7010"/>
    <cellStyle name="常规 4 3 5 4" xfId="7011"/>
    <cellStyle name="40% - 强调文字颜色 1 2 2 2 7 2" xfId="7012"/>
    <cellStyle name="常规 2 6 5 3 3" xfId="7013"/>
    <cellStyle name="强调文字颜色 6 2 2 2 3 4 3" xfId="7014"/>
    <cellStyle name="常规 13 2 2 3 2 2" xfId="7015"/>
    <cellStyle name="常规 2 2 4 5" xfId="7016"/>
    <cellStyle name="常规 2 5 6 8 2" xfId="7017"/>
    <cellStyle name="常规 8 5 6 2" xfId="7018"/>
    <cellStyle name="常规 3 2 2 2 3 3 6" xfId="7019"/>
    <cellStyle name="常规 13 2 2 3 3" xfId="7020"/>
    <cellStyle name="60% - 强调文字颜色 3 2 6 3 3" xfId="7021"/>
    <cellStyle name="常规 17 3 3 3 3" xfId="7022"/>
    <cellStyle name="常规 22 3 3 3 3" xfId="7023"/>
    <cellStyle name="常规 6 2 5 2 2 3 2 2" xfId="7024"/>
    <cellStyle name="常规 4 3 6 4" xfId="7025"/>
    <cellStyle name="20% - 强调文字颜色 2 2 5" xfId="7026"/>
    <cellStyle name="常规 45 2 3 3" xfId="7027"/>
    <cellStyle name="常规 50 2 3 3" xfId="7028"/>
    <cellStyle name="40% - 强调文字颜色 6 19 2" xfId="7029"/>
    <cellStyle name="常规 6 9 3 2 3 4" xfId="7030"/>
    <cellStyle name="常规 2 2 2 3 11" xfId="7031"/>
    <cellStyle name="60% - 强调文字颜色 2 2 2 2 3 4" xfId="7032"/>
    <cellStyle name="常规 48 2 3 3" xfId="7033"/>
    <cellStyle name="常规 53 2 3 3" xfId="7034"/>
    <cellStyle name="常规 6 10 3 2 5" xfId="7035"/>
    <cellStyle name="常规 2 3 3 3 2 2 5 2 2" xfId="7036"/>
    <cellStyle name="常规 8 6 2 4" xfId="7037"/>
    <cellStyle name="常规 25 4 4 2 2" xfId="7038"/>
    <cellStyle name="常规 30 4 4 2 2" xfId="7039"/>
    <cellStyle name="常规 6 10 3 4 6" xfId="7040"/>
    <cellStyle name="常规 21 2 6 5 2 2" xfId="7041"/>
    <cellStyle name="常规 6 4 2 2 2 2 2 2 3" xfId="7042"/>
    <cellStyle name="40% - 强调文字颜色 2 2 3 4" xfId="7043"/>
    <cellStyle name="60% - 强调文字颜色 4 2 5 5" xfId="7044"/>
    <cellStyle name="常规 2 2 3 2 4 3 5" xfId="7045"/>
    <cellStyle name="常规 9 2 6 3 2" xfId="7046"/>
    <cellStyle name="常规 2 5 3 5 3 2 2" xfId="7047"/>
    <cellStyle name="40% - 强调文字颜色 6 18" xfId="7048"/>
    <cellStyle name="常规 2 6 3 2 4 2" xfId="7049"/>
    <cellStyle name="20% - 强调文字颜色 4 3 2" xfId="7050"/>
    <cellStyle name="常规 5 2 2 6 5" xfId="7051"/>
    <cellStyle name="常规 48 2 2 3 2" xfId="7052"/>
    <cellStyle name="常规 53 2 2 3 2" xfId="7053"/>
    <cellStyle name="60% - 强调文字颜色 3 2 6 4 3" xfId="7054"/>
    <cellStyle name="常规 17 3 3 4 3" xfId="7055"/>
    <cellStyle name="常规 10 2 2 5 2 2" xfId="7056"/>
    <cellStyle name="常规 2 6 2 3 5 2 2" xfId="7057"/>
    <cellStyle name="常规 17 4 3 5 2" xfId="7058"/>
    <cellStyle name="常规 22 4 3 5 2" xfId="7059"/>
    <cellStyle name="40% - 强调文字颜色 1 2 2 2 9 2" xfId="7060"/>
    <cellStyle name="常规 2 6 5 5 3" xfId="7061"/>
    <cellStyle name="常规 3 9 2 7 2 2" xfId="7062"/>
    <cellStyle name="60% - 强调文字颜色 2 2 2 2 4 3" xfId="7063"/>
    <cellStyle name="常规 48 2 4 2" xfId="7064"/>
    <cellStyle name="常规 53 2 4 2" xfId="7065"/>
    <cellStyle name="40% - 强调文字颜色 4 2 2 3 2" xfId="7066"/>
    <cellStyle name="常规 3 2 2 2 2 8" xfId="7067"/>
    <cellStyle name="常规 10 2 5 3 4 2" xfId="7068"/>
    <cellStyle name="60% - 强调文字颜色 4 2 3 2 3 2" xfId="7069"/>
    <cellStyle name="常规 10 2 8 7" xfId="7070"/>
    <cellStyle name="60% - 强调文字颜色 1 2 3 2 2" xfId="7071"/>
    <cellStyle name="常规 5 2 2 4 2 3 2" xfId="7072"/>
    <cellStyle name="常规 9 6 4 5 2" xfId="7073"/>
    <cellStyle name="常规 4 2 9 2" xfId="7074"/>
    <cellStyle name="常规 3 2 3 2 4" xfId="7075"/>
    <cellStyle name="常规 15 3 2 2 4" xfId="7076"/>
    <cellStyle name="60% - 强调文字颜色 4 2 5 6" xfId="7077"/>
    <cellStyle name="常规 2 2 3 2 4 3 6" xfId="7078"/>
    <cellStyle name="常规 9 2 6 3 3" xfId="7079"/>
    <cellStyle name="常规 2 6 3 2 4 3" xfId="7080"/>
    <cellStyle name="常规 21 2 4 7 2" xfId="7081"/>
    <cellStyle name="常规 2 3 9 2 2" xfId="7082"/>
    <cellStyle name="20% - 强调文字颜色 4 2 2 10 2" xfId="7083"/>
    <cellStyle name="常规 59 4 3 2 2" xfId="7084"/>
    <cellStyle name="40% - 强调文字颜色 1 2 2 2 9 3" xfId="7085"/>
    <cellStyle name="常规 4 2 2 2 3 3 2 2" xfId="7086"/>
    <cellStyle name="常规 2 4 2 2 4 4 2 2" xfId="7087"/>
    <cellStyle name="注释 2 9 2" xfId="7088"/>
    <cellStyle name="40% - 强调文字颜色 3 2 5 2 2" xfId="7089"/>
    <cellStyle name="40% - 强调文字颜色 4 2 2 12" xfId="7090"/>
    <cellStyle name="常规 10 6 3 2 2 2" xfId="7091"/>
    <cellStyle name="20% - 强调文字颜色 5 2 2 2 3 2" xfId="7092"/>
    <cellStyle name="常规 9 2 5 3 3 3" xfId="7093"/>
    <cellStyle name="常规 2 2 3 3 2 4 2" xfId="7094"/>
    <cellStyle name="常规 10 11 4" xfId="7095"/>
    <cellStyle name="40% - 强调文字颜色 1 2 2 3 2 2" xfId="7096"/>
    <cellStyle name="常规 7 3 6 4 2 2" xfId="7097"/>
    <cellStyle name="常规 10 11 4 2" xfId="7098"/>
    <cellStyle name="常规 6 4 2 2 5 2" xfId="7099"/>
    <cellStyle name="常规 10 6 3 2" xfId="7100"/>
    <cellStyle name="常规 10 11 4 3" xfId="7101"/>
    <cellStyle name="常规 10 5 2 2 2 2 2" xfId="7102"/>
    <cellStyle name="常规 2 2 2 2 2 4 2 2" xfId="7103"/>
    <cellStyle name="常规 2 2 3 3 2 2 2 4 3" xfId="7104"/>
    <cellStyle name="60% - 强调文字颜色 6 2 5 2 3" xfId="7105"/>
    <cellStyle name="常规 7 3 2 3 2 6 3" xfId="7106"/>
    <cellStyle name="常规 10 6 3 3" xfId="7107"/>
    <cellStyle name="60% - 强调文字颜色 6 2 3 5" xfId="7108"/>
    <cellStyle name="常规 2 2 7 5 5" xfId="7109"/>
    <cellStyle name="常规 2 6 5 2 2 2" xfId="7110"/>
    <cellStyle name="警告文本 2 2 3 3" xfId="7111"/>
    <cellStyle name="强调文字颜色 6 2 2 2 3 3 2 2" xfId="7112"/>
    <cellStyle name="40% - 强调文字颜色 1 2 2 3 3 3" xfId="7113"/>
    <cellStyle name="常规 10 11 5 3" xfId="7114"/>
    <cellStyle name="60% - 强调文字颜色 5 2 2 2" xfId="7115"/>
    <cellStyle name="常规 6 4 5 4 2" xfId="7116"/>
    <cellStyle name="常规 2 2 5 3 5" xfId="7117"/>
    <cellStyle name="60% - 强调文字颜色 6 2 4 2 3" xfId="7118"/>
    <cellStyle name="40% - 强调文字颜色 2 2 6" xfId="7119"/>
    <cellStyle name="常规 10 5 3 3" xfId="7120"/>
    <cellStyle name="40% - 强调文字颜色 4 2 5" xfId="7121"/>
    <cellStyle name="40% - 强调文字颜色 5 2 2 3 2 2" xfId="7122"/>
    <cellStyle name="常规 10" xfId="7123"/>
    <cellStyle name="常规 2 2 2 4 2 3 4" xfId="7124"/>
    <cellStyle name="常规 10 7 3 2" xfId="7125"/>
    <cellStyle name="常规 2 2 2 2 2 5 2 2" xfId="7126"/>
    <cellStyle name="常规 2 2 3 3 2 2 3 4 3" xfId="7127"/>
    <cellStyle name="适中 2 2 2 3 2" xfId="7128"/>
    <cellStyle name="常规 3 2 7 2" xfId="7129"/>
    <cellStyle name="常规 7 2 2 3 2 4 3" xfId="7130"/>
    <cellStyle name="常规 10 7 3 3" xfId="7131"/>
    <cellStyle name="常规 2 6 5 3 2 2" xfId="7132"/>
    <cellStyle name="警告文本 2 3 3 3" xfId="7133"/>
    <cellStyle name="强调文字颜色 6 2 2 2 3 4 2 2" xfId="7134"/>
    <cellStyle name="输出 2 11" xfId="7135"/>
    <cellStyle name="20% - 强调文字颜色 6 2 3 2" xfId="7136"/>
    <cellStyle name="20% - 强调文字颜色 6 4" xfId="7137"/>
    <cellStyle name="常规 2 6 3 4 5" xfId="7138"/>
    <cellStyle name="40% - 强调文字颜色 5 2 3 3 2 2" xfId="7139"/>
    <cellStyle name="常规 3 10 8 2" xfId="7140"/>
    <cellStyle name="常规 5 3 4 2 2 2" xfId="7141"/>
    <cellStyle name="常规 2 2 7 3 7" xfId="7142"/>
    <cellStyle name="60% - 强调文字颜色 5 2 3 2" xfId="7143"/>
    <cellStyle name="常规 5 3 2 4 2" xfId="7144"/>
    <cellStyle name="40% - 强调文字颜色 2 6 2" xfId="7145"/>
    <cellStyle name="常规 56 5 2 2" xfId="7146"/>
    <cellStyle name="常规 6 2 4 2 6 2" xfId="7147"/>
    <cellStyle name="常规 3 6 2 2 2 2 2" xfId="7148"/>
    <cellStyle name="常规 2 3 4 5 2 3" xfId="7149"/>
    <cellStyle name="常规 3 6 2 8 2" xfId="7150"/>
    <cellStyle name="60% - 强调文字颜色 4 2 2 9 2" xfId="7151"/>
    <cellStyle name="常规 10 2 8 4 2" xfId="7152"/>
    <cellStyle name="常规 7 2 3 2 2 6 2" xfId="7153"/>
    <cellStyle name="常规 6 2 2 2 2 2 6" xfId="7154"/>
    <cellStyle name="差 2 6" xfId="7155"/>
    <cellStyle name="常规 2 3 4 8 2 2" xfId="7156"/>
    <cellStyle name="常规 6 6 3 6 4 2 2" xfId="7157"/>
    <cellStyle name="常规 5 2 3 2 2 2 2 2 2" xfId="7158"/>
    <cellStyle name="常规 2 3 2 5 5" xfId="7159"/>
    <cellStyle name="常规 45 3 2 2 2" xfId="7160"/>
    <cellStyle name="常规 50 3 2 2 2" xfId="7161"/>
    <cellStyle name="常规 6 6 6 6" xfId="7162"/>
    <cellStyle name="强调文字颜色 6 2 2 5 3 3" xfId="7163"/>
    <cellStyle name="常规 2 9 5 2" xfId="7164"/>
    <cellStyle name="常规 45 2 7 2" xfId="7165"/>
    <cellStyle name="常规 50 2 7 2" xfId="7166"/>
    <cellStyle name="60% - 强调文字颜色 2 2 2 4 2" xfId="7167"/>
    <cellStyle name="常规 3 3 2 2 2 2 3 2" xfId="7168"/>
    <cellStyle name="40% - 强调文字颜色 3 11" xfId="7169"/>
    <cellStyle name="常规 15 2 9 3" xfId="7170"/>
    <cellStyle name="常规 2 2 4 3 2 7 2" xfId="7171"/>
    <cellStyle name="常规 10 6 2 3 4 2" xfId="7172"/>
    <cellStyle name="常规 18 2 5 2" xfId="7173"/>
    <cellStyle name="常规 23 2 5 2" xfId="7174"/>
    <cellStyle name="常规 2 2 2 3 3 5" xfId="7175"/>
    <cellStyle name="常规 7 6 2 8 3" xfId="7176"/>
    <cellStyle name="常规 2 2 3 2 3 6 2" xfId="7177"/>
    <cellStyle name="常规 11 13" xfId="7178"/>
    <cellStyle name="常规 3 5 2 2 2 2 2" xfId="7179"/>
    <cellStyle name="常规 15 2 3 4 4" xfId="7180"/>
    <cellStyle name="20% - 强调文字颜色 6 2 5 2" xfId="7181"/>
    <cellStyle name="40% - 强调文字颜色 5 2 3 3 4 2" xfId="7182"/>
    <cellStyle name="常规 10 2 8 5 2" xfId="7183"/>
    <cellStyle name="常规 7 2 3 2 2 7 2" xfId="7184"/>
    <cellStyle name="常规 2 2 2 3 5 3 2" xfId="7185"/>
    <cellStyle name="常规 4 3 3 6 2" xfId="7186"/>
    <cellStyle name="常规 6 8 3 5 2 2" xfId="7187"/>
    <cellStyle name="常规 10 3 3 2 6" xfId="7188"/>
    <cellStyle name="常规 6 2 2 2 2 3 6" xfId="7189"/>
    <cellStyle name="40% - 强调文字颜色 1 2 2 5 4 2" xfId="7190"/>
    <cellStyle name="常规 40 2 5 2" xfId="7191"/>
    <cellStyle name="常规 35 2 5 2" xfId="7192"/>
    <cellStyle name="20% - 强调文字颜色 6 2 4 3 2" xfId="7193"/>
    <cellStyle name="常规 7 5 3 4 3" xfId="7194"/>
    <cellStyle name="常规 2 3 3 5 3 3" xfId="7195"/>
    <cellStyle name="常规 6 3 2 2 3 3 3 2" xfId="7196"/>
    <cellStyle name="常规 3 2 2 6" xfId="7197"/>
    <cellStyle name="常规 6 7 2 4 2" xfId="7198"/>
    <cellStyle name="常规 2 3 3 5 3 4" xfId="7199"/>
    <cellStyle name="60% - 强调文字颜色 4 2 6 4 2" xfId="7200"/>
    <cellStyle name="常规 21 2 3 5" xfId="7201"/>
    <cellStyle name="常规 10 2 8 5 3" xfId="7202"/>
    <cellStyle name="20% - 强调文字颜色 1 2 2 2 3 3 2" xfId="7203"/>
    <cellStyle name="常规 6 4 4 3 4" xfId="7204"/>
    <cellStyle name="常规 6 4 2 4 2 4" xfId="7205"/>
    <cellStyle name="常规 6 5 2 3 2 6 2" xfId="7206"/>
    <cellStyle name="常规 10 2 8 6" xfId="7207"/>
    <cellStyle name="常规 7 2 3 2 2 8" xfId="7208"/>
    <cellStyle name="常规 6 3 2 2 10" xfId="7209"/>
    <cellStyle name="常规 6 2 3 3 3 2 2 2" xfId="7210"/>
    <cellStyle name="常规 9 3 8" xfId="7211"/>
    <cellStyle name="常规 3 8 2 4 2 2" xfId="7212"/>
    <cellStyle name="检查单元格 2 9 2" xfId="7213"/>
    <cellStyle name="常规 2 6 4 6 2" xfId="7214"/>
    <cellStyle name="常规 4 2 3 2 3 4 2 2" xfId="7215"/>
    <cellStyle name="常规 7 5 5 7" xfId="7216"/>
    <cellStyle name="60% - 强调文字颜色 3 2 3 2 3" xfId="7217"/>
    <cellStyle name="40% - 强调文字颜色 1 2 2 5 5" xfId="7218"/>
    <cellStyle name="常规 40 2 6" xfId="7219"/>
    <cellStyle name="常规 35 2 6" xfId="7220"/>
    <cellStyle name="20% - 强调文字颜色 6 2 4 4" xfId="7221"/>
    <cellStyle name="常规 22 3 2" xfId="7222"/>
    <cellStyle name="常规 17 3 2" xfId="7223"/>
    <cellStyle name="常规 7 4 3 3 4 2 3" xfId="7224"/>
    <cellStyle name="常规 6 3 2 2 3 3 4" xfId="7225"/>
    <cellStyle name="20% - 强调文字颜色 1 2 2 2 3 3 3" xfId="7226"/>
    <cellStyle name="常规 6 4 4 3 5" xfId="7227"/>
    <cellStyle name="输入 2 5 3 2" xfId="7228"/>
    <cellStyle name="60% - 强调文字颜色 5 2 8 2" xfId="7229"/>
    <cellStyle name="常规 6 9 2 2 3 3" xfId="7230"/>
    <cellStyle name="标题 2 3" xfId="7231"/>
    <cellStyle name="常规 19 3 5 2" xfId="7232"/>
    <cellStyle name="常规 24 3 5 2" xfId="7233"/>
    <cellStyle name="常规 2 2 3 4 3 5" xfId="7234"/>
    <cellStyle name="常规 2 2 3 3 4 6 2" xfId="7235"/>
    <cellStyle name="常规 6 2 5 2 6 3" xfId="7236"/>
    <cellStyle name="常规 6 3 2 2 2 2 2 3 3" xfId="7237"/>
    <cellStyle name="20% - 强调文字颜色 6 14 2" xfId="7238"/>
    <cellStyle name="常规 9 4 2 2 2" xfId="7239"/>
    <cellStyle name="常规 3 4 5 2" xfId="7240"/>
    <cellStyle name="常规 7 2 2 3 4 2 3" xfId="7241"/>
    <cellStyle name="40% - 强调文字颜色 1 2 2 8" xfId="7242"/>
    <cellStyle name="常规 4 2 6 3 5 2" xfId="7243"/>
    <cellStyle name="常规 6 4 3 4 2 5" xfId="7244"/>
    <cellStyle name="常规 10 2 2 3 8" xfId="7245"/>
    <cellStyle name="常规 2 2 3 3 2 3 5" xfId="7246"/>
    <cellStyle name="常规 9 3 4 3 2" xfId="7247"/>
    <cellStyle name="40% - 强调文字颜色 1 2 2 8 2" xfId="7248"/>
    <cellStyle name="常规 40 5 3" xfId="7249"/>
    <cellStyle name="常规 35 5 3" xfId="7250"/>
    <cellStyle name="解释性文本 2 3 3 3" xfId="7251"/>
    <cellStyle name="注释 2 6" xfId="7252"/>
    <cellStyle name="20% - 强调文字颜色 1 2 2 2 2 4" xfId="7253"/>
    <cellStyle name="40% - 强调文字颜色 3 15" xfId="7254"/>
    <cellStyle name="40% - 强调文字颜色 3 20" xfId="7255"/>
    <cellStyle name="常规 29 2 3 3" xfId="7256"/>
    <cellStyle name="常规 34 2 3 3" xfId="7257"/>
    <cellStyle name="常规 10 2 6 2 3 6" xfId="7258"/>
    <cellStyle name="常规 10 3 2 2 3" xfId="7259"/>
    <cellStyle name="常规 3 2 2 4 4 7" xfId="7260"/>
    <cellStyle name="20% - 强调文字颜色 4 2 3 9 3" xfId="7261"/>
    <cellStyle name="检查单元格 2 6 2 3" xfId="7262"/>
    <cellStyle name="常规 13 3 4" xfId="7263"/>
    <cellStyle name="常规 6 6 2 2 2 3 4" xfId="7264"/>
    <cellStyle name="常规 6 5 3 3 2 7" xfId="7265"/>
    <cellStyle name="常规 2 4 2 4 7" xfId="7266"/>
    <cellStyle name="常规 2 3 5 2 2 4" xfId="7267"/>
    <cellStyle name="40% - 强调文字颜色 1 2 2 9" xfId="7268"/>
    <cellStyle name="20% - 强调文字颜色 1 2 2 2 3 4" xfId="7269"/>
    <cellStyle name="常规 10 3 2 3 3" xfId="7270"/>
    <cellStyle name="常规 2 4 3 2 2 2 7" xfId="7271"/>
    <cellStyle name="60% - 强调文字颜色 2 2 8" xfId="7272"/>
    <cellStyle name="常规 2 6 3 3 7" xfId="7273"/>
    <cellStyle name="20% - 强调文字颜色 6 2 2 4" xfId="7274"/>
    <cellStyle name="20% - 强调文字颜色 5 6" xfId="7275"/>
    <cellStyle name="常规 10 3 2 7" xfId="7276"/>
    <cellStyle name="常规 2 3 6 9 2" xfId="7277"/>
    <cellStyle name="常规 7 3 3 2 4 6" xfId="7278"/>
    <cellStyle name="常规 3 3 2 2 8" xfId="7279"/>
    <cellStyle name="常规 55 2 6 3" xfId="7280"/>
    <cellStyle name="常规 3 3 2 2 8 2" xfId="7281"/>
    <cellStyle name="常规 2 2 3 3 2 4 2 2" xfId="7282"/>
    <cellStyle name="40% - 强调文字颜色 1 2 3 2 4" xfId="7283"/>
    <cellStyle name="60% - 强调文字颜色 2 2 2 3 2" xfId="7284"/>
    <cellStyle name="常规 3 3 2 2 2 2 2 2" xfId="7285"/>
    <cellStyle name="40% - 强调文字颜色 1 2 3 2 5" xfId="7286"/>
    <cellStyle name="常规 6 2 3 2 4 5 2" xfId="7287"/>
    <cellStyle name="常规 8 2 3 3 3 2 2 2" xfId="7288"/>
    <cellStyle name="40% - 强调文字颜色 1 2 3 2 6" xfId="7289"/>
    <cellStyle name="常规 10 3 2 8 2" xfId="7290"/>
    <cellStyle name="常规 9 6 6 2 2" xfId="7291"/>
    <cellStyle name="常规 2 2 6 7" xfId="7292"/>
    <cellStyle name="常规 6 6 2 8 3" xfId="7293"/>
    <cellStyle name="40% - 强调文字颜色 1 2 3 3 2 2" xfId="7294"/>
    <cellStyle name="常规 2 9 2 2 3 2 2" xfId="7295"/>
    <cellStyle name="常规 7 3 7 4 2 2" xfId="7296"/>
    <cellStyle name="40% - 强调文字颜色 1 2 3 3 2 3" xfId="7297"/>
    <cellStyle name="常规 2 2 3 3 2 5 2 2" xfId="7298"/>
    <cellStyle name="常规 10 5 2 3 2 2 2" xfId="7299"/>
    <cellStyle name="常规 2 3 4 3 2 9" xfId="7300"/>
    <cellStyle name="常规 6 2 3 5 3" xfId="7301"/>
    <cellStyle name="常规 2 2 2 2 3 4 2 2" xfId="7302"/>
    <cellStyle name="常规 2 4 4 2 2 3 2" xfId="7303"/>
    <cellStyle name="常规 3 3 2 4 6 2" xfId="7304"/>
    <cellStyle name="60% - 强调文字颜色 3 2 2 4 3" xfId="7305"/>
    <cellStyle name="常规 3 3 2 3 2 2 3 3" xfId="7306"/>
    <cellStyle name="常规 9 9" xfId="7307"/>
    <cellStyle name="常规 6 8 2 2 3 3" xfId="7308"/>
    <cellStyle name="常规 3 2 5 2 3 4 2 2" xfId="7309"/>
    <cellStyle name="强调文字颜色 5 2 2 2 2 3 2" xfId="7310"/>
    <cellStyle name="好 2 2 4 4" xfId="7311"/>
    <cellStyle name="40% - 强调文字颜色 2 2 2 2 3 4 2" xfId="7312"/>
    <cellStyle name="常规 6 12 4 5 3" xfId="7313"/>
    <cellStyle name="常规 2 2 2 3 3 2 2 5 3" xfId="7314"/>
    <cellStyle name="40% - 强调文字颜色 3 2 5 6" xfId="7315"/>
    <cellStyle name="常规 2 9 5 5 3" xfId="7316"/>
    <cellStyle name="60% - 强调文字颜色 6 2 2 2 7" xfId="7317"/>
    <cellStyle name="常规 10 3 3 7" xfId="7318"/>
    <cellStyle name="常规 3 3 2 3 8" xfId="7319"/>
    <cellStyle name="常规 5 11 2" xfId="7320"/>
    <cellStyle name="常规 6 12 3 6 2 2" xfId="7321"/>
    <cellStyle name="常规 7 3 4 2 7 2" xfId="7322"/>
    <cellStyle name="常规 6 5 2 4 2 5 2" xfId="7323"/>
    <cellStyle name="常规 44 2 2 3 2 2" xfId="7324"/>
    <cellStyle name="常规 39 2 2 3 2 2" xfId="7325"/>
    <cellStyle name="20% - 强调文字颜色 6 2 2 5 4 3" xfId="7326"/>
    <cellStyle name="常规 28 7 2" xfId="7327"/>
    <cellStyle name="常规 33 7 2" xfId="7328"/>
    <cellStyle name="常规 7 2 8 4 2 2" xfId="7329"/>
    <cellStyle name="40% - 强调文字颜色 5 2 2 2 3 4 2" xfId="7330"/>
    <cellStyle name="常规 28 2 3 3" xfId="7331"/>
    <cellStyle name="常规 33 2 3 3" xfId="7332"/>
    <cellStyle name="60% - 强调文字颜色 6 2 2 2 7 2" xfId="7333"/>
    <cellStyle name="常规 3 3 2 3 8 2" xfId="7334"/>
    <cellStyle name="常规 47 7 3" xfId="7335"/>
    <cellStyle name="常规 52 7 3" xfId="7336"/>
    <cellStyle name="常规 2 2 2 2 2 2 2 3 2 2 2" xfId="7337"/>
    <cellStyle name="60% - 强调文字颜色 3 2 2 2 7 2" xfId="7338"/>
    <cellStyle name="常规 2 2 2 2 3 2 3 3" xfId="7339"/>
    <cellStyle name="常规 2 3 3 2 2 2 3 2" xfId="7340"/>
    <cellStyle name="常规 28 5 3 3" xfId="7341"/>
    <cellStyle name="常规 7 3 4 9 2 3" xfId="7342"/>
    <cellStyle name="常规 2 3 3 2 2 7 2" xfId="7343"/>
    <cellStyle name="常规 10 7 3 3 3" xfId="7344"/>
    <cellStyle name="常规 2 2 4 3 3 5" xfId="7345"/>
    <cellStyle name="常规 30 2 5 2" xfId="7346"/>
    <cellStyle name="常规 25 2 5 2" xfId="7347"/>
    <cellStyle name="常规 7 8 2 8 3" xfId="7348"/>
    <cellStyle name="常规 5 2 7 2 2 2" xfId="7349"/>
    <cellStyle name="60% - 强调文字颜色 3 2 2 2 7 3" xfId="7350"/>
    <cellStyle name="常规 6 5 3 2 4 2 2 2" xfId="7351"/>
    <cellStyle name="常规 2 3 3 2 2 3 2" xfId="7352"/>
    <cellStyle name="常规 4 4 4 5" xfId="7353"/>
    <cellStyle name="20% - 强调文字颜色 1 3" xfId="7354"/>
    <cellStyle name="40% - 强调文字颜色 4 2 2 3" xfId="7355"/>
    <cellStyle name="常规 6 4 2 2 2 4 6" xfId="7356"/>
    <cellStyle name="常规 3 2 2 2 8 3" xfId="7357"/>
    <cellStyle name="40% - 强调文字颜色 4 2 3 3 2" xfId="7358"/>
    <cellStyle name="常规 3 4 4 3 2 2 2" xfId="7359"/>
    <cellStyle name="常规 6 3 2 2 2 4" xfId="7360"/>
    <cellStyle name="常规 2 4 3 3 2 3 2" xfId="7361"/>
    <cellStyle name="常规 3 2 2 3" xfId="7362"/>
    <cellStyle name="常规 17 3 3 7" xfId="7363"/>
    <cellStyle name="常规 3 2 3 4 6 2" xfId="7364"/>
    <cellStyle name="差 2 2 2 3" xfId="7365"/>
    <cellStyle name="常规 6 2 2 2 2 2 2 2 3" xfId="7366"/>
    <cellStyle name="标题 2 2" xfId="7367"/>
    <cellStyle name="常规 2 2 2 4 2 3 2" xfId="7368"/>
    <cellStyle name="40% - 强调文字颜色 4 2 3" xfId="7369"/>
    <cellStyle name="常规 2 2 10 6 3" xfId="7370"/>
    <cellStyle name="常规 2 5 3 7" xfId="7371"/>
    <cellStyle name="常规 6 6 5 5 3" xfId="7372"/>
    <cellStyle name="40% - 强调文字颜色 4 2 2 5" xfId="7373"/>
    <cellStyle name="常规 2 2 4 3 2 2 2 2 2" xfId="7374"/>
    <cellStyle name="解释性文本 2 3 2 2 3" xfId="7375"/>
    <cellStyle name="常规 35 4 2 3" xfId="7376"/>
    <cellStyle name="常规 40 4 2 3" xfId="7377"/>
    <cellStyle name="常规 2 3 4 2 6" xfId="7378"/>
    <cellStyle name="常规 11 6 2 2 5 2" xfId="7379"/>
    <cellStyle name="常规 7 2 11 2 2" xfId="7380"/>
    <cellStyle name="常规 2 2 3 6 3 2 2" xfId="7381"/>
    <cellStyle name="常规 27 4 3 2 2 2" xfId="7382"/>
    <cellStyle name="常规 10 3 3 2 2 3" xfId="7383"/>
    <cellStyle name="40% - 强调文字颜色 3 2 2 2 5 2" xfId="7384"/>
    <cellStyle name="常规 10 12 6 2" xfId="7385"/>
    <cellStyle name="20% - 强调文字颜色 6 2 3 3 2" xfId="7386"/>
    <cellStyle name="20% - 强调文字颜色 6 5 2" xfId="7387"/>
    <cellStyle name="常规 7 5 2 4 3" xfId="7388"/>
    <cellStyle name="常规 2 2 4 5 6" xfId="7389"/>
    <cellStyle name="强调文字颜色 5 2 6 4 2 2" xfId="7390"/>
    <cellStyle name="常规 2 3 3 4 3 3" xfId="7391"/>
    <cellStyle name="40% - 强调文字颜色 6 2 10" xfId="7392"/>
    <cellStyle name="常规 2 3 3 2 2 3 4 3" xfId="7393"/>
    <cellStyle name="常规 2 8 2 4 2" xfId="7394"/>
    <cellStyle name="常规 6 3 9 3" xfId="7395"/>
    <cellStyle name="40% - 强调文字颜色 4 2 2 5 3" xfId="7396"/>
    <cellStyle name="常规 10 2 2 3 7 2" xfId="7397"/>
    <cellStyle name="常规 6 4 3 4 2 4 2" xfId="7398"/>
    <cellStyle name="常规 10 6 2 7 2" xfId="7399"/>
    <cellStyle name="常规 23 6 3" xfId="7400"/>
    <cellStyle name="常规 6 4 4 4 2 2 2" xfId="7401"/>
    <cellStyle name="常规 10 3 2 3 5 2" xfId="7402"/>
    <cellStyle name="40% - 强调文字颜色 5 2 2 3 3" xfId="7403"/>
    <cellStyle name="常规 10 4 2 2 2 3" xfId="7404"/>
    <cellStyle name="40% - 强调文字颜色 5 2 2 2 7" xfId="7405"/>
    <cellStyle name="常规 6 3 3 2 4 4 2" xfId="7406"/>
    <cellStyle name="常规 13 2 2 6" xfId="7407"/>
    <cellStyle name="60% - 强调文字颜色 6 2 3 2 3" xfId="7408"/>
    <cellStyle name="常规 10 4 3 3" xfId="7409"/>
    <cellStyle name="40% - 强调文字颜色 4 12" xfId="7410"/>
    <cellStyle name="常规 37 2 2" xfId="7411"/>
    <cellStyle name="常规 42 2 2" xfId="7412"/>
    <cellStyle name="常规 2 2 2 4 2 5" xfId="7413"/>
    <cellStyle name="常规 23 3 4 2" xfId="7414"/>
    <cellStyle name="常规 18 3 4 2" xfId="7415"/>
    <cellStyle name="常规 10 5 4 2 3" xfId="7416"/>
    <cellStyle name="常规 63 4" xfId="7417"/>
    <cellStyle name="常规 58 4" xfId="7418"/>
    <cellStyle name="常规 10 3 2 2 5 2" xfId="7419"/>
    <cellStyle name="60% - 强调文字颜色 6 2 3 2 3 2" xfId="7420"/>
    <cellStyle name="常规 10 3 5 7" xfId="7421"/>
    <cellStyle name="常规 2 3 2 2 3 5" xfId="7422"/>
    <cellStyle name="常规 10 4 3 3 2" xfId="7423"/>
    <cellStyle name="标题 4 2" xfId="7424"/>
    <cellStyle name="常规 6 2 2 3 2 5" xfId="7425"/>
    <cellStyle name="常规 10 3 2 2 5 2 2" xfId="7426"/>
    <cellStyle name="40% - 强调文字颜色 3 2 8 2" xfId="7427"/>
    <cellStyle name="常规 4 2 2 3 2 3 4 2 2" xfId="7428"/>
    <cellStyle name="常规 3 2 2 3 9" xfId="7429"/>
    <cellStyle name="常规 7 2 2 2 2 3 2" xfId="7430"/>
    <cellStyle name="40% - 强调文字颜色 4 2 2 2 2 5" xfId="7431"/>
    <cellStyle name="常规 58 2 5 3" xfId="7432"/>
    <cellStyle name="常规 3 2 3 2 2 3 3 2 2" xfId="7433"/>
    <cellStyle name="常规 6 2 8 2 2" xfId="7434"/>
    <cellStyle name="40% - 强调文字颜色 4 2 3 4" xfId="7435"/>
    <cellStyle name="20% - 强调文字颜色 4 2 2 11 2" xfId="7436"/>
    <cellStyle name="60% - 强调文字颜色 6 2 3 2 3 3" xfId="7437"/>
    <cellStyle name="标题 5" xfId="7438"/>
    <cellStyle name="常规 10 3 2 2 5 3" xfId="7439"/>
    <cellStyle name="常规 2 3 4 3 5 2" xfId="7440"/>
    <cellStyle name="40% - 强调文字颜色 1 2 6 3 2" xfId="7441"/>
    <cellStyle name="常规 2 4 3 3 10" xfId="7442"/>
    <cellStyle name="常规 4 2 3 2 2 3 4 3" xfId="7443"/>
    <cellStyle name="常规 2 2 2 4 2 6 2" xfId="7444"/>
    <cellStyle name="常规 10 6 3 6 2" xfId="7445"/>
    <cellStyle name="60% - 强调文字颜色 6 2 3 8 2" xfId="7446"/>
    <cellStyle name="常规 3 9 3 6 3" xfId="7447"/>
    <cellStyle name="常规 19 5 3" xfId="7448"/>
    <cellStyle name="常规 24 5 3" xfId="7449"/>
    <cellStyle name="40% - 强调文字颜色 3 2 9 2" xfId="7450"/>
    <cellStyle name="常规 16 2 2 4" xfId="7451"/>
    <cellStyle name="常规 21 2 2 4" xfId="7452"/>
    <cellStyle name="常规 55 4 2 2 2" xfId="7453"/>
    <cellStyle name="标题 3 2" xfId="7454"/>
    <cellStyle name="常规 10 3 5 6 2" xfId="7455"/>
    <cellStyle name="常规 2 3 2 2 3 4 2" xfId="7456"/>
    <cellStyle name="标题 3 2 3" xfId="7457"/>
    <cellStyle name="常规 17 3 9" xfId="7458"/>
    <cellStyle name="常规 22 3 9" xfId="7459"/>
    <cellStyle name="20% - 强调文字颜色 1 2 2 11" xfId="7460"/>
    <cellStyle name="常规 2 2 2 3 3 6 2" xfId="7461"/>
    <cellStyle name="60% - 强调文字颜色 3 2 2 2 3" xfId="7462"/>
    <cellStyle name="常规 21 2 2 2 3 3 2" xfId="7463"/>
    <cellStyle name="常规 7 9" xfId="7464"/>
    <cellStyle name="常规 29 4 3 3" xfId="7465"/>
    <cellStyle name="常规 34 4 3 3" xfId="7466"/>
    <cellStyle name="解释性文本 2 2 2 3 3" xfId="7467"/>
    <cellStyle name="60% - 强调文字颜色 1 2 2 5 4 2" xfId="7468"/>
    <cellStyle name="常规 2 4 3 2 2 5" xfId="7469"/>
    <cellStyle name="60% - 强调文字颜色 6 2 3 2 4 2" xfId="7470"/>
    <cellStyle name="常规 6 4 2 3 2 6 2 2" xfId="7471"/>
    <cellStyle name="常规 7 2 2 2 3 5" xfId="7472"/>
    <cellStyle name="常规 5 5 4 3 2" xfId="7473"/>
    <cellStyle name="常规 2 18 2" xfId="7474"/>
    <cellStyle name="常规 10 3 6 7" xfId="7475"/>
    <cellStyle name="常规 2 3 2 2 4 5" xfId="7476"/>
    <cellStyle name="常规 10 4 3 4 2" xfId="7477"/>
    <cellStyle name="常规 21 4 2 5 2 2" xfId="7478"/>
    <cellStyle name="40% - 强调文字颜色 4 13 2" xfId="7479"/>
    <cellStyle name="常规 3 3 2 7" xfId="7480"/>
    <cellStyle name="常规 6 7 3 4 3" xfId="7481"/>
    <cellStyle name="常规 8 3 2 2 6 3" xfId="7482"/>
    <cellStyle name="40% - 强调文字颜色 4 2 3 6 2" xfId="7483"/>
    <cellStyle name="常规 6 10 4 7" xfId="7484"/>
    <cellStyle name="常规 6 3 3 2 7 2" xfId="7485"/>
    <cellStyle name="常规 43 4 3 3" xfId="7486"/>
    <cellStyle name="常规 38 4 3 3" xfId="7487"/>
    <cellStyle name="20% - 强调文字颜色 4 2 3 3 5" xfId="7488"/>
    <cellStyle name="60% - 强调文字颜色 5 2 2 2 3 2 3" xfId="7489"/>
    <cellStyle name="常规 2 4 3 3 3 4" xfId="7490"/>
    <cellStyle name="常规 3 2 3 5 7" xfId="7491"/>
    <cellStyle name="常规 3 2 2 5 8" xfId="7492"/>
    <cellStyle name="40% - 强调文字颜色 6 2 2 5 4 3" xfId="7493"/>
    <cellStyle name="常规 2 4 3 2 3 5" xfId="7494"/>
    <cellStyle name="常规 2 4 5 3 3 2 2" xfId="7495"/>
    <cellStyle name="40% - 强调文字颜色 3 2 2 2 5" xfId="7496"/>
    <cellStyle name="常规 2 2 3 3 2 4 3 3" xfId="7497"/>
    <cellStyle name="40% - 强调文字颜色 1 2 8 2" xfId="7498"/>
    <cellStyle name="常规 2 9 2 7 2" xfId="7499"/>
    <cellStyle name="常规 10 4 3 5 2" xfId="7500"/>
    <cellStyle name="40% - 强调文字颜色 4 14 2" xfId="7501"/>
    <cellStyle name="常规 3 3 3 7" xfId="7502"/>
    <cellStyle name="常规 6 7 3 5 3" xfId="7503"/>
    <cellStyle name="40% - 强调文字颜色 4 20" xfId="7504"/>
    <cellStyle name="40% - 强调文字颜色 4 15" xfId="7505"/>
    <cellStyle name="常规 3 3 4 2 2 5 2" xfId="7506"/>
    <cellStyle name="常规 12 3 2 3 3 2" xfId="7507"/>
    <cellStyle name="常规 10 4 3 6 2" xfId="7508"/>
    <cellStyle name="40% - 强调文字颜色 4 20 2" xfId="7509"/>
    <cellStyle name="40% - 强调文字颜色 4 15 2" xfId="7510"/>
    <cellStyle name="常规 3 3 4 7" xfId="7511"/>
    <cellStyle name="常规 6 7 3 6 3" xfId="7512"/>
    <cellStyle name="常规 6 6 2 3 2 3" xfId="7513"/>
    <cellStyle name="常规 3 3 2 4 3" xfId="7514"/>
    <cellStyle name="常规 47 2 3 4 2" xfId="7515"/>
    <cellStyle name="常规 52 2 3 4 2" xfId="7516"/>
    <cellStyle name="20% - 强调文字颜色 6 2 2 2 2 2" xfId="7517"/>
    <cellStyle name="常规 2 6 3 3 5 2 2" xfId="7518"/>
    <cellStyle name="常规 5 4 4 5" xfId="7519"/>
    <cellStyle name="40% - 强调文字颜色 5 2 2 3" xfId="7520"/>
    <cellStyle name="20% - 强调文字颜色 5 2 3 2 2 3" xfId="7521"/>
    <cellStyle name="常规 6 5 2 3 3 3" xfId="7522"/>
    <cellStyle name="常规 2 2 3 4 2 3 3" xfId="7523"/>
    <cellStyle name="常规 4 2 5 2 2" xfId="7524"/>
    <cellStyle name="常规 7 14 2" xfId="7525"/>
    <cellStyle name="常规 7 2 6 2 3" xfId="7526"/>
    <cellStyle name="常规 3 2 2 2 2 4 6" xfId="7527"/>
    <cellStyle name="常规 6 2 4 4 6" xfId="7528"/>
    <cellStyle name="60% - 强调文字颜色 1 2 2 4 3 2" xfId="7529"/>
    <cellStyle name="常规 6 2 3 2 2 6 2" xfId="7530"/>
    <cellStyle name="常规 58 4 4 2 2" xfId="7531"/>
    <cellStyle name="常规 45 4 5" xfId="7532"/>
    <cellStyle name="常规 50 4 5" xfId="7533"/>
    <cellStyle name="常规 5 2 3 2 2 3 5" xfId="7534"/>
    <cellStyle name="常规 2 3 3 4 2 3 5" xfId="7535"/>
    <cellStyle name="常规 6 4 4 8" xfId="7536"/>
    <cellStyle name="常规 4 2 5 3 2" xfId="7537"/>
    <cellStyle name="常规 10 3 3 6" xfId="7538"/>
    <cellStyle name="常规 2 2 2 2 2 3 3 3 2 2" xfId="7539"/>
    <cellStyle name="常规 6 3 2 10 2" xfId="7540"/>
    <cellStyle name="常规 6 6 3 2 2 7" xfId="7541"/>
    <cellStyle name="常规 7 14 3" xfId="7542"/>
    <cellStyle name="标题 4 2 2 3 2 2" xfId="7543"/>
    <cellStyle name="常规 9 4 6" xfId="7544"/>
    <cellStyle name="适中 2 4 4" xfId="7545"/>
    <cellStyle name="60% - 强调文字颜色 1 2 2 4 3 3" xfId="7546"/>
    <cellStyle name="常规 2 2 2 3 2 3 3 2 2" xfId="7547"/>
    <cellStyle name="常规 4 2 5 4" xfId="7548"/>
    <cellStyle name="常规 4 2 5 4 2" xfId="7549"/>
    <cellStyle name="20% - 强调文字颜色 1 8" xfId="7550"/>
    <cellStyle name="常规 4 2 5 5" xfId="7551"/>
    <cellStyle name="常规 2 2 2 2 7 2" xfId="7552"/>
    <cellStyle name="常规 4 7 5 2" xfId="7553"/>
    <cellStyle name="常规 15 2 2 4 5" xfId="7554"/>
    <cellStyle name="常规 6 9 3 4 3 2" xfId="7555"/>
    <cellStyle name="常规 5 3 2 7 2" xfId="7556"/>
    <cellStyle name="常规 2 25" xfId="7557"/>
    <cellStyle name="20% - 强调文字颜色 6 2 2 3 2 2" xfId="7558"/>
    <cellStyle name="常规 2 6 3 3 6 2 2" xfId="7559"/>
    <cellStyle name="常规 2 3 3 3 3 3 2" xfId="7560"/>
    <cellStyle name="常规 5 5 4 5" xfId="7561"/>
    <cellStyle name="常规 6 3 4 3 2 2 2" xfId="7562"/>
    <cellStyle name="常规 2 2 10 3 4" xfId="7563"/>
    <cellStyle name="常规 10 6 2 2 2 3" xfId="7564"/>
    <cellStyle name="常规 2 2 3 2 2 4 3" xfId="7565"/>
    <cellStyle name="常规 4 2 5 5 2" xfId="7566"/>
    <cellStyle name="20% - 强调文字颜色 2 8" xfId="7567"/>
    <cellStyle name="常规 2 2 2 2 7 2 2" xfId="7568"/>
    <cellStyle name="常规 4 3 4" xfId="7569"/>
    <cellStyle name="40% - 强调文字颜色 3 20 2" xfId="7570"/>
    <cellStyle name="40% - 强调文字颜色 3 15 2" xfId="7571"/>
    <cellStyle name="常规 10 2 2 2 2 4" xfId="7572"/>
    <cellStyle name="20% - 强调文字颜色 5 2 2 2 5 2" xfId="7573"/>
    <cellStyle name="20% - 强调文字颜色 2 2 4 2 3" xfId="7574"/>
    <cellStyle name="常规 2 2 3 5 5 3" xfId="7575"/>
    <cellStyle name="60% - 强调文字颜色 3 2 5 4 2" xfId="7576"/>
    <cellStyle name="常规 2 8 9" xfId="7577"/>
    <cellStyle name="常规 17 3 2 4 2" xfId="7578"/>
    <cellStyle name="常规 22 3 2 4 2" xfId="7579"/>
    <cellStyle name="60% - 强调文字颜色 6 2 3 2 4" xfId="7580"/>
    <cellStyle name="常规 6 4 2 3 2 6 2" xfId="7581"/>
    <cellStyle name="常规 4 7 6" xfId="7582"/>
    <cellStyle name="常规 2 4 10 2" xfId="7583"/>
    <cellStyle name="常规 7 3 2 2 2 7 2" xfId="7584"/>
    <cellStyle name="40% - 强调文字颜色 6 2 6 4" xfId="7585"/>
    <cellStyle name="60% - 强调文字颜色 2 2 6 4 2" xfId="7586"/>
    <cellStyle name="常规 21 3 3 4 2" xfId="7587"/>
    <cellStyle name="40% - 强调文字颜色 1 9" xfId="7588"/>
    <cellStyle name="常规 56 4 5" xfId="7589"/>
    <cellStyle name="常规 3 9 2 3 2 2" xfId="7590"/>
    <cellStyle name="强调文字颜色 4 2 8" xfId="7591"/>
    <cellStyle name="40% - 强调文字颜色 3 2 2 2 3 6" xfId="7592"/>
    <cellStyle name="常规 6 6 2 3 4 5" xfId="7593"/>
    <cellStyle name="常规 10 3 2 2 2 3 3" xfId="7594"/>
    <cellStyle name="常规 9 6 2 3 2" xfId="7595"/>
    <cellStyle name="常规 2 2 12 4 2" xfId="7596"/>
    <cellStyle name="常规 9 2 3 3 3 4" xfId="7597"/>
    <cellStyle name="常规 10 3 5 3 3" xfId="7598"/>
    <cellStyle name="常规 10 2 2 4 2 4 2 2" xfId="7599"/>
    <cellStyle name="常规 2" xfId="7600"/>
    <cellStyle name="常规 10 6 2 2 3 3" xfId="7601"/>
    <cellStyle name="常规 2 2 3 2 2 5 3" xfId="7602"/>
    <cellStyle name="常规 3 14 2 2" xfId="7603"/>
    <cellStyle name="常规 3 2 2 2 2 5 3" xfId="7604"/>
    <cellStyle name="常规 2 2 5 4 3 2 2" xfId="7605"/>
    <cellStyle name="40% - 强调文字颜色 1 9 2" xfId="7606"/>
    <cellStyle name="常规 56 4 5 2" xfId="7607"/>
    <cellStyle name="常规 7 2 5 3 2 3 3" xfId="7608"/>
    <cellStyle name="20% - 强调文字颜色 4 2 14" xfId="7609"/>
    <cellStyle name="常规 10 2 3 2 2 8" xfId="7610"/>
    <cellStyle name="常规 3 9 2 3 2 2 2" xfId="7611"/>
    <cellStyle name="强调文字颜色 4 2 8 2" xfId="7612"/>
    <cellStyle name="常规 9 2 3 2 7 2 2" xfId="7613"/>
    <cellStyle name="常规 10 7 4 2 3" xfId="7614"/>
    <cellStyle name="常规 7 3 3 3 2 3 2 2 2" xfId="7615"/>
    <cellStyle name="强调文字颜色 6 2 2 10 3" xfId="7616"/>
    <cellStyle name="常规 2 2 4 4 2 5" xfId="7617"/>
    <cellStyle name="常规 30 3 4 2" xfId="7618"/>
    <cellStyle name="常规 25 3 4 2" xfId="7619"/>
    <cellStyle name="常规 3 2 2 2 2 4 2 2" xfId="7620"/>
    <cellStyle name="40% - 强调文字颜色 2 2 11 2" xfId="7621"/>
    <cellStyle name="常规 26 2 2 4 2" xfId="7622"/>
    <cellStyle name="常规 31 2 2 4 2" xfId="7623"/>
    <cellStyle name="常规 2 3 5 4 2 2" xfId="7624"/>
    <cellStyle name="常规 2 4 4 4 5" xfId="7625"/>
    <cellStyle name="常规 9 3 2 2 4" xfId="7626"/>
    <cellStyle name="40% - 强调文字颜色 4 2 2 3 2 3" xfId="7627"/>
    <cellStyle name="常规 2 3 2 3 4 5 2" xfId="7628"/>
    <cellStyle name="警告文本 2 2 2 2 3 2" xfId="7629"/>
    <cellStyle name="常规 10 8 2 2 2 2 2" xfId="7630"/>
    <cellStyle name="常规 2 2 5 2 2 4 2 2" xfId="7631"/>
    <cellStyle name="常规 15 4 9" xfId="7632"/>
    <cellStyle name="40% - 强调文字颜色 2 2 14 2" xfId="7633"/>
    <cellStyle name="常规 5 3 3 5" xfId="7634"/>
    <cellStyle name="常规 6 2 2 4 3 3 2 2" xfId="7635"/>
    <cellStyle name="常规 7 2 4 2 2 3 3 3" xfId="7636"/>
    <cellStyle name="60% - 强调文字颜色 1 2 3 2 6" xfId="7637"/>
    <cellStyle name="常规 3 2 6 2 3 2 2" xfId="7638"/>
    <cellStyle name="常规 5 4 2 4 2 2" xfId="7639"/>
    <cellStyle name="常规 10 9 2 2 2 2" xfId="7640"/>
    <cellStyle name="常规 7 2 4 2 3 5" xfId="7641"/>
    <cellStyle name="常规 2 2 6 2 2 4 2" xfId="7642"/>
    <cellStyle name="常规 4 2 2 2 2 2 6 2" xfId="7643"/>
    <cellStyle name="常规 47 2 4 2 2" xfId="7644"/>
    <cellStyle name="常规 52 2 4 2 2" xfId="7645"/>
    <cellStyle name="常规 3 3 2 3 3 3 2 2" xfId="7646"/>
    <cellStyle name="常规 10 3 2 2 2 5" xfId="7647"/>
    <cellStyle name="40% - 强调文字颜色 2 2 2 10" xfId="7648"/>
    <cellStyle name="常规 6 12 3 5" xfId="7649"/>
    <cellStyle name="常规 3 4 3 2 2 6" xfId="7650"/>
    <cellStyle name="常规 10 10 5 3" xfId="7651"/>
    <cellStyle name="40% - 强调文字颜色 1 2 2 2 3 3" xfId="7652"/>
    <cellStyle name="常规 4 6 2 3 4 2" xfId="7653"/>
    <cellStyle name="40% - 强调文字颜色 2 2 2 10 2" xfId="7654"/>
    <cellStyle name="40% - 强调文字颜色 2 2 2 11 2" xfId="7655"/>
    <cellStyle name="常规 6 12 3 6 2" xfId="7656"/>
    <cellStyle name="常规 7 3 4 2 7" xfId="7657"/>
    <cellStyle name="常规 6 5 2 4 2 5" xfId="7658"/>
    <cellStyle name="常规 39 2 2 3 2" xfId="7659"/>
    <cellStyle name="常规 44 2 2 3 2" xfId="7660"/>
    <cellStyle name="常规 6 5 3 3 2 6 3" xfId="7661"/>
    <cellStyle name="检查单元格 2 3 2 4" xfId="7662"/>
    <cellStyle name="常规 3 3 2 3 3 2 3" xfId="7663"/>
    <cellStyle name="常规 9 2 2 8 2" xfId="7664"/>
    <cellStyle name="常规 52 2 3 3" xfId="7665"/>
    <cellStyle name="常规 47 2 3 3" xfId="7666"/>
    <cellStyle name="常规 7 7 2 3 4 2" xfId="7667"/>
    <cellStyle name="常规 6 6 3 2 4 2 2 2" xfId="7668"/>
    <cellStyle name="常规 2 2 9 2 3 4" xfId="7669"/>
    <cellStyle name="40% - 强调文字颜色 2 2 2 2 2" xfId="7670"/>
    <cellStyle name="常规 2 2 2 3 4 3 5" xfId="7671"/>
    <cellStyle name="常规 8 3 6 3 2" xfId="7672"/>
    <cellStyle name="注释 2 3 4 3" xfId="7673"/>
    <cellStyle name="常规 2 2 2 5 5" xfId="7674"/>
    <cellStyle name="常规 45 2 2 2 2" xfId="7675"/>
    <cellStyle name="常规 50 2 2 2 2" xfId="7676"/>
    <cellStyle name="常规 2 3 3 2 3 2" xfId="7677"/>
    <cellStyle name="常规 11 3 5 4" xfId="7678"/>
    <cellStyle name="常规 2 3 3 2 3 2 2" xfId="7679"/>
    <cellStyle name="40% - 强调文字颜色 2 2 2 2 2 3 2" xfId="7680"/>
    <cellStyle name="常规 6 2 2 6 3 3" xfId="7681"/>
    <cellStyle name="常规 2 3 4 2 4 2 2" xfId="7682"/>
    <cellStyle name="常规 7 3 4 2 2 3" xfId="7683"/>
    <cellStyle name="常规 7 3 2 2 4 2" xfId="7684"/>
    <cellStyle name="常规 57 9" xfId="7685"/>
    <cellStyle name="常规 6 3 2 2 2 7 3" xfId="7686"/>
    <cellStyle name="40% - 强调文字颜色 2 2 2 2 2 4" xfId="7687"/>
    <cellStyle name="常规 5 6 2 3 3 3" xfId="7688"/>
    <cellStyle name="常规 4 4 6 3" xfId="7689"/>
    <cellStyle name="常规 2 4 3 2 4 5 2 2" xfId="7690"/>
    <cellStyle name="常规 37 2 2 6 2" xfId="7691"/>
    <cellStyle name="60% - 强调文字颜色 5 2 6 3" xfId="7692"/>
    <cellStyle name="40% - 强调文字颜色 1 17 2" xfId="7693"/>
    <cellStyle name="20% - 强调文字颜色 5 2 2 4 3 3" xfId="7694"/>
    <cellStyle name="常规 19 3 3 3" xfId="7695"/>
    <cellStyle name="常规 24 3 3 3" xfId="7696"/>
    <cellStyle name="20% - 强调文字颜色 6 19" xfId="7697"/>
    <cellStyle name="常规 2 2 3 3 4 4 3" xfId="7698"/>
    <cellStyle name="常规 6 2 2 11 2" xfId="7699"/>
    <cellStyle name="常规 2 2 6 3 6 3" xfId="7700"/>
    <cellStyle name="40% - 强调文字颜色 2 2 2 2 2 4 3" xfId="7701"/>
    <cellStyle name="常规 2 3 4 2 4 3 3" xfId="7702"/>
    <cellStyle name="常规 7 3 4 2 3 4" xfId="7703"/>
    <cellStyle name="常规 2 2 3" xfId="7704"/>
    <cellStyle name="40% - 强调文字颜色 2 2 2 2 2 6" xfId="7705"/>
    <cellStyle name="常规 32 2 3 4 2 2" xfId="7706"/>
    <cellStyle name="常规 13 4 4 3" xfId="7707"/>
    <cellStyle name="40% - 强调文字颜色 2 2 2 2 3 2" xfId="7708"/>
    <cellStyle name="40% - 强调文字颜色 3 2 3 2 3 2" xfId="7709"/>
    <cellStyle name="常规 3 2 2 3 2 2 8" xfId="7710"/>
    <cellStyle name="常规 6 13 8" xfId="7711"/>
    <cellStyle name="40% - 强调文字颜色 5 5 2" xfId="7712"/>
    <cellStyle name="常规 6 6 10" xfId="7713"/>
    <cellStyle name="强调文字颜色 5 2 2 2 10 2" xfId="7714"/>
    <cellStyle name="常规 10 8 2 2 3 3" xfId="7715"/>
    <cellStyle name="常规 6 5 3 3 2 2 6" xfId="7716"/>
    <cellStyle name="20% - 强调文字颜色 3 7 2" xfId="7717"/>
    <cellStyle name="常规 11 3 3 3 3" xfId="7718"/>
    <cellStyle name="常规 2 3 2" xfId="7719"/>
    <cellStyle name="常规 2 3 5 2 2 2 2 2" xfId="7720"/>
    <cellStyle name="常规 5 2 10 2" xfId="7721"/>
    <cellStyle name="汇总 2 2 2 3 3 3" xfId="7722"/>
    <cellStyle name="60% - 强调文字颜色 2 2 3 2 4 3" xfId="7723"/>
    <cellStyle name="常规 49 2 4 2" xfId="7724"/>
    <cellStyle name="常规 54 2 4 2" xfId="7725"/>
    <cellStyle name="常规 2 3 12 2 2" xfId="7726"/>
    <cellStyle name="常规 6 5 4 3 2 3" xfId="7727"/>
    <cellStyle name="注释 14 2" xfId="7728"/>
    <cellStyle name="60% - 强调文字颜色 3 2 2 6 2" xfId="7729"/>
    <cellStyle name="常规 3 3 2 3 2 2 5 2" xfId="7730"/>
    <cellStyle name="常规 6 2 2 2 2 3 3 2" xfId="7731"/>
    <cellStyle name="常规 2 2 3 4 2 2 4 2 2" xfId="7732"/>
    <cellStyle name="常规 38 2 2 7" xfId="7733"/>
    <cellStyle name="标题 5 2 3 2" xfId="7734"/>
    <cellStyle name="常规 6 3 3 3 2 2 2" xfId="7735"/>
    <cellStyle name="40% - 强调文字颜色 2 2 2 2 4" xfId="7736"/>
    <cellStyle name="常规 4 4 9 2" xfId="7737"/>
    <cellStyle name="40% - 强调文字颜色 2 2 2 2 6" xfId="7738"/>
    <cellStyle name="常规 2 4 3 2 2 2 2 2" xfId="7739"/>
    <cellStyle name="常规 3 2 2 4 5 2 2" xfId="7740"/>
    <cellStyle name="常规 2 4 7 2" xfId="7741"/>
    <cellStyle name="常规 7 2 2 2 4 4 3" xfId="7742"/>
    <cellStyle name="常规 2 11 2 3" xfId="7743"/>
    <cellStyle name="常规 54 6 3" xfId="7744"/>
    <cellStyle name="常规 49 6 3" xfId="7745"/>
    <cellStyle name="20% - 强调文字颜色 1 2 2 3 2" xfId="7746"/>
    <cellStyle name="常规 4 2 2 3 3 5 2 2" xfId="7747"/>
    <cellStyle name="常规 6 7 2 2 4 2 2 2" xfId="7748"/>
    <cellStyle name="40% - 强调文字颜色 5 2 2 2 10" xfId="7749"/>
    <cellStyle name="20% - 强调文字颜色 3 2 2 2 3 4 3" xfId="7750"/>
    <cellStyle name="常规 2 4 3 6 3" xfId="7751"/>
    <cellStyle name="常规 6 4 4 2 2 4" xfId="7752"/>
    <cellStyle name="常规 9 2 2 2 2 3 2" xfId="7753"/>
    <cellStyle name="常规 2 9 2 9" xfId="7754"/>
    <cellStyle name="常规 15 2 3 2 3 2" xfId="7755"/>
    <cellStyle name="20% - 强调文字颜色 4 2 2 2 3 3" xfId="7756"/>
    <cellStyle name="常规 10 12 4 2" xfId="7757"/>
    <cellStyle name="40% - 强调文字颜色 1 2 2 4 2 2" xfId="7758"/>
    <cellStyle name="常规 3 2 3 2 3 4" xfId="7759"/>
    <cellStyle name="常规 4 3 4 3 4 3" xfId="7760"/>
    <cellStyle name="常规 10 2 6 2 5 2 2" xfId="7761"/>
    <cellStyle name="常规 5 3 3 2 5 2" xfId="7762"/>
    <cellStyle name="40% - 强调文字颜色 2 2 2 2 7" xfId="7763"/>
    <cellStyle name="常规 2 4 8 2" xfId="7764"/>
    <cellStyle name="常规 2 11 3 3" xfId="7765"/>
    <cellStyle name="常规 49 7 3" xfId="7766"/>
    <cellStyle name="常规 54 7 3" xfId="7767"/>
    <cellStyle name="20% - 强调文字颜色 1 17 2" xfId="7768"/>
    <cellStyle name="常规 7 7 2 6 2 2" xfId="7769"/>
    <cellStyle name="警告文本 2 3 2 6" xfId="7770"/>
    <cellStyle name="20% - 强调文字颜色 1 2 2 4 2" xfId="7771"/>
    <cellStyle name="强调文字颜色 1 2 3 3 4 2" xfId="7772"/>
    <cellStyle name="常规 6 10 2 5 2" xfId="7773"/>
    <cellStyle name="40% - 强调文字颜色 5 2 2 5 4" xfId="7774"/>
    <cellStyle name="常规 6 10 4 3 2" xfId="7775"/>
    <cellStyle name="强调文字颜色 1 2 3 5 2 2" xfId="7776"/>
    <cellStyle name="常规 28 3 3 4" xfId="7777"/>
    <cellStyle name="40% - 强调文字颜色 2 2 2 2 8 3" xfId="7778"/>
    <cellStyle name="常规 7 2 4 8 2 2" xfId="7779"/>
    <cellStyle name="常规 7 4 4 7" xfId="7780"/>
    <cellStyle name="常规 2 4 3 2 2" xfId="7781"/>
    <cellStyle name="常规 2 4 7 3" xfId="7782"/>
    <cellStyle name="常规 14 3 2 2 2 2 2" xfId="7783"/>
    <cellStyle name="常规 7 2 3 5 3 2 2 2" xfId="7784"/>
    <cellStyle name="常规 2 6 2 4 4 2 3" xfId="7785"/>
    <cellStyle name="常规 7 4 2 2 3 3" xfId="7786"/>
    <cellStyle name="常规 3 5 2 3 4 3" xfId="7787"/>
    <cellStyle name="20% - 强调文字颜色 2 2 3 2 3 3" xfId="7788"/>
    <cellStyle name="常规 10 2 2 2 4 6" xfId="7789"/>
    <cellStyle name="常规 4 2 2 10 2" xfId="7790"/>
    <cellStyle name="常规 6 12 2 2 3 3" xfId="7791"/>
    <cellStyle name="常规 5 2 4 3 4 2 2" xfId="7792"/>
    <cellStyle name="常规 16 6 2" xfId="7793"/>
    <cellStyle name="常规 21 6 2" xfId="7794"/>
    <cellStyle name="常规 13 5" xfId="7795"/>
    <cellStyle name="40% - 强调文字颜色 2 2 2 3" xfId="7796"/>
    <cellStyle name="常规 8 3 6 4" xfId="7797"/>
    <cellStyle name="40% - 强调文字颜色 2 2 2 3 2" xfId="7798"/>
    <cellStyle name="常规 8 3 6 4 2" xfId="7799"/>
    <cellStyle name="注释 2 3 5 3" xfId="7800"/>
    <cellStyle name="常规 2 9 2 7" xfId="7801"/>
    <cellStyle name="40% - 强调文字颜色 1 2 8" xfId="7802"/>
    <cellStyle name="常规 2 3 3 2 4 2" xfId="7803"/>
    <cellStyle name="常规 2 9 2 8" xfId="7804"/>
    <cellStyle name="40% - 强调文字颜色 1 2 9" xfId="7805"/>
    <cellStyle name="常规 2 3 3 2 4 3" xfId="7806"/>
    <cellStyle name="60% - 强调文字颜色 4 2 2 2 2 5" xfId="7807"/>
    <cellStyle name="常规 10 2 2 2 2 3 2 2 2" xfId="7808"/>
    <cellStyle name="常规 7 2 4 3 2 6 3" xfId="7809"/>
    <cellStyle name="常规 7 2 4 4 2 4" xfId="7810"/>
    <cellStyle name="常规 2 2 3 2 2 4 4 3" xfId="7811"/>
    <cellStyle name="输出 2 2 4 2 2 2" xfId="7812"/>
    <cellStyle name="常规 7 2 2 3 4 4 3" xfId="7813"/>
    <cellStyle name="常规 3 4 7 2" xfId="7814"/>
    <cellStyle name="常规 10 2 2 2 4 7" xfId="7815"/>
    <cellStyle name="常规 21 6 3" xfId="7816"/>
    <cellStyle name="常规 13 6" xfId="7817"/>
    <cellStyle name="常规 3 2 2 2 6 4 2" xfId="7818"/>
    <cellStyle name="常规 2 3 6 5 4 2" xfId="7819"/>
    <cellStyle name="40% - 强调文字颜色 2 2 2 4 2" xfId="7820"/>
    <cellStyle name="常规 8 3 6 5 2" xfId="7821"/>
    <cellStyle name="注释 2 3 6 3" xfId="7822"/>
    <cellStyle name="常规 2 9 3 7" xfId="7823"/>
    <cellStyle name="常规 2 3 3 2 5 2" xfId="7824"/>
    <cellStyle name="40% - 强调文字颜色 2 2 2 4 2 3" xfId="7825"/>
    <cellStyle name="常规 10 6 2 2 3 2 2" xfId="7826"/>
    <cellStyle name="常规 2 2 3 2 2 5 2 2" xfId="7827"/>
    <cellStyle name="常规 4 6 6 2" xfId="7828"/>
    <cellStyle name="40% - 强调文字颜色 4 2 2 3 3" xfId="7829"/>
    <cellStyle name="常规 10 2 2 3 5 2" xfId="7830"/>
    <cellStyle name="常规 6 4 3 4 2 2 2" xfId="7831"/>
    <cellStyle name="常规 2 3 3 2 2 3 2 3" xfId="7832"/>
    <cellStyle name="常规 2 8 2 2 2" xfId="7833"/>
    <cellStyle name="常规 6 3 7 3" xfId="7834"/>
    <cellStyle name="常规 4 3 6 3 2" xfId="7835"/>
    <cellStyle name="20% - 强调文字颜色 2 2 4 2" xfId="7836"/>
    <cellStyle name="常规 2 2 3 5 5" xfId="7837"/>
    <cellStyle name="常规 45 2 3 2 2" xfId="7838"/>
    <cellStyle name="常规 50 2 3 2 2" xfId="7839"/>
    <cellStyle name="常规 6 5 2 4 2 2 2" xfId="7840"/>
    <cellStyle name="常规 6 2 12 2 2" xfId="7841"/>
    <cellStyle name="常规 6 2 2 3 9 2" xfId="7842"/>
    <cellStyle name="常规 7 2 5 2 2 3 2 2" xfId="7843"/>
    <cellStyle name="常规 2 2 9 5 4" xfId="7844"/>
    <cellStyle name="常规 5 3 2 2 5" xfId="7845"/>
    <cellStyle name="常规 9 5 3 9 2" xfId="7846"/>
    <cellStyle name="强调文字颜色 3 2 2 3 2 3" xfId="7847"/>
    <cellStyle name="常规 2 3 3 4 2 2" xfId="7848"/>
    <cellStyle name="常规 11 5 4 4" xfId="7849"/>
    <cellStyle name="常规 2 2 4 4 5" xfId="7850"/>
    <cellStyle name="常规 2 3 2 3 5 2 2" xfId="7851"/>
    <cellStyle name="常规 4 2 4 4 2 2" xfId="7852"/>
    <cellStyle name="常规 2 3 4 3 2 7 2" xfId="7853"/>
    <cellStyle name="常规 6 9 4 2 3" xfId="7854"/>
    <cellStyle name="常规 11 6 2 3 4 2" xfId="7855"/>
    <cellStyle name="常规 2 3 3 2 3 6 2" xfId="7856"/>
    <cellStyle name="40% - 强调文字颜色 2 2 2 5 3 2" xfId="7857"/>
    <cellStyle name="常规 11 6 2 2 2 3" xfId="7858"/>
    <cellStyle name="常规 2 3 3 2 2 4 3" xfId="7859"/>
    <cellStyle name="40% - 强调文字颜色 2 2 2 5 3 3" xfId="7860"/>
    <cellStyle name="常规 7 14 2 2" xfId="7861"/>
    <cellStyle name="常规 6 5 2 4 2 3 2" xfId="7862"/>
    <cellStyle name="常规 8 7 2 2 2" xfId="7863"/>
    <cellStyle name="常规 2 3 3 4 3 2" xfId="7864"/>
    <cellStyle name="常规 2 2 4 5 5" xfId="7865"/>
    <cellStyle name="常规 45 2 4 2 2" xfId="7866"/>
    <cellStyle name="常规 50 2 4 2 2" xfId="7867"/>
    <cellStyle name="常规 2 10 2 6" xfId="7868"/>
    <cellStyle name="常规 6 3 2 2 2 3 6" xfId="7869"/>
    <cellStyle name="常规 2 10 8" xfId="7870"/>
    <cellStyle name="常规 49 2 6 3" xfId="7871"/>
    <cellStyle name="常规 54 2 6 3" xfId="7872"/>
    <cellStyle name="常规 2 3 4 3 2 8 2" xfId="7873"/>
    <cellStyle name="常规 6 2 3 5 2 2" xfId="7874"/>
    <cellStyle name="常规 28 4 2 2 2" xfId="7875"/>
    <cellStyle name="常规 33 4 2 2 2" xfId="7876"/>
    <cellStyle name="常规 6 9 4 3 3" xfId="7877"/>
    <cellStyle name="常规 11 6 2 2 3 3" xfId="7878"/>
    <cellStyle name="20% - 强调文字颜色 3 2 7" xfId="7879"/>
    <cellStyle name="常规 2 3 3 2 2 5 3" xfId="7880"/>
    <cellStyle name="常规 10 2 5 5 2 2" xfId="7881"/>
    <cellStyle name="常规 2 4 4 2 3" xfId="7882"/>
    <cellStyle name="常规 6 5 2 4 2 4" xfId="7883"/>
    <cellStyle name="常规 6 5 3 3 2 6 2" xfId="7884"/>
    <cellStyle name="检查单元格 2 3 2 3" xfId="7885"/>
    <cellStyle name="常规 2 3 3 4 4" xfId="7886"/>
    <cellStyle name="40% - 强调文字颜色 4 2 2 2 3 5" xfId="7887"/>
    <cellStyle name="常规 2 2 2 2 3 3 3 3" xfId="7888"/>
    <cellStyle name="60% - 强调文字颜色 5 2 11" xfId="7889"/>
    <cellStyle name="标题 4 3 2" xfId="7890"/>
    <cellStyle name="20% - 强调文字颜色 4 10" xfId="7891"/>
    <cellStyle name="常规 6 2 2 3 2 6 2" xfId="7892"/>
    <cellStyle name="常规 2 3 4 3 4 6" xfId="7893"/>
    <cellStyle name="常规 3 2 2 3 2 3 4 3" xfId="7894"/>
    <cellStyle name="常规 6 14 4 3" xfId="7895"/>
    <cellStyle name="常规 2 7 2 3 3 2 2" xfId="7896"/>
    <cellStyle name="常规 11 6 2 5 3" xfId="7897"/>
    <cellStyle name="常规 15 3 2 2 6 3" xfId="7898"/>
    <cellStyle name="常规 2 3 5 2 2 4 2 2" xfId="7899"/>
    <cellStyle name="60% - 强调文字颜色 3 2 3 7 3" xfId="7900"/>
    <cellStyle name="20% - 强调文字颜色 2 2 2 5 4" xfId="7901"/>
    <cellStyle name="常规 2 6 2 2 2 4 3" xfId="7902"/>
    <cellStyle name="60% - 强调文字颜色 2 2 3 6" xfId="7903"/>
    <cellStyle name="常规 3 3 2 2 2 3 5" xfId="7904"/>
    <cellStyle name="强调文字颜色 5 2 2 7 2 2" xfId="7905"/>
    <cellStyle name="40% - 强调文字颜色 2 2 3 10" xfId="7906"/>
    <cellStyle name="常规 8 5 5 3 2" xfId="7907"/>
    <cellStyle name="常规 15 2 6 3" xfId="7908"/>
    <cellStyle name="常规 20 2 6 3" xfId="7909"/>
    <cellStyle name="60% - 强调文字颜色 1 2 3 6" xfId="7910"/>
    <cellStyle name="常规 2 2 2 2 4 2 3 3" xfId="7911"/>
    <cellStyle name="40% - 强调文字颜色 2 2 3 2" xfId="7912"/>
    <cellStyle name="常规 8 3 7 3" xfId="7913"/>
    <cellStyle name="常规 11 3 2 7" xfId="7914"/>
    <cellStyle name="常规 3 3 2 3 3 3 3" xfId="7915"/>
    <cellStyle name="常规 9 2 2 9 2" xfId="7916"/>
    <cellStyle name="常规 52 2 4 3" xfId="7917"/>
    <cellStyle name="常规 47 2 4 3" xfId="7918"/>
    <cellStyle name="常规 2 2 3 5 6" xfId="7919"/>
    <cellStyle name="20% - 强调文字颜色 2 2 4 3" xfId="7920"/>
    <cellStyle name="常规 45 2 3 2 3" xfId="7921"/>
    <cellStyle name="常规 50 2 3 2 3" xfId="7922"/>
    <cellStyle name="强调文字颜色 5 2 6 3 2 2" xfId="7923"/>
    <cellStyle name="常规 2 3 3 3 3 3" xfId="7924"/>
    <cellStyle name="常规 7 2 4 3 2 3 6" xfId="7925"/>
    <cellStyle name="常规 16 7 2" xfId="7926"/>
    <cellStyle name="常规 21 7 2" xfId="7927"/>
    <cellStyle name="常规 14 5" xfId="7928"/>
    <cellStyle name="常规 3 3 4 2 3 4 2 2" xfId="7929"/>
    <cellStyle name="40% - 强调文字颜色 2 2 3 3" xfId="7930"/>
    <cellStyle name="常规 11 3 2 8" xfId="7931"/>
    <cellStyle name="常规 3 4 2 2 3 6" xfId="7932"/>
    <cellStyle name="常规 39 2 2 4 2 2" xfId="7933"/>
    <cellStyle name="常规 44 2 2 4 2 2" xfId="7934"/>
    <cellStyle name="常规 4 2 5 4 6" xfId="7935"/>
    <cellStyle name="常规 38 2 3 4" xfId="7936"/>
    <cellStyle name="常规 43 2 3 4" xfId="7937"/>
    <cellStyle name="常规 2 5 3 5 2 3" xfId="7938"/>
    <cellStyle name="40% - 强调文字颜色 2 2 3 4 2" xfId="7939"/>
    <cellStyle name="40% - 强调文字颜色 2 2 3 5" xfId="7940"/>
    <cellStyle name="常规 2 4 2 8 3" xfId="7941"/>
    <cellStyle name="常规 6 6 4 4 4 3" xfId="7942"/>
    <cellStyle name="常规 6 12 2 2" xfId="7943"/>
    <cellStyle name="常规 7 3 3 2 2 2 4 2 2" xfId="7944"/>
    <cellStyle name="20% - 强调文字颜色 5 17 2" xfId="7945"/>
    <cellStyle name="常规 8 4 2 2 3 2 2" xfId="7946"/>
    <cellStyle name="警告文本 2 5 4 2 2" xfId="7947"/>
    <cellStyle name="40% - 强调文字颜色 6 2 2 4 4 3" xfId="7948"/>
    <cellStyle name="常规 6 4 2 2 2 2 4 2 2" xfId="7949"/>
    <cellStyle name="40% - 强调文字颜色 3 2 6 2 3" xfId="7950"/>
    <cellStyle name="常规 2 3 4 3 7 2" xfId="7951"/>
    <cellStyle name="常规 15 3 2 2 7 2" xfId="7952"/>
    <cellStyle name="40% - 强调文字颜色 2 2 3 8" xfId="7953"/>
    <cellStyle name="常规 4 3 11 2" xfId="7954"/>
    <cellStyle name="常规 14 5 3" xfId="7955"/>
    <cellStyle name="常规 10 11 3" xfId="7956"/>
    <cellStyle name="常规 2 7 5 4 2 3" xfId="7957"/>
    <cellStyle name="常规 10 11 3 2" xfId="7958"/>
    <cellStyle name="常规 6 4 2 2 4 2" xfId="7959"/>
    <cellStyle name="常规 6 2 3 2 2 7 3" xfId="7960"/>
    <cellStyle name="常规 10 2 2 3 2 3 3" xfId="7961"/>
    <cellStyle name="常规 6 5 2 5 5 2" xfId="7962"/>
    <cellStyle name="常规 6 4 2 3 2 3 3 3" xfId="7963"/>
    <cellStyle name="常规 14 4 2 2 2" xfId="7964"/>
    <cellStyle name="常规 7 2 4 5 3 2" xfId="7965"/>
    <cellStyle name="常规 10 11 4 2 2" xfId="7966"/>
    <cellStyle name="常规 11 2 4 3" xfId="7967"/>
    <cellStyle name="60% - 强调文字颜色 4 2 6 5" xfId="7968"/>
    <cellStyle name="常规 2 6 3 2 5 2" xfId="7969"/>
    <cellStyle name="20% - 强调文字颜色 4 4 2" xfId="7970"/>
    <cellStyle name="60% - 强调文字颜色 3 2 9 2" xfId="7971"/>
    <cellStyle name="常规 15 2 2 2 3 4" xfId="7972"/>
    <cellStyle name="强调文字颜色 1 2 6 3" xfId="7973"/>
    <cellStyle name="常规 6 3 5 3 5" xfId="7974"/>
    <cellStyle name="常规 6 3 2 2 3 2 3 2" xfId="7975"/>
    <cellStyle name="40% - 强调文字颜色 2 2 4 2" xfId="7976"/>
    <cellStyle name="常规 8 3 8 3" xfId="7977"/>
    <cellStyle name="常规 11 3 3 7" xfId="7978"/>
    <cellStyle name="常规 6 4 4 6" xfId="7979"/>
    <cellStyle name="常规 2 3 3 4 2 3 3" xfId="7980"/>
    <cellStyle name="20% - 强调文字颜色 6 2 3 2 2 3" xfId="7981"/>
    <cellStyle name="常规 7 5 2 3 3 3" xfId="7982"/>
    <cellStyle name="60% - 强调文字颜色 2 2 3 7 3" xfId="7983"/>
    <cellStyle name="常规 7 5 13" xfId="7984"/>
    <cellStyle name="20% - 强调文字颜色 1 2 2 5 4" xfId="7985"/>
    <cellStyle name="20% - 强调文字颜色 5 2 5 4" xfId="7986"/>
    <cellStyle name="常规 32 3" xfId="7987"/>
    <cellStyle name="常规 27 3" xfId="7988"/>
    <cellStyle name="常规 2 4 3 2 3 6 2" xfId="7989"/>
    <cellStyle name="常规 2 3 5 3" xfId="7990"/>
    <cellStyle name="常规 2 4 2 3 2 4 5" xfId="7991"/>
    <cellStyle name="40% - 强调文字颜色 5 2 2 6 2" xfId="7992"/>
    <cellStyle name="常规 5 6 2 2 2 3" xfId="7993"/>
    <cellStyle name="40% - 强调文字颜色 3 2 2 2 3 5" xfId="7994"/>
    <cellStyle name="常规 6 6 2 3 4 4" xfId="7995"/>
    <cellStyle name="常规 6 2 6 6 3" xfId="7996"/>
    <cellStyle name="40% - 强调文字颜色 2 2 4 3" xfId="7997"/>
    <cellStyle name="常规 2 3 4 2 2 3 3 2 2" xfId="7998"/>
    <cellStyle name="常规 6 4 2 2 2 2 2 3 2" xfId="7999"/>
    <cellStyle name="40% - 强调文字颜色 3 2 4 3 3" xfId="8000"/>
    <cellStyle name="常规 6 4 2 4 4 2 2" xfId="8001"/>
    <cellStyle name="常规 2 3 3 3 2 2 3 2" xfId="8002"/>
    <cellStyle name="常规 25 4 2 2" xfId="8003"/>
    <cellStyle name="常规 30 4 2 2" xfId="8004"/>
    <cellStyle name="常规 7 8 4 5 3" xfId="8005"/>
    <cellStyle name="常规 2 3 3 7 2 2 2" xfId="8006"/>
    <cellStyle name="常规 9 4 3 5" xfId="8007"/>
    <cellStyle name="好 2 4 4 2 2" xfId="8008"/>
    <cellStyle name="常规 4 4 5" xfId="8009"/>
    <cellStyle name="常规 46 2 2 5 2" xfId="8010"/>
    <cellStyle name="常规 51 2 2 5 2" xfId="8011"/>
    <cellStyle name="40% - 强调文字颜色 6 2 4 2" xfId="8012"/>
    <cellStyle name="常规 7 4 2 2 3 4" xfId="8013"/>
    <cellStyle name="常规 39 2 2 5 2 2" xfId="8014"/>
    <cellStyle name="常规 2 3 3 3 2 2 3 3" xfId="8015"/>
    <cellStyle name="常规 25 4 2 3" xfId="8016"/>
    <cellStyle name="常规 30 4 2 3" xfId="8017"/>
    <cellStyle name="常规 2 3 3 3 2 2 4" xfId="8018"/>
    <cellStyle name="常规 10 6 4 5 2" xfId="8019"/>
    <cellStyle name="常规 25 4 3" xfId="8020"/>
    <cellStyle name="常规 30 4 3" xfId="8021"/>
    <cellStyle name="常规 3 2 5 3 2 2 2" xfId="8022"/>
    <cellStyle name="常规 4 3 6 5 2" xfId="8023"/>
    <cellStyle name="常规 2 2 2 3 8 2 2" xfId="8024"/>
    <cellStyle name="60% - 强调文字颜色 4 2 4" xfId="8025"/>
    <cellStyle name="常规 2 2 3 2 4 2" xfId="8026"/>
    <cellStyle name="常规 10 5 2 2 2" xfId="8027"/>
    <cellStyle name="常规 2 2 2 2 2 4" xfId="8028"/>
    <cellStyle name="40% - 强调文字颜色 2 2 4 5" xfId="8029"/>
    <cellStyle name="60% - 强调文字颜色 2 2 3 8 2" xfId="8030"/>
    <cellStyle name="常规 9 4 2 2 3 3" xfId="8031"/>
    <cellStyle name="20% - 强调文字颜色 5 2 6 3" xfId="8032"/>
    <cellStyle name="常规 33 2" xfId="8033"/>
    <cellStyle name="常规 28 2" xfId="8034"/>
    <cellStyle name="常规 2 3 4 2 2 3 4 3" xfId="8035"/>
    <cellStyle name="40% - 强调文字颜色 2 2 5 2" xfId="8036"/>
    <cellStyle name="常规 8 3 9 3" xfId="8037"/>
    <cellStyle name="常规 3 6 2 3 2 3" xfId="8038"/>
    <cellStyle name="60% - 强调文字颜色 5 2 4" xfId="8039"/>
    <cellStyle name="常规 2 2 3 3 4 2" xfId="8040"/>
    <cellStyle name="常规 2 2 2 3 2 4" xfId="8041"/>
    <cellStyle name="常规 7 6 2 7 2" xfId="8042"/>
    <cellStyle name="40% - 强调文字颜色 2 2 5 2 2" xfId="8043"/>
    <cellStyle name="注释 2 6 4 3" xfId="8044"/>
    <cellStyle name="60% - 强调文字颜色 5 2 4 2" xfId="8045"/>
    <cellStyle name="常规 2 2 3 3 4 2 2" xfId="8046"/>
    <cellStyle name="常规 6 2 5 2 2 3" xfId="8047"/>
    <cellStyle name="常规 2 2 2 3 2 4 2" xfId="8048"/>
    <cellStyle name="常规 7 6 2 7 2 2" xfId="8049"/>
    <cellStyle name="常规 11 6 2 5 2" xfId="8050"/>
    <cellStyle name="常规 2 2 2 7 7" xfId="8051"/>
    <cellStyle name="60% - 强调文字颜色 2 2 3 8 3" xfId="8052"/>
    <cellStyle name="常规 4 3 6 2 2" xfId="8053"/>
    <cellStyle name="40% - 强调文字颜色 5 2 2 7 2" xfId="8054"/>
    <cellStyle name="40% - 强调文字颜色 2 2 5 3" xfId="8055"/>
    <cellStyle name="40% - 强调文字颜色 2 2 5 3 2" xfId="8056"/>
    <cellStyle name="常规 6 4 5 7 2" xfId="8057"/>
    <cellStyle name="常规 4 2 3 2 2 3 2 2 2" xfId="8058"/>
    <cellStyle name="常规 2 3 3 4 2 4 4 2" xfId="8059"/>
    <cellStyle name="常规 2 3 3 3 2 3 3 3" xfId="8060"/>
    <cellStyle name="常规 30 5 2 3" xfId="8061"/>
    <cellStyle name="常规 2 3 3 3 2 4 2 2" xfId="8062"/>
    <cellStyle name="常规 7 8 2 3 4" xfId="8063"/>
    <cellStyle name="常规 2 2 3 4 7 2 2" xfId="8064"/>
    <cellStyle name="40% - 强调文字颜色 5 2 3 3 2" xfId="8065"/>
    <cellStyle name="常规 6 2 5 4 2" xfId="8066"/>
    <cellStyle name="常规 2 3 3 3 2 3 4 3" xfId="8067"/>
    <cellStyle name="常规 3 8 2 4 2" xfId="8068"/>
    <cellStyle name="检查单元格 2 9" xfId="8069"/>
    <cellStyle name="40% - 强调文字颜色 5 2 2 5 3" xfId="8070"/>
    <cellStyle name="常规 9 2 2 2 4 3 2 2" xfId="8071"/>
    <cellStyle name="常规 11 6 2 7 2" xfId="8072"/>
    <cellStyle name="常规 4 3 6 6 2" xfId="8073"/>
    <cellStyle name="20% - 强调文字颜色 2 2 7 2" xfId="8074"/>
    <cellStyle name="常规 10 3 2 3 2 2" xfId="8075"/>
    <cellStyle name="常规 9 2 2 3 2 2 5" xfId="8076"/>
    <cellStyle name="常规 2 4 3 2 2 2 6 2" xfId="8077"/>
    <cellStyle name="常规 9 3 3 2 4 2" xfId="8078"/>
    <cellStyle name="60% - 强调文字颜色 2 2 4" xfId="8079"/>
    <cellStyle name="40% - 强调文字颜色 2 2 5 6" xfId="8080"/>
    <cellStyle name="20% - 强调文字颜色 5 2 2 4 5" xfId="8081"/>
    <cellStyle name="常规 3 3 2 3 3 5 2 2" xfId="8082"/>
    <cellStyle name="常规 24 3 5" xfId="8083"/>
    <cellStyle name="常规 19 3 5" xfId="8084"/>
    <cellStyle name="常规 6 4 2 2 3" xfId="8085"/>
    <cellStyle name="20% - 强调文字颜色 1 2 3 3 3 2" xfId="8086"/>
    <cellStyle name="常规 2 5 2 4 4 2" xfId="8087"/>
    <cellStyle name="40% - 强调文字颜色 5 2 3 9" xfId="8088"/>
    <cellStyle name="常规 6 12 4 5 2 2" xfId="8089"/>
    <cellStyle name="常规 15 2 2 3 2 2" xfId="8090"/>
    <cellStyle name="常规 20 2 2 3 2 2" xfId="8091"/>
    <cellStyle name="常规 2 2 5 2 3 5 2" xfId="8092"/>
    <cellStyle name="常规 7 3 2 5 4 2 2" xfId="8093"/>
    <cellStyle name="60% - 强调文字颜色 4 2 2 2 2 3" xfId="8094"/>
    <cellStyle name="常规 10 2 4 3 3 3" xfId="8095"/>
    <cellStyle name="60% - 强调文字颜色 4 2 2 3 2" xfId="8096"/>
    <cellStyle name="常规 3 3 2 4 2 2 2 2" xfId="8097"/>
    <cellStyle name="常规 10 2 4 4 3" xfId="8098"/>
    <cellStyle name="常规 4 3 4 2 2" xfId="8099"/>
    <cellStyle name="常规 6 9 3 4 6" xfId="8100"/>
    <cellStyle name="40% - 强调文字颜色 4 11" xfId="8101"/>
    <cellStyle name="常规 6 10 4 3 2 2 2" xfId="8102"/>
    <cellStyle name="常规 10 4 3 2" xfId="8103"/>
    <cellStyle name="常规 2 6 2 5" xfId="8104"/>
    <cellStyle name="常规 2 2 3 2 2 4 5 3" xfId="8105"/>
    <cellStyle name="常规 2 5 3 2 6 2 2" xfId="8106"/>
    <cellStyle name="常规 9 2 4 4 2 3" xfId="8107"/>
    <cellStyle name="常规 10 2 2 2 3 5 2 2" xfId="8108"/>
    <cellStyle name="常规 2 2 2 2 3 3 2 2" xfId="8109"/>
    <cellStyle name="常规 11 6 3 6 2" xfId="8110"/>
    <cellStyle name="常规 4 4 4 3" xfId="8111"/>
    <cellStyle name="常规 2 10 6" xfId="8112"/>
    <cellStyle name="常规 6 3 2 2 2 3 4" xfId="8113"/>
    <cellStyle name="常规 15 3 2 7 3" xfId="8114"/>
    <cellStyle name="常规 2 2 2 3 2 3 7" xfId="8115"/>
    <cellStyle name="常规 6 9 4 2" xfId="8116"/>
    <cellStyle name="常规 8 3 4 3 4" xfId="8117"/>
    <cellStyle name="常规 2 3 3 4 2 2 2" xfId="8118"/>
    <cellStyle name="60% - 强调文字颜色 4 2 2 5 2" xfId="8119"/>
    <cellStyle name="常规 10 2 4 6 3" xfId="8120"/>
    <cellStyle name="常规 5 2 2 3 5 2" xfId="8121"/>
    <cellStyle name="常规 10 15 3" xfId="8122"/>
    <cellStyle name="常规 29 3 2 2 2" xfId="8123"/>
    <cellStyle name="常规 34 3 2 2 2" xfId="8124"/>
    <cellStyle name="常规 4 3 4 4 2" xfId="8125"/>
    <cellStyle name="常规 6 9 3 4 5" xfId="8126"/>
    <cellStyle name="常规 5 3 2 9" xfId="8127"/>
    <cellStyle name="常规 3 3 4 3 4 2 2" xfId="8128"/>
    <cellStyle name="常规 4 4 4 4" xfId="8129"/>
    <cellStyle name="20% - 强调文字颜色 1 2" xfId="8130"/>
    <cellStyle name="常规 11 6 2 6 2" xfId="8131"/>
    <cellStyle name="40% - 强调文字颜色 6 2 3 2 4" xfId="8132"/>
    <cellStyle name="常规 2 3 3 4 2 2 3" xfId="8133"/>
    <cellStyle name="60% - 强调文字颜色 2 2 4 5" xfId="8134"/>
    <cellStyle name="警告文本 2 2 2 8 2 2" xfId="8135"/>
    <cellStyle name="60% - 强调文字颜色 2 2 5 5" xfId="8136"/>
    <cellStyle name="常规 2 5 3 3 3 2 2" xfId="8137"/>
    <cellStyle name="常规 21 3 2 5" xfId="8138"/>
    <cellStyle name="常规 2 6 12" xfId="8139"/>
    <cellStyle name="常规 10 7 3 2 3" xfId="8140"/>
    <cellStyle name="常规 2 2 4 3 2 5" xfId="8141"/>
    <cellStyle name="常规 30 2 4 2" xfId="8142"/>
    <cellStyle name="常规 25 2 4 2" xfId="8143"/>
    <cellStyle name="常规 7 8 2 7 3" xfId="8144"/>
    <cellStyle name="常规 3 2 2 2 2 3 2 2" xfId="8145"/>
    <cellStyle name="40% - 强调文字颜色 2 2 4" xfId="8146"/>
    <cellStyle name="常规 7 2 3 7 4 2 2" xfId="8147"/>
    <cellStyle name="常规 4 2 3 2 2 2 3 2 2" xfId="8148"/>
    <cellStyle name="常规 6 6 6 3 3" xfId="8149"/>
    <cellStyle name="常规 4 2 3 2 7 2" xfId="8150"/>
    <cellStyle name="常规 4 2 6 2 2" xfId="8151"/>
    <cellStyle name="20% - 强调文字颜色 1 2 3 2" xfId="8152"/>
    <cellStyle name="40% - 强调文字颜色 2 5 2" xfId="8153"/>
    <cellStyle name="常规 4 2 6 3" xfId="8154"/>
    <cellStyle name="20% - 强调文字颜色 1 2 4" xfId="8155"/>
    <cellStyle name="20% - 强调文字颜色 6 2 2 8 2" xfId="8156"/>
    <cellStyle name="常规 10 2 3 2 2 3 4" xfId="8157"/>
    <cellStyle name="常规 7 4 5 2 4 2 2" xfId="8158"/>
    <cellStyle name="常规 11 7 5 2" xfId="8159"/>
    <cellStyle name="常规 2 2 2 2 3 2 2 2" xfId="8160"/>
    <cellStyle name="40% - 强调文字颜色 3 2 2 2 2 5" xfId="8161"/>
    <cellStyle name="常规 6 6 2 3 3 4" xfId="8162"/>
    <cellStyle name="常规 6 2 6 5 3" xfId="8163"/>
    <cellStyle name="常规 4 6 4 2 2" xfId="8164"/>
    <cellStyle name="常规 2 2 2 4 2 3" xfId="8165"/>
    <cellStyle name="常规 7 2 3 4 2 2 3 2 2" xfId="8166"/>
    <cellStyle name="常规 6 4 3 3 3 6" xfId="8167"/>
    <cellStyle name="常规 2 2 3 2 6 6" xfId="8168"/>
    <cellStyle name="常规 15 4 2 2 2 2" xfId="8169"/>
    <cellStyle name="常规 2 2 7 2 2 5 2" xfId="8170"/>
    <cellStyle name="40% - 强调文字颜色 3 10 2" xfId="8171"/>
    <cellStyle name="强调文字颜色 5 2 3 5 3" xfId="8172"/>
    <cellStyle name="常规 15 2 9 2 2" xfId="8173"/>
    <cellStyle name="40% - 强调文字颜色 1 2 2 2 2 4" xfId="8174"/>
    <cellStyle name="常规 4 6 2 3 3 3" xfId="8175"/>
    <cellStyle name="常规 3 2 2 2 6 5" xfId="8176"/>
    <cellStyle name="常规 6 4 6 5 2" xfId="8177"/>
    <cellStyle name="常规 47 2 5 2" xfId="8178"/>
    <cellStyle name="常规 52 2 5 2" xfId="8179"/>
    <cellStyle name="常规 3 3 2 3 3 4 2" xfId="8180"/>
    <cellStyle name="常规 10 7 4 3 3" xfId="8181"/>
    <cellStyle name="常规 2 2 4 4 3 5" xfId="8182"/>
    <cellStyle name="常规 30 3 5 2" xfId="8183"/>
    <cellStyle name="常规 25 3 5 2" xfId="8184"/>
    <cellStyle name="40% - 强调文字颜色 3 2 10 2" xfId="8185"/>
    <cellStyle name="常规 3 9 4 3 2 2" xfId="8186"/>
    <cellStyle name="常规 4 2 7 6 2" xfId="8187"/>
    <cellStyle name="好 3 7" xfId="8188"/>
    <cellStyle name="常规 3 2 2 7 3 2" xfId="8189"/>
    <cellStyle name="常规 10 2 2 2 2 8" xfId="8190"/>
    <cellStyle name="常规 10 2 2 4 3 5" xfId="8191"/>
    <cellStyle name="常规 2 2 3 2 6 2" xfId="8192"/>
    <cellStyle name="常规 4 2 2 4 3 4 2 2" xfId="8193"/>
    <cellStyle name="40% - 强调文字颜色 3 2 11 2" xfId="8194"/>
    <cellStyle name="常规 7 8 2 3 2 3" xfId="8195"/>
    <cellStyle name="常规 3 2 2 7 4 2" xfId="8196"/>
    <cellStyle name="常规 2 4 6 4 2 3" xfId="8197"/>
    <cellStyle name="40% - 强调文字颜色 3 2 12" xfId="8198"/>
    <cellStyle name="常规 2 2 2 2 2 2 2 6 2" xfId="8199"/>
    <cellStyle name="常规 7 5 4 6" xfId="8200"/>
    <cellStyle name="常规 3 2 2 7 5" xfId="8201"/>
    <cellStyle name="常规 46 2 2 4 2" xfId="8202"/>
    <cellStyle name="常规 51 2 2 4 2" xfId="8203"/>
    <cellStyle name="40% - 强调文字颜色 3 2 2 4 2" xfId="8204"/>
    <cellStyle name="常规 9 3 6 5 2" xfId="8205"/>
    <cellStyle name="40% - 强调文字颜色 1 2 2 3 4" xfId="8206"/>
    <cellStyle name="常规 22 4 4 3 3" xfId="8207"/>
    <cellStyle name="常规 6 11 3 3 2" xfId="8208"/>
    <cellStyle name="强调文字颜色 1 2 4 4 2 2" xfId="8209"/>
    <cellStyle name="常规 6 5 3 2 2 3 3" xfId="8210"/>
    <cellStyle name="常规 6 4 2 2 2 2 3 3 2 2" xfId="8211"/>
    <cellStyle name="常规 9 3 2 4 2" xfId="8212"/>
    <cellStyle name="警告文本 2 2 2 9" xfId="8213"/>
    <cellStyle name="20% - 强调文字颜色 1 16 2" xfId="8214"/>
    <cellStyle name="20% - 强调文字颜色 2 2 2 2 9 2" xfId="8215"/>
    <cellStyle name="常规 9 3 2 4 3" xfId="8216"/>
    <cellStyle name="20% - 强调文字颜色 2 2 2 2 9 3" xfId="8217"/>
    <cellStyle name="常规 9 3 2 4 3 2" xfId="8218"/>
    <cellStyle name="常规 10 2 3 7" xfId="8219"/>
    <cellStyle name="常规 6 4 3 3 3 4 2 2" xfId="8220"/>
    <cellStyle name="常规 4 6 7" xfId="8221"/>
    <cellStyle name="60% - 强调文字颜色 1 2 2 4 2 3" xfId="8222"/>
    <cellStyle name="40% - 强调文字颜色 3 2 2 10 2" xfId="8223"/>
    <cellStyle name="常规 6 2 2 3 4 3 2" xfId="8224"/>
    <cellStyle name="常规 15 2 2 2 2 3 3" xfId="8225"/>
    <cellStyle name="强调文字颜色 1 2 5 2 3" xfId="8226"/>
    <cellStyle name="差 2 2 4 2 3" xfId="8227"/>
    <cellStyle name="常规 2 2 3 5 3 3 2" xfId="8228"/>
    <cellStyle name="常规 10 2 2 4 3 3 3" xfId="8229"/>
    <cellStyle name="40% - 强调文字颜色 3 2 2 11 2" xfId="8230"/>
    <cellStyle name="常规 3 4 6 3 2 2" xfId="8231"/>
    <cellStyle name="40% - 强调文字颜色 3 2 2 2 2 2" xfId="8232"/>
    <cellStyle name="常规 9 3 6 3 2 2" xfId="8233"/>
    <cellStyle name="常规 4 3 3 2 2 2 3" xfId="8234"/>
    <cellStyle name="常规 2 3 3 5 2 3 3" xfId="8235"/>
    <cellStyle name="常规 3 2 2 3 4 3 2 2" xfId="8236"/>
    <cellStyle name="常规 2 2 2 5 2 2 2" xfId="8237"/>
    <cellStyle name="60% - 强调文字颜色 1 2 2 2 2 4 2" xfId="8238"/>
    <cellStyle name="40% - 强调文字颜色 3 2 2 2 2 3 2" xfId="8239"/>
    <cellStyle name="常规 3 3 4 2 4 2 2" xfId="8240"/>
    <cellStyle name="常规 4 2 7 2 2" xfId="8241"/>
    <cellStyle name="40% - 强调文字颜色 3 2 2 2 2 3 3" xfId="8242"/>
    <cellStyle name="注释 2 2 2 10 2 2" xfId="8243"/>
    <cellStyle name="40% - 强调文字颜色 1 2 3 2 3 2" xfId="8244"/>
    <cellStyle name="40% - 强调文字颜色 3 2 2 2 3 2 3" xfId="8245"/>
    <cellStyle name="常规 4 5 3 3 2 2" xfId="8246"/>
    <cellStyle name="常规 39 4 6 2" xfId="8247"/>
    <cellStyle name="常规 3 11 2 3 2" xfId="8248"/>
    <cellStyle name="常规 6 7 3 2 2 3 3" xfId="8249"/>
    <cellStyle name="常规 10 2 9 3 2 2" xfId="8250"/>
    <cellStyle name="常规 14 3 4 3 2" xfId="8251"/>
    <cellStyle name="常规 4 2 3 2 2 2 3 2" xfId="8252"/>
    <cellStyle name="常规 7 2 3 7 4 2" xfId="8253"/>
    <cellStyle name="常规 3 3 2 2 6" xfId="8254"/>
    <cellStyle name="常规 17 3 6 2" xfId="8255"/>
    <cellStyle name="常规 22 3 6 2" xfId="8256"/>
    <cellStyle name="常规 7 5 3 9 3" xfId="8257"/>
    <cellStyle name="40% - 强调文字颜色 6 2 3 2 2 2" xfId="8258"/>
    <cellStyle name="常规 7 4 2 2 2 4 2 2" xfId="8259"/>
    <cellStyle name="常规 2 2 10 3 2 3" xfId="8260"/>
    <cellStyle name="常规 6 5 3 2 3 5" xfId="8261"/>
    <cellStyle name="常规 15 3 2 7 2 2" xfId="8262"/>
    <cellStyle name="常规 2 2 2 3 2 3 6 2" xfId="8263"/>
    <cellStyle name="常规 8 3 4 3 3 2" xfId="8264"/>
    <cellStyle name="常规 10 5 5" xfId="8265"/>
    <cellStyle name="常规 30 2_总表  " xfId="8266"/>
    <cellStyle name="常规 2 5 2 2 2 3 2 2" xfId="8267"/>
    <cellStyle name="常规 15 3 2 2 8" xfId="8268"/>
    <cellStyle name="常规 53 4 2 2 2" xfId="8269"/>
    <cellStyle name="常规 48 4 2 2 2" xfId="8270"/>
    <cellStyle name="常规 2 2 3 7 5 2" xfId="8271"/>
    <cellStyle name="20% - 强调文字颜色 2 2 6 2 2" xfId="8272"/>
    <cellStyle name="常规 2 3 3 3 5 2 2" xfId="8273"/>
    <cellStyle name="20% - 强调文字颜色 3 2 2 2 2 2" xfId="8274"/>
    <cellStyle name="常规 7 2 5 3 2 3" xfId="8275"/>
    <cellStyle name="常规 3 6 2 10" xfId="8276"/>
    <cellStyle name="60% - 强调文字颜色 6 2 4 5" xfId="8277"/>
    <cellStyle name="常规 10 6 4 3" xfId="8278"/>
    <cellStyle name="常规 10 5 6" xfId="8279"/>
    <cellStyle name="常规 2 5 2 2 2 3 2 3" xfId="8280"/>
    <cellStyle name="常规 6 6 3 2 2 2 5 2" xfId="8281"/>
    <cellStyle name="常规 9 2 4 7" xfId="8282"/>
    <cellStyle name="常规 7 2 6 6 2 2" xfId="8283"/>
    <cellStyle name="常规 6 7 6 2 2" xfId="8284"/>
    <cellStyle name="常规 3 2 5 2 3 5" xfId="8285"/>
    <cellStyle name="40% - 强调文字颜色 3 2 2 2 4" xfId="8286"/>
    <cellStyle name="常规 2 2 3 3 2 4 3 2" xfId="8287"/>
    <cellStyle name="标题 2 2 6 2" xfId="8288"/>
    <cellStyle name="常规 10 2 2 3 2 2 4 2 2" xfId="8289"/>
    <cellStyle name="常规 22 5" xfId="8290"/>
    <cellStyle name="常规 17 5" xfId="8291"/>
    <cellStyle name="常规 7 2 2 3 5 3" xfId="8292"/>
    <cellStyle name="常规 35 3 5 2 2" xfId="8293"/>
    <cellStyle name="常规 10 2 2 3 2 2 4 3" xfId="8294"/>
    <cellStyle name="常规 35 3 5 3" xfId="8295"/>
    <cellStyle name="60% - 强调文字颜色 2 2 3 2 5" xfId="8296"/>
    <cellStyle name="常规 7 2 4 3 2 3 3 2" xfId="8297"/>
    <cellStyle name="常规 10 3 2 7 2 2" xfId="8298"/>
    <cellStyle name="常规 2 2 5 7 2" xfId="8299"/>
    <cellStyle name="常规 12 4 4 2" xfId="8300"/>
    <cellStyle name="常规 7 2 4 4 2 2 3" xfId="8301"/>
    <cellStyle name="常规 9 3 3 2 5 2" xfId="8302"/>
    <cellStyle name="常规 10 12 2" xfId="8303"/>
    <cellStyle name="注释 2 2 2 3 4 2 2" xfId="8304"/>
    <cellStyle name="常规 2 2 3 3 2 3 5 2" xfId="8305"/>
    <cellStyle name="常规 9 3 4 3 2 2" xfId="8306"/>
    <cellStyle name="常规 15 2 2 3 3 2" xfId="8307"/>
    <cellStyle name="常规 20 2 2 3 3 2" xfId="8308"/>
    <cellStyle name="60% - 强调文字颜色 4 2 2 2 3 3" xfId="8309"/>
    <cellStyle name="常规 10 2 4 3 4 3" xfId="8310"/>
    <cellStyle name="常规 2 3 4 3 3 5 2" xfId="8311"/>
    <cellStyle name="40% - 强调文字颜色 6 5" xfId="8312"/>
    <cellStyle name="40% - 强调文字颜色 3 2 3 3 3" xfId="8313"/>
    <cellStyle name="常规 6 4 2 4 3 2 2" xfId="8314"/>
    <cellStyle name="40% - 强调文字颜色 6 2 3 3 4 2" xfId="8315"/>
    <cellStyle name="常规 2 3" xfId="8316"/>
    <cellStyle name="常规 10 2 6 2 2 2 2" xfId="8317"/>
    <cellStyle name="20% - 强调文字颜色 6 2 4 3 3" xfId="8318"/>
    <cellStyle name="常规 7 5 3 4 4" xfId="8319"/>
    <cellStyle name="常规 6 3 2 2 8" xfId="8320"/>
    <cellStyle name="常规 5 2 4 2 6 3" xfId="8321"/>
    <cellStyle name="常规 6 5 4 2 2 3 2 2" xfId="8322"/>
    <cellStyle name="常规 3 2 2 6 5 3" xfId="8323"/>
    <cellStyle name="强调文字颜色 2 2 2 4 2" xfId="8324"/>
    <cellStyle name="40% - 强调文字颜色 3 2 2 3 3" xfId="8325"/>
    <cellStyle name="常规 6 4 2 4 2 2 2" xfId="8326"/>
    <cellStyle name="常规 9 3 6 4 3" xfId="8327"/>
    <cellStyle name="常规 9 3 3 3 3 2" xfId="8328"/>
    <cellStyle name="40% - 强调文字颜色 1 2 3 2 4 2" xfId="8329"/>
    <cellStyle name="40% - 强调文字颜色 3 2 2 3 4" xfId="8330"/>
    <cellStyle name="常规 6 4 2 4 2 2 3" xfId="8331"/>
    <cellStyle name="常规 2 2 2 3 2 2 2 2" xfId="8332"/>
    <cellStyle name="40% - 强调文字颜色 1 2 3 2 4 3" xfId="8333"/>
    <cellStyle name="常规 30 10 2 2 2" xfId="8334"/>
    <cellStyle name="常规 20 2 2 3 4" xfId="8335"/>
    <cellStyle name="常规 15 2 2 3 4" xfId="8336"/>
    <cellStyle name="常规 6 10 3 3 3 2 2" xfId="8337"/>
    <cellStyle name="常规 2 2 3 3 2 4 4 2" xfId="8338"/>
    <cellStyle name="标题 2 2 7 2" xfId="8339"/>
    <cellStyle name="常规 15 2 3 2 3 5 2" xfId="8340"/>
    <cellStyle name="常规 3 2 2 4 2 2 3 3" xfId="8341"/>
    <cellStyle name="强调文字颜色 2 2 6 4 2" xfId="8342"/>
    <cellStyle name="40% - 强调文字颜色 3 2 2 4" xfId="8343"/>
    <cellStyle name="常规 9 3 6 5" xfId="8344"/>
    <cellStyle name="好 2 4 3 5 2" xfId="8345"/>
    <cellStyle name="常规 11 6 2 3 4 2 2" xfId="8346"/>
    <cellStyle name="常规 7 2 6 2 2 6" xfId="8347"/>
    <cellStyle name="常规 3 2 2 7 5 2" xfId="8348"/>
    <cellStyle name="常规 46 2 2 4 2 2" xfId="8349"/>
    <cellStyle name="常规 51 2 2 4 2 2" xfId="8350"/>
    <cellStyle name="常规 2 4 3 2 5 2 2" xfId="8351"/>
    <cellStyle name="常规 2 2 2 2 2 3 5 3" xfId="8352"/>
    <cellStyle name="常规 8 2 4 3 2 3" xfId="8353"/>
    <cellStyle name="常规 3 2 2 7 5 3" xfId="8354"/>
    <cellStyle name="强调文字颜色 2 2 3 4 2" xfId="8355"/>
    <cellStyle name="常规 10 7 2 2 3 2 2" xfId="8356"/>
    <cellStyle name="常规 6 5 2 3 2 2 5 2" xfId="8357"/>
    <cellStyle name="常规 2 2 4 2 2 5 2 2" xfId="8358"/>
    <cellStyle name="常规 3 2 2 2 2 2 2 2 2 2" xfId="8359"/>
    <cellStyle name="40% - 强调文字颜色 3 2 2 4 3" xfId="8360"/>
    <cellStyle name="常规 6 4 2 4 2 3 2" xfId="8361"/>
    <cellStyle name="常规 9 3 3 3 4 2" xfId="8362"/>
    <cellStyle name="60% - 强调文字颜色 1 2 2 2" xfId="8363"/>
    <cellStyle name="常规 21 2 3 2 4 2 2" xfId="8364"/>
    <cellStyle name="40% - 强调文字颜色 6 10" xfId="8365"/>
    <cellStyle name="常规 7 3 4 2 5 2 2" xfId="8366"/>
    <cellStyle name="常规 3 8 3 7" xfId="8367"/>
    <cellStyle name="常规 6 6 3 2 2 3 2" xfId="8368"/>
    <cellStyle name="常规 2 6 5 6 2 2" xfId="8369"/>
    <cellStyle name="常规 8 4 2 3 2 3" xfId="8370"/>
    <cellStyle name="常规 4 3 4 3 2 3" xfId="8371"/>
    <cellStyle name="常规 11 6 5 2" xfId="8372"/>
    <cellStyle name="常规 7 2 4 3 4 3 3" xfId="8373"/>
    <cellStyle name="常规 10 3 2 3 4 2" xfId="8374"/>
    <cellStyle name="40% - 强调文字颜色 5 2 2 2 3" xfId="8375"/>
    <cellStyle name="常规 10 9 2 6" xfId="8376"/>
    <cellStyle name="40% - 强调文字颜色 5 2 3 7" xfId="8377"/>
    <cellStyle name="常规 6 10 2 2 3 2 3" xfId="8378"/>
    <cellStyle name="常规 6 8 2 4 2 2" xfId="8379"/>
    <cellStyle name="常规 4 2 2 6 2" xfId="8380"/>
    <cellStyle name="20% - 强调文字颜色 3 2 10 2" xfId="8381"/>
    <cellStyle name="常规 6 3 3 3 2 5 3" xfId="8382"/>
    <cellStyle name="常规 7 4 3 2 2 2" xfId="8383"/>
    <cellStyle name="常规 2 9 5 2 2" xfId="8384"/>
    <cellStyle name="常规 7 6 7 3" xfId="8385"/>
    <cellStyle name="20% - 强调文字颜色 5 2 4 5" xfId="8386"/>
    <cellStyle name="常规 26 4" xfId="8387"/>
    <cellStyle name="常规 31 4" xfId="8388"/>
    <cellStyle name="常规 2 3 3 2 4 5 2 2" xfId="8389"/>
    <cellStyle name="20% - 强调文字颜色 5 2 6 2" xfId="8390"/>
    <cellStyle name="常规 2 4 2 3 5 2 2" xfId="8391"/>
    <cellStyle name="好 3 9 2" xfId="8392"/>
    <cellStyle name="常规 6 4 2 2 2 2 6" xfId="8393"/>
    <cellStyle name="常规 10 6 2 3 2" xfId="8394"/>
    <cellStyle name="常规 2 2 3 2 3 4" xfId="8395"/>
    <cellStyle name="常规 10 2 7 2 4 2 2" xfId="8396"/>
    <cellStyle name="常规 6 6 2 4 2 5" xfId="8397"/>
    <cellStyle name="常规 2 2 2 6 5" xfId="8398"/>
    <cellStyle name="常规 45 2 2 3 2" xfId="8399"/>
    <cellStyle name="常规 50 2 2 3 2" xfId="8400"/>
    <cellStyle name="常规 3 3 3 4 5" xfId="8401"/>
    <cellStyle name="常规 2 4 2 3 5 5" xfId="8402"/>
    <cellStyle name="计算 2 2 4 3" xfId="8403"/>
    <cellStyle name="常规 12 4 2 6 2" xfId="8404"/>
    <cellStyle name="常规 6 6 3 2 2 4 2" xfId="8405"/>
    <cellStyle name="常规 4 2 4 2 3" xfId="8406"/>
    <cellStyle name="常规 4 3 4 3 3 3" xfId="8407"/>
    <cellStyle name="常规 4 2 4 3 5 2 2" xfId="8408"/>
    <cellStyle name="常规 2 9 5 2 3" xfId="8409"/>
    <cellStyle name="60% - 强调文字颜色 5 2 5 4 2" xfId="8410"/>
    <cellStyle name="常规 2 4 2 4 3 6 2 2" xfId="8411"/>
    <cellStyle name="40% - 强调文字颜色 3 2 2 7 2" xfId="8412"/>
    <cellStyle name="常规 2 3 4 2 2 2 2 3" xfId="8413"/>
    <cellStyle name="常规 7 2 2 4 2 2 2 2" xfId="8414"/>
    <cellStyle name="常规 15 10 2 2" xfId="8415"/>
    <cellStyle name="40% - 强调文字颜色 3 2 2 8" xfId="8416"/>
    <cellStyle name="常规 2 4 4 2 8 2 2" xfId="8417"/>
    <cellStyle name="常规 7 2 2 4 2 2 3" xfId="8418"/>
    <cellStyle name="常规 4 2 5 2" xfId="8419"/>
    <cellStyle name="常规 15 10 3" xfId="8420"/>
    <cellStyle name="常规 2 9 2 4 2 2" xfId="8421"/>
    <cellStyle name="40% - 强调文字颜色 1 2 5 2 2" xfId="8422"/>
    <cellStyle name="40% - 强调文字颜色 3 2 2 8 2" xfId="8423"/>
    <cellStyle name="20% - 强调文字颜色 4 2 2 10" xfId="8424"/>
    <cellStyle name="常规 2 3 4 2 2 2 3 3" xfId="8425"/>
    <cellStyle name="检查单元格 2 3 2 3 2 2" xfId="8426"/>
    <cellStyle name="常规 10 2 3 2 4 5 2 2" xfId="8427"/>
    <cellStyle name="常规 46 2 6 2 2" xfId="8428"/>
    <cellStyle name="常规 51 2 6 2 2" xfId="8429"/>
    <cellStyle name="40% - 强调文字颜色 3 2 2 9 2" xfId="8430"/>
    <cellStyle name="常规 2 3 4 2 2 2 4 3" xfId="8431"/>
    <cellStyle name="60% - 强调文字颜色 4 2 8 2" xfId="8432"/>
    <cellStyle name="常规 2 2 3 2 4 6 2" xfId="8433"/>
    <cellStyle name="常规 6 2 4 2 6 3" xfId="8434"/>
    <cellStyle name="常规 5 2 2 9 2" xfId="8435"/>
    <cellStyle name="常规 6 9 2 4 5 2" xfId="8436"/>
    <cellStyle name="常规 2 2 2 2 2 8 2" xfId="8437"/>
    <cellStyle name="常规 6 6 2 3 6" xfId="8438"/>
    <cellStyle name="常规 3 5 7" xfId="8439"/>
    <cellStyle name="常规 15 2 3 2 2 4" xfId="8440"/>
    <cellStyle name="强调文字颜色 2 2 5 3" xfId="8441"/>
    <cellStyle name="40% - 强调文字颜色 5 4" xfId="8442"/>
    <cellStyle name="强调文字颜色 6 2 2 9 2" xfId="8443"/>
    <cellStyle name="常规 12 3 2 7 2" xfId="8444"/>
    <cellStyle name="40% - 强调文字颜色 1 2 3 3 3 2" xfId="8445"/>
    <cellStyle name="常规 10 4 2 8" xfId="8446"/>
    <cellStyle name="常规 9 7 6 2" xfId="8447"/>
    <cellStyle name="常规 6 4 2 6 5" xfId="8448"/>
    <cellStyle name="常规 7 2 2 2 2 2 2 2" xfId="8449"/>
    <cellStyle name="常规 3 2 2 2 9 2" xfId="8450"/>
    <cellStyle name="40% - 强调文字颜色 2 2 2 2 5" xfId="8451"/>
    <cellStyle name="常规 2 3 4 2 2 2 5 2 2" xfId="8452"/>
    <cellStyle name="20% - 强调文字颜色 4 2 2 2 2 4" xfId="8453"/>
    <cellStyle name="常规 2 2 3 2 2 4 3 3" xfId="8454"/>
    <cellStyle name="常规 9 3 2 2 3 3 2 2" xfId="8455"/>
    <cellStyle name="20% - 强调文字颜色 6 2 2 2 5" xfId="8456"/>
    <cellStyle name="常规 2 3 3 3 2 6" xfId="8457"/>
    <cellStyle name="常规 2 2 3 4 9" xfId="8458"/>
    <cellStyle name="20% - 强调文字颜色 2 2 3 6" xfId="8459"/>
    <cellStyle name="常规 4 5 5 2 2 2" xfId="8460"/>
    <cellStyle name="40% - 强调文字颜色 3 2 3 2 4 2" xfId="8461"/>
    <cellStyle name="60% - 强调文字颜色 1 2 2 5 4" xfId="8462"/>
    <cellStyle name="40% - 强调文字颜色 3 2 3 3 2" xfId="8463"/>
    <cellStyle name="40% - 强调文字颜色 6 4" xfId="8464"/>
    <cellStyle name="40% - 强调文字颜色 3 2 3 4" xfId="8465"/>
    <cellStyle name="常规 6 8 2 4 2 3" xfId="8466"/>
    <cellStyle name="常规 4 2 2 6 3" xfId="8467"/>
    <cellStyle name="常规 3 3 2 2 3 6 2" xfId="8468"/>
    <cellStyle name="常规 28 3 3 2" xfId="8469"/>
    <cellStyle name="常规 33 3 3 2" xfId="8470"/>
    <cellStyle name="常规 7 3 4 7 2 2" xfId="8471"/>
    <cellStyle name="常规 2 7 3 2 4 3" xfId="8472"/>
    <cellStyle name="常规 8 5 3 2" xfId="8473"/>
    <cellStyle name="常规 3 2 2 2 5 2 2" xfId="8474"/>
    <cellStyle name="20% - 强调文字颜色 1 8 2" xfId="8475"/>
    <cellStyle name="常规 4 2 5 4 2 2" xfId="8476"/>
    <cellStyle name="常规 3 2 3 5 3" xfId="8477"/>
    <cellStyle name="常规 15 2 3 3 6 2" xfId="8478"/>
    <cellStyle name="常规 4 2 9 2 2" xfId="8479"/>
    <cellStyle name="常规 2 2 3 2 3 4 7" xfId="8480"/>
    <cellStyle name="常规 3 2 3 2 4 2" xfId="8481"/>
    <cellStyle name="常规 15 3 2 2 4 2" xfId="8482"/>
    <cellStyle name="差 2 2 2 2 3" xfId="8483"/>
    <cellStyle name="40% - 强调文字颜色 3 2 3 4 2" xfId="8484"/>
    <cellStyle name="常规 2 9 5 3 2" xfId="8485"/>
    <cellStyle name="常规 7 6 8 3" xfId="8486"/>
    <cellStyle name="40% - 强调文字颜色 6 2 9 2" xfId="8487"/>
    <cellStyle name="常规 19 2 2 4" xfId="8488"/>
    <cellStyle name="常规 24 2 2 4" xfId="8489"/>
    <cellStyle name="常规 2 2 3 3 3 3 4" xfId="8490"/>
    <cellStyle name="常规 2 9 5 3 3" xfId="8491"/>
    <cellStyle name="40% - 强调文字颜色 3 2 3 7" xfId="8492"/>
    <cellStyle name="常规 59 5 2" xfId="8493"/>
    <cellStyle name="常规 7 2 2 4 2 3 2" xfId="8494"/>
    <cellStyle name="常规 15 11 2" xfId="8495"/>
    <cellStyle name="强调文字颜色 1 2 2 4 3 3" xfId="8496"/>
    <cellStyle name="40% - 强调文字颜色 5 9 2" xfId="8497"/>
    <cellStyle name="40% - 强调文字颜色 3 2 3 8" xfId="8498"/>
    <cellStyle name="常规 10 2 3 2 4 6 2" xfId="8499"/>
    <cellStyle name="常规 51 2 7 2" xfId="8500"/>
    <cellStyle name="常规 46 2 7 2" xfId="8501"/>
    <cellStyle name="40% - 强调文字颜色 6 2 3 2 4 2" xfId="8502"/>
    <cellStyle name="常规 2 2 10 3 4 3" xfId="8503"/>
    <cellStyle name="常规 2 8 2 6 2 3" xfId="8504"/>
    <cellStyle name="常规 6 2 3 2 2 8 2" xfId="8505"/>
    <cellStyle name="常规 3 7 5 5 2 2" xfId="8506"/>
    <cellStyle name="60% - 强调文字颜色 3 2 3 7 2" xfId="8507"/>
    <cellStyle name="常规 9 5 2 2 2 3" xfId="8508"/>
    <cellStyle name="40% - 强调文字颜色 3 2 3 9" xfId="8509"/>
    <cellStyle name="40% - 强调文字颜色 6 2 12" xfId="8510"/>
    <cellStyle name="常规 7 3 2 2 4 3 2 2" xfId="8511"/>
    <cellStyle name="常规 9 10 2 2" xfId="8512"/>
    <cellStyle name="常规 39 2 6" xfId="8513"/>
    <cellStyle name="常规 44 2 6" xfId="8514"/>
    <cellStyle name="常规 6 9 4 2 2 2 2" xfId="8515"/>
    <cellStyle name="常规 7 3 3 3 4 5 2" xfId="8516"/>
    <cellStyle name="40% - 强调文字颜色 3 2 4 2" xfId="8517"/>
    <cellStyle name="常规 9 3 8 3" xfId="8518"/>
    <cellStyle name="40% - 强调文字颜色 3 2 4 2 2" xfId="8519"/>
    <cellStyle name="40% - 强调文字颜色 3 2 4 3 2" xfId="8520"/>
    <cellStyle name="40% - 强调文字颜色 6 2 3 2 5" xfId="8521"/>
    <cellStyle name="常规 17 2 5 2" xfId="8522"/>
    <cellStyle name="常规 22 2 5 2" xfId="8523"/>
    <cellStyle name="20% - 强调文字颜色 6 9 2" xfId="8524"/>
    <cellStyle name="20% - 强调文字颜色 6 2 3 7 2" xfId="8525"/>
    <cellStyle name="常规 7 5 2 8 3" xfId="8526"/>
    <cellStyle name="40% - 强调文字颜色 3 2 4 4" xfId="8527"/>
    <cellStyle name="40% - 强调文字颜色 1 2 2 2 2 2 3" xfId="8528"/>
    <cellStyle name="20% - 强调文字颜色 4 2 2 3 2 2" xfId="8529"/>
    <cellStyle name="常规 2 2 2 2 3 4 5 3" xfId="8530"/>
    <cellStyle name="常规 2 5 2 2 2 6 3" xfId="8531"/>
    <cellStyle name="常规 9 2 2 2 6" xfId="8532"/>
    <cellStyle name="常规 6 2 2 2 2 7 2 2" xfId="8533"/>
    <cellStyle name="常规 10 5 2 6 2" xfId="8534"/>
    <cellStyle name="常规 2 2 2 2 6 4" xfId="8535"/>
    <cellStyle name="60% - 强调文字颜色 4 2 6 4" xfId="8536"/>
    <cellStyle name="常规 16 3 3 2" xfId="8537"/>
    <cellStyle name="常规 21 3 3 2" xfId="8538"/>
    <cellStyle name="常规 7 4 3 6 3" xfId="8539"/>
    <cellStyle name="60% - 强调文字颜色 2 2 6 2" xfId="8540"/>
    <cellStyle name="常规 2 9 5 4 2" xfId="8541"/>
    <cellStyle name="常规 7 6 9 3" xfId="8542"/>
    <cellStyle name="20% - 强调文字颜色 3 2 12 2" xfId="8543"/>
    <cellStyle name="常规 7 4 3 2 4 2" xfId="8544"/>
    <cellStyle name="常规 2 3 3 4 2 3" xfId="8545"/>
    <cellStyle name="常规 2 2 4 4 6" xfId="8546"/>
    <cellStyle name="常规 2 2 9 5 5" xfId="8547"/>
    <cellStyle name="常规 5 3 2 2 6" xfId="8548"/>
    <cellStyle name="常规 6 5 3 2 4 4 2 2" xfId="8549"/>
    <cellStyle name="输入 2 2 3 2 3" xfId="8550"/>
    <cellStyle name="常规 2 3 3 4 2 3 2" xfId="8551"/>
    <cellStyle name="20% - 强调文字颜色 6 2 3 2 2 2" xfId="8552"/>
    <cellStyle name="常规 7 5 2 3 3 2" xfId="8553"/>
    <cellStyle name="常规 2 2 4 4 6 2" xfId="8554"/>
    <cellStyle name="常规 3 6 2 4 3" xfId="8555"/>
    <cellStyle name="40% - 强调文字颜色 6 2 3 3 3" xfId="8556"/>
    <cellStyle name="常规 7 4 2 2 2 5 3" xfId="8557"/>
    <cellStyle name="40% - 强调文字颜色 3 2 5 2" xfId="8558"/>
    <cellStyle name="常规 9 3 9 3" xfId="8559"/>
    <cellStyle name="常规 3 6 3 3 2 3" xfId="8560"/>
    <cellStyle name="常规 2 3 3 4 2 3 2 2" xfId="8561"/>
    <cellStyle name="40% - 强调文字颜色 6 2 2 3 2" xfId="8562"/>
    <cellStyle name="40% - 强调文字颜色 6 2 3 3 3 2" xfId="8563"/>
    <cellStyle name="解释性文本 2 3" xfId="8564"/>
    <cellStyle name="40% - 强调文字颜色 5 5" xfId="8565"/>
    <cellStyle name="强调文字颜色 6 2 2 9 3" xfId="8566"/>
    <cellStyle name="40% - 强调文字颜色 3 2 3 2 3" xfId="8567"/>
    <cellStyle name="20% - 强调文字颜色 2 2 2 2 3 6" xfId="8568"/>
    <cellStyle name="40% - 强调文字颜色 3 2 5 3" xfId="8569"/>
    <cellStyle name="40% - 强调文字颜色 1 2 2 2 2 3 2" xfId="8570"/>
    <cellStyle name="常规 2 2 2 2 3 4 6 2" xfId="8571"/>
    <cellStyle name="常规 2 2 3 2 3 2 3 2 3" xfId="8572"/>
    <cellStyle name="常规 10 2 10 3" xfId="8573"/>
    <cellStyle name="常规 5 2 2 4 4" xfId="8574"/>
    <cellStyle name="40% - 强调文字颜色 3 2 5 4" xfId="8575"/>
    <cellStyle name="常规 6 8 2 4 4 3" xfId="8576"/>
    <cellStyle name="常规 4 2 2 8 3" xfId="8577"/>
    <cellStyle name="40% - 强调文字颜色 1 2 2 2 2 3 3" xfId="8578"/>
    <cellStyle name="20% - 强调文字颜色 4 2 2 3 3 2" xfId="8579"/>
    <cellStyle name="常规 2 2 2 2 3 2 2 7" xfId="8580"/>
    <cellStyle name="常规 6 6 2 3 2 3 2 3" xfId="8581"/>
    <cellStyle name="60% - 强调文字颜色 4 2 4 4" xfId="8582"/>
    <cellStyle name="常规 3 3 2 4 2 4 3" xfId="8583"/>
    <cellStyle name="常规 5 2 2 5 4" xfId="8584"/>
    <cellStyle name="常规 2 2 3 2 4 2 4" xfId="8585"/>
    <cellStyle name="常规 6 2 4 2 2 5" xfId="8586"/>
    <cellStyle name="60% - 强调文字颜色 3 2 6 3 2" xfId="8587"/>
    <cellStyle name="常规 3 3 2 3 2 6 2 2" xfId="8588"/>
    <cellStyle name="常规 6 4 2 5 6" xfId="8589"/>
    <cellStyle name="常规 4 3 6 3" xfId="8590"/>
    <cellStyle name="20% - 强调文字颜色 2 2 4" xfId="8591"/>
    <cellStyle name="常规 45 2 3 2" xfId="8592"/>
    <cellStyle name="常规 50 2 3 2" xfId="8593"/>
    <cellStyle name="常规 2 3 3 4 2 3 4 2" xfId="8594"/>
    <cellStyle name="常规 12 3 2 8" xfId="8595"/>
    <cellStyle name="常规 6 4 4 7 2" xfId="8596"/>
    <cellStyle name="40% - 强调文字颜色 6 2 2 5 2" xfId="8597"/>
    <cellStyle name="40% - 强调文字颜色 3 2 5 4 2" xfId="8598"/>
    <cellStyle name="常规 2 2 15" xfId="8599"/>
    <cellStyle name="常规 2 2 20" xfId="8600"/>
    <cellStyle name="20% - 强调文字颜色 2 13" xfId="8601"/>
    <cellStyle name="常规 7 2 3 3 2 6 3" xfId="8602"/>
    <cellStyle name="40% - 强调文字颜色 3 2 5 5" xfId="8603"/>
    <cellStyle name="常规 3 2 2 2 2 2 2 6 2" xfId="8604"/>
    <cellStyle name="常规 2 9 5 5 2" xfId="8605"/>
    <cellStyle name="常规 9 7 2 4 2 2" xfId="8606"/>
    <cellStyle name="40% - 强调文字颜色 3 2 6 2" xfId="8607"/>
    <cellStyle name="常规 5 7 4 2 2" xfId="8608"/>
    <cellStyle name="常规 14 10 2" xfId="8609"/>
    <cellStyle name="输入 2 4 4 3" xfId="8610"/>
    <cellStyle name="常规 8 2 2 3 4 2" xfId="8611"/>
    <cellStyle name="常规 10 6 3 3 2" xfId="8612"/>
    <cellStyle name="20% - 强调文字颜色 5 2 2 3 3" xfId="8613"/>
    <cellStyle name="常规 19 2 3" xfId="8614"/>
    <cellStyle name="常规 24 2 3" xfId="8615"/>
    <cellStyle name="常规 2 2 3 3 3 4" xfId="8616"/>
    <cellStyle name="常规 2 2 3 3 2 4 4 3" xfId="8617"/>
    <cellStyle name="常规 2 3 3 4 2 4 3" xfId="8618"/>
    <cellStyle name="常规 6 4 5 6" xfId="8619"/>
    <cellStyle name="20% - 强调文字颜色 6 2 3 2 3 3" xfId="8620"/>
    <cellStyle name="常规 7 5 2 3 4 3" xfId="8621"/>
    <cellStyle name="常规 17 2 2 3 2 2 2" xfId="8622"/>
    <cellStyle name="常规 22 2 2 3 2 2 2" xfId="8623"/>
    <cellStyle name="常规 6 6 5 3 5" xfId="8624"/>
    <cellStyle name="常规 2 12 2" xfId="8625"/>
    <cellStyle name="常规 55 6" xfId="8626"/>
    <cellStyle name="常规 60 6" xfId="8627"/>
    <cellStyle name="常规 3 2 2 2 2 4 2 3" xfId="8628"/>
    <cellStyle name="常规 10 6 3 3 3" xfId="8629"/>
    <cellStyle name="20% - 强调文字颜色 5 2 2 3 4" xfId="8630"/>
    <cellStyle name="常规 6 5 3 2 2 3 3 2 2" xfId="8631"/>
    <cellStyle name="常规 19 2 4" xfId="8632"/>
    <cellStyle name="常规 24 2 4" xfId="8633"/>
    <cellStyle name="常规 5 2 6 2 2 2" xfId="8634"/>
    <cellStyle name="常规 2 3 3 4 2 4 3 2" xfId="8635"/>
    <cellStyle name="常规 6 4 5 6 2" xfId="8636"/>
    <cellStyle name="输出 2 7" xfId="8637"/>
    <cellStyle name="40% - 强调文字颜色 6 2 3 4 2" xfId="8638"/>
    <cellStyle name="常规 7 4 2 2 2 6 2" xfId="8639"/>
    <cellStyle name="常规 2 2 2 3 3 3 2 2" xfId="8640"/>
    <cellStyle name="40% - 强调文字颜色 6 2 2 2 3 3 2" xfId="8641"/>
    <cellStyle name="常规 6 4 3 3 2 2 4 3" xfId="8642"/>
    <cellStyle name="常规 17 2 3 4" xfId="8643"/>
    <cellStyle name="常规 22 2 3 4" xfId="8644"/>
    <cellStyle name="20% - 强调文字颜色 5 13" xfId="8645"/>
    <cellStyle name="常规 3 2 6 4 2" xfId="8646"/>
    <cellStyle name="链接单元格 2 2 2 3 3" xfId="8647"/>
    <cellStyle name="常规 3 2 6 4 3" xfId="8648"/>
    <cellStyle name="常规 2 3 3 4 2 4 5" xfId="8649"/>
    <cellStyle name="常规 5 3 2 2 2 2 2" xfId="8650"/>
    <cellStyle name="常规 6 4 5 8" xfId="8651"/>
    <cellStyle name="常规 6 5 2 3 2 4 2 2" xfId="8652"/>
    <cellStyle name="常规 4 2 3 2 2 3 2 3" xfId="8653"/>
    <cellStyle name="40% - 强调文字颜色 6 2 3 6" xfId="8654"/>
    <cellStyle name="常规 2 3 2 3 2 6" xfId="8655"/>
    <cellStyle name="常规 11 4 2 3 3" xfId="8656"/>
    <cellStyle name="40% - 强调文字颜色 3 2 6 5" xfId="8657"/>
    <cellStyle name="20% - 强调文字颜色 3 2 14 2" xfId="8658"/>
    <cellStyle name="常规 7 4 3 2 6 2" xfId="8659"/>
    <cellStyle name="常规 2 9 5 6 2" xfId="8660"/>
    <cellStyle name="常规 6 4 2 2 2 2 3 3" xfId="8661"/>
    <cellStyle name="常规 6 4 2 4 5 2" xfId="8662"/>
    <cellStyle name="常规 2 2 4 3 2 2 3" xfId="8663"/>
    <cellStyle name="常规 7 2 3 4 2 2 5 3" xfId="8664"/>
    <cellStyle name="常规 11 10 2" xfId="8665"/>
    <cellStyle name="20% - 强调文字颜色 2 2 2 2 3 2 2" xfId="8666"/>
    <cellStyle name="40% - 强调文字颜色 3 2 6 6" xfId="8667"/>
    <cellStyle name="常规 2 9 5 6 3" xfId="8668"/>
    <cellStyle name="常规 47 2 5 3" xfId="8669"/>
    <cellStyle name="常规 52 2 5 3" xfId="8670"/>
    <cellStyle name="常规 2 2 3 2 3 2 2 3 2 2" xfId="8671"/>
    <cellStyle name="常规 3 3 2 3 3 4 3" xfId="8672"/>
    <cellStyle name="常规 4 7 3 2 2 2" xfId="8673"/>
    <cellStyle name="60% - 强调文字颜色 4 2 3 9" xfId="8674"/>
    <cellStyle name="常规 6 4 2 4 3 2" xfId="8675"/>
    <cellStyle name="常规 2 2 2 2 3 2 3 4 3" xfId="8676"/>
    <cellStyle name="常规 7 3 2 3 2 3 5" xfId="8677"/>
    <cellStyle name="40% - 强调文字颜色 3 3 2" xfId="8678"/>
    <cellStyle name="40% - 强调文字颜色 3 5 2" xfId="8679"/>
    <cellStyle name="常规 2 3 4 2 2 2 3 2 2" xfId="8680"/>
    <cellStyle name="常规 10 3 3 8" xfId="8681"/>
    <cellStyle name="常规 9 6 7 2" xfId="8682"/>
    <cellStyle name="常规 47 2 6 2" xfId="8683"/>
    <cellStyle name="常规 52 2 6 2" xfId="8684"/>
    <cellStyle name="常规 3 3 2 3 3 5 2" xfId="8685"/>
    <cellStyle name="常规 7 4 7 2 2 2" xfId="8686"/>
    <cellStyle name="常规 10 7 4 4 3" xfId="8687"/>
    <cellStyle name="60% - 强调文字颜色 1 2 4" xfId="8688"/>
    <cellStyle name="40% - 强调文字颜色 5 16" xfId="8689"/>
    <cellStyle name="常规 2 2 2 3 4 2 3 3" xfId="8690"/>
    <cellStyle name="常规 2 4 4 2 3 5 2" xfId="8691"/>
    <cellStyle name="常规 6 9 2 3 3" xfId="8692"/>
    <cellStyle name="常规 3 2 2 4 2 2 3 2 2" xfId="8693"/>
    <cellStyle name="常规 7 2 2 2 3 4" xfId="8694"/>
    <cellStyle name="40% - 强调文字颜色 4 2 10 2" xfId="8695"/>
    <cellStyle name="适中 2 2 5" xfId="8696"/>
    <cellStyle name="计算 2 8 3" xfId="8697"/>
    <cellStyle name="60% - 强调文字颜色 4 2 2 5 6" xfId="8698"/>
    <cellStyle name="常规 2 6 2 7 2" xfId="8699"/>
    <cellStyle name="40% - 强调文字颜色 4 2 11 2" xfId="8700"/>
    <cellStyle name="常规 2 3 4 2 6 2 2" xfId="8701"/>
    <cellStyle name="常规 7 2 5 3 2 6 2" xfId="8702"/>
    <cellStyle name="常规 7 3 4 4 2 3" xfId="8703"/>
    <cellStyle name="常规 21 2 3 2 8" xfId="8704"/>
    <cellStyle name="常规 49 3 3 2 2" xfId="8705"/>
    <cellStyle name="常规 54 3 3 2 2" xfId="8706"/>
    <cellStyle name="常规 6 3 3 5 5" xfId="8707"/>
    <cellStyle name="适中 2 3 5" xfId="8708"/>
    <cellStyle name="常规 8 2 4 2 2 2 2 2" xfId="8709"/>
    <cellStyle name="计算 2 9 3" xfId="8710"/>
    <cellStyle name="常规 3 5 2 3 2 2 2" xfId="8711"/>
    <cellStyle name="40% - 强调文字颜色 4 2 12 2" xfId="8712"/>
    <cellStyle name="常规 10 2 6 2 2 4 2 2" xfId="8713"/>
    <cellStyle name="常规 22 3 3 3 2" xfId="8714"/>
    <cellStyle name="常规 17 3 3 3 2" xfId="8715"/>
    <cellStyle name="常规 2 3 3 2 2 2 3 3" xfId="8716"/>
    <cellStyle name="常规 5 2 2 2 2 3 3 3" xfId="8717"/>
    <cellStyle name="40% - 强调文字颜色 4 2 14 2" xfId="8718"/>
    <cellStyle name="常规 3 2 2 3 2 2 6 2 2" xfId="8719"/>
    <cellStyle name="常规 6 13 6 2 2" xfId="8720"/>
    <cellStyle name="40% - 强调文字颜色 2 2 5 5" xfId="8721"/>
    <cellStyle name="常规 4 5 8 2" xfId="8722"/>
    <cellStyle name="60% - 强调文字颜色 6 2 2 2 8 2" xfId="8723"/>
    <cellStyle name="40% - 强调文字颜色 4 2 2" xfId="8724"/>
    <cellStyle name="常规 10 2 3 2 2 2 5 2 2" xfId="8725"/>
    <cellStyle name="常规 3 2 2 3 2 3 5 2 2" xfId="8726"/>
    <cellStyle name="60% - 强调文字颜色 5 2 7 2" xfId="8727"/>
    <cellStyle name="常规 5 2 2 3 2 2 2 2 2" xfId="8728"/>
    <cellStyle name="常规 6 9 2 2 2 3" xfId="8729"/>
    <cellStyle name="标题 1 3" xfId="8730"/>
    <cellStyle name="20% - 强调文字颜色 5 2 2 4 4 2" xfId="8731"/>
    <cellStyle name="常规 5 2 6 2 3 2 2" xfId="8732"/>
    <cellStyle name="常规 5 3 2 8 2" xfId="8733"/>
    <cellStyle name="常规 6 9 3 4 4 2" xfId="8734"/>
    <cellStyle name="常规 4 5 8 2 2" xfId="8735"/>
    <cellStyle name="20% - 强调文字颜色 2 2 3 7 2" xfId="8736"/>
    <cellStyle name="40% - 强调文字颜色 4 2 2 2" xfId="8737"/>
    <cellStyle name="常规 14 3 9" xfId="8738"/>
    <cellStyle name="常规 4 2 3 2 2 7" xfId="8739"/>
    <cellStyle name="常规 6 2 3 2 4 5" xfId="8740"/>
    <cellStyle name="常规 8 2 3 3 3 2 2" xfId="8741"/>
    <cellStyle name="常规 4 3 3 4 2 2 2" xfId="8742"/>
    <cellStyle name="40% - 强调文字颜色 4 2 2 2 2 2 2" xfId="8743"/>
    <cellStyle name="常规 3 3 2 3 4 3 2 2" xfId="8744"/>
    <cellStyle name="常规 10 2 2 2 2 5 2" xfId="8745"/>
    <cellStyle name="常规 58 5 2" xfId="8746"/>
    <cellStyle name="常规 63 5 2" xfId="8747"/>
    <cellStyle name="常规 3 9 5 3" xfId="8748"/>
    <cellStyle name="40% - 强调文字颜色 1 2 2 2 10" xfId="8749"/>
    <cellStyle name="常规 3 3 3 3 2 5 2 2" xfId="8750"/>
    <cellStyle name="常规 3 2 2 2 2 2 3 4 2 2" xfId="8751"/>
    <cellStyle name="40% - 强调文字颜色 4 2 2 2 2 2 3" xfId="8752"/>
    <cellStyle name="常规 8 5 2 3 4 2" xfId="8753"/>
    <cellStyle name="常规 8 7 4 2 2" xfId="8754"/>
    <cellStyle name="常规 10 2 2 2 2 5 3" xfId="8755"/>
    <cellStyle name="常规 6 3 2 2 3 3 2 2 2" xfId="8756"/>
    <cellStyle name="检查单元格 2 2 2 5 3" xfId="8757"/>
    <cellStyle name="常规 3 9 6 3" xfId="8758"/>
    <cellStyle name="常规 2 5 2 2 2 7" xfId="8759"/>
    <cellStyle name="40% - 强调文字颜色 5 2 3 2 2 2" xfId="8760"/>
    <cellStyle name="40% - 强调文字颜色 4 2 2 2 2 4" xfId="8761"/>
    <cellStyle name="常规 7 6 2 3 3 3" xfId="8762"/>
    <cellStyle name="常规 2 3 2 3 3 5 3" xfId="8763"/>
    <cellStyle name="40% - 强调文字颜色 4 2 3 3" xfId="8764"/>
    <cellStyle name="常规 5 2 2 2 2 6 2 2" xfId="8765"/>
    <cellStyle name="40% - 强调文字颜色 5 2 3 2 2 3" xfId="8766"/>
    <cellStyle name="常规 2 4 2 4 3 5 2" xfId="8767"/>
    <cellStyle name="差 2 2 3 2" xfId="8768"/>
    <cellStyle name="常规 6 2 2 2 2 2 2 3 2" xfId="8769"/>
    <cellStyle name="常规 27 4 2 2 2" xfId="8770"/>
    <cellStyle name="常规 32 4 2 2 2" xfId="8771"/>
    <cellStyle name="链接单元格 2 5 2 2" xfId="8772"/>
    <cellStyle name="常规 3 3 5 2 7" xfId="8773"/>
    <cellStyle name="常规 4 5 4 2 2" xfId="8774"/>
    <cellStyle name="60% - 强调文字颜色 4 2 2 2 2 4" xfId="8775"/>
    <cellStyle name="40% - 强调文字颜色 3 2 3 2 4" xfId="8776"/>
    <cellStyle name="常规 6 5 2 2 2 2 3 3 2 2" xfId="8777"/>
    <cellStyle name="常规 2 2 3 3 3 2 3" xfId="8778"/>
    <cellStyle name="40% - 强调文字颜色 6 2 3 3 3 3" xfId="8779"/>
    <cellStyle name="解释性文本 2 4" xfId="8780"/>
    <cellStyle name="常规 6 6 2 2 5 4" xfId="8781"/>
    <cellStyle name="常规 7 3 4 3 5 2 3" xfId="8782"/>
    <cellStyle name="常规 7 2 2 3 4 2" xfId="8783"/>
    <cellStyle name="标题 3 2 2 2" xfId="8784"/>
    <cellStyle name="常规 17 3 8 2" xfId="8785"/>
    <cellStyle name="常规 22 3 8 2" xfId="8786"/>
    <cellStyle name="常规 3 3 2 4 6" xfId="8787"/>
    <cellStyle name="20% - 强调文字颜色 1 2 2 10 2" xfId="8788"/>
    <cellStyle name="强调文字颜色 5 2 2 3 6" xfId="8789"/>
    <cellStyle name="标题 2 2 2 3 3" xfId="8790"/>
    <cellStyle name="60% - 强调文字颜色 3 2 2 2 2 2" xfId="8791"/>
    <cellStyle name="常规 7 8 2" xfId="8792"/>
    <cellStyle name="常规 29 4 3 2 2" xfId="8793"/>
    <cellStyle name="常规 34 4 3 2 2" xfId="8794"/>
    <cellStyle name="解释性文本 2 2 2 3 2 2" xfId="8795"/>
    <cellStyle name="标题 3 2 2 2 2" xfId="8796"/>
    <cellStyle name="常规 2 2 2 2 2 2 2 2 4 2 2" xfId="8797"/>
    <cellStyle name="60% - 强调文字颜色 2 2 3 2 4 2" xfId="8798"/>
    <cellStyle name="常规 5 2 6 2" xfId="8799"/>
    <cellStyle name="常规 10 2 2 4 5 2" xfId="8800"/>
    <cellStyle name="40% - 强调文字颜色 4 2 3 3 3" xfId="8801"/>
    <cellStyle name="常规 6 4 3 4 3 2 2" xfId="8802"/>
    <cellStyle name="标题 3 2 2 2 3" xfId="8803"/>
    <cellStyle name="常规 5 2 6 3" xfId="8804"/>
    <cellStyle name="标题 3 2 2 3" xfId="8805"/>
    <cellStyle name="常规 8 2 2 4 7 2" xfId="8806"/>
    <cellStyle name="40% - 强调文字颜色 5 2 3 2 3 3" xfId="8807"/>
    <cellStyle name="常规 9 8 4 2 2" xfId="8808"/>
    <cellStyle name="常规 2 4 2 4 3 6 2" xfId="8809"/>
    <cellStyle name="差 2 2 4 2" xfId="8810"/>
    <cellStyle name="常规 6 2 2 2 2 2 2 4 2" xfId="8811"/>
    <cellStyle name="常规 6 5 2 2 4 2 3" xfId="8812"/>
    <cellStyle name="强调文字颜色 4 2 11 3" xfId="8813"/>
    <cellStyle name="警告文本 2 2 2 6 2" xfId="8814"/>
    <cellStyle name="常规 27 4 2 3 2" xfId="8815"/>
    <cellStyle name="20% - 强调文字颜色 6 2 2 2 8 2" xfId="8816"/>
    <cellStyle name="40% - 强调文字颜色 2 2 2 2 3 2 3" xfId="8817"/>
    <cellStyle name="常规 7 2 4 2 2 5 2 2" xfId="8818"/>
    <cellStyle name="警告文本 2 2 2 3 6" xfId="8819"/>
    <cellStyle name="常规 2 3 3 2 2 2 4 2 2" xfId="8820"/>
    <cellStyle name="常规 5 2 2 3 2 3 3 3" xfId="8821"/>
    <cellStyle name="常规 5 2 4 2 2 5 2" xfId="8822"/>
    <cellStyle name="常规 37 7 2 2" xfId="8823"/>
    <cellStyle name="常规 42 7 2 2" xfId="8824"/>
    <cellStyle name="20% - 强调文字颜色 2 2 12" xfId="8825"/>
    <cellStyle name="常规 4 3 5 5 3" xfId="8826"/>
    <cellStyle name="常规 2 4 5 4" xfId="8827"/>
    <cellStyle name="常规 2 3 6 2 6" xfId="8828"/>
    <cellStyle name="40% - 强调文字颜色 4 2 2 2 6" xfId="8829"/>
    <cellStyle name="常规 10 2 2 3 4 5" xfId="8830"/>
    <cellStyle name="常规 21 2 3 3 4 2" xfId="8831"/>
    <cellStyle name="60% - 强调文字颜色 2 2 2" xfId="8832"/>
    <cellStyle name="20% - 强调文字颜色 2 2 5 6" xfId="8833"/>
    <cellStyle name="常规 2 5 4 6 2 3" xfId="8834"/>
    <cellStyle name="常规 2 3 6 3 6" xfId="8835"/>
    <cellStyle name="常规 21 2 3 3 4 2 2" xfId="8836"/>
    <cellStyle name="60% - 强调文字颜色 2 2 2 2" xfId="8837"/>
    <cellStyle name="40% - 强调文字颜色 5 2 2 5" xfId="8838"/>
    <cellStyle name="常规 2 2 4 3 2 3 2 2 2" xfId="8839"/>
    <cellStyle name="40% - 强调文字颜色 5 2 3 5" xfId="8840"/>
    <cellStyle name="标题 1 2 2 5" xfId="8841"/>
    <cellStyle name="20% - 强调文字颜色 4 2 6 4 3" xfId="8842"/>
    <cellStyle name="常规 9 3 3 3" xfId="8843"/>
    <cellStyle name="常规 5 2 5 2 6 2 2" xfId="8844"/>
    <cellStyle name="常规 4 3 4 3 3 2" xfId="8845"/>
    <cellStyle name="常规 6 6 3 3 2 5 2 2" xfId="8846"/>
    <cellStyle name="60% - 强调文字颜色 5 2 3 2 4" xfId="8847"/>
    <cellStyle name="40% - 强调文字颜色 2 2 2 2 9 2" xfId="8848"/>
    <cellStyle name="好 2 2 4 4 3" xfId="8849"/>
    <cellStyle name="常规 7 4 5 6" xfId="8850"/>
    <cellStyle name="40% - 强调文字颜色 5 2 4 5" xfId="8851"/>
    <cellStyle name="常规 21 2 3 2 3" xfId="8852"/>
    <cellStyle name="常规 2 3 2 3 3 7" xfId="8853"/>
    <cellStyle name="40% - 强调文字颜色 6 2 2 2 3 2 2" xfId="8854"/>
    <cellStyle name="20% - 强调文字颜色 6 2 3 3 4 2" xfId="8855"/>
    <cellStyle name="常规 6 4 3 3 2 2 3 3" xfId="8856"/>
    <cellStyle name="常规 17 2 2 4" xfId="8857"/>
    <cellStyle name="常规 22 2 2 4" xfId="8858"/>
    <cellStyle name="常规 10 7 3 6 2" xfId="8859"/>
    <cellStyle name="常规 10 2 2 3 4 3 2 2" xfId="8860"/>
    <cellStyle name="常规 9 4 2 2 4 3" xfId="8861"/>
    <cellStyle name="常规 4 3 4 3 4" xfId="8862"/>
    <cellStyle name="常规 6 6 3 3 2 5 3" xfId="8863"/>
    <cellStyle name="常规 4 3 4 3 4 2" xfId="8864"/>
    <cellStyle name="40% - 强调文字颜色 6 2 2 2 3 4 2" xfId="8865"/>
    <cellStyle name="常规 17 2 4 4" xfId="8866"/>
    <cellStyle name="常规 22 2 4 4" xfId="8867"/>
    <cellStyle name="60% - 强调文字颜色 2 2 2 3 3 2" xfId="8868"/>
    <cellStyle name="常规 2 3 2 3 4 7" xfId="8869"/>
    <cellStyle name="警告文本 2 2 2 2 5" xfId="8870"/>
    <cellStyle name="40% - 强调文字颜色 4 2 2 4" xfId="8871"/>
    <cellStyle name="60% - 强调文字颜色 5 2 6 2" xfId="8872"/>
    <cellStyle name="常规 10 6 3 4 2 2" xfId="8873"/>
    <cellStyle name="20% - 强调文字颜色 5 2 2 4 3 2" xfId="8874"/>
    <cellStyle name="常规 19 3 3 2" xfId="8875"/>
    <cellStyle name="常规 24 3 3 2" xfId="8876"/>
    <cellStyle name="20% - 强调文字颜色 6 18" xfId="8877"/>
    <cellStyle name="常规 2 2 3 3 4 4 2" xfId="8878"/>
    <cellStyle name="常规 6 2 5 2 4 3" xfId="8879"/>
    <cellStyle name="40% - 强调文字颜色 2 2 5 4 2" xfId="8880"/>
    <cellStyle name="常规 3 11 2 6" xfId="8881"/>
    <cellStyle name="常规 6 6 2 3 2 3 4" xfId="8882"/>
    <cellStyle name="20% - 强调文字颜色 3 2 3 3 6" xfId="8883"/>
    <cellStyle name="常规 11 7 2 2" xfId="8884"/>
    <cellStyle name="常规 10 2 6 9" xfId="8885"/>
    <cellStyle name="20% - 强调文字颜色 3 2 3 6" xfId="8886"/>
    <cellStyle name="常规 2 3 3 4 9" xfId="8887"/>
    <cellStyle name="常规 5 2 4 2 2 3 2 2" xfId="8888"/>
    <cellStyle name="强调文字颜色 3 2 5 4 2" xfId="8889"/>
    <cellStyle name="常规 6 5 2 2 2 3 6" xfId="8890"/>
    <cellStyle name="20% - 强调文字颜色 3 8 2" xfId="8891"/>
    <cellStyle name="常规 4 2 5 6 2 2" xfId="8892"/>
    <cellStyle name="常规 3 2 5 5 3" xfId="8893"/>
    <cellStyle name="常规 6 6 2 2 3 7 2" xfId="8894"/>
    <cellStyle name="常规 6 4 4 3 3" xfId="8895"/>
    <cellStyle name="40% - 强调文字颜色 4 2 2 6" xfId="8896"/>
    <cellStyle name="常规 3 2 5 2 2 3 3" xfId="8897"/>
    <cellStyle name="适中 2 8 3" xfId="8898"/>
    <cellStyle name="常规 14 5 5" xfId="8899"/>
    <cellStyle name="常规 4 2 3 2 4 3" xfId="8900"/>
    <cellStyle name="40% - 强调文字颜色 4 2 2 7" xfId="8901"/>
    <cellStyle name="常规 2 3 3 2 2 3 6" xfId="8902"/>
    <cellStyle name="常规 2 2 3 2 4 3 2 2 2" xfId="8903"/>
    <cellStyle name="常规 6 2 4 2 3 3 2 2" xfId="8904"/>
    <cellStyle name="40% - 强调文字颜色 4 2 2 8" xfId="8905"/>
    <cellStyle name="常规 6 2 2 2 2 4 3 2" xfId="8906"/>
    <cellStyle name="常规 57 2 8" xfId="8907"/>
    <cellStyle name="40% - 强调文字颜色 4 2 2 9 2" xfId="8908"/>
    <cellStyle name="常规 6 3 4 2 2 6" xfId="8909"/>
    <cellStyle name="常规 3 2 10" xfId="8910"/>
    <cellStyle name="强调文字颜色 2 2 4 4 2" xfId="8911"/>
    <cellStyle name="40% - 强调文字颜色 5 2 2 2 2 3" xfId="8912"/>
    <cellStyle name="40% - 强调文字颜色 3 2 6" xfId="8913"/>
    <cellStyle name="常规 2 4 2 3 3 5 2" xfId="8914"/>
    <cellStyle name="计算 2 2 2 3 2" xfId="8915"/>
    <cellStyle name="40% - 强调文字颜色 4 2 3 2 4" xfId="8916"/>
    <cellStyle name="常规 10 2 2 4 4 3" xfId="8917"/>
    <cellStyle name="常规 2 3 4 2 4 7" xfId="8918"/>
    <cellStyle name="常规 7 4 2 2 8 2 3" xfId="8919"/>
    <cellStyle name="常规 6 2 4 7 3" xfId="8920"/>
    <cellStyle name="常规 4 2 2 2 3 2 2" xfId="8921"/>
    <cellStyle name="40% - 强调文字颜色 4 2 3 2 4 2" xfId="8922"/>
    <cellStyle name="60% - 强调文字颜色 3 2 3 9" xfId="8923"/>
    <cellStyle name="常规 2 2 4" xfId="8924"/>
    <cellStyle name="60% - 强调文字颜色 2 2 2 5 2 3" xfId="8925"/>
    <cellStyle name="常规 48 5 2 2" xfId="8926"/>
    <cellStyle name="常规 53 5 2 2" xfId="8927"/>
    <cellStyle name="40% - 强调文字颜色 4 2 3 2 6" xfId="8928"/>
    <cellStyle name="40% - 强调文字颜色 4 2 3 3 4" xfId="8929"/>
    <cellStyle name="常规 10 2 2 4 5 3" xfId="8930"/>
    <cellStyle name="常规 2 2 2 4 2 3 2 2" xfId="8931"/>
    <cellStyle name="常规 6 4 3 4 3 2 3" xfId="8932"/>
    <cellStyle name="40% - 强调文字颜色 4 2 3 3 4 2" xfId="8933"/>
    <cellStyle name="常规 2 2 2 4 2 3 2 2 2" xfId="8934"/>
    <cellStyle name="常规 3 2 4" xfId="8935"/>
    <cellStyle name="常规 9 5 5 5" xfId="8936"/>
    <cellStyle name="常规 5 2 2 3 3 3" xfId="8937"/>
    <cellStyle name="40% - 强调文字颜色 4 2 3 3 4 3" xfId="8938"/>
    <cellStyle name="常规 3 2 5" xfId="8939"/>
    <cellStyle name="常规 10 8 4 2 2" xfId="8940"/>
    <cellStyle name="常规 13 3 2 2 7" xfId="8941"/>
    <cellStyle name="常规 2 2 2 4 7 3" xfId="8942"/>
    <cellStyle name="常规 9 2 5 2 4 2 2" xfId="8943"/>
    <cellStyle name="常规 9 3 2 3 2 2" xfId="8944"/>
    <cellStyle name="常规 6 5 2 2 3 5 3" xfId="8945"/>
    <cellStyle name="常规 6 4 2 6 2 2 2" xfId="8946"/>
    <cellStyle name="常规 6 10 2 2 3 4" xfId="8947"/>
    <cellStyle name="常规 5 2 2 3 4 2 3" xfId="8948"/>
    <cellStyle name="40% - 强调文字颜色 4 2 3 3 5" xfId="8949"/>
    <cellStyle name="常规 2 2 2 4 2 3 2 3" xfId="8950"/>
    <cellStyle name="常规 4 6 2 3 2 2 2" xfId="8951"/>
    <cellStyle name="40% - 强调文字颜色 4 2 3 3 6" xfId="8952"/>
    <cellStyle name="常规 6 10 2 8" xfId="8953"/>
    <cellStyle name="常规 6 3 3 2 5 3" xfId="8954"/>
    <cellStyle name="40% - 强调文字颜色 4 2 3 5 2" xfId="8955"/>
    <cellStyle name="常规 6 10 3 7" xfId="8956"/>
    <cellStyle name="常规 6 3 3 2 6 2" xfId="8957"/>
    <cellStyle name="常规 43 4 2 3" xfId="8958"/>
    <cellStyle name="常规 38 4 2 3" xfId="8959"/>
    <cellStyle name="20% - 强调文字颜色 4 2 3 2 5" xfId="8960"/>
    <cellStyle name="40% - 强调文字颜色 4 2 3 8" xfId="8961"/>
    <cellStyle name="常规 6 2 2 2 2 4 4 2" xfId="8962"/>
    <cellStyle name="常规 11 6 2 3 4 3" xfId="8963"/>
    <cellStyle name="常规 4 3 4 7 2" xfId="8964"/>
    <cellStyle name="常规 10 3 4 3 6" xfId="8965"/>
    <cellStyle name="常规 2 2 2 3 6 4 2" xfId="8966"/>
    <cellStyle name="40% - 强调文字颜色 4 2 3 8 3" xfId="8967"/>
    <cellStyle name="60% - 强调文字颜色 4 2 3 2" xfId="8968"/>
    <cellStyle name="常规 25 3 2" xfId="8969"/>
    <cellStyle name="常规 30 3 2" xfId="8970"/>
    <cellStyle name="强调文字颜色 3 2 3 11" xfId="8971"/>
    <cellStyle name="60% - 强调文字颜色 6 2 5" xfId="8972"/>
    <cellStyle name="常规 2 2 7 7" xfId="8973"/>
    <cellStyle name="常规 6 6 2 9 3" xfId="8974"/>
    <cellStyle name="常规 2 2 3 4 4 3" xfId="8975"/>
    <cellStyle name="常规 3 5 2 2 4" xfId="8976"/>
    <cellStyle name="40% - 强调文字颜色 4 2 3 9" xfId="8977"/>
    <cellStyle name="常规 6 2 2 2 2 4 4 3" xfId="8978"/>
    <cellStyle name="常规 6 12 3 5 2 2" xfId="8979"/>
    <cellStyle name="常规 6 9 4 2 5" xfId="8980"/>
    <cellStyle name="常规 4 3 5 2 2" xfId="8981"/>
    <cellStyle name="常规 58 2 8" xfId="8982"/>
    <cellStyle name="常规 10 7 2 2 4 3" xfId="8983"/>
    <cellStyle name="常规 2 2 4 2 2 6 3" xfId="8984"/>
    <cellStyle name="常规 9 7 2 5" xfId="8985"/>
    <cellStyle name="常规 3 2 2 2 2 2 2 3 3" xfId="8986"/>
    <cellStyle name="40% - 强调文字颜色 3 2 2 6" xfId="8987"/>
    <cellStyle name="40% - 强调文字颜色 4 2 3 9 2" xfId="8988"/>
    <cellStyle name="常规 3 7 10" xfId="8989"/>
    <cellStyle name="常规 15 2 3 2 2 5 2" xfId="8990"/>
    <cellStyle name="强调文字颜色 2 2 5 4 2" xfId="8991"/>
    <cellStyle name="40% - 强调文字颜色 4 2 12" xfId="8992"/>
    <cellStyle name="常规 6 9 4 2 5 2" xfId="8993"/>
    <cellStyle name="常规 4 3 5 2 2 2" xfId="8994"/>
    <cellStyle name="40% - 强调文字颜色 4 2 3 9 3" xfId="8995"/>
    <cellStyle name="60% - 强调文字颜色 4 2 4 2" xfId="8996"/>
    <cellStyle name="常规 2 2 3 2 4 2 2" xfId="8997"/>
    <cellStyle name="常规 6 2 4 2 2 3" xfId="8998"/>
    <cellStyle name="常规 3 7 11" xfId="8999"/>
    <cellStyle name="常规 10 2 2 7 2" xfId="9000"/>
    <cellStyle name="常规 15 2 3 2 2 5 3" xfId="9001"/>
    <cellStyle name="强调文字颜色 2 2 5 4 3" xfId="9002"/>
    <cellStyle name="常规 25 4 2" xfId="9003"/>
    <cellStyle name="常规 30 4 2" xfId="9004"/>
    <cellStyle name="60% - 强调文字颜色 1 2 2 2 9" xfId="9005"/>
    <cellStyle name="输出 2 6 3" xfId="9006"/>
    <cellStyle name="常规 2 2 3 4 5 3" xfId="9007"/>
    <cellStyle name="20% - 强调文字颜色 2 2 3 2 3" xfId="9008"/>
    <cellStyle name="常规 3 5 2 3 4" xfId="9009"/>
    <cellStyle name="60% - 强调文字颜色 5 2 9" xfId="9010"/>
    <cellStyle name="20% - 强调文字颜色 5 2 2 4 6" xfId="9011"/>
    <cellStyle name="常规 19 3 6" xfId="9012"/>
    <cellStyle name="常规 24 3 6" xfId="9013"/>
    <cellStyle name="常规 2 2 15 2" xfId="9014"/>
    <cellStyle name="常规 2 2 3 3 4 7" xfId="9015"/>
    <cellStyle name="常规 5 2 2 4 3 3 2 2" xfId="9016"/>
    <cellStyle name="常规 10 13 2" xfId="9017"/>
    <cellStyle name="40% - 强调文字颜色 4 2 4" xfId="9018"/>
    <cellStyle name="常规 2 2 2 4 2 3 3" xfId="9019"/>
    <cellStyle name="60% - 强调文字颜色 5 2 9 2" xfId="9020"/>
    <cellStyle name="常规 6 9 2 2 4 3" xfId="9021"/>
    <cellStyle name="标题 3 3" xfId="9022"/>
    <cellStyle name="常规 2 2 15 2 2" xfId="9023"/>
    <cellStyle name="输入 2 5 4 2" xfId="9024"/>
    <cellStyle name="常规 10 2 2 3 4 2 3" xfId="9025"/>
    <cellStyle name="40% - 强调文字颜色 4 2 2 2 3 3" xfId="9026"/>
    <cellStyle name="常规 7 6 2 3 4 2" xfId="9027"/>
    <cellStyle name="40% - 强调文字颜色 4 2 4 3" xfId="9028"/>
    <cellStyle name="常规 2 2 2 4 2 3 3 3" xfId="9029"/>
    <cellStyle name="常规 28 2 6" xfId="9030"/>
    <cellStyle name="常规 33 2 6" xfId="9031"/>
    <cellStyle name="常规 15 4 3 4" xfId="9032"/>
    <cellStyle name="40% - 强调文字颜色 4 2 2 2 3 4" xfId="9033"/>
    <cellStyle name="常规 7 6 2 3 4 3" xfId="9034"/>
    <cellStyle name="20% - 强调文字颜色 6 2 4 2 2" xfId="9035"/>
    <cellStyle name="常规 7 5 3 3 3" xfId="9036"/>
    <cellStyle name="常规 6 3 2 2 3 3 2 2" xfId="9037"/>
    <cellStyle name="40% - 强调文字颜色 4 2 5 2" xfId="9038"/>
    <cellStyle name="常规 10 2" xfId="9039"/>
    <cellStyle name="常规 7 3 3 3 3 5 2 3" xfId="9040"/>
    <cellStyle name="常规 38 2 6 3" xfId="9041"/>
    <cellStyle name="常规 43 2 6 3" xfId="9042"/>
    <cellStyle name="常规 2 2 2 4 2 3 4 2" xfId="9043"/>
    <cellStyle name="40% - 强调文字颜色 4 2 2 2 4 3" xfId="9044"/>
    <cellStyle name="常规 10 2 2 3 4 3 3" xfId="9045"/>
    <cellStyle name="常规 7 6 2 3 5 2" xfId="9046"/>
    <cellStyle name="常规 10 7 3 2 2" xfId="9047"/>
    <cellStyle name="常规 2 2 4 3 2 4" xfId="9048"/>
    <cellStyle name="常规 7 2 3 4 2 2 7" xfId="9049"/>
    <cellStyle name="常规 7 8 2 7 2" xfId="9050"/>
    <cellStyle name="常规 2 6 11" xfId="9051"/>
    <cellStyle name="常规 2 3 3 5 2 3 2 2" xfId="9052"/>
    <cellStyle name="常规 3 8 4 7" xfId="9053"/>
    <cellStyle name="常规 6 13 3" xfId="9054"/>
    <cellStyle name="常规 3 2 2 3 2 2 3" xfId="9055"/>
    <cellStyle name="40% - 强调文字颜色 6 2 2 5 5" xfId="9056"/>
    <cellStyle name="常规 3 2 3 9 2 2" xfId="9057"/>
    <cellStyle name="60% - 强调文字颜色 1 2 2 2 3 3 2" xfId="9058"/>
    <cellStyle name="40% - 强调文字颜色 3 2 2 2 8" xfId="9059"/>
    <cellStyle name="常规 3 2 3 3 2 2 5 3" xfId="9060"/>
    <cellStyle name="40% - 强调文字颜色 5 2 2 2 2 2 3" xfId="9061"/>
    <cellStyle name="常规 6 4 3 3 6 2 2" xfId="9062"/>
    <cellStyle name="常规 13 4 4 2" xfId="9063"/>
    <cellStyle name="常规 10 4 2 5 2 2" xfId="9064"/>
    <cellStyle name="常规 7 4 2 2 3 2 3" xfId="9065"/>
    <cellStyle name="常规 3 2 3 7 2" xfId="9066"/>
    <cellStyle name="常规 6 7 2 5 3 2" xfId="9067"/>
    <cellStyle name="常规 10 2 7 7 2" xfId="9068"/>
    <cellStyle name="常规 10 7 3 3 2" xfId="9069"/>
    <cellStyle name="常规 2 2 4 3 3 4" xfId="9070"/>
    <cellStyle name="常规 7 8 2 8 2" xfId="9071"/>
    <cellStyle name="60% - 强调文字颜色 6 2 2 3 2" xfId="9072"/>
    <cellStyle name="常规 2 2 7 4 3 2" xfId="9073"/>
    <cellStyle name="常规 5 4 2 3 3 2" xfId="9074"/>
    <cellStyle name="常规 2 4 2 4 5 2 2" xfId="9075"/>
    <cellStyle name="常规 2 3 5 3 6 2" xfId="9076"/>
    <cellStyle name="常规 2 4 2 2 2 2 5 3" xfId="9077"/>
    <cellStyle name="常规 10 3 4 2" xfId="9078"/>
    <cellStyle name="60% - 强调文字颜色 1 2 2 3 2 3" xfId="9079"/>
    <cellStyle name="常规 13 2 2 4 4" xfId="9080"/>
    <cellStyle name="常规 4 2 4 4 2 2 2" xfId="9081"/>
    <cellStyle name="输入 2 4 2 2" xfId="9082"/>
    <cellStyle name="常规 2 2 5 6" xfId="9083"/>
    <cellStyle name="常规 6 6 2 7 2" xfId="9084"/>
    <cellStyle name="60% - 强调文字颜色 3 2 5 2 2" xfId="9085"/>
    <cellStyle name="常规 2 6 9" xfId="9086"/>
    <cellStyle name="常规 22 3 2 2 2" xfId="9087"/>
    <cellStyle name="常规 17 3 2 2 2" xfId="9088"/>
    <cellStyle name="常规 6 2 5 7 2 2" xfId="9089"/>
    <cellStyle name="常规 2 2 5 7" xfId="9090"/>
    <cellStyle name="常规 6 6 2 7 3" xfId="9091"/>
    <cellStyle name="常规 10 3 2 7 2" xfId="9092"/>
    <cellStyle name="常规 2 4 4 4 2 2 2" xfId="9093"/>
    <cellStyle name="常规 3 3 4 4 5 2" xfId="9094"/>
    <cellStyle name="60% - 强调文字颜色 3 2 5 2 3" xfId="9095"/>
    <cellStyle name="常规 17 3 2 2 3" xfId="9096"/>
    <cellStyle name="常规 22 3 2 2 3" xfId="9097"/>
    <cellStyle name="60% - 强调文字颜色 6 2 2 2 9" xfId="9098"/>
    <cellStyle name="20% - 强调文字颜色 4 2 5 4 2" xfId="9099"/>
    <cellStyle name="常规 9 2 3 2" xfId="9100"/>
    <cellStyle name="常规 47 2 6 3" xfId="9101"/>
    <cellStyle name="常规 52 2 6 3" xfId="9102"/>
    <cellStyle name="常规 3 3 2 3 3 5 3" xfId="9103"/>
    <cellStyle name="40% - 强调文字颜色 4 3" xfId="9104"/>
    <cellStyle name="常规 4 3 3 4 3 2 2" xfId="9105"/>
    <cellStyle name="常规 10 2 3 2 2 2 5 3" xfId="9106"/>
    <cellStyle name="40% - 强调文字颜色 4 3 2" xfId="9107"/>
    <cellStyle name="常规 52" xfId="9108"/>
    <cellStyle name="常规 47" xfId="9109"/>
    <cellStyle name="40% - 强调文字颜色 4 4 2" xfId="9110"/>
    <cellStyle name="强调文字颜色 6 2 2 8 2 2" xfId="9111"/>
    <cellStyle name="标题 5 2 3 3" xfId="9112"/>
    <cellStyle name="常规 6 3 3 3 2 2 3" xfId="9113"/>
    <cellStyle name="40% - 强调文字颜色 2 2 3 3 2" xfId="9114"/>
    <cellStyle name="强调文字颜色 4 2 2 2 3 4" xfId="9115"/>
    <cellStyle name="40% - 强调文字颜色 4 5 2" xfId="9116"/>
    <cellStyle name="60% - 强调文字颜色 4 2 2 2 2 6" xfId="9117"/>
    <cellStyle name="常规 6 9 2 3 3 2" xfId="9118"/>
    <cellStyle name="常规 6 10 3 2 2 3 3" xfId="9119"/>
    <cellStyle name="常规 6 9 2 3 3 2 2" xfId="9120"/>
    <cellStyle name="20% - 强调文字颜色 5 12" xfId="9121"/>
    <cellStyle name="常规 2 3 2 3 2 7" xfId="9122"/>
    <cellStyle name="常规 4 2 3 2 2 2 2 2" xfId="9123"/>
    <cellStyle name="常规 14 3 4 2 2" xfId="9124"/>
    <cellStyle name="常规 7 2 3 7 3 2" xfId="9125"/>
    <cellStyle name="常规 6 3 5 7" xfId="9126"/>
    <cellStyle name="60% - 强调文字颜色 4 2 2 2 3 6" xfId="9127"/>
    <cellStyle name="常规 10 3 5 2 3" xfId="9128"/>
    <cellStyle name="常规 2 5 6 3 2" xfId="9129"/>
    <cellStyle name="常规 27 3 2 2 2 3" xfId="9130"/>
    <cellStyle name="常规 3 7 8 3" xfId="9131"/>
    <cellStyle name="40% - 强调文字颜色 4 9 2" xfId="9132"/>
    <cellStyle name="常规 14 2 5 2 2" xfId="9133"/>
    <cellStyle name="常规 4 2 8 4" xfId="9134"/>
    <cellStyle name="常规 47 2 7 2" xfId="9135"/>
    <cellStyle name="常规 52 2 7 2" xfId="9136"/>
    <cellStyle name="常规 3 3 2 3 3 6 2" xfId="9137"/>
    <cellStyle name="常规 10 7 4 5 3" xfId="9138"/>
    <cellStyle name="常规 10 3 3 5 3" xfId="9139"/>
    <cellStyle name="常规 2 3 3 8" xfId="9140"/>
    <cellStyle name="常规 6 6 3 5 4" xfId="9141"/>
    <cellStyle name="40% - 强调文字颜色 5 2 11 2" xfId="9142"/>
    <cellStyle name="常规 8 2 2 2 2 3 3 2" xfId="9143"/>
    <cellStyle name="40% - 强调文字颜色 5 2 12 2" xfId="9144"/>
    <cellStyle name="常规 8 2 2 2 2 3 4 2" xfId="9145"/>
    <cellStyle name="40% - 强调文字颜色 5 2 13" xfId="9146"/>
    <cellStyle name="常规 8 2 2 2 2 3 5" xfId="9147"/>
    <cellStyle name="40% - 强调文字颜色 1 2 2 11 2" xfId="9148"/>
    <cellStyle name="常规 7 3 4 10" xfId="9149"/>
    <cellStyle name="常规 9 2 3 2 2 6 2 2" xfId="9150"/>
    <cellStyle name="常规 21 4 3 2 3" xfId="9151"/>
    <cellStyle name="常规 2 4 2 2 2 2 6" xfId="9152"/>
    <cellStyle name="40% - 强调文字颜色 5 2 14" xfId="9153"/>
    <cellStyle name="常规 2 4 2 2 2 6" xfId="9154"/>
    <cellStyle name="常规 2 3 7 3 6" xfId="9155"/>
    <cellStyle name="40% - 强调文字颜色 5 2 2" xfId="9156"/>
    <cellStyle name="20% - 强调文字颜色 3 2 2 2 2 2 2" xfId="9157"/>
    <cellStyle name="常规 2 4 2 4 2" xfId="9158"/>
    <cellStyle name="常规 2 3 9 3" xfId="9159"/>
    <cellStyle name="40% - 强调文字颜色 5 2 2 12" xfId="9160"/>
    <cellStyle name="常规 2 2 2 2 2 2 2 2 3 3" xfId="9161"/>
    <cellStyle name="常规 4 2 5 7 2 2" xfId="9162"/>
    <cellStyle name="20% - 强调文字颜色 4 8 2" xfId="9163"/>
    <cellStyle name="常规 2 2 2 6 3 3" xfId="9164"/>
    <cellStyle name="常规 6 6 2 4 2 3 3" xfId="9165"/>
    <cellStyle name="常规 2 2 4 3 2 2 3 2" xfId="9166"/>
    <cellStyle name="常规 2 10 3" xfId="9167"/>
    <cellStyle name="常规 48 7" xfId="9168"/>
    <cellStyle name="常规 53 7" xfId="9169"/>
    <cellStyle name="40% - 强调文字颜色 5 2 2 2" xfId="9170"/>
    <cellStyle name="40% - 强调文字颜色 5 2 2 2 2" xfId="9171"/>
    <cellStyle name="常规 2 3 7 2 6" xfId="9172"/>
    <cellStyle name="常规 5 2 2 5 5" xfId="9173"/>
    <cellStyle name="常规 48 2 2 2 2" xfId="9174"/>
    <cellStyle name="常规 53 2 2 2 2" xfId="9175"/>
    <cellStyle name="60% - 强调文字颜色 4 2 4 5" xfId="9176"/>
    <cellStyle name="常规 2 2 3 2 4 2 5" xfId="9177"/>
    <cellStyle name="常规 9 2 6 2 2" xfId="9178"/>
    <cellStyle name="常规 2 6 3 2 3 2" xfId="9179"/>
    <cellStyle name="20% - 强调文字颜色 4 2 2" xfId="9180"/>
    <cellStyle name="常规 6 6 3 3 2 2 5 2" xfId="9181"/>
    <cellStyle name="常规 2 2 2 2 2 2 2 3 5 2" xfId="9182"/>
    <cellStyle name="常规 2 4 3 2 2 4 2" xfId="9183"/>
    <cellStyle name="常规 3 2 2 4 7 2" xfId="9184"/>
    <cellStyle name="常规 15 3 2 2 2 2 2 2" xfId="9185"/>
    <cellStyle name="60% - 强调文字颜色 1 2 3 3 3 2" xfId="9186"/>
    <cellStyle name="常规 2 15 2" xfId="9187"/>
    <cellStyle name="常规 2 20 2" xfId="9188"/>
    <cellStyle name="常规 58 6" xfId="9189"/>
    <cellStyle name="常规 63 6" xfId="9190"/>
    <cellStyle name="常规 2 2 2 2 2 2 3 2 3" xfId="9191"/>
    <cellStyle name="40% - 强调文字颜色 2 2 2 4 4 3" xfId="9192"/>
    <cellStyle name="常规 4 4 4 2 3" xfId="9193"/>
    <cellStyle name="常规 2 3 2 6 4 2" xfId="9194"/>
    <cellStyle name="常规 6 6 3 4 2 4 2" xfId="9195"/>
    <cellStyle name="40% - 强调文字颜色 5 2 2 2 2 5" xfId="9196"/>
    <cellStyle name="40% - 强调文字颜色 3 2 8" xfId="9197"/>
    <cellStyle name="常规 3 2 3 3 2 3 3 2 2" xfId="9198"/>
    <cellStyle name="常规 4 2 2 2 3 5 2 2" xfId="9199"/>
    <cellStyle name="60% - 强调文字颜色 2 2 2 5 4" xfId="9200"/>
    <cellStyle name="常规 2 4 2 4 6 3" xfId="9201"/>
    <cellStyle name="强调文字颜色 3 2 3 3 4 2" xfId="9202"/>
    <cellStyle name="常规 2 3 5 2 2 3 3" xfId="9203"/>
    <cellStyle name="常规 6 5 2 2 2 3 5 2" xfId="9204"/>
    <cellStyle name="常规 47 4 5 2" xfId="9205"/>
    <cellStyle name="常规 52 4 5 2" xfId="9206"/>
    <cellStyle name="常规 2 2 2 2 2 2 3 3 3" xfId="9207"/>
    <cellStyle name="常规 2 3 3 2 2 2 2 3" xfId="9208"/>
    <cellStyle name="常规 4 3 6 2 2 2" xfId="9209"/>
    <cellStyle name="40% - 强调文字颜色 6 2 11" xfId="9210"/>
    <cellStyle name="常规 11 4 2 2 2 2" xfId="9211"/>
    <cellStyle name="常规 2 3 3 7 8 2" xfId="9212"/>
    <cellStyle name="标题 2 2 6" xfId="9213"/>
    <cellStyle name="60% - 强调文字颜色 4 2 9 2" xfId="9214"/>
    <cellStyle name="常规 2 2 3 2 4 7 2" xfId="9215"/>
    <cellStyle name="常规 6 2 4 2 7 3" xfId="9216"/>
    <cellStyle name="常规 10 2 2 2 4 2 3" xfId="9217"/>
    <cellStyle name="常规 6 2 12" xfId="9218"/>
    <cellStyle name="常规 6 5 2 4 2" xfId="9219"/>
    <cellStyle name="输出 2 2 6 2 2" xfId="9220"/>
    <cellStyle name="常规 35 6" xfId="9221"/>
    <cellStyle name="常规 40 6" xfId="9222"/>
    <cellStyle name="解释性文本 2 3 4" xfId="9223"/>
    <cellStyle name="常规 15 2 3 2 3 4" xfId="9224"/>
    <cellStyle name="强调文字颜色 2 2 6 3" xfId="9225"/>
    <cellStyle name="常规 5 5 3 2 4" xfId="9226"/>
    <cellStyle name="常规 2 4 3 5 4 3" xfId="9227"/>
    <cellStyle name="强调文字颜色 3 2 4 4 2 2" xfId="9228"/>
    <cellStyle name="常规 10 2 5 9" xfId="9229"/>
    <cellStyle name="20% - 强调文字颜色 3 2 2 6" xfId="9230"/>
    <cellStyle name="常规 2 3 3 3 9" xfId="9231"/>
    <cellStyle name="常规 10 4 2 3 4" xfId="9232"/>
    <cellStyle name="常规 46 4 3 2 2" xfId="9233"/>
    <cellStyle name="常规 51 4 3 2 2" xfId="9234"/>
    <cellStyle name="40% - 强调文字颜色 5 2 2 2 7 2" xfId="9235"/>
    <cellStyle name="常规 2 5 5 3 2 3" xfId="9236"/>
    <cellStyle name="常规 2 3 5 3 5" xfId="9237"/>
    <cellStyle name="60% - 强调文字颜色 6 2 2 2 2 3" xfId="9238"/>
    <cellStyle name="常规 10 3 3 2 3" xfId="9239"/>
    <cellStyle name="常规 36 3 2" xfId="9240"/>
    <cellStyle name="常规 41 3 2" xfId="9241"/>
    <cellStyle name="常规 2 3 2 2 2 3 3 2 2" xfId="9242"/>
    <cellStyle name="40% - 强调文字颜色 5 2 2 2 8 2" xfId="9243"/>
    <cellStyle name="40% - 强调文字颜色 2 2 14" xfId="9244"/>
    <cellStyle name="常规 6 2 2 4 3 3 2" xfId="9245"/>
    <cellStyle name="常规 5 4 2 4 2" xfId="9246"/>
    <cellStyle name="常规 2 6 4 4" xfId="9247"/>
    <cellStyle name="强调文字颜色 6 2 2 2 2 5" xfId="9248"/>
    <cellStyle name="常规 10 2 2 3 3 2 2" xfId="9249"/>
    <cellStyle name="常规 10 5 3" xfId="9250"/>
    <cellStyle name="常规 10 5 4 2 2 2" xfId="9251"/>
    <cellStyle name="常规 58 3 2" xfId="9252"/>
    <cellStyle name="常规 63 3 2" xfId="9253"/>
    <cellStyle name="常规 2 2 2 4 2 4 2" xfId="9254"/>
    <cellStyle name="常规 6 5 5 6 2" xfId="9255"/>
    <cellStyle name="常规 2 6 5 4" xfId="9256"/>
    <cellStyle name="强调文字颜色 6 2 2 2 3 5" xfId="9257"/>
    <cellStyle name="标题 4 2 2 3 2" xfId="9258"/>
    <cellStyle name="40% - 强调文字颜色 5 2 2 4" xfId="9259"/>
    <cellStyle name="常规 2 3 3 3 2 3 3" xfId="9260"/>
    <cellStyle name="60% - 强调文字颜色 2 2 2 5 6" xfId="9261"/>
    <cellStyle name="20% - 强调文字颜色 6 2 2 2 2 3" xfId="9262"/>
    <cellStyle name="20% - 强调文字颜色 5 2 3 6 2" xfId="9263"/>
    <cellStyle name="常规 6 5 2 7 3" xfId="9264"/>
    <cellStyle name="常规 5 4 4 6" xfId="9265"/>
    <cellStyle name="常规 6 9 4 6 2" xfId="9266"/>
    <cellStyle name="常规 25 5 2" xfId="9267"/>
    <cellStyle name="常规 30 5 2" xfId="9268"/>
    <cellStyle name="常规 22 7 3 2 2" xfId="9269"/>
    <cellStyle name="20% - 强调文字颜色 3 2 2 10 2" xfId="9270"/>
    <cellStyle name="汇总 2 2 10" xfId="9271"/>
    <cellStyle name="常规 3 2 2 2 2 2 4" xfId="9272"/>
    <cellStyle name="常规 6 7 3 2 5 2 2" xfId="9273"/>
    <cellStyle name="常规 10 3 4 3 4 2" xfId="9274"/>
    <cellStyle name="常规 6 3 2 2 3 2 4 2 2" xfId="9275"/>
    <cellStyle name="常规 2 3 3 4 4 3 2" xfId="9276"/>
    <cellStyle name="常规 4 5 2 2 4 2" xfId="9277"/>
    <cellStyle name="常规 7 2 6 2 3 3" xfId="9278"/>
    <cellStyle name="常规 6 6 4 5" xfId="9279"/>
    <cellStyle name="常规 6 3 4 4 3 2 2" xfId="9280"/>
    <cellStyle name="40% - 强调文字颜色 5 2 2 6" xfId="9281"/>
    <cellStyle name="常规 2 3 3 3 2 3 5" xfId="9282"/>
    <cellStyle name="20% - 强调文字颜色 6 2 2 2 2 5" xfId="9283"/>
    <cellStyle name="常规 8 3 7 2 2" xfId="9284"/>
    <cellStyle name="注释 2 4 3 3" xfId="9285"/>
    <cellStyle name="警告文本 2 2 7 3" xfId="9286"/>
    <cellStyle name="常规 30 5 4" xfId="9287"/>
    <cellStyle name="常规 2 2 8 2 3 4 3" xfId="9288"/>
    <cellStyle name="常规 6 12 2 3 2 2" xfId="9289"/>
    <cellStyle name="40% - 强调文字颜色 5 2 2 7" xfId="9290"/>
    <cellStyle name="40% - 强调文字颜色 5 2 2 8" xfId="9291"/>
    <cellStyle name="40% - 强调文字颜色 5 2 2 8 2" xfId="9292"/>
    <cellStyle name="40% - 强调文字颜色 5 2 12" xfId="9293"/>
    <cellStyle name="常规 57 5 2 2" xfId="9294"/>
    <cellStyle name="常规 62 5 2 2" xfId="9295"/>
    <cellStyle name="常规 8 2 2 2 2 3 4" xfId="9296"/>
    <cellStyle name="20% - 强调文字颜色 4 2 6 4" xfId="9297"/>
    <cellStyle name="常规 9 3 3" xfId="9298"/>
    <cellStyle name="常规 2 9 4 2 3" xfId="9299"/>
    <cellStyle name="常规 10 10 2" xfId="9300"/>
    <cellStyle name="60% - 强调文字颜色 6 2 8" xfId="9301"/>
    <cellStyle name="常规 5 2 2 3 2 3 2 3" xfId="9302"/>
    <cellStyle name="常规 30 3 5" xfId="9303"/>
    <cellStyle name="常规 25 3 5" xfId="9304"/>
    <cellStyle name="20% - 强调文字颜色 3 2 2 2 2 2 3" xfId="9305"/>
    <cellStyle name="常规 7 2 3 4 2 7 2" xfId="9306"/>
    <cellStyle name="20% - 强调文字颜色 4 2 2 4 4" xfId="9307"/>
    <cellStyle name="常规 15 3 2 2 2 4 2 2" xfId="9308"/>
    <cellStyle name="常规 3 3 2 3 2 5 2 2" xfId="9309"/>
    <cellStyle name="60% - 强调文字颜色 3 2 5 3 2" xfId="9310"/>
    <cellStyle name="常规 4 2 5 2 2 4 2 2" xfId="9311"/>
    <cellStyle name="常规 6 5 3 10" xfId="9312"/>
    <cellStyle name="常规 6 7 2" xfId="9313"/>
    <cellStyle name="常规 10 2 4 2 2 2" xfId="9314"/>
    <cellStyle name="常规 4 6 2 6" xfId="9315"/>
    <cellStyle name="常规 9 4 3 6" xfId="9316"/>
    <cellStyle name="好 2 4 4 2 3" xfId="9317"/>
    <cellStyle name="40% - 强调文字颜色 4 2 3 2 2 3" xfId="9318"/>
    <cellStyle name="常规 6 3 2 2 2 2 3 4 2" xfId="9319"/>
    <cellStyle name="常规 14 3 2 7" xfId="9320"/>
    <cellStyle name="常规 7 2 3 5 8" xfId="9321"/>
    <cellStyle name="标题 3 2 3 2" xfId="9322"/>
    <cellStyle name="60% - 强调文字颜色 6 2 10" xfId="9323"/>
    <cellStyle name="20% - 强调文字颜色 1 2 2 11 2" xfId="9324"/>
    <cellStyle name="常规 2 2 2 3 3 6 2 2" xfId="9325"/>
    <cellStyle name="强调文字颜色 5 2 2 4 6" xfId="9326"/>
    <cellStyle name="60% - 强调文字颜色 3 2 2 2 3 2" xfId="9327"/>
    <cellStyle name="常规 6 2 2 2 2 9" xfId="9328"/>
    <cellStyle name="常规 7 9 2" xfId="9329"/>
    <cellStyle name="20% - 强调文字颜色 2 16" xfId="9330"/>
    <cellStyle name="20% - 强调文字颜色 2 2 2 3 3" xfId="9331"/>
    <cellStyle name="常规 2 2 3 3 6 3" xfId="9332"/>
    <cellStyle name="40% - 强调文字颜色 6 2 2 2 9" xfId="9333"/>
    <cellStyle name="常规 3 2 2 3 2 4 4" xfId="9334"/>
    <cellStyle name="常规 6 15 4" xfId="9335"/>
    <cellStyle name="常规 11 5 4 2 2" xfId="9336"/>
    <cellStyle name="常规 6 3 2 2 2 2 2 3" xfId="9337"/>
    <cellStyle name="常规 6 2 5 2 6" xfId="9338"/>
    <cellStyle name="标题 3 2 3 3" xfId="9339"/>
    <cellStyle name="60% - 强调文字颜色 6 2 11" xfId="9340"/>
    <cellStyle name="40% - 强调文字颜色 5 2 3 2 4 3" xfId="9341"/>
    <cellStyle name="常规 2 4 2 4 3 7 2" xfId="9342"/>
    <cellStyle name="差 2 2 5 2" xfId="9343"/>
    <cellStyle name="常规 6 5 2 2 4 3 3" xfId="9344"/>
    <cellStyle name="警告文本 2 2 2 7 2" xfId="9345"/>
    <cellStyle name="20% - 强调文字颜色 1 5 2" xfId="9346"/>
    <cellStyle name="常规 3 4 5 5 2 2" xfId="9347"/>
    <cellStyle name="常规 9 2 2 2 2 3" xfId="9348"/>
    <cellStyle name="常规 3 2 3 2 3" xfId="9349"/>
    <cellStyle name="常规 15 2 3 3 3 2" xfId="9350"/>
    <cellStyle name="常规 6 7 3 4 4 2 2" xfId="9351"/>
    <cellStyle name="常规 3 3 2 8 2 2" xfId="9352"/>
    <cellStyle name="40% - 强调文字颜色 5 2 3 2 5" xfId="9353"/>
    <cellStyle name="常规 6 6 5 2" xfId="9354"/>
    <cellStyle name="常规 11 5 4 3" xfId="9355"/>
    <cellStyle name="40% - 强调文字颜色 5 2 3 3" xfId="9356"/>
    <cellStyle name="40% - 强调文字颜色 4 2 2 4 6" xfId="9357"/>
    <cellStyle name="常规 6 5 3 2 2 5 2 2" xfId="9358"/>
    <cellStyle name="常规 7 5 10 2" xfId="9359"/>
    <cellStyle name="60% - 强调文字颜色 1 2 2 2 2 3 2" xfId="9360"/>
    <cellStyle name="常规 21 3 3 6" xfId="9361"/>
    <cellStyle name="常规 2 2 2 2" xfId="9362"/>
    <cellStyle name="60% - 强调文字颜色 2 2 6 6" xfId="9363"/>
    <cellStyle name="40% - 强调文字颜色 5 2 3 3 2 3" xfId="9364"/>
    <cellStyle name="常规 27 4 3 2 2" xfId="9365"/>
    <cellStyle name="常规 32 4 3 2 2" xfId="9366"/>
    <cellStyle name="链接单元格 2 6 2 2" xfId="9367"/>
    <cellStyle name="40% - 强调文字颜色 5 2 3 3 3 3" xfId="9368"/>
    <cellStyle name="20% - 强调文字颜色 6 2 4 3" xfId="9369"/>
    <cellStyle name="常规 7 4 3 3 4 2 2" xfId="9370"/>
    <cellStyle name="常规 6 3 2 2 3 3 3" xfId="9371"/>
    <cellStyle name="常规 27 4 3 3 2" xfId="9372"/>
    <cellStyle name="40% - 强调文字颜色 5 2 3 3 4 3" xfId="9373"/>
    <cellStyle name="20% - 强调文字颜色 6 2 5 3" xfId="9374"/>
    <cellStyle name="常规 6 3 2 2 3 4 3" xfId="9375"/>
    <cellStyle name="标题 4 2 2 4 2" xfId="9376"/>
    <cellStyle name="常规 4 2 2 3 2 3 3" xfId="9377"/>
    <cellStyle name="40% - 强调文字颜色 5 2 3 4" xfId="9378"/>
    <cellStyle name="常规 2 3 3 3 2 4 3" xfId="9379"/>
    <cellStyle name="20% - 强调文字颜色 6 2 2 2 3 3" xfId="9380"/>
    <cellStyle name="20% - 强调文字颜色 5 2 3 7 2" xfId="9381"/>
    <cellStyle name="常规 6 5 2 8 3" xfId="9382"/>
    <cellStyle name="常规 17 2 2 2 2 2 2" xfId="9383"/>
    <cellStyle name="常规 22 2 2 2 2 2 2" xfId="9384"/>
    <cellStyle name="常规 6 5 5 3 5" xfId="9385"/>
    <cellStyle name="常规 2 2 3 4 7 3" xfId="9386"/>
    <cellStyle name="20% - 强调文字颜色 2 2 3 4 3" xfId="9387"/>
    <cellStyle name="常规 25 6 2" xfId="9388"/>
    <cellStyle name="常规 30 6 2" xfId="9389"/>
    <cellStyle name="解释性文本 2 2 2 2 2 2 2" xfId="9390"/>
    <cellStyle name="60% - 强调文字颜色 1 2 2 2 2 3 3" xfId="9391"/>
    <cellStyle name="常规 6 10 3 2" xfId="9392"/>
    <cellStyle name="常规 3 5 4 4 2 2" xfId="9393"/>
    <cellStyle name="常规 55 2 8" xfId="9394"/>
    <cellStyle name="常规 3 2 2 2 2 3 4" xfId="9395"/>
    <cellStyle name="常规 10 3 4 3 5 2" xfId="9396"/>
    <cellStyle name="40% - 强调文字颜色 5 2 3 6" xfId="9397"/>
    <cellStyle name="常规 7 3 3 2 2 6 2 2" xfId="9398"/>
    <cellStyle name="常规 6 10 2 2 3 2 2" xfId="9399"/>
    <cellStyle name="60% - 强调文字颜色 5 2 2 2 2 4" xfId="9400"/>
    <cellStyle name="常规 6 2 4 3 2 2 2" xfId="9401"/>
    <cellStyle name="40% - 强调文字颜色 5 13" xfId="9402"/>
    <cellStyle name="常规 15 2 4 2 4 2 2" xfId="9403"/>
    <cellStyle name="常规 3 2 3 4" xfId="9404"/>
    <cellStyle name="常规 17 3 2 2 2 2 2" xfId="9405"/>
    <cellStyle name="常规 22 3 2 2 2 2 2" xfId="9406"/>
    <cellStyle name="常规 2 6 9 2 2" xfId="9407"/>
    <cellStyle name="常规 7 2 3 4 2 3 4 2 2" xfId="9408"/>
    <cellStyle name="常规 2 2 3 5 2 3" xfId="9409"/>
    <cellStyle name="60% - 强调文字颜色 6 2 9 2" xfId="9410"/>
    <cellStyle name="常规 6 9 3 2 4 3" xfId="9411"/>
    <cellStyle name="常规 10 6 2 2 2 2 2" xfId="9412"/>
    <cellStyle name="常规 2 2 3 2 2 4 2 2" xfId="9413"/>
    <cellStyle name="40% - 强调文字颜色 5 2 4 2 3" xfId="9414"/>
    <cellStyle name="常规 3 3 2 2 2 2 4 2" xfId="9415"/>
    <cellStyle name="60% - 强调文字颜色 2 2 2 5 2" xfId="9416"/>
    <cellStyle name="40% - 强调文字颜色 5 2 4 3 3" xfId="9417"/>
    <cellStyle name="常规 6 4 4 4 4 2 2" xfId="9418"/>
    <cellStyle name="常规 3 3 2 2 2 2 5 2" xfId="9419"/>
    <cellStyle name="60% - 强调文字颜色 2 2 2 6 2" xfId="9420"/>
    <cellStyle name="常规 4 3 4 3 2 2" xfId="9421"/>
    <cellStyle name="常规 6 9 3 3 5 2" xfId="9422"/>
    <cellStyle name="常规 3 2 3 6" xfId="9423"/>
    <cellStyle name="常规 6 7 2 5 2" xfId="9424"/>
    <cellStyle name="常规 2 4 3 3 2 4 5" xfId="9425"/>
    <cellStyle name="40% - 强调文字颜色 5 2 4 4" xfId="9426"/>
    <cellStyle name="常规 16 2 3 2 2" xfId="9427"/>
    <cellStyle name="常规 21 2 3 2 2" xfId="9428"/>
    <cellStyle name="常规 3 4 2 2 2 4 2 2" xfId="9429"/>
    <cellStyle name="常规 9 6 3 3" xfId="9430"/>
    <cellStyle name="常规 3 2 2 2 2 4 4" xfId="9431"/>
    <cellStyle name="40% - 强调文字颜色 5 2 5 2" xfId="9432"/>
    <cellStyle name="40% - 强调文字颜色 4 2 3 2 4 3" xfId="9433"/>
    <cellStyle name="常规 2 2 5" xfId="9434"/>
    <cellStyle name="常规 7 2 3 3 2 2 3 2" xfId="9435"/>
    <cellStyle name="常规 2 2 5 2 2 2 3" xfId="9436"/>
    <cellStyle name="强调文字颜色 1 2 2 2" xfId="9437"/>
    <cellStyle name="常规 10 8 3 2 2" xfId="9438"/>
    <cellStyle name="标题 5 2 2" xfId="9439"/>
    <cellStyle name="常规 6 2 2 3 3 5 2" xfId="9440"/>
    <cellStyle name="常规 2 2 15 4" xfId="9441"/>
    <cellStyle name="常规 35 2 8" xfId="9442"/>
    <cellStyle name="常规 40 2 8" xfId="9443"/>
    <cellStyle name="40% - 强调文字颜色 5 2 5 3" xfId="9444"/>
    <cellStyle name="注释 2 2 2 4 2 2" xfId="9445"/>
    <cellStyle name="常规 2 3 3 3 2 6 2" xfId="9446"/>
    <cellStyle name="20% - 强调文字颜色 6 2 2 2 5 2" xfId="9447"/>
    <cellStyle name="常规 7 2 3 3 2 2 3 3" xfId="9448"/>
    <cellStyle name="常规 6 7 2 2 3 4 2" xfId="9449"/>
    <cellStyle name="常规 10 8 3 2 3" xfId="9450"/>
    <cellStyle name="常规 3 2 2 2 3 3 2 2" xfId="9451"/>
    <cellStyle name="常规 3 2 4 6" xfId="9452"/>
    <cellStyle name="常规 6 7 2 6 2" xfId="9453"/>
    <cellStyle name="常规 6 5 3 2 2 7" xfId="9454"/>
    <cellStyle name="常规 6 2 8 4 2 2" xfId="9455"/>
    <cellStyle name="标题 4 2 2 6 2" xfId="9456"/>
    <cellStyle name="链接单元格 2 2 2 2 2 2" xfId="9457"/>
    <cellStyle name="常规 4 2 2 3 2 5 3" xfId="9458"/>
    <cellStyle name="60% - 强调文字颜色 1 2 2 2 7 2" xfId="9459"/>
    <cellStyle name="适中 2 2 6" xfId="9460"/>
    <cellStyle name="常规 6 5 5 2" xfId="9461"/>
    <cellStyle name="常规 7 2 3 3 2 2 3 2 2" xfId="9462"/>
    <cellStyle name="常规 21 4 2 3 6" xfId="9463"/>
    <cellStyle name="20% - 强调文字颜色 5 2 3 5 2" xfId="9464"/>
    <cellStyle name="常规 6 5 2 6 3" xfId="9465"/>
    <cellStyle name="40% - 强调文字颜色 5 2 5 2 2" xfId="9466"/>
    <cellStyle name="常规 10 8 3 2 2 2" xfId="9467"/>
    <cellStyle name="常规 21 2 2 2 2 2 3" xfId="9468"/>
    <cellStyle name="标题 5 4 2" xfId="9469"/>
    <cellStyle name="40% - 强调文字颜色 2 2 3 2 2 2" xfId="9470"/>
    <cellStyle name="强调文字颜色 4 2 2 2 2 4 2" xfId="9471"/>
    <cellStyle name="链接单元格 2 3 5" xfId="9472"/>
    <cellStyle name="60% - 强调文字颜色 1 2 2 2 7 3" xfId="9473"/>
    <cellStyle name="40% - 强调文字颜色 5 4 2" xfId="9474"/>
    <cellStyle name="强调文字颜色 6 2 2 9 2 2" xfId="9475"/>
    <cellStyle name="40% - 强调文字颜色 3 2 3 2 2 2" xfId="9476"/>
    <cellStyle name="常规 6 12 8" xfId="9477"/>
    <cellStyle name="20% - 强调文字颜色 3 2 2 2 2 4 2" xfId="9478"/>
    <cellStyle name="常规 2 4 2 6 2" xfId="9479"/>
    <cellStyle name="常规 6 6 4 4 2 2" xfId="9480"/>
    <cellStyle name="常规 4 2 9 3" xfId="9481"/>
    <cellStyle name="常规 3 2 3 2 5" xfId="9482"/>
    <cellStyle name="常规 7 4 4 9 2" xfId="9483"/>
    <cellStyle name="常规 6 9 2 3 4 2" xfId="9484"/>
    <cellStyle name="常规 6 10 3 2 2 4 3" xfId="9485"/>
    <cellStyle name="常规 6 9 2 3 4 2 2" xfId="9486"/>
    <cellStyle name="常规 2 2 4 3 4 3 2 2" xfId="9487"/>
    <cellStyle name="常规 6 2 4 2 6 2 2" xfId="9488"/>
    <cellStyle name="40% - 强调文字颜色 6 10 2" xfId="9489"/>
    <cellStyle name="60% - 强调文字颜色 1 2 2 2 2" xfId="9490"/>
    <cellStyle name="常规 3 2 2 2 2 4 3 3" xfId="9491"/>
    <cellStyle name="常规 10 6 3 4 3" xfId="9492"/>
    <cellStyle name="60% - 强调文字颜色 5 2 7" xfId="9493"/>
    <cellStyle name="常规 5 2 2 3 2 2 2 2" xfId="9494"/>
    <cellStyle name="常规 9 5 4 4 2 2" xfId="9495"/>
    <cellStyle name="20% - 强调文字颜色 5 2 2 4 4" xfId="9496"/>
    <cellStyle name="常规 5 2 6 2 3 2" xfId="9497"/>
    <cellStyle name="常规 6 6 3 3 2 7" xfId="9498"/>
    <cellStyle name="常规 2 2 2 2 2 2 2 8" xfId="9499"/>
    <cellStyle name="常规 10 2 2 3 2 2" xfId="9500"/>
    <cellStyle name="40% - 强调文字颜色 6 2 11 2" xfId="9501"/>
    <cellStyle name="常规 6 4 2 6 3 3" xfId="9502"/>
    <cellStyle name="常规 39 3 6 2" xfId="9503"/>
    <cellStyle name="40% - 强调文字颜色 3 2 2 2 2 2 3" xfId="9504"/>
    <cellStyle name="常规 21 4 4 2 2 2" xfId="9505"/>
    <cellStyle name="常规 6 6 2 2 5 3 3" xfId="9506"/>
    <cellStyle name="40% - 强调文字颜色 6 2 12 2" xfId="9507"/>
    <cellStyle name="常规 6 4 2 6 4 3" xfId="9508"/>
    <cellStyle name="40% - 强调文字颜色 6 2 2" xfId="9509"/>
    <cellStyle name="常规 10 4 2 2 5" xfId="9510"/>
    <cellStyle name="20% - 强调文字颜色 3 2 2 2 3 2 2" xfId="9511"/>
    <cellStyle name="常规 13 5 2 2 2" xfId="9512"/>
    <cellStyle name="检查单元格 2 2 4 5 2" xfId="9513"/>
    <cellStyle name="20% - 强调文字颜色 3 11 2" xfId="9514"/>
    <cellStyle name="常规 21 2 2 2 3 4" xfId="9515"/>
    <cellStyle name="常规 10 8 6 2" xfId="9516"/>
    <cellStyle name="常规 6 4 2 9" xfId="9517"/>
    <cellStyle name="40% - 强调文字颜色 5 2 2 2 2 2" xfId="9518"/>
    <cellStyle name="40% - 强调文字颜色 3 2 5" xfId="9519"/>
    <cellStyle name="常规 2 3 7 2 6 2" xfId="9520"/>
    <cellStyle name="40% - 强调文字颜色 6 2 2 11 2" xfId="9521"/>
    <cellStyle name="常规 5 2 7 2 3" xfId="9522"/>
    <cellStyle name="常规 2 3 2 5 4 2" xfId="9523"/>
    <cellStyle name="常规 4 4 3 2 3" xfId="9524"/>
    <cellStyle name="常规 6 5 2 2 2 2 3 3 2" xfId="9525"/>
    <cellStyle name="常规 6 7 2 2 4 6" xfId="9526"/>
    <cellStyle name="常规 19 2 2 2 2" xfId="9527"/>
    <cellStyle name="常规 24 2 2 2 2" xfId="9528"/>
    <cellStyle name="常规 47 4 2 3" xfId="9529"/>
    <cellStyle name="常规 52 4 2 3" xfId="9530"/>
    <cellStyle name="汇总 2 3 3 4 3" xfId="9531"/>
    <cellStyle name="警告文本 2 2 3 6" xfId="9532"/>
    <cellStyle name="常规 2 2 3 3 3 3 2 2" xfId="9533"/>
    <cellStyle name="常规 4 3 4 2 3" xfId="9534"/>
    <cellStyle name="常规 6 6 3 3 2 4 2" xfId="9535"/>
    <cellStyle name="常规 4 3 4 2 3 2" xfId="9536"/>
    <cellStyle name="常规 6 6 3 3 2 4 2 2" xfId="9537"/>
    <cellStyle name="常规 3 3 2 3 4 2 3" xfId="9538"/>
    <cellStyle name="常规 9 2 3 8 2" xfId="9539"/>
    <cellStyle name="常规 6 9 3 2 6 2" xfId="9540"/>
    <cellStyle name="常规 11 5 6 2" xfId="9541"/>
    <cellStyle name="常规 7 2 4 3 3 4 3" xfId="9542"/>
    <cellStyle name="常规 26 2 3 4" xfId="9543"/>
    <cellStyle name="常规 31 2 3 4" xfId="9544"/>
    <cellStyle name="60% - 强调文字颜色 2 2 2 2 2 3" xfId="9545"/>
    <cellStyle name="常规 48 2 2 2" xfId="9546"/>
    <cellStyle name="常规 53 2 2 2" xfId="9547"/>
    <cellStyle name="常规 6 2 4 4 4 2" xfId="9548"/>
    <cellStyle name="40% - 强调文字颜色 6 2 2 2 2 4 2" xfId="9549"/>
    <cellStyle name="60% - 强调文字颜色 2 2 2 2 3 2" xfId="9550"/>
    <cellStyle name="常规 6 10 3 2 3" xfId="9551"/>
    <cellStyle name="常规 4 2 4 2 2 3 2 2" xfId="9552"/>
    <cellStyle name="常规 4 3 4 2 4 3" xfId="9553"/>
    <cellStyle name="常规 11 5 7 2" xfId="9554"/>
    <cellStyle name="常规 7 2 4 3 3 5 3" xfId="9555"/>
    <cellStyle name="常规 2 3 2 2 4 7" xfId="9556"/>
    <cellStyle name="40% - 强调文字颜色 6 2 2 2 2 4 3" xfId="9557"/>
    <cellStyle name="40% - 强调文字颜色 4 2 2 2 2" xfId="9558"/>
    <cellStyle name="常规 6 2 4 4 5 2" xfId="9559"/>
    <cellStyle name="标题 1 2 2 7" xfId="9560"/>
    <cellStyle name="常规 9 3 3 5" xfId="9561"/>
    <cellStyle name="好 2 4 3 2 2" xfId="9562"/>
    <cellStyle name="常规 4 3 4 3 5" xfId="9563"/>
    <cellStyle name="常规 2 2 3 2 3 2 2 5 2" xfId="9564"/>
    <cellStyle name="常规 6 8 2 2 2 4" xfId="9565"/>
    <cellStyle name="常规 6 6 2 2 2 3 2 2" xfId="9566"/>
    <cellStyle name="好 2 6 5" xfId="9567"/>
    <cellStyle name="常规 14 4 4" xfId="9568"/>
    <cellStyle name="常规 4 2 3 2 3 2" xfId="9569"/>
    <cellStyle name="40% - 强调文字颜色 2 2 2 9" xfId="9570"/>
    <cellStyle name="60% - 强调文字颜色 5 2 2 3 5" xfId="9571"/>
    <cellStyle name="常规 14 4 4 3 2" xfId="9572"/>
    <cellStyle name="40% - 强调文字颜色 1 2 2 6" xfId="9573"/>
    <cellStyle name="常规 2 2 3 2 6 5 2" xfId="9574"/>
    <cellStyle name="常规 10 7 2 7 2" xfId="9575"/>
    <cellStyle name="常规 6 2 5 7" xfId="9576"/>
    <cellStyle name="常规 14 3 3 2 2" xfId="9577"/>
    <cellStyle name="常规 7 2 3 6 3 2" xfId="9578"/>
    <cellStyle name="常规 2 2 11" xfId="9579"/>
    <cellStyle name="常规 3 2 2 3 5 4" xfId="9580"/>
    <cellStyle name="40% - 强调文字颜色 6 2 2 2 3 5" xfId="9581"/>
    <cellStyle name="常规 13 3 2 2 2 2 2" xfId="9582"/>
    <cellStyle name="常规 4 3 4 5" xfId="9583"/>
    <cellStyle name="常规 2 2 2 3 6 2" xfId="9584"/>
    <cellStyle name="常规 4 2 2 4 2 5 2 2" xfId="9585"/>
    <cellStyle name="常规 10 2 5 7 2 2" xfId="9586"/>
    <cellStyle name="常规 2 3 3 2 4 5 3" xfId="9587"/>
    <cellStyle name="20% - 强调文字颜色 3 2 2 4 2 2" xfId="9588"/>
    <cellStyle name="常规 2 3 3 3 7 2 2" xfId="9589"/>
    <cellStyle name="常规 7 2 5 5 2 3" xfId="9590"/>
    <cellStyle name="常规 10 4 2 3 2 2 2" xfId="9591"/>
    <cellStyle name="常规 3 4 4 2 6" xfId="9592"/>
    <cellStyle name="常规 14 11" xfId="9593"/>
    <cellStyle name="常规 5 7 4 3" xfId="9594"/>
    <cellStyle name="常规 8 2 2 3 5" xfId="9595"/>
    <cellStyle name="常规 6 11 8 2 2" xfId="9596"/>
    <cellStyle name="常规 2 2 4 3 2 2 7" xfId="9597"/>
    <cellStyle name="常规 22 3 2 6 3" xfId="9598"/>
    <cellStyle name="常规 17 3 2 6 3" xfId="9599"/>
    <cellStyle name="40% - 强调文字颜色 6 2 2 2 5" xfId="9600"/>
    <cellStyle name="常规 6 10 3" xfId="9601"/>
    <cellStyle name="常规 7 3 3 2 2 2 2 3" xfId="9602"/>
    <cellStyle name="常规 3 9 3 2 2 2" xfId="9603"/>
    <cellStyle name="常规 2 5 4 3 7" xfId="9604"/>
    <cellStyle name="60% - 强调文字颜色 6 2 2 2 2 2" xfId="9605"/>
    <cellStyle name="常规 5 4 2 3 2 2 2" xfId="9606"/>
    <cellStyle name="常规 2 2 4 2 2 2 3" xfId="9607"/>
    <cellStyle name="常规 2 2 4 2 2 3 3" xfId="9608"/>
    <cellStyle name="60% - 强调文字颜色 4 2 2 2 2 3 3" xfId="9609"/>
    <cellStyle name="常规 2 4 3 5 3 2 2" xfId="9610"/>
    <cellStyle name="40% - 强调文字颜色 6 2 2 2 8" xfId="9611"/>
    <cellStyle name="常规 3 2 2 3 2 4 3" xfId="9612"/>
    <cellStyle name="常规 6 15 3" xfId="9613"/>
    <cellStyle name="60% - 强调文字颜色 6 2 2 2 2 4 2" xfId="9614"/>
    <cellStyle name="常规 7 2 2 5 2 2 2" xfId="9615"/>
    <cellStyle name="常规 10 12 6 3" xfId="9616"/>
    <cellStyle name="常规 2 7 2 3 2 3" xfId="9617"/>
    <cellStyle name="40% - 强调文字颜色 6 2 2 2 8 3" xfId="9618"/>
    <cellStyle name="常规 3 2 2 3 2 4 3 3" xfId="9619"/>
    <cellStyle name="常规 6 15 3 3" xfId="9620"/>
    <cellStyle name="常规 15 5 3 2 2" xfId="9621"/>
    <cellStyle name="常规 20 5 3 2 2" xfId="9622"/>
    <cellStyle name="常规 34 2 4 2" xfId="9623"/>
    <cellStyle name="常规 29 2 4 2" xfId="9624"/>
    <cellStyle name="60% - 强调文字颜色 6 2 2 2 2 5" xfId="9625"/>
    <cellStyle name="常规 10 3 3 2 5" xfId="9626"/>
    <cellStyle name="常规 4 3 5" xfId="9627"/>
    <cellStyle name="常规 6 7 5 3 3" xfId="9628"/>
    <cellStyle name="强调文字颜色 4 2 3 3 6" xfId="9629"/>
    <cellStyle name="常规 6 6 3 2 5 2" xfId="9630"/>
    <cellStyle name="常规 11 6 4 4 3" xfId="9631"/>
    <cellStyle name="常规 2 3 3 5 2 2 3" xfId="9632"/>
    <cellStyle name="40% - 强调文字颜色 6 2 2 3 3" xfId="9633"/>
    <cellStyle name="常规 10 4 2 3 5 2" xfId="9634"/>
    <cellStyle name="60% - 强调文字颜色 2 2 2 5 5" xfId="9635"/>
    <cellStyle name="常规 2 3 3 3 2 3 2" xfId="9636"/>
    <cellStyle name="常规 7 2 4 3 2 2 6 2" xfId="9637"/>
    <cellStyle name="40% - 强调文字颜色 5 2 2 2 2 6" xfId="9638"/>
    <cellStyle name="40% - 强调文字颜色 3 2 9" xfId="9639"/>
    <cellStyle name="常规 35 2 3 4 2 2" xfId="9640"/>
    <cellStyle name="常规 12 3 7 2" xfId="9641"/>
    <cellStyle name="40% - 强调文字颜色 6 2 2 3 4" xfId="9642"/>
    <cellStyle name="常规 6 11 2" xfId="9643"/>
    <cellStyle name="常规 7 3 3 2 2 2 3 2" xfId="9644"/>
    <cellStyle name="常规 4 3 5 5" xfId="9645"/>
    <cellStyle name="常规 2 2 2 3 7 2" xfId="9646"/>
    <cellStyle name="40% - 强调文字颜色 6 2 2 3 5" xfId="9647"/>
    <cellStyle name="常规 6 7 6 3 3" xfId="9648"/>
    <cellStyle name="常规 7 2 4 3 8 2 3" xfId="9649"/>
    <cellStyle name="常规 2 2 7 2 2 3" xfId="9650"/>
    <cellStyle name="常规 4 2 2 3 2 2 5" xfId="9651"/>
    <cellStyle name="60% - 强调文字颜色 3 2 6 6" xfId="9652"/>
    <cellStyle name="常规 2 6 2 2 5 3" xfId="9653"/>
    <cellStyle name="常规 4 2 2 2 2 2 3 2 2" xfId="9654"/>
    <cellStyle name="40% - 强调文字颜色 6 2 2 4 4" xfId="9655"/>
    <cellStyle name="常规 6 12 2" xfId="9656"/>
    <cellStyle name="常规 7 3 3 2 2 2 4 2" xfId="9657"/>
    <cellStyle name="20% - 强调文字颜色 5 17" xfId="9658"/>
    <cellStyle name="常规 6 4 3 2 2 6 3" xfId="9659"/>
    <cellStyle name="常规 8 4 2 2 3 2" xfId="9660"/>
    <cellStyle name="警告文本 2 5 4 2" xfId="9661"/>
    <cellStyle name="常规 6 3 3 6 4 2 2" xfId="9662"/>
    <cellStyle name="20% - 强调文字颜色 6 2 3 2 6" xfId="9663"/>
    <cellStyle name="常规 4 3 6 5" xfId="9664"/>
    <cellStyle name="20% - 强调文字颜色 2 2 6" xfId="9665"/>
    <cellStyle name="常规 45 2 3 4" xfId="9666"/>
    <cellStyle name="常规 50 2 3 4" xfId="9667"/>
    <cellStyle name="40% - 强调文字颜色 6 2 2 4 5" xfId="9668"/>
    <cellStyle name="常规 6 12 3" xfId="9669"/>
    <cellStyle name="常规 7 3 3 2 2 2 4 3" xfId="9670"/>
    <cellStyle name="20% - 强调文字颜色 5 18" xfId="9671"/>
    <cellStyle name="常规 8 4 2 2 3 3" xfId="9672"/>
    <cellStyle name="警告文本 2 5 4 3" xfId="9673"/>
    <cellStyle name="常规 27 3 3 4 2" xfId="9674"/>
    <cellStyle name="常规 4 9 8" xfId="9675"/>
    <cellStyle name="60% - 强调文字颜色 6 2 2 2 4 2" xfId="9676"/>
    <cellStyle name="常规 10 3 3 4 2" xfId="9677"/>
    <cellStyle name="常规 2 3 2 7" xfId="9678"/>
    <cellStyle name="常规 6 6 3 4 3" xfId="9679"/>
    <cellStyle name="常规 6 5 2 2 3 2 3 2 2" xfId="9680"/>
    <cellStyle name="常规 2 2 2 2 3 3 3 2" xfId="9681"/>
    <cellStyle name="常规 2 5 2 4 6 3" xfId="9682"/>
    <cellStyle name="常规 6 4 2 4 4" xfId="9683"/>
    <cellStyle name="60% - 强调文字颜色 1 2 2 2 2 5" xfId="9684"/>
    <cellStyle name="常规 6 7 3 3 3 3" xfId="9685"/>
    <cellStyle name="40% - 强调文字颜色 6 2 2 5" xfId="9686"/>
    <cellStyle name="常规 3 2 6 6 3" xfId="9687"/>
    <cellStyle name="常规 2 11 3" xfId="9688"/>
    <cellStyle name="常规 49 7" xfId="9689"/>
    <cellStyle name="常规 54 7" xfId="9690"/>
    <cellStyle name="常规 2 4 3 7 3" xfId="9691"/>
    <cellStyle name="常规 3 3 2 3 3 3 2" xfId="9692"/>
    <cellStyle name="常规 52 2 4 2" xfId="9693"/>
    <cellStyle name="常规 47 2 4 2" xfId="9694"/>
    <cellStyle name="常规 10 3 3 5 2" xfId="9695"/>
    <cellStyle name="常规 2 3 3 7" xfId="9696"/>
    <cellStyle name="常规 6 6 3 5 3" xfId="9697"/>
    <cellStyle name="常规 2 2 3 4 3 5 2 2" xfId="9698"/>
    <cellStyle name="警告文本 2 3 2 4 3" xfId="9699"/>
    <cellStyle name="20% - 强调文字颜色 3 2 2 3 5" xfId="9700"/>
    <cellStyle name="常规 6 4 5 5" xfId="9701"/>
    <cellStyle name="20% - 强调文字颜色 6 2 3 2 3 2" xfId="9702"/>
    <cellStyle name="常规 7 5 2 3 4 2" xfId="9703"/>
    <cellStyle name="常规 2 3 3 4 2 4 2" xfId="9704"/>
    <cellStyle name="40% - 强调文字颜色 6 2 2 8 2" xfId="9705"/>
    <cellStyle name="40% - 强调文字颜色 6 2 2 9" xfId="9706"/>
    <cellStyle name="20% - 强调文字颜色 1 3 2" xfId="9707"/>
    <cellStyle name="常规 4 4 4 5 2" xfId="9708"/>
    <cellStyle name="强调文字颜色 6 2 3 11" xfId="9709"/>
    <cellStyle name="40% - 强调文字颜色 6 2 2 9 2" xfId="9710"/>
    <cellStyle name="20% - 强调文字颜色 6 15" xfId="9711"/>
    <cellStyle name="20% - 强调文字颜色 6 20" xfId="9712"/>
    <cellStyle name="常规 21 3 2 2 4 2 2" xfId="9713"/>
    <cellStyle name="常规 5 2 2 2 3 2 3" xfId="9714"/>
    <cellStyle name="常规 3 2 5 2 2" xfId="9715"/>
    <cellStyle name="常规 7 2 2 3 2 2 3 2" xfId="9716"/>
    <cellStyle name="40% - 强调文字颜色 6 2 3 2 2" xfId="9717"/>
    <cellStyle name="常规 7 4 2 2 2 4 2" xfId="9718"/>
    <cellStyle name="常规 3 2 2 2 5 7" xfId="9719"/>
    <cellStyle name="60% - 强调文字颜色 3 2 4 3 3" xfId="9720"/>
    <cellStyle name="20% - 强调文字颜色 5 2 2 2 4" xfId="9721"/>
    <cellStyle name="常规 10 6 3 2 3" xfId="9722"/>
    <cellStyle name="标题 1 2 2 3 2 2" xfId="9723"/>
    <cellStyle name="20% - 强调文字颜色 2 2 3 6 2" xfId="9724"/>
    <cellStyle name="60% - 强调文字颜色 4 2 2 5 2 3" xfId="9725"/>
    <cellStyle name="常规 4 3 2 3 7" xfId="9726"/>
    <cellStyle name="常规 5 4 2 3 3 2 2" xfId="9727"/>
    <cellStyle name="常规 4 5 5 6" xfId="9728"/>
    <cellStyle name="常规 6 3 4 2 2 3 3" xfId="9729"/>
    <cellStyle name="常规 11 6 2 3 2 3" xfId="9730"/>
    <cellStyle name="常规 2 3 3 2 3 4 3" xfId="9731"/>
    <cellStyle name="常规 10 3 4 2 2" xfId="9732"/>
    <cellStyle name="60% - 强调文字颜色 4 2 2 10" xfId="9733"/>
    <cellStyle name="常规 2 2 6 5 7 3" xfId="9734"/>
    <cellStyle name="60% - 强调文字颜色 6 2 3 3 2 3" xfId="9735"/>
    <cellStyle name="60% - 强调文字颜色 1 2 2 7 2" xfId="9736"/>
    <cellStyle name="40% - 强调文字颜色 6 20 2" xfId="9737"/>
    <cellStyle name="40% - 强调文字颜色 6 15 2" xfId="9738"/>
    <cellStyle name="60% - 强调文字颜色 6 2 4 3" xfId="9739"/>
    <cellStyle name="常规 2 2 3 4 2 2 4 3" xfId="9740"/>
    <cellStyle name="常规 4 4 4 6" xfId="9741"/>
    <cellStyle name="20% - 强调文字颜色 1 4" xfId="9742"/>
    <cellStyle name="常规 2 3 3 2 2 3 3" xfId="9743"/>
    <cellStyle name="40% - 强调文字颜色 6 2 3 3 2" xfId="9744"/>
    <cellStyle name="常规 7 4 2 2 2 5 2" xfId="9745"/>
    <cellStyle name="常规 2 3 3 4 2 4 2 2" xfId="9746"/>
    <cellStyle name="汇总 2 7" xfId="9747"/>
    <cellStyle name="常规 6 4 5 5 2" xfId="9748"/>
    <cellStyle name="常规 3 2 2 2 6 7" xfId="9749"/>
    <cellStyle name="常规 10 3 2 2 3 2" xfId="9750"/>
    <cellStyle name="40% - 强调文字颜色 6 2 3 3 2 2" xfId="9751"/>
    <cellStyle name="40% - 强调文字颜色 3 2 10" xfId="9752"/>
    <cellStyle name="常规 7 4 2 2 2 5 2 2" xfId="9753"/>
    <cellStyle name="常规 10 3 2 2 3 3" xfId="9754"/>
    <cellStyle name="40% - 强调文字颜色 6 2 3 3 2 3" xfId="9755"/>
    <cellStyle name="40% - 强调文字颜色 3 2 11" xfId="9756"/>
    <cellStyle name="常规 7 4 2 2 2 5 2 3" xfId="9757"/>
    <cellStyle name="常规 4 4 5 3" xfId="9758"/>
    <cellStyle name="好 3 9 2 2" xfId="9759"/>
    <cellStyle name="常规 10 3 2 2 4" xfId="9760"/>
    <cellStyle name="常规 10 3 2 2 4 2" xfId="9761"/>
    <cellStyle name="常规 10 8 2 6" xfId="9762"/>
    <cellStyle name="常规 10 3 2 2 4 3" xfId="9763"/>
    <cellStyle name="40% - 强调文字颜色 6 2 3 3 4 3" xfId="9764"/>
    <cellStyle name="常规 2 4" xfId="9765"/>
    <cellStyle name="常规 10 2 6 2 2 2 3" xfId="9766"/>
    <cellStyle name="常规 7 5 3 4 5" xfId="9767"/>
    <cellStyle name="常规 10 3 2 3 4" xfId="9768"/>
    <cellStyle name="常规 3 3 2 2 4 2 2 2" xfId="9769"/>
    <cellStyle name="20% - 强调文字颜色 6 2 2 2 7 2" xfId="9770"/>
    <cellStyle name="40% - 强调文字颜色 6 2 3 5" xfId="9771"/>
    <cellStyle name="常规 7 4 2 2 2 7" xfId="9772"/>
    <cellStyle name="常规 2 3 3 4 2 4 4" xfId="9773"/>
    <cellStyle name="常规 6 4 5 7" xfId="9774"/>
    <cellStyle name="常规 4 2 3 2 2 3 2 2" xfId="9775"/>
    <cellStyle name="常规 14 3 5 2 2" xfId="9776"/>
    <cellStyle name="常规 10 3 2 4 3" xfId="9777"/>
    <cellStyle name="常规 2 2 2 8" xfId="9778"/>
    <cellStyle name="常规 6 6 2 4 4" xfId="9779"/>
    <cellStyle name="常规 10 3 2 6 3" xfId="9780"/>
    <cellStyle name="常规 2 2 4 8" xfId="9781"/>
    <cellStyle name="常规 6 6 2 6 4" xfId="9782"/>
    <cellStyle name="常规 10 2 5 2 4 2 2" xfId="9783"/>
    <cellStyle name="20% - 强调文字颜色 5 2 6 3 3" xfId="9784"/>
    <cellStyle name="40% - 强调文字颜色 5 2 2 2 8" xfId="9785"/>
    <cellStyle name="常规 6 7 3 2 8 2" xfId="9786"/>
    <cellStyle name="注释 2 2 8 2 2" xfId="9787"/>
    <cellStyle name="常规 17 2 2 3 3" xfId="9788"/>
    <cellStyle name="常规 22 2 2 3 3" xfId="9789"/>
    <cellStyle name="常规 10 2 2 2" xfId="9790"/>
    <cellStyle name="常规 2 3 5 2 4 2" xfId="9791"/>
    <cellStyle name="常规 2 4 2 6 5" xfId="9792"/>
    <cellStyle name="常规 10 2 4 2 7" xfId="9793"/>
    <cellStyle name="常规 2 2 2 2 6 3 3" xfId="9794"/>
    <cellStyle name="常规 6 7 2 2 2 7 2" xfId="9795"/>
    <cellStyle name="常规 10 3 2 7 3" xfId="9796"/>
    <cellStyle name="常规 2 2 5 8" xfId="9797"/>
    <cellStyle name="常规 21 2 5 2 2 2" xfId="9798"/>
    <cellStyle name="好 3 2 2 3" xfId="9799"/>
    <cellStyle name="常规 17 4 5 2 2" xfId="9800"/>
    <cellStyle name="常规 22 4 5 2 2" xfId="9801"/>
    <cellStyle name="常规 8 2 4 2 2 6" xfId="9802"/>
    <cellStyle name="40% - 强调文字颜色 6 2 3 8 2" xfId="9803"/>
    <cellStyle name="常规 4 3 6" xfId="9804"/>
    <cellStyle name="20% - 强调文字颜色 4 2 3 10" xfId="9805"/>
    <cellStyle name="40% - 强调文字颜色 6 2 3 9" xfId="9806"/>
    <cellStyle name="常规 2 12 7" xfId="9807"/>
    <cellStyle name="常规 7 3 2 2 2 4" xfId="9808"/>
    <cellStyle name="20% - 强调文字颜色 1 4 2" xfId="9809"/>
    <cellStyle name="常规 4 4 4 6 2" xfId="9810"/>
    <cellStyle name="常规 6 12 5 5 2 2" xfId="9811"/>
    <cellStyle name="常规 6 4 6 2 3" xfId="9812"/>
    <cellStyle name="常规 3 2 2 2 3 6" xfId="9813"/>
    <cellStyle name="常规 2 4 2 11" xfId="9814"/>
    <cellStyle name="常规 6 10 3 4 4 3" xfId="9815"/>
    <cellStyle name="40% - 强调文字颜色 6 2 3 9 2" xfId="9816"/>
    <cellStyle name="常规 4 4 6" xfId="9817"/>
    <cellStyle name="常规 5 3 3 2 3 3 2 2" xfId="9818"/>
    <cellStyle name="常规 15 2 3 3 2 2 2" xfId="9819"/>
    <cellStyle name="40% - 强调文字颜色 6 2 3 9 3" xfId="9820"/>
    <cellStyle name="常规 2 2 5 2 4 2 2" xfId="9821"/>
    <cellStyle name="常规 6 4 4 2 2 3" xfId="9822"/>
    <cellStyle name="常规 4 5 5 2" xfId="9823"/>
    <cellStyle name="常规 14 2 4 2" xfId="9824"/>
    <cellStyle name="常规 7 2 2 7 3" xfId="9825"/>
    <cellStyle name="常规 4 2 2 9 2 2" xfId="9826"/>
    <cellStyle name="常规 6 6 2 2 3 2 4 2" xfId="9827"/>
    <cellStyle name="常规 3 4 2 3" xfId="9828"/>
    <cellStyle name="常规 4 5 7" xfId="9829"/>
    <cellStyle name="常规 2 2 2 2 3 8 2" xfId="9830"/>
    <cellStyle name="常规 6 6 3 3 6" xfId="9831"/>
    <cellStyle name="40% - 强调文字颜色 6 2 5 2" xfId="9832"/>
    <cellStyle name="20% - 强调文字颜色 4 2 2 2 2 3 2" xfId="9833"/>
    <cellStyle name="40% - 强调文字颜色 5 2 7" xfId="9834"/>
    <cellStyle name="常规 10 9 3 2 2" xfId="9835"/>
    <cellStyle name="常规 2 2 6 3 2 4" xfId="9836"/>
    <cellStyle name="常规 4 6 4 2" xfId="9837"/>
    <cellStyle name="常规 4 6 5 2" xfId="9838"/>
    <cellStyle name="常规 4 6 6" xfId="9839"/>
    <cellStyle name="强调文字颜色 4 2 2 3 3 2 2" xfId="9840"/>
    <cellStyle name="60% - 强调文字颜色 6 2 2 3 3 3" xfId="9841"/>
    <cellStyle name="40% - 强调文字颜色 4 2 5 3" xfId="9842"/>
    <cellStyle name="常规 10 3" xfId="9843"/>
    <cellStyle name="常规 2 2 2 4 2 3 4 3" xfId="9844"/>
    <cellStyle name="常规 4 6 8" xfId="9845"/>
    <cellStyle name="40% - 强调文字颜色 6 2 6 4 3" xfId="9846"/>
    <cellStyle name="常规 2 2 5 2 4 3" xfId="9847"/>
    <cellStyle name="常规 4 7 7" xfId="9848"/>
    <cellStyle name="常规 9 3 2 4 4 2" xfId="9849"/>
    <cellStyle name="常规 2 2 3 7 3 2 2" xfId="9850"/>
    <cellStyle name="常规 48" xfId="9851"/>
    <cellStyle name="常规 53" xfId="9852"/>
    <cellStyle name="常规 10 2 4 7" xfId="9853"/>
    <cellStyle name="常规 10 3 4 3 2 2 2" xfId="9854"/>
    <cellStyle name="常规 17 3 2 2 4 3" xfId="9855"/>
    <cellStyle name="常规 13 3 2 8" xfId="9856"/>
    <cellStyle name="60% - 强调文字颜色 4 2 2" xfId="9857"/>
    <cellStyle name="常规 5 2 2 3" xfId="9858"/>
    <cellStyle name="常规 10 3 3 2 3 3 2" xfId="9859"/>
    <cellStyle name="40% - 强调文字颜色 6 2 2 5 4" xfId="9860"/>
    <cellStyle name="强调文字颜色 4 2 3 2 2 2 2" xfId="9861"/>
    <cellStyle name="常规 30 8 2 2 2" xfId="9862"/>
    <cellStyle name="60% - 强调文字颜色 4 2 2 2" xfId="9863"/>
    <cellStyle name="常规 5 2 2 3 2" xfId="9864"/>
    <cellStyle name="常规 2 3 4 2 2 2 5 3" xfId="9865"/>
    <cellStyle name="常规 3 6 3 2 4 2 2" xfId="9866"/>
    <cellStyle name="40% - 强调文字颜色 6 4 2" xfId="9867"/>
    <cellStyle name="20% - 强调文字颜色 3 2 2 2 3 4 2" xfId="9868"/>
    <cellStyle name="常规 2 4 3 6 2" xfId="9869"/>
    <cellStyle name="常规 6 6 4 5 2 2" xfId="9870"/>
    <cellStyle name="常规 12 10 2" xfId="9871"/>
    <cellStyle name="强调文字颜色 4 2 6" xfId="9872"/>
    <cellStyle name="常规 3 2 3 3 4" xfId="9873"/>
    <cellStyle name="常规 56 3 3 2 2" xfId="9874"/>
    <cellStyle name="常规 6 8 6 3" xfId="9875"/>
    <cellStyle name="常规 6 9 4 2 6" xfId="9876"/>
    <cellStyle name="常规 4 3 5 2 3" xfId="9877"/>
    <cellStyle name="常规 6 4 11 2" xfId="9878"/>
    <cellStyle name="常规 6 6 3 3 3 4 2" xfId="9879"/>
    <cellStyle name="常规 6 9 2 3 5 2" xfId="9880"/>
    <cellStyle name="常规 2 9 3 6 2 2" xfId="9881"/>
    <cellStyle name="强调文字颜色 3 2 3 3 4" xfId="9882"/>
    <cellStyle name="常规 4 2 3 2 2 4 2 2" xfId="9883"/>
    <cellStyle name="常规 6 5 5 7" xfId="9884"/>
    <cellStyle name="40% - 强调文字颜色 6 6 2" xfId="9885"/>
    <cellStyle name="常规 7 3 2 2 3 2 2 2" xfId="9886"/>
    <cellStyle name="40% - 强调文字颜色 3 2 3 3 4 2" xfId="9887"/>
    <cellStyle name="常规 2 2 2 3 2 3 2 2 2" xfId="9888"/>
    <cellStyle name="常规 5 5 2 6" xfId="9889"/>
    <cellStyle name="常规 6 9 5 4 2" xfId="9890"/>
    <cellStyle name="常规 2 2 3 5 4 3" xfId="9891"/>
    <cellStyle name="常规 26 3 2" xfId="9892"/>
    <cellStyle name="常规 31 3 2" xfId="9893"/>
    <cellStyle name="常规 2 6 4 2 7" xfId="9894"/>
    <cellStyle name="常规 3 2 2 3 2 2 2 2 3" xfId="9895"/>
    <cellStyle name="常规 6 13 2 2 3" xfId="9896"/>
    <cellStyle name="常规 2 2 2 3 3 2 2 5 2" xfId="9897"/>
    <cellStyle name="60% - 强调文字颜色 1 2 2 2 2 3" xfId="9898"/>
    <cellStyle name="常规 9 3 2 2 3 2 2" xfId="9899"/>
    <cellStyle name="常规 10 2 2 3 2 2 5" xfId="9900"/>
    <cellStyle name="常规 10 2 4 2 5 2" xfId="9901"/>
    <cellStyle name="常规 5 2 3 3 3 2 3" xfId="9902"/>
    <cellStyle name="常规 35 3 6" xfId="9903"/>
    <cellStyle name="常规 40 3 6" xfId="9904"/>
    <cellStyle name="常规 2 4 2 2 4 2 2" xfId="9905"/>
    <cellStyle name="常规 2 3 7 5 2 2" xfId="9906"/>
    <cellStyle name="常规 9 3 2 2 3 2 3" xfId="9907"/>
    <cellStyle name="常规 6 2 5 6 2 2" xfId="9908"/>
    <cellStyle name="60% - 强调文字颜色 1 2 2 2 2 6" xfId="9909"/>
    <cellStyle name="常规 10 2 7 2 2 3" xfId="9910"/>
    <cellStyle name="常规 8 8 6" xfId="9911"/>
    <cellStyle name="常规 9 3 2 2 3 3 3" xfId="9912"/>
    <cellStyle name="输出 2 2 4 2 2" xfId="9913"/>
    <cellStyle name="常规 2 2 3 8" xfId="9914"/>
    <cellStyle name="常规 6 6 2 5 4" xfId="9915"/>
    <cellStyle name="常规 10 3 2 5 3" xfId="9916"/>
    <cellStyle name="60% - 强调文字颜色 1 2 2 2 3 2 2" xfId="9917"/>
    <cellStyle name="常规 21 4 2 6" xfId="9918"/>
    <cellStyle name="常规 2 2 3 9" xfId="9919"/>
    <cellStyle name="常规 6 6 2 5 5" xfId="9920"/>
    <cellStyle name="常规 59 3 3 2" xfId="9921"/>
    <cellStyle name="常规 8 2 3 6 3" xfId="9922"/>
    <cellStyle name="60% - 强调文字颜色 1 2 2 2 3 2 3" xfId="9923"/>
    <cellStyle name="常规 6 11 2 2" xfId="9924"/>
    <cellStyle name="常规 7 3 3 2 2 2 3 2 2" xfId="9925"/>
    <cellStyle name="常规 22 7 4 2 2" xfId="9926"/>
    <cellStyle name="常规 2 2 4 2 4 4 2" xfId="9927"/>
    <cellStyle name="常规 6 3 4 2 4 3" xfId="9928"/>
    <cellStyle name="常规 7 3 3 4 12" xfId="9929"/>
    <cellStyle name="常规 10 7 2 4 2 2" xfId="9930"/>
    <cellStyle name="20% - 强调文字颜色 3 2 2 4 6" xfId="9931"/>
    <cellStyle name="常规 6 2 2 7 2" xfId="9932"/>
    <cellStyle name="常规 21 4 2 7" xfId="9933"/>
    <cellStyle name="60% - 强调文字颜色 1 2 2 2 3 3" xfId="9934"/>
    <cellStyle name="注释 2 2 2 11" xfId="9935"/>
    <cellStyle name="常规 5 2 4 4 5 2" xfId="9936"/>
    <cellStyle name="常规 6 2 2 4 2" xfId="9937"/>
    <cellStyle name="常规 2 2 2 2 4 3 2 3" xfId="9938"/>
    <cellStyle name="常规 10 2 2 2 6 3" xfId="9939"/>
    <cellStyle name="常规 27 3 2 2 6 2" xfId="9940"/>
    <cellStyle name="60% - 强调文字颜色 2 2 3 2 3 2" xfId="9941"/>
    <cellStyle name="60% - 强调文字颜色 3 2 4 3 2" xfId="9942"/>
    <cellStyle name="常规 3 3 2 3 2 4 2 2" xfId="9943"/>
    <cellStyle name="常规 10 6 3 2 2" xfId="9944"/>
    <cellStyle name="常规 2 2 3 3 2 4" xfId="9945"/>
    <cellStyle name="常规 7 7 2 7 2" xfId="9946"/>
    <cellStyle name="60% - 强调文字颜色 1 2 2 2 3 4" xfId="9947"/>
    <cellStyle name="常规 6 7 3 3 4 2" xfId="9948"/>
    <cellStyle name="注释 2 2 2 12" xfId="9949"/>
    <cellStyle name="常规 3 9 9 2" xfId="9950"/>
    <cellStyle name="常规 17 3 3 5 2 2" xfId="9951"/>
    <cellStyle name="常规 15 2 6 5 2 2" xfId="9952"/>
    <cellStyle name="40% - 强调文字颜色 6 2 2 2 3 3 3" xfId="9953"/>
    <cellStyle name="常规 4 2 4 4 6 2" xfId="9954"/>
    <cellStyle name="常规 17 2 3 5" xfId="9955"/>
    <cellStyle name="常规 22 2 3 5" xfId="9956"/>
    <cellStyle name="常规 2 2 5 9" xfId="9957"/>
    <cellStyle name="常规 9 3 2 2 5 2" xfId="9958"/>
    <cellStyle name="60% - 强调文字颜色 1 2 2 2 8 2" xfId="9959"/>
    <cellStyle name="输出 2 6 2 2" xfId="9960"/>
    <cellStyle name="常规 2 3 3 3 2 2 2 2" xfId="9961"/>
    <cellStyle name="常规 7 2 4 3 2 2 5 2 2" xfId="9962"/>
    <cellStyle name="常规 6 2 3 3 2 3" xfId="9963"/>
    <cellStyle name="常规 3 3 3 2 4 4 2 2" xfId="9964"/>
    <cellStyle name="常规 10 8 3 6" xfId="9965"/>
    <cellStyle name="常规 6 3 3 10 2" xfId="9966"/>
    <cellStyle name="常规 22 4 2 2 4 2 2" xfId="9967"/>
    <cellStyle name="常规 6 3 2 2 3 2 3" xfId="9968"/>
    <cellStyle name="常规 2 4 3 6 4" xfId="9969"/>
    <cellStyle name="常规 11 6 3 5 2" xfId="9970"/>
    <cellStyle name="20% - 强调文字颜色 6 2 2 5 3" xfId="9971"/>
    <cellStyle name="常规 2 2 3 7 7" xfId="9972"/>
    <cellStyle name="20% - 强调文字颜色 2 2 6 4" xfId="9973"/>
    <cellStyle name="60% - 强调文字颜色 1 2 2 4 2" xfId="9974"/>
    <cellStyle name="常规 5 5 2 7" xfId="9975"/>
    <cellStyle name="常规 6 9 5 4 3" xfId="9976"/>
    <cellStyle name="常规 26 3 3" xfId="9977"/>
    <cellStyle name="常规 31 3 3" xfId="9978"/>
    <cellStyle name="常规 7 3 2 7 2" xfId="9979"/>
    <cellStyle name="60% - 强调文字颜色 1 2 2 4 2 2" xfId="9980"/>
    <cellStyle name="常规 2 6 3 8 3" xfId="9981"/>
    <cellStyle name="常规 2 6 2 3 6 2 2" xfId="9982"/>
    <cellStyle name="常规 22 4 4 5 2" xfId="9983"/>
    <cellStyle name="常规 2 6 2 3 6 2 3" xfId="9984"/>
    <cellStyle name="常规 6 2 6 4 2 2" xfId="9985"/>
    <cellStyle name="常规 10 2 2 6 2 3" xfId="9986"/>
    <cellStyle name="60% - 强调文字颜色 1 2 2 2 6" xfId="9987"/>
    <cellStyle name="常规 10 4 4 2 3" xfId="9988"/>
    <cellStyle name="常规 7 2 4 2 2 2 3 3" xfId="9989"/>
    <cellStyle name="常规 27 3 2 6 2 2" xfId="9990"/>
    <cellStyle name="60% - 强调文字颜色 1 2 2 4 4" xfId="9991"/>
    <cellStyle name="常规 15 2 3 4 4 2 2" xfId="9992"/>
    <cellStyle name="常规 2 2 3 3 2 4 5 2 2" xfId="9993"/>
    <cellStyle name="常规 9 3 2 4 5 2" xfId="9994"/>
    <cellStyle name="常规 28 2 2 2" xfId="9995"/>
    <cellStyle name="常规 33 2 2 2" xfId="9996"/>
    <cellStyle name="常规 10 2 5 7" xfId="9997"/>
    <cellStyle name="常规 10 4 2 3 2" xfId="9998"/>
    <cellStyle name="常规 2 7 5 3 2 3" xfId="9999"/>
    <cellStyle name="常规 10 2 2 7 2 2" xfId="10000"/>
    <cellStyle name="常规 2 2 2 4 6" xfId="10001"/>
    <cellStyle name="常规 4 2 2 4 2 6 2" xfId="10002"/>
    <cellStyle name="常规 2 3 3 2 2 3" xfId="10003"/>
    <cellStyle name="20% - 强调文字颜色 1 2 2 3 4" xfId="10004"/>
    <cellStyle name="常规 55 2 2 4 3" xfId="10005"/>
    <cellStyle name="20% - 强调文字颜色 5 10 2" xfId="10006"/>
    <cellStyle name="常规 36 2 2 5 3" xfId="10007"/>
    <cellStyle name="20% - 强调文字颜色 6 2 2 4 5" xfId="10008"/>
    <cellStyle name="常规 2 3 3 3 4 6" xfId="10009"/>
    <cellStyle name="常规 2 7 2 2 3 2 2" xfId="10010"/>
    <cellStyle name="常规 2 5 6 3 2 2" xfId="10011"/>
    <cellStyle name="60% - 强调文字颜色 5 2 2 2 2 3" xfId="10012"/>
    <cellStyle name="常规 7 3 5 4 3" xfId="10013"/>
    <cellStyle name="常规 12 5 2" xfId="10014"/>
    <cellStyle name="60% - 强调文字颜色 6 2 2 2 3 6" xfId="10015"/>
    <cellStyle name="常规 2 8 5 3" xfId="10016"/>
    <cellStyle name="计算 2 2 2 4 2 2" xfId="10017"/>
    <cellStyle name="常规 6 5 2 4 3 2 2 2" xfId="10018"/>
    <cellStyle name="常规 15 4 3 2 3" xfId="10019"/>
    <cellStyle name="常规 33 2 4 3" xfId="10020"/>
    <cellStyle name="常规 28 2 4 3" xfId="10021"/>
    <cellStyle name="60% - 强调文字颜色 1 2 2 7" xfId="10022"/>
    <cellStyle name="40% - 强调文字颜色 6 15" xfId="10023"/>
    <cellStyle name="40% - 强调文字颜色 6 20" xfId="10024"/>
    <cellStyle name="解释性文本 2 2 4 4 2 2" xfId="10025"/>
    <cellStyle name="20% - 强调文字颜色 1 2 2 9 2" xfId="10026"/>
    <cellStyle name="适中 2 5 2 2" xfId="10027"/>
    <cellStyle name="40% - 强调文字颜色 2 2 6 2" xfId="10028"/>
    <cellStyle name="40% - 强调文字颜色 1 12" xfId="10029"/>
    <cellStyle name="常规 3 6 2 3 3 3" xfId="10030"/>
    <cellStyle name="40% - 强调文字颜色 5 2 5 5" xfId="10031"/>
    <cellStyle name="常规 21 2 3 3 3" xfId="10032"/>
    <cellStyle name="60% - 强调文字颜色 1 2 2 8" xfId="10033"/>
    <cellStyle name="常规 2 2 3 7 6 2" xfId="10034"/>
    <cellStyle name="20% - 强调文字颜色 2 2 6 3 2" xfId="10035"/>
    <cellStyle name="40% - 强调文字颜色 6 16" xfId="10036"/>
    <cellStyle name="常规 10 2 2 4 2 5 2" xfId="10037"/>
    <cellStyle name="常规 2 2 3 2 5 2 2" xfId="10038"/>
    <cellStyle name="常规 6 2 4 3 2 3" xfId="10039"/>
    <cellStyle name="适中 2 5 2 2 2" xfId="10040"/>
    <cellStyle name="40% - 强调文字颜色 2 2 6 2 2" xfId="10041"/>
    <cellStyle name="40% - 强调文字颜色 1 12 2" xfId="10042"/>
    <cellStyle name="40% - 强调文字颜色 2 2 6 5" xfId="10043"/>
    <cellStyle name="适中 2 5 2 3" xfId="10044"/>
    <cellStyle name="40% - 强调文字颜色 2 2 6 3" xfId="10045"/>
    <cellStyle name="40% - 强调文字颜色 5 2 5 6" xfId="10046"/>
    <cellStyle name="常规 6 10 2 2 3 4 2" xfId="10047"/>
    <cellStyle name="常规 57 2 4 2 2" xfId="10048"/>
    <cellStyle name="40% - 强调文字颜色 6 17" xfId="10049"/>
    <cellStyle name="常规 15 8 2" xfId="10050"/>
    <cellStyle name="常规 20 8 2" xfId="10051"/>
    <cellStyle name="常规 10 2 2 4 2 5 3" xfId="10052"/>
    <cellStyle name="常规 2 2 3 2 5 2 3" xfId="10053"/>
    <cellStyle name="常规 10 2 3 2 2 3 3 3" xfId="10054"/>
    <cellStyle name="常规 6 2 2 2 2 2 3 2" xfId="10055"/>
    <cellStyle name="差 2 3 2" xfId="10056"/>
    <cellStyle name="常规 13 3 3 5 2" xfId="10057"/>
    <cellStyle name="常规 2 2 2 2 2 2 6 2 2" xfId="10058"/>
    <cellStyle name="常规 6 3 2 2 4 5" xfId="10059"/>
    <cellStyle name="常规 8 2 4 2 3 2 2" xfId="10060"/>
    <cellStyle name="常规 4 2 4 3 5" xfId="10061"/>
    <cellStyle name="常规 38 4 6 2" xfId="10062"/>
    <cellStyle name="常规 2 3 2 3 2 3 5" xfId="10063"/>
    <cellStyle name="输出 2 9 2" xfId="10064"/>
    <cellStyle name="常规 3 10 2 3 2" xfId="10065"/>
    <cellStyle name="常规 2 2 2 3 6 5 2 2" xfId="10066"/>
    <cellStyle name="40% - 强调文字颜色 4 2 11" xfId="10067"/>
    <cellStyle name="常规 10 6 2 3 4 3" xfId="10068"/>
    <cellStyle name="常规 2 2 3 2 3 6 3" xfId="10069"/>
    <cellStyle name="常规 2 2 2 4 3 2 3" xfId="10070"/>
    <cellStyle name="60% - 强调文字颜色 1 2 3 4 2" xfId="10071"/>
    <cellStyle name="常规 6 5 2 2 2 2 4" xfId="10072"/>
    <cellStyle name="常规 2 2 2 2 4 2 3 2" xfId="10073"/>
    <cellStyle name="常规 39 3 2" xfId="10074"/>
    <cellStyle name="常规 44 3 2" xfId="10075"/>
    <cellStyle name="常规 10 10 4 2 2" xfId="10076"/>
    <cellStyle name="常规 10 2 4 3" xfId="10077"/>
    <cellStyle name="常规 4 4 4 3 3" xfId="10078"/>
    <cellStyle name="常规 2 3 2 6 5 2" xfId="10079"/>
    <cellStyle name="常规 6 6 3 4 2 5 2" xfId="10080"/>
    <cellStyle name="常规 2 5 3 4 4 3" xfId="10081"/>
    <cellStyle name="常规 6 5 2 2 4" xfId="10082"/>
    <cellStyle name="常规 2 6 2 3 5" xfId="10083"/>
    <cellStyle name="常规 2 6 3 4 2 2 2" xfId="10084"/>
    <cellStyle name="常规 14 3 2 2 2 2" xfId="10085"/>
    <cellStyle name="常规 7 2 3 5 3 2 2" xfId="10086"/>
    <cellStyle name="适中 2 5 3 2" xfId="10087"/>
    <cellStyle name="标题 3 2 4" xfId="10088"/>
    <cellStyle name="40% - 强调文字颜色 2 2 7 2" xfId="10089"/>
    <cellStyle name="常规 3 6 2 3 4 3" xfId="10090"/>
    <cellStyle name="40% - 强调文字颜色 5 2 6 5" xfId="10091"/>
    <cellStyle name="常规 4 2 2 2 2 2 4 2 2" xfId="10092"/>
    <cellStyle name="常规 21 2 3 4 3" xfId="10093"/>
    <cellStyle name="60% - 强调文字颜色 1 2 3 8" xfId="10094"/>
    <cellStyle name="20% - 强调文字颜色 2 2 6 4 2" xfId="10095"/>
    <cellStyle name="常规 14 3 2 2 3" xfId="10096"/>
    <cellStyle name="常规 7 2 3 5 3 3" xfId="10097"/>
    <cellStyle name="适中 2 5 3 3" xfId="10098"/>
    <cellStyle name="标题 3 2 5" xfId="10099"/>
    <cellStyle name="常规 21 2 3 4 4" xfId="10100"/>
    <cellStyle name="60% - 强调文字颜色 3 2" xfId="10101"/>
    <cellStyle name="60% - 强调文字颜色 1 2 4 2" xfId="10102"/>
    <cellStyle name="60% - 强调文字颜色 4 2 3 3 3" xfId="10103"/>
    <cellStyle name="40% - 强调文字颜色 5 16 2" xfId="10104"/>
    <cellStyle name="常规 2 2 2 7 3" xfId="10105"/>
    <cellStyle name="常规 6 6 2 4 3 3" xfId="10106"/>
    <cellStyle name="计算 2 2 4 6" xfId="10107"/>
    <cellStyle name="常规 7 2 4 3 2 5 2 2" xfId="10108"/>
    <cellStyle name="常规 10 2 3 2 2" xfId="10109"/>
    <cellStyle name="常规 2 9 2 7 3" xfId="10110"/>
    <cellStyle name="60% - 强调文字颜色 5 2 2 9 2" xfId="10111"/>
    <cellStyle name="常规 3 4 5 6" xfId="10112"/>
    <cellStyle name="常规 6 7 4 7 2" xfId="10113"/>
    <cellStyle name="常规 2 3 5 2 5 2 2" xfId="10114"/>
    <cellStyle name="常规 7 4 4 3 2 3" xfId="10115"/>
    <cellStyle name="常规 39 2 6 2" xfId="10116"/>
    <cellStyle name="常规 44 2 6 2" xfId="10117"/>
    <cellStyle name="60% - 强调文字颜色 1 2 2 9 2" xfId="10118"/>
    <cellStyle name="常规 10 2 2 2 4 2 2 2" xfId="10119"/>
    <cellStyle name="40% - 强调文字颜色 6 17 2" xfId="10120"/>
    <cellStyle name="60% - 强调文字颜色 6 2 6 3" xfId="10121"/>
    <cellStyle name="常规 7 3 2 3 3 7" xfId="10122"/>
    <cellStyle name="常规 15 8 2 2" xfId="10123"/>
    <cellStyle name="常规 20 8 2 2" xfId="10124"/>
    <cellStyle name="60% - 强调文字颜色 5 2 2 5 3 3" xfId="10125"/>
    <cellStyle name="常规 2 9 2 3 4 3" xfId="10126"/>
    <cellStyle name="60% - 强调文字颜色 6 2 3 3 4 3" xfId="10127"/>
    <cellStyle name="常规 5 2 4 3 3 2" xfId="10128"/>
    <cellStyle name="常规 3 4 2 8" xfId="10129"/>
    <cellStyle name="常规 10 2 5 4 3 2 2" xfId="10130"/>
    <cellStyle name="常规 3 4 3 4 4 2" xfId="10131"/>
    <cellStyle name="常规 2 10 3 4 2 2" xfId="10132"/>
    <cellStyle name="注释 3 2" xfId="10133"/>
    <cellStyle name="20% - 强调文字颜色 2 2 6 3 3" xfId="10134"/>
    <cellStyle name="60% - 强调文字颜色 1 2 2 9" xfId="10135"/>
    <cellStyle name="常规 10 2 2 2 4 2 2" xfId="10136"/>
    <cellStyle name="常规 17 3 4 5 2" xfId="10137"/>
    <cellStyle name="常规 2 6 2 2 6 2 2" xfId="10138"/>
    <cellStyle name="常规 6 11 2 3 4 2" xfId="10139"/>
    <cellStyle name="20% - 强调文字颜色 5 2 5" xfId="10140"/>
    <cellStyle name="20% - 强调文字颜色 6 2 2 2 3 2 3" xfId="10141"/>
    <cellStyle name="差 2 4 4" xfId="10142"/>
    <cellStyle name="常规 10 2 2 4 3 4" xfId="10143"/>
    <cellStyle name="常规 2 5 8 2 3" xfId="10144"/>
    <cellStyle name="60% - 强调文字颜色 3 2 3 2 2 2" xfId="10145"/>
    <cellStyle name="常规 6 2 5 2 3 2 3" xfId="10146"/>
    <cellStyle name="常规 21 3 2 7 2" xfId="10147"/>
    <cellStyle name="常规 3 2 2 3 4 5 3" xfId="10148"/>
    <cellStyle name="60% - 强调文字颜色 2 2 10 2" xfId="10149"/>
    <cellStyle name="常规 7 7 4" xfId="10150"/>
    <cellStyle name="常规 3 6 3 3 2" xfId="10151"/>
    <cellStyle name="常规 3 2 5 2 6 2 2" xfId="10152"/>
    <cellStyle name="60% - 强调文字颜色 2 2 2 2 2" xfId="10153"/>
    <cellStyle name="常规 6 8 2 2 3 4" xfId="10154"/>
    <cellStyle name="常规 2 9 3 4 2" xfId="10155"/>
    <cellStyle name="常规 7 4 9 3" xfId="10156"/>
    <cellStyle name="60% - 强调文字颜色 2 2 2 2 2 2" xfId="10157"/>
    <cellStyle name="40% - 强调文字颜色 6 2 2 2 2 3 2" xfId="10158"/>
    <cellStyle name="60% - 强调文字颜色 2 2 2 2 2 3 2" xfId="10159"/>
    <cellStyle name="常规 11 3 2 2 7" xfId="10160"/>
    <cellStyle name="常规 9 2 3 2 4 2 2" xfId="10161"/>
    <cellStyle name="20% - 强调文字颜色 5 2 2 4 2 3" xfId="10162"/>
    <cellStyle name="60% - 强调文字颜色 5 2 5 3" xfId="10163"/>
    <cellStyle name="40% - 强调文字颜色 1 16 2" xfId="10164"/>
    <cellStyle name="常规 19 3 2 3" xfId="10165"/>
    <cellStyle name="常规 24 3 2 3" xfId="10166"/>
    <cellStyle name="常规 2 2 3 3 4 3 3" xfId="10167"/>
    <cellStyle name="常规 6 16 3 2 2" xfId="10168"/>
    <cellStyle name="常规 6 2 5 2 3 4" xfId="10169"/>
    <cellStyle name="60% - 强调文字颜色 2 2 2 2 2 4" xfId="10170"/>
    <cellStyle name="常规 48 2 2 3" xfId="10171"/>
    <cellStyle name="常规 53 2 2 3" xfId="10172"/>
    <cellStyle name="常规 2 3 3 4 2 2 3 2" xfId="10173"/>
    <cellStyle name="60% - 强调文字颜色 3 2 3 2 2 3" xfId="10174"/>
    <cellStyle name="60% - 强调文字颜色 2 2 2 2 2 5" xfId="10175"/>
    <cellStyle name="常规 48 2 2 4" xfId="10176"/>
    <cellStyle name="常规 53 2 2 4" xfId="10177"/>
    <cellStyle name="60% - 强调文字颜色 2 2 2 2 2 6" xfId="10178"/>
    <cellStyle name="常规 48 2 2 5" xfId="10179"/>
    <cellStyle name="常规 53 2 2 5" xfId="10180"/>
    <cellStyle name="常规 39 2 5 2 2" xfId="10181"/>
    <cellStyle name="常规 44 2 5 2 2" xfId="10182"/>
    <cellStyle name="常规 2 7 2 3 4 2" xfId="10183"/>
    <cellStyle name="常规 2 3 6 2 4 4 2" xfId="10184"/>
    <cellStyle name="常规 11 2 2 4 2" xfId="10185"/>
    <cellStyle name="常规 2 7 2 3 4 2 2" xfId="10186"/>
    <cellStyle name="常规 3 2 2 3 2 4 4 3" xfId="10187"/>
    <cellStyle name="40% - 强调文字颜色 6 2 2 2 9 3" xfId="10188"/>
    <cellStyle name="常规 6 15 4 3" xfId="10189"/>
    <cellStyle name="常规 2 3 4 6 9" xfId="10190"/>
    <cellStyle name="常规 6 8 2 2 2 3 2" xfId="10191"/>
    <cellStyle name="常规 11 2 2 4 2 2" xfId="10192"/>
    <cellStyle name="60% - 强调文字颜色 2 2 2 2 3 2 2" xfId="10193"/>
    <cellStyle name="常规 6 7 2 2 3 2 2 2" xfId="10194"/>
    <cellStyle name="常规 2 2 2 3 2 2 2 5 2" xfId="10195"/>
    <cellStyle name="常规 10 3 3 3 4 3" xfId="10196"/>
    <cellStyle name="常规 12 3 4" xfId="10197"/>
    <cellStyle name="常规 6 8 2 2 6 2" xfId="10198"/>
    <cellStyle name="常规 2 7 2 3 4 2 3" xfId="10199"/>
    <cellStyle name="常规 2 3 4 2 2 6 2 2" xfId="10200"/>
    <cellStyle name="常规 3 2 2 3 2 2 2 3 2 2" xfId="10201"/>
    <cellStyle name="常规 6 13 2 3 2 2" xfId="10202"/>
    <cellStyle name="60% - 强调文字颜色 2 2 2 2 3 3 2" xfId="10203"/>
    <cellStyle name="常规 12 4 4" xfId="10204"/>
    <cellStyle name="常规 6 8 2 2 7 2" xfId="10205"/>
    <cellStyle name="60% - 强调文字颜色 2 2 2 2 3 3 3" xfId="10206"/>
    <cellStyle name="60% - 强调文字颜色 3 2 3 2 3 2" xfId="10207"/>
    <cellStyle name="常规 6 2 3 2 2 9" xfId="10208"/>
    <cellStyle name="常规 6 3 2 5 5 2" xfId="10209"/>
    <cellStyle name="常规 2 7 2 2 2 3" xfId="10210"/>
    <cellStyle name="常规 3 9 6 2 2" xfId="10211"/>
    <cellStyle name="常规 2 5 2 2 2 6 2" xfId="10212"/>
    <cellStyle name="常规 9 2 2 2 5" xfId="10213"/>
    <cellStyle name="常规 2 5 2 4 5 2" xfId="10214"/>
    <cellStyle name="常规 6 4 2 3 3" xfId="10215"/>
    <cellStyle name="20% - 强调文字颜色 1 2 3 3 4 2" xfId="10216"/>
    <cellStyle name="常规 10 2 5 2 3 4 2 2" xfId="10217"/>
    <cellStyle name="常规 2 3 3 2 2 3 5" xfId="10218"/>
    <cellStyle name="60% - 强调文字颜色 3 2 3 2 3 3" xfId="10219"/>
    <cellStyle name="常规 6 2 3 2 2 3 2 2" xfId="10220"/>
    <cellStyle name="60% - 强调文字颜色 2 2 2 2 3 6" xfId="10221"/>
    <cellStyle name="常规 48 2 3 5" xfId="10222"/>
    <cellStyle name="常规 53 2 3 5" xfId="10223"/>
    <cellStyle name="40% - 强调文字颜色 4 2 2 2 5" xfId="10224"/>
    <cellStyle name="常规 10 2 2 3 4 4" xfId="10225"/>
    <cellStyle name="60% - 强调文字颜色 2 2 2 2 4" xfId="10226"/>
    <cellStyle name="常规 2 7 2 3 4 3" xfId="10227"/>
    <cellStyle name="常规 7 6 3 2" xfId="10228"/>
    <cellStyle name="常规 11 2 2 4 3" xfId="10229"/>
    <cellStyle name="常规 15 2 2 4 6 2" xfId="10230"/>
    <cellStyle name="60% - 强调文字颜色 2 2 2 2 4 2" xfId="10231"/>
    <cellStyle name="常规 2 2 2 3 2 2 2 5 2 2" xfId="10232"/>
    <cellStyle name="常规 5 3 4 3 3 2" xfId="10233"/>
    <cellStyle name="常规 12 3 4 2" xfId="10234"/>
    <cellStyle name="常规 6 8 2 2 6 2 2" xfId="10235"/>
    <cellStyle name="60% - 强调文字颜色 2 2 2 2 6 2" xfId="10236"/>
    <cellStyle name="强调文字颜色 3 2 2 10 3" xfId="10237"/>
    <cellStyle name="常规 3 2 3 2 4 4 2 2" xfId="10238"/>
    <cellStyle name="常规 8 3 7 2" xfId="10239"/>
    <cellStyle name="60% - 强调文字颜色 2 2 2 2 7 2" xfId="10240"/>
    <cellStyle name="输出 2 2 6" xfId="10241"/>
    <cellStyle name="20% - 强调文字颜色 1 13" xfId="10242"/>
    <cellStyle name="20% - 强调文字颜色 2 2 2 2 6" xfId="10243"/>
    <cellStyle name="常规 2 2 3 3 5 6" xfId="10244"/>
    <cellStyle name="60% - 强调文字颜色 2 2 2 2 7 3" xfId="10245"/>
    <cellStyle name="常规 48 2 7 2" xfId="10246"/>
    <cellStyle name="常规 53 2 7 2" xfId="10247"/>
    <cellStyle name="输出 2 2 7" xfId="10248"/>
    <cellStyle name="40% - 强调文字颜色 4 2 2 6 2" xfId="10249"/>
    <cellStyle name="20% - 强调文字颜色 1 14" xfId="10250"/>
    <cellStyle name="20% - 强调文字颜色 2 2 2 2 7" xfId="10251"/>
    <cellStyle name="常规 2 2 3 3 5 7" xfId="10252"/>
    <cellStyle name="常规 3 2 5 2 6" xfId="10253"/>
    <cellStyle name="60% - 强调文字颜色 2 2" xfId="10254"/>
    <cellStyle name="常规 21 2 3 3 4" xfId="10255"/>
    <cellStyle name="常规 6 7 5 2 2" xfId="10256"/>
    <cellStyle name="常规 8 3 2 4 4 2" xfId="10257"/>
    <cellStyle name="常规 7 2 2 2 3 3" xfId="10258"/>
    <cellStyle name="常规 11 6 4 3 2" xfId="10259"/>
    <cellStyle name="20% - 强调文字颜色 6 2 3 3 3" xfId="10260"/>
    <cellStyle name="常规 2 2 4 5 7" xfId="10261"/>
    <cellStyle name="常规 2 3 3 4 3 4" xfId="10262"/>
    <cellStyle name="常规 2 7 2 3 5 3" xfId="10263"/>
    <cellStyle name="常规 7 6 4 2" xfId="10264"/>
    <cellStyle name="常规 6 9 2 4 2 3" xfId="10265"/>
    <cellStyle name="常规 5 2 2 3 2 2 4 2 2" xfId="10266"/>
    <cellStyle name="常规 5 2 2 6 3" xfId="10267"/>
    <cellStyle name="60% - 强调文字颜色 6 2 2 2 2 3 2" xfId="10268"/>
    <cellStyle name="40% - 强调文字颜色 1 2 2 4 3 3" xfId="10269"/>
    <cellStyle name="常规 2 2 9 2 2 6" xfId="10270"/>
    <cellStyle name="常规 10 12 5 3" xfId="10271"/>
    <cellStyle name="常规 6 7 5 2 3" xfId="10272"/>
    <cellStyle name="常规 8 3 2 4 4 3" xfId="10273"/>
    <cellStyle name="常规 15 2 6 2 2 2" xfId="10274"/>
    <cellStyle name="常规 11 6 4 3 3" xfId="10275"/>
    <cellStyle name="常规 47 2 2 4 2 2" xfId="10276"/>
    <cellStyle name="常规 52 2 2 4 2 2" xfId="10277"/>
    <cellStyle name="20% - 强调文字颜色 2 11 2" xfId="10278"/>
    <cellStyle name="20% - 强调文字颜色 6 2 3 3 4" xfId="10279"/>
    <cellStyle name="常规 2 3 3 4 3 5" xfId="10280"/>
    <cellStyle name="40% - 强调文字颜色 3 11 2" xfId="10281"/>
    <cellStyle name="强调文字颜色 5 2 3 6 3" xfId="10282"/>
    <cellStyle name="40% - 强调文字颜色 1 2 2 2 3 4" xfId="10283"/>
    <cellStyle name="常规 2 4 3 2 2 3 2" xfId="10284"/>
    <cellStyle name="常规 6 9 9 3" xfId="10285"/>
    <cellStyle name="常规 3 2 2 4 6 2" xfId="10286"/>
    <cellStyle name="60% - 强调文字颜色 2 2 2 4 3 2" xfId="10287"/>
    <cellStyle name="计算 2 4 5" xfId="10288"/>
    <cellStyle name="60% - 强调文字颜色 2 2 2 4 3 3" xfId="10289"/>
    <cellStyle name="常规 48 4 3 2" xfId="10290"/>
    <cellStyle name="常规 53 4 3 2" xfId="10291"/>
    <cellStyle name="计算 2 4 6" xfId="10292"/>
    <cellStyle name="40% - 强调文字颜色 4 2 4 2 2" xfId="10293"/>
    <cellStyle name="常规 2 2 2 4 2 3 3 2 2" xfId="10294"/>
    <cellStyle name="常规 2 2 2 6 3 2" xfId="10295"/>
    <cellStyle name="常规 6 6 2 4 2 3 2" xfId="10296"/>
    <cellStyle name="常规 6 7 5 3 2" xfId="10297"/>
    <cellStyle name="常规 8 3 2 4 5 2" xfId="10298"/>
    <cellStyle name="强调文字颜色 4 2 3 3 5" xfId="10299"/>
    <cellStyle name="常规 7 2 2 2 4 3" xfId="10300"/>
    <cellStyle name="60% - 强调文字颜色 2 2 2 4 4 3" xfId="10301"/>
    <cellStyle name="常规 48 4 4 2" xfId="10302"/>
    <cellStyle name="常规 53 4 4 2" xfId="10303"/>
    <cellStyle name="计算 2 5 6" xfId="10304"/>
    <cellStyle name="40% - 强调文字颜色 4 2 4 3 2" xfId="10305"/>
    <cellStyle name="常规 39 4 5 3" xfId="10306"/>
    <cellStyle name="常规 3 11 2 2 3" xfId="10307"/>
    <cellStyle name="常规 34 4 4 2 2" xfId="10308"/>
    <cellStyle name="常规 29 4 4 2 2" xfId="10309"/>
    <cellStyle name="解释性文本 2 2 2 4 2 2" xfId="10310"/>
    <cellStyle name="60% - 强调文字颜色 2 2 2 5 3 2" xfId="10311"/>
    <cellStyle name="60% - 强调文字颜色 2 2 2 5 3 3" xfId="10312"/>
    <cellStyle name="常规 2 2 2 4 2 3 4 2 2" xfId="10313"/>
    <cellStyle name="60% - 强调文字颜色 2 2 2 5 4 2" xfId="10314"/>
    <cellStyle name="60% - 强调文字颜色 2 2 2 5 4 3" xfId="10315"/>
    <cellStyle name="强调文字颜色 1 2 2 3 3 2 2" xfId="10316"/>
    <cellStyle name="常规 3 2 2 3 2 3 5 3" xfId="10317"/>
    <cellStyle name="60% - 强调文字颜色 3 2 2 3 2 3" xfId="10318"/>
    <cellStyle name="常规 8 8 3" xfId="10319"/>
    <cellStyle name="常规 3 2 12" xfId="10320"/>
    <cellStyle name="20% - 强调文字颜色 3 2 2 2 4 2" xfId="10321"/>
    <cellStyle name="常规 7 2 5 3 4 3" xfId="10322"/>
    <cellStyle name="警告文本 2 3 2 3 2 2" xfId="10323"/>
    <cellStyle name="40% - 强调文字颜色 5 2 2 2 4 3" xfId="10324"/>
    <cellStyle name="60% - 强调文字颜色 4 2 2 2 2 3 2" xfId="10325"/>
    <cellStyle name="常规 10 2 4 2 2 2 2 2" xfId="10326"/>
    <cellStyle name="常规 6 12 3 3 4 2" xfId="10327"/>
    <cellStyle name="常规 10 2 6 2 3 2" xfId="10328"/>
    <cellStyle name="60% - 强调文字颜色 2 2 2 8" xfId="10329"/>
    <cellStyle name="常规 3 3 2 2 2 2 7" xfId="10330"/>
    <cellStyle name="常规 3 6 5 4 3" xfId="10331"/>
    <cellStyle name="60% - 强调文字颜色 2 2 2 8 2" xfId="10332"/>
    <cellStyle name="常规 6 9 4 2 4" xfId="10333"/>
    <cellStyle name="常规 2 2 3 2 2 2 2 4 2 2" xfId="10334"/>
    <cellStyle name="常规 3 2 2 3 4 4 3" xfId="10335"/>
    <cellStyle name="常规 3 7 3 3 2 2" xfId="10336"/>
    <cellStyle name="常规 3 3 4 2 5 2" xfId="10337"/>
    <cellStyle name="60% - 强调文字颜色 2 2 3 2" xfId="10338"/>
    <cellStyle name="常规 6 2 5 6 3" xfId="10339"/>
    <cellStyle name="常规 2 2 10 3" xfId="10340"/>
    <cellStyle name="常规 3 2 2 3 5 3 3" xfId="10341"/>
    <cellStyle name="60% - 强调文字颜色 3 2 4 4" xfId="10342"/>
    <cellStyle name="常规 3 3 2 3 2 4 3" xfId="10343"/>
    <cellStyle name="60% - 强调文字颜色 3 2 4 5" xfId="10344"/>
    <cellStyle name="常规 2 6 2 2 3 2" xfId="10345"/>
    <cellStyle name="40% - 强调文字颜色 6 2 5 3 2" xfId="10346"/>
    <cellStyle name="常规 6 6 4 2 3 2 2" xfId="10347"/>
    <cellStyle name="60% - 强调文字颜色 2 2 3 2 6" xfId="10348"/>
    <cellStyle name="常规 7 2 4 3 2 3 3 3" xfId="10349"/>
    <cellStyle name="常规 2 2 5 7 3" xfId="10350"/>
    <cellStyle name="常规 10 12 6 2 2" xfId="10351"/>
    <cellStyle name="常规 7 2 7 3 4" xfId="10352"/>
    <cellStyle name="常规 6 4 2 3 7 2 2" xfId="10353"/>
    <cellStyle name="60% - 强调文字颜色 3 2 5 3" xfId="10354"/>
    <cellStyle name="常规 3 3 2 3 2 5 2" xfId="10355"/>
    <cellStyle name="常规 6 2 5 7 3" xfId="10356"/>
    <cellStyle name="常规 4 2 2 2 4 2 2" xfId="10357"/>
    <cellStyle name="60% - 强调文字颜色 3 2 5 4" xfId="10358"/>
    <cellStyle name="常规 3 3 2 3 2 5 3" xfId="10359"/>
    <cellStyle name="常规 15 2 6 3 2 2" xfId="10360"/>
    <cellStyle name="常规 4 2 4 2 6 2" xfId="10361"/>
    <cellStyle name="60% - 强调文字颜色 3 2 5 5" xfId="10362"/>
    <cellStyle name="常规 17 3 2 5" xfId="10363"/>
    <cellStyle name="常规 22 3 2 5" xfId="10364"/>
    <cellStyle name="常规 2 5 3 4 3 2 2" xfId="10365"/>
    <cellStyle name="常规 2 6 2 2 4 2" xfId="10366"/>
    <cellStyle name="常规 6 3 2 2 2 2 4 2 2" xfId="10367"/>
    <cellStyle name="常规 2 4 8" xfId="10368"/>
    <cellStyle name="常规 8 10 2 2" xfId="10369"/>
    <cellStyle name="常规 10 10 2 2 3 3" xfId="10370"/>
    <cellStyle name="常规 4 4 2 3 4 3" xfId="10371"/>
    <cellStyle name="强调文字颜色 5 2 3 2 2 2" xfId="10372"/>
    <cellStyle name="常规 10 2 4 3 4 2" xfId="10373"/>
    <cellStyle name="常规 5 2 2 3 2 3 2" xfId="10374"/>
    <cellStyle name="常规 9 5 4 5 2" xfId="10375"/>
    <cellStyle name="强调文字颜色 2 2 3 8 3" xfId="10376"/>
    <cellStyle name="60% - 强调文字颜色 3 2 5 6" xfId="10377"/>
    <cellStyle name="输出 2 5 2 2 2" xfId="10378"/>
    <cellStyle name="常规 22 3 2 6" xfId="10379"/>
    <cellStyle name="常规 17 3 2 6" xfId="10380"/>
    <cellStyle name="常规 2 6 2 2 4 3" xfId="10381"/>
    <cellStyle name="40% - 强调文字颜色 6 2 5 4 3" xfId="10382"/>
    <cellStyle name="60% - 强调文字颜色 3 2 6 2" xfId="10383"/>
    <cellStyle name="常规 22 3 3 2" xfId="10384"/>
    <cellStyle name="常规 17 3 3 2" xfId="10385"/>
    <cellStyle name="常规 7 5 3 6 3" xfId="10386"/>
    <cellStyle name="常规 6 2 5 8 2" xfId="10387"/>
    <cellStyle name="常规 6 5 2 3 2 2 2 2 2" xfId="10388"/>
    <cellStyle name="60% - 强调文字颜色 6 2 3 3 5" xfId="10389"/>
    <cellStyle name="常规 33 4 5 2" xfId="10390"/>
    <cellStyle name="常规 28 4 5 2" xfId="10391"/>
    <cellStyle name="常规 2 2 12 2" xfId="10392"/>
    <cellStyle name="常规 10 6 2 3 5" xfId="10393"/>
    <cellStyle name="常规 6 4 7 4 2 2" xfId="10394"/>
    <cellStyle name="常规 3 2 2 3 5 5 2" xfId="10395"/>
    <cellStyle name="60% - 强调文字颜色 2 2 4 2" xfId="10396"/>
    <cellStyle name="常规 7 2 4 6 4 3" xfId="10397"/>
    <cellStyle name="常规 7 2 6 8" xfId="10398"/>
    <cellStyle name="常规 3 2 2 3 8" xfId="10399"/>
    <cellStyle name="40% - 强调文字颜色 6 2 2 5 2 3" xfId="10400"/>
    <cellStyle name="40% - 强调文字颜色 2 2 2 2 9 3" xfId="10401"/>
    <cellStyle name="60% - 强调文字颜色 5 2 3 2 5" xfId="10402"/>
    <cellStyle name="常规 4 2 3 2 3 3 2 2" xfId="10403"/>
    <cellStyle name="常规 7 4 5 7" xfId="10404"/>
    <cellStyle name="常规 2 4 3 2 4 4 2 2" xfId="10405"/>
    <cellStyle name="60% - 强调文字颜色 2 2 5 2 2" xfId="10406"/>
    <cellStyle name="计算 2 2 5 3" xfId="10407"/>
    <cellStyle name="20% - 强调文字颜色 4 2 3 2 3" xfId="10408"/>
    <cellStyle name="常规 5 5 2 3 4" xfId="10409"/>
    <cellStyle name="常规 6 5 2 2 3 2 2 2" xfId="10410"/>
    <cellStyle name="常规 11 7 6" xfId="10411"/>
    <cellStyle name="常规 2 2 2 2 3 2 3" xfId="10412"/>
    <cellStyle name="20% - 强调文字颜色 6 2 6 2" xfId="10413"/>
    <cellStyle name="常规 10 2 6 2 2 7" xfId="10414"/>
    <cellStyle name="60% - 强调文字颜色 6 2 2 2 3" xfId="10415"/>
    <cellStyle name="好 3 2 3 4 2" xfId="10416"/>
    <cellStyle name="常规 3 3 2 4 3 4 2 2" xfId="10417"/>
    <cellStyle name="常规 10 3 3 3" xfId="10418"/>
    <cellStyle name="40% - 强调文字颜色 3 2 6 4" xfId="10419"/>
    <cellStyle name="常规 4 2 3 4 2 3" xfId="10420"/>
    <cellStyle name="常规 21 3 5" xfId="10421"/>
    <cellStyle name="常规 16 3 5" xfId="10422"/>
    <cellStyle name="20% - 强调文字颜色 6 2 6 2 2" xfId="10423"/>
    <cellStyle name="常规 7 5 5 3 3" xfId="10424"/>
    <cellStyle name="60% - 强调文字颜色 2 2 5 4 2" xfId="10425"/>
    <cellStyle name="计算 2 2 7 3" xfId="10426"/>
    <cellStyle name="常规 4 2 6 3 2 3" xfId="10427"/>
    <cellStyle name="20% - 强调文字颜色 4 2 3 3 3" xfId="10428"/>
    <cellStyle name="60% - 强调文字颜色 6 2 2 2 4" xfId="10429"/>
    <cellStyle name="好 3 2 3 4 3" xfId="10430"/>
    <cellStyle name="常规 10 3 3 4" xfId="10431"/>
    <cellStyle name="常规 6 5 2 2 3 2 3 2" xfId="10432"/>
    <cellStyle name="常规 2 2 2 2 3 3 3" xfId="10433"/>
    <cellStyle name="60% - 强调文字颜色 2 2 5 6" xfId="10434"/>
    <cellStyle name="输出 2 4 2 2 2" xfId="10435"/>
    <cellStyle name="常规 21 3 2 6" xfId="10436"/>
    <cellStyle name="常规 10 10 3 3 2 2" xfId="10437"/>
    <cellStyle name="常规 6 5 3 2 2 4" xfId="10438"/>
    <cellStyle name="60% - 强调文字颜色 6 2 2 2 2 2 2" xfId="10439"/>
    <cellStyle name="常规 2 2 3 4 2 8" xfId="10440"/>
    <cellStyle name="40% - 强调文字颜色 1 2 2 4 2 3" xfId="10441"/>
    <cellStyle name="常规 3 2 3 2 3 5" xfId="10442"/>
    <cellStyle name="常规 6 5 6 2 2" xfId="10443"/>
    <cellStyle name="常规 2 2 7 2 3 6 2" xfId="10444"/>
    <cellStyle name="常规 15 4 2 3 3 2" xfId="10445"/>
    <cellStyle name="20% - 强调文字颜色 5 2 4" xfId="10446"/>
    <cellStyle name="常规 4 6 6 3" xfId="10447"/>
    <cellStyle name="强调文字颜色 6 2 2 2 3 2 2" xfId="10448"/>
    <cellStyle name="常规 4 5 11" xfId="10449"/>
    <cellStyle name="60% - 强调文字颜色 5 2 6 4 2" xfId="10450"/>
    <cellStyle name="常规 7 2 5 7 3" xfId="10451"/>
    <cellStyle name="常规 14 5 4 2" xfId="10452"/>
    <cellStyle name="常规 4 2 3 2 4 2 2" xfId="10453"/>
    <cellStyle name="差 2 2 4 2 2" xfId="10454"/>
    <cellStyle name="60% - 强调文字颜色 3 2 2" xfId="10455"/>
    <cellStyle name="常规 21 2 3 4 4 2" xfId="10456"/>
    <cellStyle name="常规 10 3 3 2 2 3 2" xfId="10457"/>
    <cellStyle name="常规 6 2 5 4" xfId="10458"/>
    <cellStyle name="60% - 强调文字颜色 3 2 2 10" xfId="10459"/>
    <cellStyle name="20% - 强调文字颜色 5 2 3 2 4" xfId="10460"/>
    <cellStyle name="常规 6 5 2 3 5" xfId="10461"/>
    <cellStyle name="常规 10 6 4 2 3" xfId="10462"/>
    <cellStyle name="常规 7 3 3 3 2 2 2 2 2" xfId="10463"/>
    <cellStyle name="常规 2 2 3 4 2 5" xfId="10464"/>
    <cellStyle name="常规 24 3 4 2" xfId="10465"/>
    <cellStyle name="常规 19 3 4 2" xfId="10466"/>
    <cellStyle name="60% - 强调文字颜色 3 2 5 3 3" xfId="10467"/>
    <cellStyle name="常规 3 2 12 2" xfId="10468"/>
    <cellStyle name="常规 2 2 3 2 3 2 3 2" xfId="10469"/>
    <cellStyle name="常规 10 2 10" xfId="10470"/>
    <cellStyle name="常规 3 3 2 3 2 2 2 2" xfId="10471"/>
    <cellStyle name="60% - 强调文字颜色 3 2 2 3 2" xfId="10472"/>
    <cellStyle name="常规 8 8" xfId="10473"/>
    <cellStyle name="常规 6 3 3 3 4 5" xfId="10474"/>
    <cellStyle name="常规 8 2 4 3 4 2 2" xfId="10475"/>
    <cellStyle name="常规 2 2 3 5 3 3 3" xfId="10476"/>
    <cellStyle name="常规 8 3 3 4 2 2" xfId="10477"/>
    <cellStyle name="常规 2 2 3 3 2 2 3 5" xfId="10478"/>
    <cellStyle name="常规 21 7 4 2" xfId="10479"/>
    <cellStyle name="常规 2 9 2 3 5 2 2" xfId="10480"/>
    <cellStyle name="常规 42 2 3 2" xfId="10481"/>
    <cellStyle name="常规 37 2 3 2" xfId="10482"/>
    <cellStyle name="常规 3 3 2 3 2 4" xfId="10483"/>
    <cellStyle name="60% - 强调文字颜色 3 2 2 2 2" xfId="10484"/>
    <cellStyle name="常规 7 8" xfId="10485"/>
    <cellStyle name="20% - 强调文字颜色 1 2 2 10" xfId="10486"/>
    <cellStyle name="常规 8 3 2 2 3 5" xfId="10487"/>
    <cellStyle name="20% - 强调文字颜色 1 2 2 4 2 3" xfId="10488"/>
    <cellStyle name="常规 29 4 3 2" xfId="10489"/>
    <cellStyle name="常规 34 4 3 2" xfId="10490"/>
    <cellStyle name="常规 3 3 4 2 2 2 3" xfId="10491"/>
    <cellStyle name="解释性文本 2 2 2 3 2" xfId="10492"/>
    <cellStyle name="常规 6 9 2 2 3 4" xfId="10493"/>
    <cellStyle name="40% - 强调文字颜色 1 19 2" xfId="10494"/>
    <cellStyle name="常规 3 9 3 4 2" xfId="10495"/>
    <cellStyle name="常规 6 2 5 4 2 2" xfId="10496"/>
    <cellStyle name="常规 3 2 2 5 3 5" xfId="10497"/>
    <cellStyle name="常规 6 4 9 2 2" xfId="10498"/>
    <cellStyle name="60% - 强调文字颜色 3 2 2 2 2 2 2" xfId="10499"/>
    <cellStyle name="常规 6 5 3 5 3" xfId="10500"/>
    <cellStyle name="20% - 强调文字颜色 2 5" xfId="10501"/>
    <cellStyle name="常规 19 4" xfId="10502"/>
    <cellStyle name="常规 24 4" xfId="10503"/>
    <cellStyle name="20% - 强调文字颜色 5 2 2 5" xfId="10504"/>
    <cellStyle name="60% - 强调文字颜色 3 2 2 2 2 2 3" xfId="10505"/>
    <cellStyle name="常规 10 2 5 2 2 3 2" xfId="10506"/>
    <cellStyle name="常规 6 5 3 5 4" xfId="10507"/>
    <cellStyle name="20% - 强调文字颜色 2 6" xfId="10508"/>
    <cellStyle name="常规 19 5" xfId="10509"/>
    <cellStyle name="常规 24 5" xfId="10510"/>
    <cellStyle name="20% - 强调文字颜色 5 2 2 6" xfId="10511"/>
    <cellStyle name="60% - 强调文字颜色 3 2 2 2 2 3 2" xfId="10512"/>
    <cellStyle name="常规 6 5 3 6 3" xfId="10513"/>
    <cellStyle name="20% - 强调文字颜色 3 5" xfId="10514"/>
    <cellStyle name="常规 25 4" xfId="10515"/>
    <cellStyle name="常规 30 4" xfId="10516"/>
    <cellStyle name="20% - 强调文字颜色 5 2 3 5" xfId="10517"/>
    <cellStyle name="常规 2 5 3 4 8" xfId="10518"/>
    <cellStyle name="注释 2 3 2 3 2 2" xfId="10519"/>
    <cellStyle name="常规 10 2 2 4 5" xfId="10520"/>
    <cellStyle name="常规 6 4 3 4 3 2" xfId="10521"/>
    <cellStyle name="常规 14 4 2 5 2" xfId="10522"/>
    <cellStyle name="常规 21 3 3 7" xfId="10523"/>
    <cellStyle name="常规 2 2 2 3" xfId="10524"/>
    <cellStyle name="常规 7 4 5 5 2 2" xfId="10525"/>
    <cellStyle name="常规 2 2 2 2 3 3 5 2 2" xfId="10526"/>
    <cellStyle name="常规 8 2 5 3 2 2 2" xfId="10527"/>
    <cellStyle name="强调文字颜色 2 2 2 2 9" xfId="10528"/>
    <cellStyle name="适中 2 11" xfId="10529"/>
    <cellStyle name="60% - 强调文字颜色 3 2 2 2 2 3 3" xfId="10530"/>
    <cellStyle name="常规 10 2 5 2 2 4 2" xfId="10531"/>
    <cellStyle name="常规 6 5 3 6 4" xfId="10532"/>
    <cellStyle name="20% - 强调文字颜色 3 6" xfId="10533"/>
    <cellStyle name="常规 25 5" xfId="10534"/>
    <cellStyle name="常规 30 5" xfId="10535"/>
    <cellStyle name="20% - 强调文字颜色 5 2 3 6" xfId="10536"/>
    <cellStyle name="常规 10 2 2 5 5" xfId="10537"/>
    <cellStyle name="常规 6 4 2 2 3 2 2 3" xfId="10538"/>
    <cellStyle name="常规 6 4 3 4 4 2" xfId="10539"/>
    <cellStyle name="常规 5 3 6" xfId="10540"/>
    <cellStyle name="常规 14 4 2 6 2" xfId="10541"/>
    <cellStyle name="常规 21 2 3 5 2 2" xfId="10542"/>
    <cellStyle name="60% - 强调文字颜色 3 2 2 2 2 6" xfId="10543"/>
    <cellStyle name="常规 7 8 6" xfId="10544"/>
    <cellStyle name="常规 4 2 3 3 7 2" xfId="10545"/>
    <cellStyle name="60% - 强调文字颜色 6 2 2 2 3 4 3" xfId="10546"/>
    <cellStyle name="常规 14 2 2 2 2 3" xfId="10547"/>
    <cellStyle name="常规 5 3 5 2" xfId="10548"/>
    <cellStyle name="60% - 强调文字颜色 3 2 2 2 3 2 2" xfId="10549"/>
    <cellStyle name="20% - 强调文字颜色 5 2 5 4 2" xfId="10550"/>
    <cellStyle name="常规 6 5 4 5 3" xfId="10551"/>
    <cellStyle name="常规 3 4 6 6 2" xfId="10552"/>
    <cellStyle name="60% - 强调文字颜色 5 2 2 2 6" xfId="10553"/>
    <cellStyle name="常规 6 5 2 3 3 3 2 2" xfId="10554"/>
    <cellStyle name="常规 7 3 5 8" xfId="10555"/>
    <cellStyle name="常规 2 2 3 2 6 4 3" xfId="10556"/>
    <cellStyle name="常规 3 6 2 4 2" xfId="10557"/>
    <cellStyle name="60% - 强调文字颜色 3 2 2 2 3 2 3" xfId="10558"/>
    <cellStyle name="20% - 强调文字颜色 5 2 5 4 3" xfId="10559"/>
    <cellStyle name="常规 10 2 5 2 3 3 2" xfId="10560"/>
    <cellStyle name="常规 2 2 2 2 4 2 2 2 2" xfId="10561"/>
    <cellStyle name="60% - 强调文字颜色 1 2 2 5 2" xfId="10562"/>
    <cellStyle name="常规 4 2 2 5 2 2 2" xfId="10563"/>
    <cellStyle name="60% - 强调文字颜色 3 2 2 2 2 4 2" xfId="10564"/>
    <cellStyle name="常规 6 5 3 7 3" xfId="10565"/>
    <cellStyle name="常规 15 2 3 2 7" xfId="10566"/>
    <cellStyle name="强调文字颜色 3 2 2 4 5 2" xfId="10567"/>
    <cellStyle name="常规 9 2 3 6 3" xfId="10568"/>
    <cellStyle name="常规 3 3 3 2 2 4" xfId="10569"/>
    <cellStyle name="60% - 强调文字颜色 3 2 2 2 3 4" xfId="10570"/>
    <cellStyle name="常规 7 9 4" xfId="10571"/>
    <cellStyle name="20% - 强调文字颜色 2 18" xfId="10572"/>
    <cellStyle name="20% - 强调文字颜色 2 2 2 3 5" xfId="10573"/>
    <cellStyle name="常规 2 3 5 4 2 3" xfId="10574"/>
    <cellStyle name="常规 2 4 4 4 6" xfId="10575"/>
    <cellStyle name="常规 15 4 2 2 2 2 2" xfId="10576"/>
    <cellStyle name="常规 2 2 3 2 6 6 2" xfId="10577"/>
    <cellStyle name="常规 21 2 3 6 2 2" xfId="10578"/>
    <cellStyle name="常规 2 2 3 2 3 2 6 2" xfId="10579"/>
    <cellStyle name="常规 9 2 5 2 3 2" xfId="10580"/>
    <cellStyle name="60% - 强调文字颜色 3 2 2 2 3 5" xfId="10581"/>
    <cellStyle name="常规 7 9 5" xfId="10582"/>
    <cellStyle name="20% - 强调文字颜色 2 19" xfId="10583"/>
    <cellStyle name="60% - 强调文字颜色 3 2 2 2 3 6" xfId="10584"/>
    <cellStyle name="常规 7 9 6" xfId="10585"/>
    <cellStyle name="60% - 强调文字颜色 3 2 2 2 4" xfId="10586"/>
    <cellStyle name="20% - 强调文字颜色 1 2 2 12" xfId="10587"/>
    <cellStyle name="常规 2 2 2 3 3 6 3" xfId="10588"/>
    <cellStyle name="常规 12 2 2 4 3" xfId="10589"/>
    <cellStyle name="常规 3 2 5 2 3 6" xfId="10590"/>
    <cellStyle name="常规 6 7 6 2 3" xfId="10591"/>
    <cellStyle name="常规 15 3 2 4 6 2" xfId="10592"/>
    <cellStyle name="60% - 强调文字颜色 3 2 2 2 4 2" xfId="10593"/>
    <cellStyle name="常规 6 2 2 2 3 9" xfId="10594"/>
    <cellStyle name="常规 11 7 3 3" xfId="10595"/>
    <cellStyle name="常规 2 6 6 3 2 2" xfId="10596"/>
    <cellStyle name="60% - 强调文字颜色 3 2 2 2 4 3" xfId="10597"/>
    <cellStyle name="常规 10 4 2 6 2 2" xfId="10598"/>
    <cellStyle name="常规 3 2 4 7 2" xfId="10599"/>
    <cellStyle name="常规 57 3 4 2" xfId="10600"/>
    <cellStyle name="常规 2 3 2 2 4 4 3" xfId="10601"/>
    <cellStyle name="60% - 强调文字颜色 3 2 2 2 5 2" xfId="10602"/>
    <cellStyle name="常规 3 2 4 7 2 2" xfId="10603"/>
    <cellStyle name="常规 57 3 4 2 2" xfId="10604"/>
    <cellStyle name="40% - 强调文字颜色 6 2 5 6" xfId="10605"/>
    <cellStyle name="常规 2 4 4 4 6 3" xfId="10606"/>
    <cellStyle name="常规 2 2 8 2 3 2" xfId="10607"/>
    <cellStyle name="常规 2 4 4 2 3 3 2" xfId="10608"/>
    <cellStyle name="常规 3 3 2 5 6 2" xfId="10609"/>
    <cellStyle name="常规 6 9 3 9" xfId="10610"/>
    <cellStyle name="常规 2 2 2 2 2 2 2 2 5 3" xfId="10611"/>
    <cellStyle name="常规 38 2 6 2 2" xfId="10612"/>
    <cellStyle name="常规 43 2 6 2 2" xfId="10613"/>
    <cellStyle name="常规 3 2 3 3 2 3 2 2 2" xfId="10614"/>
    <cellStyle name="常规 4 2 2 2 3 4 2 2" xfId="10615"/>
    <cellStyle name="常规 2 7 2 4 2 2" xfId="10616"/>
    <cellStyle name="警告文本 2 3 4" xfId="10617"/>
    <cellStyle name="常规 11 2 3 2 2" xfId="10618"/>
    <cellStyle name="60% - 强调文字颜色 6 2 2 9 2" xfId="10619"/>
    <cellStyle name="常规 3 9 2 7 3" xfId="10620"/>
    <cellStyle name="常规 6 2 5 4 3" xfId="10621"/>
    <cellStyle name="汇总 2 3 9 2" xfId="10622"/>
    <cellStyle name="常规 29 4 4 3" xfId="10623"/>
    <cellStyle name="常规 34 4 4 3" xfId="10624"/>
    <cellStyle name="解释性文本 2 2 2 4 3" xfId="10625"/>
    <cellStyle name="常规 10 3 3 2 2" xfId="10626"/>
    <cellStyle name="常规 3 3 3 2 4 4" xfId="10627"/>
    <cellStyle name="常规 3 2 2 2 4 3 5" xfId="10628"/>
    <cellStyle name="强调文字颜色 4 2 2 9 2 2" xfId="10629"/>
    <cellStyle name="60% - 强调文字颜色 3 2 2 3 4" xfId="10630"/>
    <cellStyle name="常规 3 3 3 2 4 5" xfId="10631"/>
    <cellStyle name="常规 7 5 6 3 2" xfId="10632"/>
    <cellStyle name="常规 8 6 6 2" xfId="10633"/>
    <cellStyle name="常规 3 2 2 2 4 3 6" xfId="10634"/>
    <cellStyle name="常规 3 2 4 8 2" xfId="10635"/>
    <cellStyle name="常规 57 3 5 2" xfId="10636"/>
    <cellStyle name="常规 2 3 2 2 4 5 3" xfId="10637"/>
    <cellStyle name="常规 9 2 12" xfId="10638"/>
    <cellStyle name="60% - 强调文字颜色 3 2 2 4" xfId="10639"/>
    <cellStyle name="常规 3 3 2 3 2 2 3" xfId="10640"/>
    <cellStyle name="常规 6 2 5 4 4" xfId="10641"/>
    <cellStyle name="常规 2 7 2 4 2 3" xfId="10642"/>
    <cellStyle name="警告文本 2 3 5" xfId="10643"/>
    <cellStyle name="常规 3 6 5 3 2 2" xfId="10644"/>
    <cellStyle name="常规 11 2 3 2 3" xfId="10645"/>
    <cellStyle name="60% - 强调文字颜色 3 2 2 4 2 2" xfId="10646"/>
    <cellStyle name="常规 3 3 2 3 2 2 3 2 2" xfId="10647"/>
    <cellStyle name="常规 9 8 2" xfId="10648"/>
    <cellStyle name="60% - 强调文字颜色 3 2 2 4 3 2" xfId="10649"/>
    <cellStyle name="常规 9 9 2" xfId="10650"/>
    <cellStyle name="60% - 强调文字颜色 3 2 2 4 3 3" xfId="10651"/>
    <cellStyle name="常规 9 9 3" xfId="10652"/>
    <cellStyle name="常规 6 5 3 3 2 3 2 2" xfId="10653"/>
    <cellStyle name="常规 6 10 2 2 4" xfId="10654"/>
    <cellStyle name="60% - 强调文字颜色 3 2 2 4 4" xfId="10655"/>
    <cellStyle name="60% - 强调文字颜色 3 2 2 4 4 2" xfId="10656"/>
    <cellStyle name="常规 11 9 3 3" xfId="10657"/>
    <cellStyle name="常规 2 6 6 5 2 2" xfId="10658"/>
    <cellStyle name="60% - 强调文字颜色 3 2 2 4 4 3" xfId="10659"/>
    <cellStyle name="常规 3 3 10" xfId="10660"/>
    <cellStyle name="常规 11 5 2 2" xfId="10661"/>
    <cellStyle name="常规 2 8 2 3 4 2" xfId="10662"/>
    <cellStyle name="常规 2 4 2 4 3 3 2" xfId="10663"/>
    <cellStyle name="60% - 强调文字颜色 3 2 2 4 5" xfId="10664"/>
    <cellStyle name="常规 2 3 4 3 2 2 2" xfId="10665"/>
    <cellStyle name="常规 2 2 2 2 6 2 2 2" xfId="10666"/>
    <cellStyle name="常规 4 2 4 5 2 2" xfId="10667"/>
    <cellStyle name="常规 29 4 6" xfId="10668"/>
    <cellStyle name="常规 34 4 6" xfId="10669"/>
    <cellStyle name="常规 2 4 2 2 3 3 2" xfId="10670"/>
    <cellStyle name="解释性文本 2 2 2 6" xfId="10671"/>
    <cellStyle name="常规 6 2 5 4 5" xfId="10672"/>
    <cellStyle name="常规 6 3 2 2 2 2 4 2" xfId="10673"/>
    <cellStyle name="常规 8 10 2" xfId="10674"/>
    <cellStyle name="常规 2 7 3 5 2 2" xfId="10675"/>
    <cellStyle name="强调文字颜色 1 2 2 3 4" xfId="10676"/>
    <cellStyle name="60% - 强调文字颜色 3 2 2 5 3 2" xfId="10677"/>
    <cellStyle name="标题 3 2 4 2" xfId="10678"/>
    <cellStyle name="适中 2 5 3 2 2" xfId="10679"/>
    <cellStyle name="常规 15 2 3 3 3 2 2" xfId="10680"/>
    <cellStyle name="60% - 强调文字颜色 3 2 2 5 3 3" xfId="10681"/>
    <cellStyle name="常规 6 5 3 3 2 4 2 2" xfId="10682"/>
    <cellStyle name="常规 6 10 3 2 4" xfId="10683"/>
    <cellStyle name="常规 21 3 2 2 7" xfId="10684"/>
    <cellStyle name="常规 6 4 2 5 4" xfId="10685"/>
    <cellStyle name="标题 3 2 4 3" xfId="10686"/>
    <cellStyle name="60% - 强调文字颜色 3 2 2 5 4 2" xfId="10687"/>
    <cellStyle name="标题 3 2 5 2" xfId="10688"/>
    <cellStyle name="60% - 强调文字颜色 3 2 2 5 4 3" xfId="10689"/>
    <cellStyle name="标题 3 2 6" xfId="10690"/>
    <cellStyle name="常规 2 2 2 3 2 2 3 3 3" xfId="10691"/>
    <cellStyle name="强调文字颜色 1 2 3 3 3 3" xfId="10692"/>
    <cellStyle name="常规 6 10 2 4 3" xfId="10693"/>
    <cellStyle name="40% - 强调文字颜色 5 2 2 4 5" xfId="10694"/>
    <cellStyle name="常规 6 10 4 2 3" xfId="10695"/>
    <cellStyle name="常规 4 2 4 2 2 4 2 2" xfId="10696"/>
    <cellStyle name="常规 10 2 4 2 3 2 2 2" xfId="10697"/>
    <cellStyle name="常规 9 2 2 3 2" xfId="10698"/>
    <cellStyle name="常规 10 3 3 9" xfId="10699"/>
    <cellStyle name="常规 9 6 7 3" xfId="10700"/>
    <cellStyle name="常规 10 2 7 2 3 2" xfId="10701"/>
    <cellStyle name="60% - 强调文字颜色 1 2 2 2 3 5" xfId="10702"/>
    <cellStyle name="常规 6 7 3 3 4 3" xfId="10703"/>
    <cellStyle name="常规 10 3 3 2 2 3 3" xfId="10704"/>
    <cellStyle name="常规 6 2 5 5" xfId="10705"/>
    <cellStyle name="60% - 强调文字颜色 3 2 3 2" xfId="10706"/>
    <cellStyle name="常规 6 2 5 5 2" xfId="10707"/>
    <cellStyle name="60% - 强调文字颜色 3 2 3 2 2" xfId="10708"/>
    <cellStyle name="20% - 强调文字颜色 1 2 2 5 2 3" xfId="10709"/>
    <cellStyle name="常规 6 2 5 5 2 2" xfId="10710"/>
    <cellStyle name="60% - 强调文字颜色 3 2 3 2 4" xfId="10711"/>
    <cellStyle name="常规 6 7 9 3" xfId="10712"/>
    <cellStyle name="60% - 强调文字颜色 3 2 3 2 6" xfId="10713"/>
    <cellStyle name="常规 2 2 9 3 2 3 2" xfId="10714"/>
    <cellStyle name="常规 3 2 5 7 3" xfId="10715"/>
    <cellStyle name="60% - 强调文字颜色 3 2 3 3" xfId="10716"/>
    <cellStyle name="常规 3 3 2 3 2 3 2" xfId="10717"/>
    <cellStyle name="常规 6 2 5 5 3" xfId="10718"/>
    <cellStyle name="常规 10 5 2 3 4 2 2" xfId="10719"/>
    <cellStyle name="60% - 强调文字颜色 3 2 3 3 2" xfId="10720"/>
    <cellStyle name="常规 3 3 2 3 2 3 2 2" xfId="10721"/>
    <cellStyle name="60% - 强调文字颜色 3 2 3 3 2 3" xfId="10722"/>
    <cellStyle name="常规 2 3 4 2 3 5 2 2" xfId="10723"/>
    <cellStyle name="常规 3 2 2 3 2 2 3 2 2 2" xfId="10724"/>
    <cellStyle name="常规 6 13 3 2 2 2" xfId="10725"/>
    <cellStyle name="常规 6 2 2 2 3 4 2" xfId="10726"/>
    <cellStyle name="60% - 强调文字颜色 3 2 3 3 4" xfId="10727"/>
    <cellStyle name="60% - 强调文字颜色 3 2 3 3 6" xfId="10728"/>
    <cellStyle name="60% - 强调文字颜色 3 2 3 4" xfId="10729"/>
    <cellStyle name="常规 10 2 2 10" xfId="10730"/>
    <cellStyle name="常规 3 3 2 3 2 3 3" xfId="10731"/>
    <cellStyle name="常规 6 2 4 8 2 2" xfId="10732"/>
    <cellStyle name="40% - 强调文字颜色 1 2 2 2 8 3" xfId="10733"/>
    <cellStyle name="标题 4 2 3" xfId="10734"/>
    <cellStyle name="常规 6 3 3 2 2 2" xfId="10735"/>
    <cellStyle name="常规 6 2 2 3 2 5 3" xfId="10736"/>
    <cellStyle name="常规 2 2 3 3 5 4 2 2" xfId="10737"/>
    <cellStyle name="强调文字颜色 5 2 11 3" xfId="10738"/>
    <cellStyle name="常规 24 4 3 2 2" xfId="10739"/>
    <cellStyle name="常规 2 2 2 3 2 2 3 4 3" xfId="10740"/>
    <cellStyle name="常规 13 2 5" xfId="10741"/>
    <cellStyle name="常规 15 2 2 4 3 2 2" xfId="10742"/>
    <cellStyle name="60% - 强调文字颜色 3 2 3 8" xfId="10743"/>
    <cellStyle name="常规 3 7 5 5 3" xfId="10744"/>
    <cellStyle name="常规 2 6 2 2 2 5" xfId="10745"/>
    <cellStyle name="常规 39 4 2 3" xfId="10746"/>
    <cellStyle name="常规 44 4 2 3" xfId="10747"/>
    <cellStyle name="常规 58 3 4 2 2" xfId="10748"/>
    <cellStyle name="常规 6 7 2 3 9" xfId="10749"/>
    <cellStyle name="常规 2 3 5 7" xfId="10750"/>
    <cellStyle name="常规 4 2 2 6 2 2 2" xfId="10751"/>
    <cellStyle name="常规 6 6 3 7 3" xfId="10752"/>
    <cellStyle name="常规 10 3 3 7 2" xfId="10753"/>
    <cellStyle name="常规 2 3 6 7" xfId="10754"/>
    <cellStyle name="常规 6 6 3 8 3" xfId="10755"/>
    <cellStyle name="常规 10 3 3 8 2" xfId="10756"/>
    <cellStyle name="常规 9 6 7 2 2" xfId="10757"/>
    <cellStyle name="60% - 强调文字颜色 3 2 6 4" xfId="10758"/>
    <cellStyle name="常规 3 3 2 3 2 6 3" xfId="10759"/>
    <cellStyle name="常规 17 3 3 4" xfId="10760"/>
    <cellStyle name="常规 22 3 3 4" xfId="10761"/>
    <cellStyle name="常规 10 2 6 2 2 4 3" xfId="10762"/>
    <cellStyle name="常规 6 7 6 3 2 2" xfId="10763"/>
    <cellStyle name="强调文字颜色 5 2 2 3 3 3" xfId="10764"/>
    <cellStyle name="常规 12 5" xfId="10765"/>
    <cellStyle name="常规 2 4 2 2 3 4 2 2" xfId="10766"/>
    <cellStyle name="常规 6 5 3 2 2 5" xfId="10767"/>
    <cellStyle name="60% - 强调文字颜色 6 2 2 2 2 2 3" xfId="10768"/>
    <cellStyle name="常规 5 2 3 2" xfId="10769"/>
    <cellStyle name="常规 2 5 3 2 7 2 2" xfId="10770"/>
    <cellStyle name="常规 3 3 4 3 4" xfId="10771"/>
    <cellStyle name="常规 6 6 2 3 2 5 3" xfId="10772"/>
    <cellStyle name="常规 27 3 2 3 2" xfId="10773"/>
    <cellStyle name="常规 3 8 8" xfId="10774"/>
    <cellStyle name="常规 10 3 3 2 2 4" xfId="10775"/>
    <cellStyle name="常规 2 2 2 2 2 8 2 2" xfId="10776"/>
    <cellStyle name="常规 6 6 2 3 6 2" xfId="10777"/>
    <cellStyle name="常规 3 9 7 2 2" xfId="10778"/>
    <cellStyle name="常规 10 3 3 2 3 3" xfId="10779"/>
    <cellStyle name="40% - 强调文字颜色 3 2 2 2 6 2" xfId="10780"/>
    <cellStyle name="常规 10 12 3 2" xfId="10781"/>
    <cellStyle name="常规 6 4 2 3 4 2" xfId="10782"/>
    <cellStyle name="常规 7 3 3 10 2" xfId="10783"/>
    <cellStyle name="常规 3 2 3 2 2 4" xfId="10784"/>
    <cellStyle name="常规 10 2 2 3 3 3 3" xfId="10785"/>
    <cellStyle name="常规 7 6 2 2 5 2" xfId="10786"/>
    <cellStyle name="60% - 强调文字颜色 4 2 2 2 2 2 2" xfId="10787"/>
    <cellStyle name="40% - 强调文字颜色 5 2 2 2 3 3" xfId="10788"/>
    <cellStyle name="常规 9 7 4 2 2" xfId="10789"/>
    <cellStyle name="常规 2 10 3 5 2" xfId="10790"/>
    <cellStyle name="常规 4 3 2 4 7" xfId="10791"/>
    <cellStyle name="60% - 强调文字颜色 4 2 2 5 3 3" xfId="10792"/>
    <cellStyle name="常规 4 3 3 8" xfId="10793"/>
    <cellStyle name="常规 10 5 3 5 3" xfId="10794"/>
    <cellStyle name="常规 21 4" xfId="10795"/>
    <cellStyle name="常规 16 4" xfId="10796"/>
    <cellStyle name="常规 5 2 5 2 4 2" xfId="10797"/>
    <cellStyle name="链接单元格 2 2 3 5 2" xfId="10798"/>
    <cellStyle name="常规 2 3 3 5 3 6 2 2" xfId="10799"/>
    <cellStyle name="常规 3 11" xfId="10800"/>
    <cellStyle name="20% - 强调文字颜色 1 2 2 2 3 2 3" xfId="10801"/>
    <cellStyle name="常规 6 4 4 2 5" xfId="10802"/>
    <cellStyle name="60% - 强调文字颜色 4 2 2 2 2 2 3" xfId="10803"/>
    <cellStyle name="40% - 强调文字颜色 5 2 2 2 3 4" xfId="10804"/>
    <cellStyle name="常规 6 2 2 2 2 2 4" xfId="10805"/>
    <cellStyle name="常规 7 2 4 2 2 3 3 2 2" xfId="10806"/>
    <cellStyle name="差 2 4" xfId="10807"/>
    <cellStyle name="60% - 强调文字颜色 6 2 2 2 3 3" xfId="10808"/>
    <cellStyle name="常规 10 3 3 3 3" xfId="10809"/>
    <cellStyle name="常规 10 2 2 4 2 2 2 2" xfId="10810"/>
    <cellStyle name="常规 2 2 13 3" xfId="10811"/>
    <cellStyle name="60% - 强调文字颜色 6 2 2 2 3 4" xfId="10812"/>
    <cellStyle name="常规 6 8 5 3 2" xfId="10813"/>
    <cellStyle name="常规 8 3 3 4 5 2" xfId="10814"/>
    <cellStyle name="常规 10 3 3 3 4" xfId="10815"/>
    <cellStyle name="常规 3 3 2 2 4 3 2 2" xfId="10816"/>
    <cellStyle name="60% - 强调文字颜色 5 2 3 2 2 3" xfId="10817"/>
    <cellStyle name="常规 7 4 5 4 3" xfId="10818"/>
    <cellStyle name="常规 39 2 4 2 2" xfId="10819"/>
    <cellStyle name="常规 44 2 4 2 2" xfId="10820"/>
    <cellStyle name="常规 3 2 2 2 3 2 3 6" xfId="10821"/>
    <cellStyle name="常规 7 2 3 5 7 2" xfId="10822"/>
    <cellStyle name="常规 14 3 2 6 2" xfId="10823"/>
    <cellStyle name="常规 3 4 3 4 2 2 2" xfId="10824"/>
    <cellStyle name="常规 6 2 3 2 2 4" xfId="10825"/>
    <cellStyle name="常规 3 8 2 2 5" xfId="10826"/>
    <cellStyle name="常规 10 12 4" xfId="10827"/>
    <cellStyle name="40% - 强调文字颜色 1 2 2 4 2" xfId="10828"/>
    <cellStyle name="60% - 强调文字颜色 5 2 2 3 3 2" xfId="10829"/>
    <cellStyle name="常规 7 3 6 5 2" xfId="10830"/>
    <cellStyle name="60% - 强调文字颜色 4 2 2 4 5" xfId="10831"/>
    <cellStyle name="常规 2 3 5 3 2 2 2" xfId="10832"/>
    <cellStyle name="常规 2 2 2 2 6 6 2" xfId="10833"/>
    <cellStyle name="常规 15 3 5 5 3" xfId="10834"/>
    <cellStyle name="常规 4 3 3 4 7" xfId="10835"/>
    <cellStyle name="60% - 强调文字颜色 4 2 2 5 5" xfId="10836"/>
    <cellStyle name="常规 2 2 3 4 2 4 2 2" xfId="10837"/>
    <cellStyle name="60% - 强调文字颜色 4 2 2 2 3 3 2" xfId="10838"/>
    <cellStyle name="常规 10 2 4 3 5" xfId="10839"/>
    <cellStyle name="常规 6 4 3 6 2 2" xfId="10840"/>
    <cellStyle name="常规 10 12 5" xfId="10841"/>
    <cellStyle name="常规 2 2 4 3 2 6 2" xfId="10842"/>
    <cellStyle name="常规 22 4 4 4 2" xfId="10843"/>
    <cellStyle name="常规 2 4 2 4 2 2 2 2" xfId="10844"/>
    <cellStyle name="常规 10 12 5 2" xfId="10845"/>
    <cellStyle name="常规 2 2 4 3 2 6 2 2" xfId="10846"/>
    <cellStyle name="常规 3 2 3 2 4 4" xfId="10847"/>
    <cellStyle name="常规 2 2 6 11" xfId="10848"/>
    <cellStyle name="常规 22 4 4 4 2 2" xfId="10849"/>
    <cellStyle name="常规 10 2 2 3 3 5 3" xfId="10850"/>
    <cellStyle name="常规 3 5 2 2 2" xfId="10851"/>
    <cellStyle name="常规 10 12 6" xfId="10852"/>
    <cellStyle name="常规 2 2 4 3 2 6 3" xfId="10853"/>
    <cellStyle name="常规 22 4 4 4 3" xfId="10854"/>
    <cellStyle name="常规 6 11 3 4 2" xfId="10855"/>
    <cellStyle name="常规 10 12 7" xfId="10856"/>
    <cellStyle name="40% - 强调文字颜色 1 2 2 4 5" xfId="10857"/>
    <cellStyle name="60% - 强调文字颜色 4 2 2 2 6 2" xfId="10858"/>
    <cellStyle name="常规 6 5 2 2 3 3 2 2 2" xfId="10859"/>
    <cellStyle name="常规 2 6 2 4 2 2" xfId="10860"/>
    <cellStyle name="常规 5 2 2 3 2 6 2" xfId="10861"/>
    <cellStyle name="常规 2 2 3 2 3 2 2 3" xfId="10862"/>
    <cellStyle name="常规 3 2 11 3" xfId="10863"/>
    <cellStyle name="常规 10 12 7 2" xfId="10864"/>
    <cellStyle name="注释 2 2 5 4 3" xfId="10865"/>
    <cellStyle name="输出 2 2 3 5" xfId="10866"/>
    <cellStyle name="常规 56 2 7 2" xfId="10867"/>
    <cellStyle name="常规 10 12 8" xfId="10868"/>
    <cellStyle name="40% - 强调文字颜色 1 2 2 4 6" xfId="10869"/>
    <cellStyle name="常规 2 5 3 4 5 2" xfId="10870"/>
    <cellStyle name="20% - 强调文字颜色 5 2 3 2 2" xfId="10871"/>
    <cellStyle name="常规 6 5 2 3 3" xfId="10872"/>
    <cellStyle name="常规 2 6 2 4 4" xfId="10873"/>
    <cellStyle name="常规 10 2 4 4 4" xfId="10874"/>
    <cellStyle name="常规 10 2 4 4 4 2" xfId="10875"/>
    <cellStyle name="常规 5 2 2 3 3 3 2" xfId="10876"/>
    <cellStyle name="常规 9 5 5 5 2" xfId="10877"/>
    <cellStyle name="常规 10 2 2 3 4 4 3" xfId="10878"/>
    <cellStyle name="常规 10 2 4 4 5" xfId="10879"/>
    <cellStyle name="常规 6 4 3 6 3 2" xfId="10880"/>
    <cellStyle name="常规 2 2 2 2 6 5 2" xfId="10881"/>
    <cellStyle name="60% - 强调文字颜色 4 2 2 4 2 2" xfId="10882"/>
    <cellStyle name="常规 5 2 2 3 4 2 2" xfId="10883"/>
    <cellStyle name="常规 6 10 2 2 3 3" xfId="10884"/>
    <cellStyle name="常规 10 10 3 3 2" xfId="10885"/>
    <cellStyle name="汇总 3 2" xfId="10886"/>
    <cellStyle name="标题 1 2 2 2 2 2" xfId="10887"/>
    <cellStyle name="60% - 强调文字颜色 4 2 2 4 2 3" xfId="10888"/>
    <cellStyle name="常规 13 2 2 6 2" xfId="10889"/>
    <cellStyle name="常规 6 3 3 2 4 4 2 2" xfId="10890"/>
    <cellStyle name="强调文字颜色 5 2 5 3 3" xfId="10891"/>
    <cellStyle name="20% - 强调文字颜色 5 2 2 2 3 4 2" xfId="10892"/>
    <cellStyle name="60% - 强调文字颜色 4 2 2 4 3 2" xfId="10893"/>
    <cellStyle name="常规 38 2 6" xfId="10894"/>
    <cellStyle name="常规 43 2 6" xfId="10895"/>
    <cellStyle name="常规 7 3 3 3 3 5 2" xfId="10896"/>
    <cellStyle name="常规 5 2 2 3 4 3 2" xfId="10897"/>
    <cellStyle name="常规 6 10 2 2 4 3" xfId="10898"/>
    <cellStyle name="常规 2 9 2 3 6 2 2" xfId="10899"/>
    <cellStyle name="常规 37 3 3 2" xfId="10900"/>
    <cellStyle name="常规 42 3 3 2" xfId="10901"/>
    <cellStyle name="常规 6 3 3 2 2 2 2 3" xfId="10902"/>
    <cellStyle name="常规 3 3 2 4 2 4" xfId="10903"/>
    <cellStyle name="解释性文本 2 2 4 2 2 2" xfId="10904"/>
    <cellStyle name="60% - 强调文字颜色 4 2 2 4 4" xfId="10905"/>
    <cellStyle name="常规 2 7 5 4" xfId="10906"/>
    <cellStyle name="60% - 强调文字颜色 4 2 2 4 4 2" xfId="10907"/>
    <cellStyle name="常规 38 3 6" xfId="10908"/>
    <cellStyle name="常规 43 3 6" xfId="10909"/>
    <cellStyle name="常规 2 4 2 2 7 2 2" xfId="10910"/>
    <cellStyle name="常规 7 3 3 3 3 6 2" xfId="10911"/>
    <cellStyle name="常规 5 2 2 3 4 4 2" xfId="10912"/>
    <cellStyle name="常规 3 3 3 3 3 4 2 2" xfId="10913"/>
    <cellStyle name="常规 6 10 2 2 5 3" xfId="10914"/>
    <cellStyle name="常规 10 3 5 3" xfId="10915"/>
    <cellStyle name="60% - 强调文字颜色 4 2 2 6" xfId="10916"/>
    <cellStyle name="常规 21 2 4 4 2" xfId="10917"/>
    <cellStyle name="常规 5 2 2 3 6" xfId="10918"/>
    <cellStyle name="常规 3 4 7 2 2" xfId="10919"/>
    <cellStyle name="常规 10 2 2 4 3 2" xfId="10920"/>
    <cellStyle name="常规 10 3 2 4 5" xfId="10921"/>
    <cellStyle name="常规 6 4 4 4 3 2" xfId="10922"/>
    <cellStyle name="40% - 强调文字颜色 3 2 2 3 2 2" xfId="10923"/>
    <cellStyle name="常规 9 3 6 4 2 2" xfId="10924"/>
    <cellStyle name="40% - 强调文字颜色 4 2 4 4" xfId="10925"/>
    <cellStyle name="常规 2 5 4 3 7 2 2" xfId="10926"/>
    <cellStyle name="常规 10 2 2 4 4 2" xfId="10927"/>
    <cellStyle name="40% - 强调文字颜色 4 2 3 2 3" xfId="10928"/>
    <cellStyle name="常规 5 3 3 3 4 2" xfId="10929"/>
    <cellStyle name="强调文字颜色 3 2 2 4 3 2 2" xfId="10930"/>
    <cellStyle name="常规 2 9 2 4 4 2" xfId="10931"/>
    <cellStyle name="40% - 强调文字颜色 1 2 5 4 2" xfId="10932"/>
    <cellStyle name="常规 13 2 3 4 2" xfId="10933"/>
    <cellStyle name="常规 6 6 2 2 2 2 3 4 2" xfId="10934"/>
    <cellStyle name="常规 13 5 6 2" xfId="10935"/>
    <cellStyle name="40% - 强调文字颜色 5 2 2 2 3 4 3" xfId="10936"/>
    <cellStyle name="常规 28 2 3 4" xfId="10937"/>
    <cellStyle name="常规 33 2 3 4" xfId="10938"/>
    <cellStyle name="常规 2 9 2 4 4 3" xfId="10939"/>
    <cellStyle name="40% - 强调文字颜色 1 2 5 4 3" xfId="10940"/>
    <cellStyle name="常规 15 9 2 2" xfId="10941"/>
    <cellStyle name="常规 8 6 7 2" xfId="10942"/>
    <cellStyle name="60% - 强调文字颜色 4 2 3 6" xfId="10943"/>
    <cellStyle name="常规 2 6 3 2 2 3" xfId="10944"/>
    <cellStyle name="常规 21 2 4 5 2" xfId="10945"/>
    <cellStyle name="常规 5 2 2 4 6" xfId="10946"/>
    <cellStyle name="常规 6 2 2 3 2 4 3" xfId="10947"/>
    <cellStyle name="常规 3 4 8 2 2" xfId="10948"/>
    <cellStyle name="常规 10 2 2 5 3 2" xfId="10949"/>
    <cellStyle name="常规 10 2 2 5 3 3" xfId="10950"/>
    <cellStyle name="常规 6 2 6 3 3 2" xfId="10951"/>
    <cellStyle name="常规 8 6 5" xfId="10952"/>
    <cellStyle name="常规 6 10 10" xfId="10953"/>
    <cellStyle name="常规 10 2 2 5 4 2" xfId="10954"/>
    <cellStyle name="40% - 强调文字颜色 4 2 4 2 3" xfId="10955"/>
    <cellStyle name="常规 6 4 2 2 3 2 2 2 2" xfId="10956"/>
    <cellStyle name="常规 5 3 3 4 4 2" xfId="10957"/>
    <cellStyle name="强调文字颜色 3 2 2 4 4 2 2" xfId="10958"/>
    <cellStyle name="常规 29 2 7" xfId="10959"/>
    <cellStyle name="常规 34 2 7" xfId="10960"/>
    <cellStyle name="常规 15 5 3 5" xfId="10961"/>
    <cellStyle name="20% - 强调文字颜色 2 2 2 3 4" xfId="10962"/>
    <cellStyle name="20% - 强调文字颜色 2 17" xfId="10963"/>
    <cellStyle name="常规 2 6 2 2 2 2 3" xfId="10964"/>
    <cellStyle name="常规 10 2 2 5 4 3" xfId="10965"/>
    <cellStyle name="常规 6 2 6 3 4 2" xfId="10966"/>
    <cellStyle name="常规 21 4 2 7 2" xfId="10967"/>
    <cellStyle name="常规 2 2 3 4 2 3 6" xfId="10968"/>
    <cellStyle name="常规 9 4 4 3 3" xfId="10969"/>
    <cellStyle name="常规 2 2 2 2 3 2 2 3 2" xfId="10970"/>
    <cellStyle name="常规 6 4 2 2 2 2 2 2 2" xfId="10971"/>
    <cellStyle name="40% - 强调文字颜色 3 2 4 2 3" xfId="10972"/>
    <cellStyle name="40% - 强调文字颜色 6 2 2 2 4 3" xfId="10973"/>
    <cellStyle name="常规 9 6 2 3 5 2" xfId="10974"/>
    <cellStyle name="常规 2 2 3 2 3 2 3 4 3" xfId="10975"/>
    <cellStyle name="常规 10 2 12 3" xfId="10976"/>
    <cellStyle name="常规 11 2 3 6" xfId="10977"/>
    <cellStyle name="常规 10 3 3 2 3 2 3" xfId="10978"/>
    <cellStyle name="常规 11 2 3 7" xfId="10979"/>
    <cellStyle name="60% - 强调文字颜色 4 2 6 2 3" xfId="10980"/>
    <cellStyle name="常规 7 4 2 4 7" xfId="10981"/>
    <cellStyle name="常规 2 4 2 2 3 4 2" xfId="10982"/>
    <cellStyle name="解释性文本 2 2 3 6" xfId="10983"/>
    <cellStyle name="常规 27 3 2 4 2" xfId="10984"/>
    <cellStyle name="常规 3 9 8" xfId="10985"/>
    <cellStyle name="常规 10 3 3 2 3 4" xfId="10986"/>
    <cellStyle name="常规 6 6 2 3 7 2" xfId="10987"/>
    <cellStyle name="60% - 强调文字颜色 5 2" xfId="10988"/>
    <cellStyle name="常规 2 4 3 5 3 3" xfId="10989"/>
    <cellStyle name="40% - 强调文字颜色 5 2 2 2 9 2" xfId="10990"/>
    <cellStyle name="常规 10 3 3 2 4 3" xfId="10991"/>
    <cellStyle name="40% - 强调文字颜色 3 2 2 2 7 2" xfId="10992"/>
    <cellStyle name="60% - 强调文字颜色 5 2 2" xfId="10993"/>
    <cellStyle name="60% - 强调文字颜色 4 2 2 2 2 4 3" xfId="10994"/>
    <cellStyle name="常规 6 4 5 4" xfId="10995"/>
    <cellStyle name="常规 2 2 7 2 7 2" xfId="10996"/>
    <cellStyle name="常规 9 2 5 5" xfId="10997"/>
    <cellStyle name="好 2 4 2 4 2" xfId="10998"/>
    <cellStyle name="60% - 强调文字颜色 5 2 2 2 2" xfId="10999"/>
    <cellStyle name="常规 7 3 5 4" xfId="11000"/>
    <cellStyle name="常规 10 4 8" xfId="11001"/>
    <cellStyle name="常规 10 2 2 2 2 2 2 2" xfId="11002"/>
    <cellStyle name="常规 2 2 5 3 5 2" xfId="11003"/>
    <cellStyle name="60% - 强调文字颜色 5 2 2 2 2 2" xfId="11004"/>
    <cellStyle name="常规 7 3 5 4 2" xfId="11005"/>
    <cellStyle name="常规 10 4 8 2" xfId="11006"/>
    <cellStyle name="常规 10 2 2 2 2 2 2 2 2" xfId="11007"/>
    <cellStyle name="常规 7 2 3 4 2 4" xfId="11008"/>
    <cellStyle name="常规 7 2 4 2 2 6 3" xfId="11009"/>
    <cellStyle name="40% - 强调文字颜色 5 11" xfId="11010"/>
    <cellStyle name="常规 2 2 5 3 5 2 2" xfId="11011"/>
    <cellStyle name="常规 6 4 5 3 2 3" xfId="11012"/>
    <cellStyle name="60% - 强调文字颜色 5 2 2 2 2 2 2" xfId="11013"/>
    <cellStyle name="计算 2 8" xfId="11014"/>
    <cellStyle name="60% - 强调文字颜色 5 2 2 2 2 2 3" xfId="11015"/>
    <cellStyle name="计算 2 9" xfId="11016"/>
    <cellStyle name="常规 2 4 3 2 3 4" xfId="11017"/>
    <cellStyle name="常规 3 2 2 5 7" xfId="11018"/>
    <cellStyle name="40% - 强调文字颜色 6 2 2 5 4 2" xfId="11019"/>
    <cellStyle name="常规 7 2 4 4 2 4 2 2" xfId="11020"/>
    <cellStyle name="60% - 强调文字颜色 5 2 2 2 2 3 2" xfId="11021"/>
    <cellStyle name="常规 3 2 2 6 6" xfId="11022"/>
    <cellStyle name="常规 46 2 2 3 3" xfId="11023"/>
    <cellStyle name="常规 51 2 2 3 3" xfId="11024"/>
    <cellStyle name="60% - 强调文字颜色 5 2 2 2 2 4 2" xfId="11025"/>
    <cellStyle name="常规 6 2 2 5 2 2 2" xfId="11026"/>
    <cellStyle name="常规 3 2 2 7 6" xfId="11027"/>
    <cellStyle name="常规 46 2 2 4 3" xfId="11028"/>
    <cellStyle name="常规 51 2 2 4 3" xfId="11029"/>
    <cellStyle name="常规 6 5 2 2 2 2 5 2 2" xfId="11030"/>
    <cellStyle name="60% - 强调文字颜色 5 2 2 2 2 4 3" xfId="11031"/>
    <cellStyle name="常规 3 2 2 7 7" xfId="11032"/>
    <cellStyle name="常规 4 2 2 2 4 3 2" xfId="11033"/>
    <cellStyle name="60% - 强调文字颜色 5 2 2 2 2 5" xfId="11034"/>
    <cellStyle name="40% - 强调文字颜色 5 14" xfId="11035"/>
    <cellStyle name="60% - 强调文字颜色 5 2 2 2 2 6" xfId="11036"/>
    <cellStyle name="40% - 强调文字颜色 5 20" xfId="11037"/>
    <cellStyle name="40% - 强调文字颜色 5 15" xfId="11038"/>
    <cellStyle name="60% - 强调文字颜色 5 2 2 2 3 2" xfId="11039"/>
    <cellStyle name="常规 7 3 5 5 2" xfId="11040"/>
    <cellStyle name="好 2 2 3 4 2 2" xfId="11041"/>
    <cellStyle name="60% - 强调文字颜色 5 2 2 2 3 2 2" xfId="11042"/>
    <cellStyle name="常规 2 4 3 3 3 3" xfId="11043"/>
    <cellStyle name="常规 2 2 3 2 6 4 2 2" xfId="11044"/>
    <cellStyle name="常规 10 8 2 5" xfId="11045"/>
    <cellStyle name="60% - 强调文字颜色 5 2 2 2 6 2" xfId="11046"/>
    <cellStyle name="常规 34 4 3" xfId="11047"/>
    <cellStyle name="常规 29 4 3" xfId="11048"/>
    <cellStyle name="解释性文本 2 2 2 3" xfId="11049"/>
    <cellStyle name="常规 3 6 2 4 2 2" xfId="11050"/>
    <cellStyle name="常规 3 8 2 8" xfId="11051"/>
    <cellStyle name="60% - 强调文字颜色 5 2 2 2 7 2" xfId="11052"/>
    <cellStyle name="常规 34 5 3" xfId="11053"/>
    <cellStyle name="常规 29 5 3" xfId="11054"/>
    <cellStyle name="解释性文本 2 2 3 3" xfId="11055"/>
    <cellStyle name="60% - 强调文字颜色 1 2 2 3" xfId="11056"/>
    <cellStyle name="40% - 强调文字颜色 6 11" xfId="11057"/>
    <cellStyle name="常规 3 6 2 4 3 2" xfId="11058"/>
    <cellStyle name="常规 2 2 4 4 6 2 2" xfId="11059"/>
    <cellStyle name="60% - 强调文字颜色 1 2 2 4" xfId="11060"/>
    <cellStyle name="40% - 强调文字颜色 6 12" xfId="11061"/>
    <cellStyle name="常规 3 6 2 4 3 3" xfId="11062"/>
    <cellStyle name="常规 6 7 2 2 2 3 4 2" xfId="11063"/>
    <cellStyle name="常规 4 2 4 2 5 2" xfId="11064"/>
    <cellStyle name="常规 3 8 7 2 2" xfId="11065"/>
    <cellStyle name="常规 10 3 2 2 2 4" xfId="11066"/>
    <cellStyle name="60% - 强调文字颜色 5 2 2 2 8" xfId="11067"/>
    <cellStyle name="常规 4 5 4 5 2" xfId="11068"/>
    <cellStyle name="常规 6 3 4 2 2 2 2 2" xfId="11069"/>
    <cellStyle name="常规 2 6 3 4 5 2" xfId="11070"/>
    <cellStyle name="20% - 强调文字颜色 6 2 3 2 2" xfId="11071"/>
    <cellStyle name="20% - 强调文字颜色 6 4 2" xfId="11072"/>
    <cellStyle name="常规 7 5 2 3 3" xfId="11073"/>
    <cellStyle name="常规 3 6 2 4 4" xfId="11074"/>
    <cellStyle name="常规 2 2 4 4 6 3" xfId="11075"/>
    <cellStyle name="常规 3 2 5 5 2 2" xfId="11076"/>
    <cellStyle name="常规 10 8 4 6" xfId="11077"/>
    <cellStyle name="常规 3 6 2 4 4 3" xfId="11078"/>
    <cellStyle name="常规 3 9 2 10" xfId="11079"/>
    <cellStyle name="常规 10 3 6 2" xfId="11080"/>
    <cellStyle name="常规 7 2 4 4 3 4 2" xfId="11081"/>
    <cellStyle name="常规 2 2 2 3 2 9" xfId="11082"/>
    <cellStyle name="60% - 强调文字颜色 5 2 2 4" xfId="11083"/>
    <cellStyle name="常规 5 3 2 3 4" xfId="11084"/>
    <cellStyle name="强调文字颜色 3 2 2 3 3 2" xfId="11085"/>
    <cellStyle name="常规 2 7 4 4 2 3" xfId="11086"/>
    <cellStyle name="常规 2 2 7 2 9" xfId="11087"/>
    <cellStyle name="常规 16 5 3" xfId="11088"/>
    <cellStyle name="常规 21 5 3" xfId="11089"/>
    <cellStyle name="常规 10 2 2 2 3 7" xfId="11090"/>
    <cellStyle name="标题 2 2 2 2 2 2" xfId="11091"/>
    <cellStyle name="常规 3 3 2 3 4" xfId="11092"/>
    <cellStyle name="常规 21 3 2 3 4" xfId="11093"/>
    <cellStyle name="常规 2 3 6 2 3 7" xfId="11094"/>
    <cellStyle name="常规 57 3 3 2 2" xfId="11095"/>
    <cellStyle name="常规 21 3 2 5 3" xfId="11096"/>
    <cellStyle name="60% - 强调文字颜色 5 2 2 5" xfId="11097"/>
    <cellStyle name="常规 4 2 6 5 2 2" xfId="11098"/>
    <cellStyle name="常规 5 3 2 3 5" xfId="11099"/>
    <cellStyle name="常规 58 2 2 4 2 2" xfId="11100"/>
    <cellStyle name="强调文字颜色 3 2 2 3 3 3" xfId="11101"/>
    <cellStyle name="常规 35 3 2 2" xfId="11102"/>
    <cellStyle name="常规 40 3 2 2" xfId="11103"/>
    <cellStyle name="常规 13 3 2 4 3" xfId="11104"/>
    <cellStyle name="60% - 强调文字颜色 1 2 3 3 2 2" xfId="11105"/>
    <cellStyle name="标题 2 2 2 3 2 2" xfId="11106"/>
    <cellStyle name="常规 3 3 3 3 4" xfId="11107"/>
    <cellStyle name="60% - 强调文字颜色 5 2 2 5 2 3" xfId="11108"/>
    <cellStyle name="40% - 强调文字颜色 1 2 4 3 3" xfId="11109"/>
    <cellStyle name="常规 2 9 2 3 3 3" xfId="11110"/>
    <cellStyle name="常规 2 5 6 6 2 2" xfId="11111"/>
    <cellStyle name="常规 8 3 3 3 2 3" xfId="11112"/>
    <cellStyle name="常规 6 6 2 3 2 3 2" xfId="11113"/>
    <cellStyle name="常规 7 2 2 10" xfId="11114"/>
    <cellStyle name="20% - 强调文字颜色 4 2 5 5" xfId="11115"/>
    <cellStyle name="常规 9 2 4" xfId="11116"/>
    <cellStyle name="60% - 强调文字颜色 5 2 2 5 3 2" xfId="11117"/>
    <cellStyle name="常规 2 9 2 3 4 2" xfId="11118"/>
    <cellStyle name="常规 21 3 3 4 3" xfId="11119"/>
    <cellStyle name="60% - 强调文字颜色 2 2 6 4 3" xfId="11120"/>
    <cellStyle name="60% - 强调文字颜色 5 2 2 5 4 2" xfId="11121"/>
    <cellStyle name="常规 2 9 2 3 5 2" xfId="11122"/>
    <cellStyle name="常规 37 2 3" xfId="11123"/>
    <cellStyle name="常规 42 2 3" xfId="11124"/>
    <cellStyle name="常规 21 3 3 5 3" xfId="11125"/>
    <cellStyle name="40% - 强调文字颜色 5 10 2" xfId="11126"/>
    <cellStyle name="60% - 强调文字颜色 5 2 2 5 4 3" xfId="11127"/>
    <cellStyle name="常规 2 9 2 3 5 3" xfId="11128"/>
    <cellStyle name="常规 37 2 4" xfId="11129"/>
    <cellStyle name="常规 42 2 4" xfId="11130"/>
    <cellStyle name="常规 2 3 5 4 3 3" xfId="11131"/>
    <cellStyle name="常规 2 4 4 5 6" xfId="11132"/>
    <cellStyle name="常规 3 3 2 4 4 2 2" xfId="11133"/>
    <cellStyle name="常规 3 6 2 7 2" xfId="11134"/>
    <cellStyle name="强调文字颜色 5 2 2 4 4 3" xfId="11135"/>
    <cellStyle name="常规 10 3 2 4 2" xfId="11136"/>
    <cellStyle name="常规 2 2 2 7" xfId="11137"/>
    <cellStyle name="常规 6 6 2 4 3" xfId="11138"/>
    <cellStyle name="常规 6 9 2 5 2 2" xfId="11139"/>
    <cellStyle name="常规 5 2 3 6 2" xfId="11140"/>
    <cellStyle name="常规 10 3 3 2 3 2 2 2" xfId="11141"/>
    <cellStyle name="20% - 强调文字颜色 1 2 2 5 3 3" xfId="11142"/>
    <cellStyle name="常规 6 3 4 2 4" xfId="11143"/>
    <cellStyle name="常规 11 2 3 5 2" xfId="11144"/>
    <cellStyle name="强调文字颜色 3 2 6 2 3" xfId="11145"/>
    <cellStyle name="常规 3 2 3 3 4 4" xfId="11146"/>
    <cellStyle name="常规 10 3 2 4 4" xfId="11147"/>
    <cellStyle name="常规 6 9 2 2 6 2 2" xfId="11148"/>
    <cellStyle name="常规 2 2 2 9" xfId="11149"/>
    <cellStyle name="常规 6 6 2 4 5" xfId="11150"/>
    <cellStyle name="60% - 强调文字颜色 5 2 2 8" xfId="11151"/>
    <cellStyle name="常规 3 9 5 4 3" xfId="11152"/>
    <cellStyle name="常规 8 2 2 3 4 4 2 2" xfId="11153"/>
    <cellStyle name="常规 9 5 3 5" xfId="11154"/>
    <cellStyle name="好 2 4 5 2 2" xfId="11155"/>
    <cellStyle name="常规 2 2 7 5 5 2" xfId="11156"/>
    <cellStyle name="60% - 强调文字颜色 6 2 3 5 2" xfId="11157"/>
    <cellStyle name="常规 3 9 3 3 3" xfId="11158"/>
    <cellStyle name="常规 3 6 3 4 2" xfId="11159"/>
    <cellStyle name="60% - 强调文字颜色 5 2 3 4" xfId="11160"/>
    <cellStyle name="常规 5 3 2 4 4" xfId="11161"/>
    <cellStyle name="强调文字颜色 3 2 2 3 4 2" xfId="11162"/>
    <cellStyle name="60% - 强调文字颜色 5 2 3 5" xfId="11163"/>
    <cellStyle name="常规 2 6 4 2 2 2" xfId="11164"/>
    <cellStyle name="强调文字颜色 6 2 2 2 2 3 2 2" xfId="11165"/>
    <cellStyle name="常规 5 3 2 4 5" xfId="11166"/>
    <cellStyle name="强调文字颜色 3 2 2 3 4 3" xfId="11167"/>
    <cellStyle name="常规 10 3 2 5 2" xfId="11168"/>
    <cellStyle name="常规 2 2 3 7" xfId="11169"/>
    <cellStyle name="常规 6 6 2 5 3" xfId="11170"/>
    <cellStyle name="20% - 强调文字颜色 4 2 2 5 3" xfId="11171"/>
    <cellStyle name="常规 6 5 3 3 4 2 2" xfId="11172"/>
    <cellStyle name="60% - 强调文字颜色 5 2 3 7 3" xfId="11173"/>
    <cellStyle name="20% - 强调文字颜色 4 2 2 5 4" xfId="11174"/>
    <cellStyle name="常规 6 5 3 3 4 2 3" xfId="11175"/>
    <cellStyle name="常规 6 4 3 2 2 4" xfId="11176"/>
    <cellStyle name="常规 4 2 3 2 4 2 2 2" xfId="11177"/>
    <cellStyle name="常规 10 2 5 2 6" xfId="11178"/>
    <cellStyle name="常规 4 2 5 6 2" xfId="11179"/>
    <cellStyle name="20% - 强调文字颜色 3 8" xfId="11180"/>
    <cellStyle name="常规 6 8 2 7 2 2" xfId="11181"/>
    <cellStyle name="60% - 强调文字颜色 5 2 3 8 3" xfId="11182"/>
    <cellStyle name="常规 38 3 6 2" xfId="11183"/>
    <cellStyle name="60% - 强调文字颜色 5 2 4 2 2" xfId="11184"/>
    <cellStyle name="常规 7 5 5 4" xfId="11185"/>
    <cellStyle name="常规 6 4 5 6 2 2" xfId="11186"/>
    <cellStyle name="输出 2 7 2" xfId="11187"/>
    <cellStyle name="60% - 强调文字颜色 5 2 4 2 3" xfId="11188"/>
    <cellStyle name="常规 7 5 5 5" xfId="11189"/>
    <cellStyle name="强调文字颜色 5 2 2 2 2 4 2 2" xfId="11190"/>
    <cellStyle name="常规 2 4 2 6 8" xfId="11191"/>
    <cellStyle name="常规 8 2 4" xfId="11192"/>
    <cellStyle name="检查单元格 2 2 2 10" xfId="11193"/>
    <cellStyle name="60% - 强调文字颜色 5 2 4 5" xfId="11194"/>
    <cellStyle name="常规 2 6 4 2 3 2" xfId="11195"/>
    <cellStyle name="常规 2 2 7 5 7" xfId="11196"/>
    <cellStyle name="60% - 强调文字颜色 6 2 3 7" xfId="11197"/>
    <cellStyle name="20% - 强调文字颜色 6 2 6 3 3" xfId="11198"/>
    <cellStyle name="常规 10 2 6 2 4 2 2" xfId="11199"/>
    <cellStyle name="60% - 强调文字颜色 5 2 5 2 3" xfId="11200"/>
    <cellStyle name="警告文本 2 10" xfId="11201"/>
    <cellStyle name="常规 2 3 4 4 3 7 2 2" xfId="11202"/>
    <cellStyle name="20% - 强调文字颜色 3 2 2 7 2" xfId="11203"/>
    <cellStyle name="60% - 强调文字颜色 5 2 5 3 3" xfId="11204"/>
    <cellStyle name="常规 6 9 6 2 2" xfId="11205"/>
    <cellStyle name="常规 6 4 2 2 2 3 2 2 2" xfId="11206"/>
    <cellStyle name="40% - 强调文字颜色 6 2 3 2 4 3" xfId="11207"/>
    <cellStyle name="60% - 强调文字颜色 5 2 5 4 3" xfId="11208"/>
    <cellStyle name="常规 43 5 2 2" xfId="11209"/>
    <cellStyle name="常规 38 5 2 2" xfId="11210"/>
    <cellStyle name="常规 6 9 6 2 3" xfId="11211"/>
    <cellStyle name="60% - 强调文字颜色 5 2 5 5" xfId="11212"/>
    <cellStyle name="常规 2 6 4 2 4 2" xfId="11213"/>
    <cellStyle name="常规 6 3 2 2 2 4 4 2 2" xfId="11214"/>
    <cellStyle name="常规 10 6 7" xfId="11215"/>
    <cellStyle name="常规 6 4 2 3 4 6" xfId="11216"/>
    <cellStyle name="常规 3 2 3 2 2 8" xfId="11217"/>
    <cellStyle name="常规 10 2 6 3 4 2" xfId="11218"/>
    <cellStyle name="60% - 强调文字颜色 5 2 5 6" xfId="11219"/>
    <cellStyle name="常规 2 6 4 2 4 3" xfId="11220"/>
    <cellStyle name="60% - 强调文字颜色 5 2 6 2 2" xfId="11221"/>
    <cellStyle name="常规 2 2 3 3 4 4 2 2" xfId="11222"/>
    <cellStyle name="60% - 强调文字颜色 5 2 6 2 3" xfId="11223"/>
    <cellStyle name="60% - 强调文字颜色 5 2 6 3 3" xfId="11224"/>
    <cellStyle name="60% - 强调文字颜色 5 2 6 4 3" xfId="11225"/>
    <cellStyle name="常规 6 9 6 3 3" xfId="11226"/>
    <cellStyle name="常规 28 3 3 2 2 2" xfId="11227"/>
    <cellStyle name="常规 6 3 4 2 2 5" xfId="11228"/>
    <cellStyle name="常规 2 3 3 4 5 4 2" xfId="11229"/>
    <cellStyle name="20% - 强调文字颜色 3 2 3 2 4 2" xfId="11230"/>
    <cellStyle name="常规 7 2 6 3 4 3" xfId="11231"/>
    <cellStyle name="警告文本 2 3 3 3 2 2" xfId="11232"/>
    <cellStyle name="常规 2 3 4 3 2 2 4 2" xfId="11233"/>
    <cellStyle name="好 2 3 9" xfId="11234"/>
    <cellStyle name="60% - 强调文字颜色 5 2 6 5" xfId="11235"/>
    <cellStyle name="常规 2 6 4 2 5 2" xfId="11236"/>
    <cellStyle name="常规 7 5 2 2 2 2 2" xfId="11237"/>
    <cellStyle name="60% - 强调文字颜色 5 2 6 6" xfId="11238"/>
    <cellStyle name="常规 2 6 4 2 5 3" xfId="11239"/>
    <cellStyle name="常规 27 3 2 5 2" xfId="11240"/>
    <cellStyle name="常规 5 4 4 3 2 2" xfId="11241"/>
    <cellStyle name="60% - 强调文字颜色 2 2 2 6" xfId="11242"/>
    <cellStyle name="常规 3 3 2 2 2 2 5" xfId="11243"/>
    <cellStyle name="常规 6 6 6 3 2 2" xfId="11244"/>
    <cellStyle name="常规 6 10 2 2 3 3 2 2" xfId="11245"/>
    <cellStyle name="20% - 强调文字颜色 6 2 2 2 3 6" xfId="11246"/>
    <cellStyle name="常规 21 2 3 2 4 2" xfId="11247"/>
    <cellStyle name="60% - 强调文字颜色 1 2 2" xfId="11248"/>
    <cellStyle name="常规 11 6 3 2 2" xfId="11249"/>
    <cellStyle name="常规 2 3 3 3 2 4" xfId="11250"/>
    <cellStyle name="常规 7 2 4 3 2 2 7" xfId="11251"/>
    <cellStyle name="常规 2 2 3 4 7" xfId="11252"/>
    <cellStyle name="20% - 强调文字颜色 2 2 3 4" xfId="11253"/>
    <cellStyle name="检查单元格 2 3 2 2 2 2" xfId="11254"/>
    <cellStyle name="40% - 强调文字颜色 5 2 2 2 4 2" xfId="11255"/>
    <cellStyle name="常规 15 2 2 2 2 7" xfId="11256"/>
    <cellStyle name="强调文字颜色 1 2 5 6" xfId="11257"/>
    <cellStyle name="60% - 强调文字颜色 6 2 2 2 2 3 3" xfId="11258"/>
    <cellStyle name="常规 5 2 4 2" xfId="11259"/>
    <cellStyle name="60% - 强调文字颜色 6 2 2 2 3 2" xfId="11260"/>
    <cellStyle name="好 3 2 3 4 2 2" xfId="11261"/>
    <cellStyle name="常规 10 3 3 3 2" xfId="11262"/>
    <cellStyle name="60% - 强调文字颜色 6 2 2 2 3 2 2" xfId="11263"/>
    <cellStyle name="常规 3 2 3 3 3 5" xfId="11264"/>
    <cellStyle name="常规 6 5 7 2 2" xfId="11265"/>
    <cellStyle name="常规 8 3 2 5 3" xfId="11266"/>
    <cellStyle name="常规 65 2 2 2" xfId="11267"/>
    <cellStyle name="60% - 强调文字颜色 6 2 2 2 3 3 2" xfId="11268"/>
    <cellStyle name="常规 8 3 2 6 3" xfId="11269"/>
    <cellStyle name="常规 14 3 2 2 7" xfId="11270"/>
    <cellStyle name="常规 9 4 2 3 2 2" xfId="11271"/>
    <cellStyle name="常规 6 2 6 2 4 2" xfId="11272"/>
    <cellStyle name="常规 5 3 3 2 4 2 2" xfId="11273"/>
    <cellStyle name="40% - 强调文字颜色 2 5" xfId="11274"/>
    <cellStyle name="强调文字颜色 6 2 2 6 3" xfId="11275"/>
    <cellStyle name="常规 15 2 4 2 3 3" xfId="11276"/>
    <cellStyle name="常规 3 13 6 3" xfId="11277"/>
    <cellStyle name="强调文字颜色 3 2 6 2" xfId="11278"/>
    <cellStyle name="60% - 强调文字颜色 1 2 5 4 2" xfId="11279"/>
    <cellStyle name="警告文本 2 2 2 6 3" xfId="11280"/>
    <cellStyle name="60% - 强调文字颜色 6 2 2 2 4 3" xfId="11281"/>
    <cellStyle name="常规 10 3 3 4 3" xfId="11282"/>
    <cellStyle name="常规 2 3 2 8" xfId="11283"/>
    <cellStyle name="常规 10 2 5 3 2 2 2" xfId="11284"/>
    <cellStyle name="常规 6 6 3 4 4" xfId="11285"/>
    <cellStyle name="常规 6 9 2 8 2" xfId="11286"/>
    <cellStyle name="常规 5 2 6 6" xfId="11287"/>
    <cellStyle name="60% - 强调文字颜色 6 2 2 2 6 2" xfId="11288"/>
    <cellStyle name="常规 4 6 2 4 2 2" xfId="11289"/>
    <cellStyle name="常规 10 3 3 6 2" xfId="11290"/>
    <cellStyle name="常规 2 3 4 7" xfId="11291"/>
    <cellStyle name="常规 6 6 3 6 3" xfId="11292"/>
    <cellStyle name="注释 2 3 3 4 2 2" xfId="11293"/>
    <cellStyle name="常规 18 2 3" xfId="11294"/>
    <cellStyle name="常规 23 2 3" xfId="11295"/>
    <cellStyle name="常规 2 7 5 4 2 2" xfId="11296"/>
    <cellStyle name="常规 10 11 2" xfId="11297"/>
    <cellStyle name="常规 11 5 3 2 2" xfId="11298"/>
    <cellStyle name="常规 2 3 2 3 2 4" xfId="11299"/>
    <cellStyle name="常规 10 4 4 6" xfId="11300"/>
    <cellStyle name="60% - 强调文字颜色 6 2 2 3 3" xfId="11301"/>
    <cellStyle name="好 3 2 3 5 2" xfId="11302"/>
    <cellStyle name="常规 10 3 4 3" xfId="11303"/>
    <cellStyle name="常规 10 10 5 2 2" xfId="11304"/>
    <cellStyle name="60% - 强调文字颜色 6 2 2 3 4" xfId="11305"/>
    <cellStyle name="强调文字颜色 2 2 2 2 9 2 2" xfId="11306"/>
    <cellStyle name="常规 21 3 2 2 4 2" xfId="11307"/>
    <cellStyle name="常规 10 3 4 5" xfId="11308"/>
    <cellStyle name="常规 2 3 2 2 2 3" xfId="11309"/>
    <cellStyle name="常规 2 4 5 4 2 2" xfId="11310"/>
    <cellStyle name="输入 2 2 2 4" xfId="11311"/>
    <cellStyle name="常规 2 3 3 5 5 2 2" xfId="11312"/>
    <cellStyle name="常规 4 5 3 3 3 2" xfId="11313"/>
    <cellStyle name="常规 7 2 7 3 2 3" xfId="11314"/>
    <cellStyle name="常规 2 4 5 4 2 3" xfId="11315"/>
    <cellStyle name="输入 2 2 2 5" xfId="11316"/>
    <cellStyle name="60% - 强调文字颜色 6 2 2 5 3" xfId="11317"/>
    <cellStyle name="常规 3 9 2 3 4" xfId="11318"/>
    <cellStyle name="常规 10 6 2 3 3" xfId="11319"/>
    <cellStyle name="常规 18 2 4" xfId="11320"/>
    <cellStyle name="常规 23 2 4" xfId="11321"/>
    <cellStyle name="常规 2 2 3 2 3 5" xfId="11322"/>
    <cellStyle name="常规 10 3 6 3" xfId="11323"/>
    <cellStyle name="常规 10 6 2 3 3 2" xfId="11324"/>
    <cellStyle name="常规 2 2 3 2 3 5 2" xfId="11325"/>
    <cellStyle name="常规 5 4 7 2 2" xfId="11326"/>
    <cellStyle name="常规 3 2 2 4 2 3 3" xfId="11327"/>
    <cellStyle name="常规 10 3 6 3 2" xfId="11328"/>
    <cellStyle name="常规 2 2 11 4 3" xfId="11329"/>
    <cellStyle name="常规 9 2 3 2 3 5" xfId="11330"/>
    <cellStyle name="常规 10 6 2 3 4" xfId="11331"/>
    <cellStyle name="常规 18 2 5" xfId="11332"/>
    <cellStyle name="常规 23 2 5" xfId="11333"/>
    <cellStyle name="常规 2 2 3 2 3 6" xfId="11334"/>
    <cellStyle name="常规 5 4 7 3" xfId="11335"/>
    <cellStyle name="常规 2 7 3 2 2" xfId="11336"/>
    <cellStyle name="常规 2 2 3 2 2 2 3 2 2" xfId="11337"/>
    <cellStyle name="常规 4 2 2 3 2 2 3 3" xfId="11338"/>
    <cellStyle name="常规 2 2 2 4 3 2" xfId="11339"/>
    <cellStyle name="常规 10 4 2 4 2" xfId="11340"/>
    <cellStyle name="常规 3 2 2 7" xfId="11341"/>
    <cellStyle name="常规 6 7 2 4 3" xfId="11342"/>
    <cellStyle name="常规 21 4 2 4 2 2" xfId="11343"/>
    <cellStyle name="常规 10 2 6 7" xfId="11344"/>
    <cellStyle name="常规 4 2 2 3 4 6 2" xfId="11345"/>
    <cellStyle name="常规 10 4 2 4 2 2" xfId="11346"/>
    <cellStyle name="常规 7 4 2 2 2 2 3" xfId="11347"/>
    <cellStyle name="20% - 强调文字颜色 1 2 2 2 2 6" xfId="11348"/>
    <cellStyle name="40% - 强调文字颜色 3 17" xfId="11349"/>
    <cellStyle name="常规 3 2 2 7 2" xfId="11350"/>
    <cellStyle name="常规 6 7 2 4 3 2" xfId="11351"/>
    <cellStyle name="常规 29 2 3 5" xfId="11352"/>
    <cellStyle name="常规 34 2 3 5" xfId="11353"/>
    <cellStyle name="常规 5 6 3 4 2" xfId="11354"/>
    <cellStyle name="常规 10 2 6 7 2" xfId="11355"/>
    <cellStyle name="常规 4 2 11" xfId="11356"/>
    <cellStyle name="常规 5 2 5 2 2 2 2" xfId="11357"/>
    <cellStyle name="链接单元格 2 2 3 3 2 2" xfId="11358"/>
    <cellStyle name="常规 10 3 7 2" xfId="11359"/>
    <cellStyle name="常规 10 4 2 4 3" xfId="11360"/>
    <cellStyle name="常规 3 2 2 8" xfId="11361"/>
    <cellStyle name="常规 6 7 2 4 4" xfId="11362"/>
    <cellStyle name="常规 10 2 6 8" xfId="11363"/>
    <cellStyle name="常规 59 2 3 3 2 2" xfId="11364"/>
    <cellStyle name="常规 8 2 2 6 4 2 2" xfId="11365"/>
    <cellStyle name="强调文字颜色 1 2 2 2 2 3 2" xfId="11366"/>
    <cellStyle name="强调文字颜色 4 2 3 2 3 3" xfId="11367"/>
    <cellStyle name="60% - 强调文字颜色 6 2 2 7 2" xfId="11368"/>
    <cellStyle name="常规 3 9 2 5 3" xfId="11369"/>
    <cellStyle name="常规 10 6 2 5 2" xfId="11370"/>
    <cellStyle name="常规 2 2 3 2 5 4" xfId="11371"/>
    <cellStyle name="常规 10 2 2 4 2 7" xfId="11372"/>
    <cellStyle name="常规 7 2 3 3 4 4 2 2" xfId="11373"/>
    <cellStyle name="常规 23 4 3" xfId="11374"/>
    <cellStyle name="常规 18 4 3" xfId="11375"/>
    <cellStyle name="常规 10 3 8 2" xfId="11376"/>
    <cellStyle name="常规 7 2 3 3 2 4" xfId="11377"/>
    <cellStyle name="60% - 强调文字颜色 6 2 2 8 2" xfId="11378"/>
    <cellStyle name="常规 3 9 2 6 3" xfId="11379"/>
    <cellStyle name="常规 10 6 2 6 2" xfId="11380"/>
    <cellStyle name="常规 2 2 3 2 6 4" xfId="11381"/>
    <cellStyle name="常规 10 3 9 2" xfId="11382"/>
    <cellStyle name="常规 3 2 2 4 2 3 4 2 2" xfId="11383"/>
    <cellStyle name="20% - 强调文字颜色 6 2 10" xfId="11384"/>
    <cellStyle name="常规 7 2 3 3 3 4" xfId="11385"/>
    <cellStyle name="60% - 强调文字颜色 6 2 2 9" xfId="11386"/>
    <cellStyle name="常规 11 2 3 2" xfId="11387"/>
    <cellStyle name="常规 10 6 2 7" xfId="11388"/>
    <cellStyle name="常规 6 2 2 2 3 7 3" xfId="11389"/>
    <cellStyle name="常规 6 3 2 3 4 2" xfId="11390"/>
    <cellStyle name="常规 6 5 2 10" xfId="11391"/>
    <cellStyle name="常规 6 2 2" xfId="11392"/>
    <cellStyle name="常规 6 6 4 2 2 6" xfId="11393"/>
    <cellStyle name="常规 2 6 2 2 5 2 2" xfId="11394"/>
    <cellStyle name="20% - 强调文字颜色 2 2 5 3 3" xfId="11395"/>
    <cellStyle name="常规 10 2 2 2 3 2 2" xfId="11396"/>
    <cellStyle name="常规 17 3 3 5 2" xfId="11397"/>
    <cellStyle name="常规 3 10 4 2 3" xfId="11398"/>
    <cellStyle name="常规 10 2 5 4 5 2" xfId="11399"/>
    <cellStyle name="60% - 强调文字颜色 4 2 3 3 4 2" xfId="11400"/>
    <cellStyle name="60% - 强调文字颜色 1 2 4 3 2" xfId="11401"/>
    <cellStyle name="常规 5 2 5 2 5" xfId="11402"/>
    <cellStyle name="链接单元格 2 2 3 6" xfId="11403"/>
    <cellStyle name="常规 6 5 2 11" xfId="11404"/>
    <cellStyle name="常规 6 2 3" xfId="11405"/>
    <cellStyle name="常规 2 6 2 2 5 2 3" xfId="11406"/>
    <cellStyle name="常规 17 3 3 5 3" xfId="11407"/>
    <cellStyle name="常规 2 2 3 2 3 4 3 2 2" xfId="11408"/>
    <cellStyle name="常规 23 2 3 3 2 2" xfId="11409"/>
    <cellStyle name="常规 25 3 2 2" xfId="11410"/>
    <cellStyle name="常规 30 3 2 2" xfId="11411"/>
    <cellStyle name="常规 7 8 3 5 3" xfId="11412"/>
    <cellStyle name="常规 10 6 3" xfId="11413"/>
    <cellStyle name="60% - 强调文字颜色 6 2 5 3" xfId="11414"/>
    <cellStyle name="常规 2 9 10" xfId="11415"/>
    <cellStyle name="40% - 强调文字颜色 6 16 2" xfId="11416"/>
    <cellStyle name="常规 7 3 2 3 2 7" xfId="11417"/>
    <cellStyle name="常规 25 3 2 3" xfId="11418"/>
    <cellStyle name="常规 30 3 2 3" xfId="11419"/>
    <cellStyle name="常规 10 6 4" xfId="11420"/>
    <cellStyle name="60% - 强调文字颜色 6 2 5 5" xfId="11421"/>
    <cellStyle name="常规 7 3 2 3 2 9" xfId="11422"/>
    <cellStyle name="常规 10 6 5 3" xfId="11423"/>
    <cellStyle name="常规 10 6 6" xfId="11424"/>
    <cellStyle name="常规 2 2 2 6 2 3" xfId="11425"/>
    <cellStyle name="常规 6 6 2 4 2 2 3" xfId="11426"/>
    <cellStyle name="常规 2 2 4 3 2 2 2 2" xfId="11427"/>
    <cellStyle name="常规 7 2 3 4 2 2 5 2 2" xfId="11428"/>
    <cellStyle name="常规 4 2 4 6 2 2" xfId="11429"/>
    <cellStyle name="常规 10 2 2 3 2 3 5" xfId="11430"/>
    <cellStyle name="常规 7 4 4 3 4 2 3" xfId="11431"/>
    <cellStyle name="常规 10 2 4 2 6 2" xfId="11432"/>
    <cellStyle name="常规 5 2 3 3 3 3 3" xfId="11433"/>
    <cellStyle name="常规 2 2 2 2 6 3 2 2" xfId="11434"/>
    <cellStyle name="标题 4 2 2 2 3" xfId="11435"/>
    <cellStyle name="常规 2 2 3 3 2 2 5 2 2" xfId="11436"/>
    <cellStyle name="常规 9 3 4 2 2 2 2" xfId="11437"/>
    <cellStyle name="标题 1 2 2 2 3" xfId="11438"/>
    <cellStyle name="20% - 强调文字颜色 2 2 2 7" xfId="11439"/>
    <cellStyle name="标题 1 2 2 3 3" xfId="11440"/>
    <cellStyle name="20% - 强调文字颜色 2 2 3 7" xfId="11441"/>
    <cellStyle name="标题 1 2 3 2 2" xfId="11442"/>
    <cellStyle name="标题 1 2 3 3" xfId="11443"/>
    <cellStyle name="标题 1 2 4" xfId="11444"/>
    <cellStyle name="适中 2 3 3 2" xfId="11445"/>
    <cellStyle name="常规 3 2 2 2 4 7 2" xfId="11446"/>
    <cellStyle name="标题 1 2 6 2" xfId="11447"/>
    <cellStyle name="强调文字颜色 4 2 2 3 5" xfId="11448"/>
    <cellStyle name="常规 6 7 4 3 2" xfId="11449"/>
    <cellStyle name="常规 8 3 2 3 5 2" xfId="11450"/>
    <cellStyle name="常规 35 3 2" xfId="11451"/>
    <cellStyle name="常规 40 3 2" xfId="11452"/>
    <cellStyle name="常规 2 3 2 2 2 3 2 2 2" xfId="11453"/>
    <cellStyle name="标题 1 2 7 2" xfId="11454"/>
    <cellStyle name="强调文字颜色 4 2 2 3 6" xfId="11455"/>
    <cellStyle name="标题 1 2 8" xfId="11456"/>
    <cellStyle name="常规 2 2 2 3 3 2 3 3 2" xfId="11457"/>
    <cellStyle name="标题 2 2 2 5 2" xfId="11458"/>
    <cellStyle name="常规 2 6 4 6 2 3" xfId="11459"/>
    <cellStyle name="标题 3 2 2 3 2" xfId="11460"/>
    <cellStyle name="标题 3 2 2 3 3" xfId="11461"/>
    <cellStyle name="常规 10 2 2 3 2 3 2 2 2" xfId="11462"/>
    <cellStyle name="常规 35 4 3 2 2" xfId="11463"/>
    <cellStyle name="常规 40 4 3 2 2" xfId="11464"/>
    <cellStyle name="解释性文本 2 3 2 3 2 2" xfId="11465"/>
    <cellStyle name="常规 5 3 2 2 2 5 2" xfId="11466"/>
    <cellStyle name="标题 3 2 2 4 2" xfId="11467"/>
    <cellStyle name="标题 3 2 2 6" xfId="11468"/>
    <cellStyle name="常规 2 3 4 3 5 3 2" xfId="11469"/>
    <cellStyle name="常规 7 3 5 3 3 3" xfId="11470"/>
    <cellStyle name="标题 3 2 2 7" xfId="11471"/>
    <cellStyle name="好 2 6 3 2 2" xfId="11472"/>
    <cellStyle name="常规 3 8 5 2" xfId="11473"/>
    <cellStyle name="标题 5 7" xfId="11474"/>
    <cellStyle name="40% - 强调文字颜色 2 2 3 2 5" xfId="11475"/>
    <cellStyle name="常规 10 2 5 3" xfId="11476"/>
    <cellStyle name="标题 3 2 6 2" xfId="11477"/>
    <cellStyle name="常规 37 3 3" xfId="11478"/>
    <cellStyle name="常规 42 3 3" xfId="11479"/>
    <cellStyle name="常规 2 9 2 3 6 2" xfId="11480"/>
    <cellStyle name="常规 10 2 2 3 4 2 2" xfId="11481"/>
    <cellStyle name="60% - 强调文字颜色 2 2 2 9" xfId="11482"/>
    <cellStyle name="40% - 强调文字颜色 4 2 2 2 3 2" xfId="11483"/>
    <cellStyle name="标题 3 2 8" xfId="11484"/>
    <cellStyle name="常规 2 2 9 2 2 2 2" xfId="11485"/>
    <cellStyle name="强调文字颜色 5 2 3 10 2" xfId="11486"/>
    <cellStyle name="标题 4 2 2 3" xfId="11487"/>
    <cellStyle name="标题 4 2 2 5" xfId="11488"/>
    <cellStyle name="标题 4 2 2 6" xfId="11489"/>
    <cellStyle name="链接单元格 2 2 2 2 2" xfId="11490"/>
    <cellStyle name="常规 6 4 2 2 2 4 3 3" xfId="11491"/>
    <cellStyle name="常规 6 4 2 6 5 2" xfId="11492"/>
    <cellStyle name="常规 6 4 2 2 2 4 4 3" xfId="11493"/>
    <cellStyle name="常规 2 9 2 3" xfId="11494"/>
    <cellStyle name="40% - 强调文字颜色 1 2 4" xfId="11495"/>
    <cellStyle name="标题 4 2 4 2" xfId="11496"/>
    <cellStyle name="常规 6 3 3 2 2 3 2" xfId="11497"/>
    <cellStyle name="常规 15 2 3 4 3 2 2" xfId="11498"/>
    <cellStyle name="常规 6 5 3 3 3 4 2 2" xfId="11499"/>
    <cellStyle name="标题 4 2 5 2" xfId="11500"/>
    <cellStyle name="常规 6 3 3 2 2 4 2" xfId="11501"/>
    <cellStyle name="常规 3 9 11" xfId="11502"/>
    <cellStyle name="常规 7 3 2 4" xfId="11503"/>
    <cellStyle name="常规 38 3 2" xfId="11504"/>
    <cellStyle name="常规 43 3 2" xfId="11505"/>
    <cellStyle name="标题 4 2 7" xfId="11506"/>
    <cellStyle name="常规 6 3 3 2 2 6" xfId="11507"/>
    <cellStyle name="常规 3 10 2 5 2 2" xfId="11508"/>
    <cellStyle name="常规 2 3 3 2 4" xfId="11509"/>
    <cellStyle name="40% - 强调文字颜色 6 2 2 5 3 3" xfId="11510"/>
    <cellStyle name="常规 3 2 2 4 8" xfId="11511"/>
    <cellStyle name="常规 2 4 3 7 4" xfId="11512"/>
    <cellStyle name="常规 3 3 4 2 2 2 2 2" xfId="11513"/>
    <cellStyle name="标题 4 2 7 2" xfId="11514"/>
    <cellStyle name="常规 6 3 3 2 2 6 2" xfId="11515"/>
    <cellStyle name="常规 2 4 2 2 2 2 4 3" xfId="11516"/>
    <cellStyle name="常规 2 3 5 3 5 2" xfId="11517"/>
    <cellStyle name="常规 2 4 3 7 5" xfId="11518"/>
    <cellStyle name="20% - 强调文字颜色 4 2 6 2" xfId="11519"/>
    <cellStyle name="常规 11 6 4 2 2" xfId="11520"/>
    <cellStyle name="20% - 强调文字颜色 6 2 3 2 3" xfId="11521"/>
    <cellStyle name="常规 7 5 2 3 4" xfId="11522"/>
    <cellStyle name="常规 2 3 3 4 2 4" xfId="11523"/>
    <cellStyle name="常规 2 2 4 4 7" xfId="11524"/>
    <cellStyle name="常规 2 4 3 3 2 6" xfId="11525"/>
    <cellStyle name="常规 2 2 9 2 2 3" xfId="11526"/>
    <cellStyle name="强调文字颜色 5 2 3 11" xfId="11527"/>
    <cellStyle name="常规 10 3 2 2 4 2 2" xfId="11528"/>
    <cellStyle name="常规 10 8 2 6 2" xfId="11529"/>
    <cellStyle name="常规 2 4 3 3 2 6 2" xfId="11530"/>
    <cellStyle name="常规 3 2 5 3" xfId="11531"/>
    <cellStyle name="常规 7 2 2 3 2 2 4" xfId="11532"/>
    <cellStyle name="好 2 7 2 2" xfId="11533"/>
    <cellStyle name="标题 5 2 2 2" xfId="11534"/>
    <cellStyle name="标题 5 3" xfId="11535"/>
    <cellStyle name="常规 6 2 2 3 3 6" xfId="11536"/>
    <cellStyle name="常规 2 2 3 3 5 5 2 2" xfId="11537"/>
    <cellStyle name="40% - 强调文字颜色 3 2 2 2 3" xfId="11538"/>
    <cellStyle name="常规 9 3 6 3 3" xfId="11539"/>
    <cellStyle name="标题 5 2 6" xfId="11540"/>
    <cellStyle name="常规 6 3 3 3 2 5" xfId="11541"/>
    <cellStyle name="常规 11 2 8 2" xfId="11542"/>
    <cellStyle name="常规 2 3 3 2 4 2 3" xfId="11543"/>
    <cellStyle name="常规 7 2 4 2 2 4" xfId="11544"/>
    <cellStyle name="常规 25 2 3 2 3" xfId="11545"/>
    <cellStyle name="常规 30 2 3 2 3" xfId="11546"/>
    <cellStyle name="常规 2 4 2 2 2 3 4 2" xfId="11547"/>
    <cellStyle name="常规 3 3 4 2 2 3 2 2" xfId="11548"/>
    <cellStyle name="标题 5 4" xfId="11549"/>
    <cellStyle name="标题 5 2 2 3" xfId="11550"/>
    <cellStyle name="40% - 强调文字颜色 2 2 3 2 2" xfId="11551"/>
    <cellStyle name="强调文字颜色 4 2 2 2 2 4" xfId="11552"/>
    <cellStyle name="注释 2 4 4 3" xfId="11553"/>
    <cellStyle name="常规 6 7 3 2 9" xfId="11554"/>
    <cellStyle name="注释 2 2 8 3" xfId="11555"/>
    <cellStyle name="标题 5 4 3" xfId="11556"/>
    <cellStyle name="常规 6 3 3 3 4 2" xfId="11557"/>
    <cellStyle name="链接单元格 2 3 6" xfId="11558"/>
    <cellStyle name="常规 11 3 3 3 2" xfId="11559"/>
    <cellStyle name="标题 5 5" xfId="11560"/>
    <cellStyle name="40% - 强调文字颜色 2 2 3 2 3" xfId="11561"/>
    <cellStyle name="强调文字颜色 4 2 2 2 2 5" xfId="11562"/>
    <cellStyle name="标题 5 6" xfId="11563"/>
    <cellStyle name="40% - 强调文字颜色 2 2 3 2 4" xfId="11564"/>
    <cellStyle name="强调文字颜色 4 2 2 2 2 6" xfId="11565"/>
    <cellStyle name="常规 2 2 3 3 2 3 2 2 2" xfId="11566"/>
    <cellStyle name="常规 33 2 5 3" xfId="11567"/>
    <cellStyle name="常规 28 2 5 3" xfId="11568"/>
    <cellStyle name="常规 15 4 3 3 3" xfId="11569"/>
    <cellStyle name="常规 2 4 3 3 2 7" xfId="11570"/>
    <cellStyle name="常规 2 2 9 2 2 4" xfId="11571"/>
    <cellStyle name="常规 2 2 9 2 2 4 2" xfId="11572"/>
    <cellStyle name="20% - 强调文字颜色 2 2 2 4 3 3" xfId="11573"/>
    <cellStyle name="40% - 强调文字颜色 4 2 2 10" xfId="11574"/>
    <cellStyle name="常规 58 2 2 2 3" xfId="11575"/>
    <cellStyle name="常规 3 9 2 3 2 3" xfId="11576"/>
    <cellStyle name="常规 9 2 4 4 3 2 2" xfId="11577"/>
    <cellStyle name="强调文字颜色 4 2 9" xfId="11578"/>
    <cellStyle name="常规 2 7 3 2 4" xfId="11579"/>
    <cellStyle name="常规 2 2 10 3 6" xfId="11580"/>
    <cellStyle name="差 2 2 2 2" xfId="11581"/>
    <cellStyle name="常规 6 2 2 2 2 2 2 2 2" xfId="11582"/>
    <cellStyle name="常规 2 7 3 2 4 2" xfId="11583"/>
    <cellStyle name="常规 15 2 5 6 2" xfId="11584"/>
    <cellStyle name="常规 4 2 3 5 6" xfId="11585"/>
    <cellStyle name="常规 47 2 3 2 3" xfId="11586"/>
    <cellStyle name="常规 52 2 3 2 3" xfId="11587"/>
    <cellStyle name="常规 2 5 3 3 3 3" xfId="11588"/>
    <cellStyle name="常规 58 2 2 3 3" xfId="11589"/>
    <cellStyle name="常规 10 2 5 2 2 4" xfId="11590"/>
    <cellStyle name="常规 2 2 4 3 2 3 4 2 2" xfId="11591"/>
    <cellStyle name="常规 2 4 2 2 8 2" xfId="11592"/>
    <cellStyle name="常规 6 9 4 2 2 3" xfId="11593"/>
    <cellStyle name="常规 7 3 3 3 4 6" xfId="11594"/>
    <cellStyle name="常规 3 2 2 3 3 5 2 2" xfId="11595"/>
    <cellStyle name="常规 2 7 3 3 4" xfId="11596"/>
    <cellStyle name="常规 21 3 3 2 2 2" xfId="11597"/>
    <cellStyle name="40% - 强调文字颜色 1 2 6 6" xfId="11598"/>
    <cellStyle name="常规 11 3 2 4" xfId="11599"/>
    <cellStyle name="常规 10 10 2 5" xfId="11600"/>
    <cellStyle name="常规 2 3 4 2 4 5 2" xfId="11601"/>
    <cellStyle name="常规 7 3 4 2 5 3" xfId="11602"/>
    <cellStyle name="常规 2 7 3 3 4 2" xfId="11603"/>
    <cellStyle name="常规 2 2 3 2 3 2 2 3 2" xfId="11604"/>
    <cellStyle name="差 2 2 4" xfId="11605"/>
    <cellStyle name="常规 6 2 2 2 2 2 2 4" xfId="11606"/>
    <cellStyle name="常规 5 2 3 2 2 5 3" xfId="11607"/>
    <cellStyle name="常规 45 6 3" xfId="11608"/>
    <cellStyle name="常规 50 6 3" xfId="11609"/>
    <cellStyle name="常规 2 2 10 6 2 2" xfId="11610"/>
    <cellStyle name="常规 2 5 3 6 2" xfId="11611"/>
    <cellStyle name="常规 6 6 5 5 2 2" xfId="11612"/>
    <cellStyle name="差 2 2 6" xfId="11613"/>
    <cellStyle name="常规 6 2 5 2 5 2 2" xfId="11614"/>
    <cellStyle name="常规 6 3 2 2 2 2 2 2 2 2" xfId="11615"/>
    <cellStyle name="常规 10 2 2 2 4 3 2 2" xfId="11616"/>
    <cellStyle name="常规 9 3 2 2 4 3" xfId="11617"/>
    <cellStyle name="常规 2 2 3 2 3 2 6 3" xfId="11618"/>
    <cellStyle name="常规 9 2 5 2 3 3" xfId="11619"/>
    <cellStyle name="常规 4 3 4 2 5 2" xfId="11620"/>
    <cellStyle name="常规 2 2 3 2 3 2 2 4 2 2" xfId="11621"/>
    <cellStyle name="常规 3 3 2 3 4 4 3" xfId="11622"/>
    <cellStyle name="常规 4 7 3 3 2 2" xfId="11623"/>
    <cellStyle name="常规 14 3 4 2" xfId="11624"/>
    <cellStyle name="常规 4 2 3 2 2 2 2" xfId="11625"/>
    <cellStyle name="常规 7 2 3 7 3" xfId="11626"/>
    <cellStyle name="差 2 3 4" xfId="11627"/>
    <cellStyle name="常规 6 2 2 2 2 2 3 4" xfId="11628"/>
    <cellStyle name="常规 2 5 6 6 2 3" xfId="11629"/>
    <cellStyle name="20% - 强调文字颜色 4 2 5 6" xfId="11630"/>
    <cellStyle name="常规 9 2 5" xfId="11631"/>
    <cellStyle name="常规 56 2 6 2 2" xfId="11632"/>
    <cellStyle name="差 2 4 3" xfId="11633"/>
    <cellStyle name="20% - 强调文字颜色 6 2 2 2 3 2 2" xfId="11634"/>
    <cellStyle name="常规 6 2 2 2 2 2 4 3" xfId="11635"/>
    <cellStyle name="常规 6 4 3 10 2" xfId="11636"/>
    <cellStyle name="常规 37 2 8" xfId="11637"/>
    <cellStyle name="常规 42 2 8" xfId="11638"/>
    <cellStyle name="差 2 5 2 2" xfId="11639"/>
    <cellStyle name="常规 6 2 2 2 2 2 5 2 2" xfId="11640"/>
    <cellStyle name="常规 3 2 2 2 3 4 3 3" xfId="11641"/>
    <cellStyle name="差 2 5 2 3" xfId="11642"/>
    <cellStyle name="常规 6 4 4 2 2 2 2 2" xfId="11643"/>
    <cellStyle name="常规 4 4 2 3 3 3" xfId="11644"/>
    <cellStyle name="常规 3 5 2 3" xfId="11645"/>
    <cellStyle name="常规 6 6 2 2 3 3 4 2" xfId="11646"/>
    <cellStyle name="常规 17 8 2" xfId="11647"/>
    <cellStyle name="常规 22 8 2" xfId="11648"/>
    <cellStyle name="差 2 5 3" xfId="11649"/>
    <cellStyle name="20% - 强调文字颜色 6 2 2 2 3 3 2" xfId="11650"/>
    <cellStyle name="常规 6 2 2 2 2 2 5 3" xfId="11651"/>
    <cellStyle name="常规 2 5 4 3 5 2 2" xfId="11652"/>
    <cellStyle name="解释性文本 2 2 5 2" xfId="11653"/>
    <cellStyle name="常规 34 7 2" xfId="11654"/>
    <cellStyle name="常规 29 7 2" xfId="11655"/>
    <cellStyle name="常规 2 2 8" xfId="11656"/>
    <cellStyle name="常规 6 2 5 4 3 2" xfId="11657"/>
    <cellStyle name="60% - 强调文字颜色 3 2 3 4 2" xfId="11658"/>
    <cellStyle name="常规 3 3 2 3 2 3 3 2" xfId="11659"/>
    <cellStyle name="常规 10 2 2 10 2" xfId="11660"/>
    <cellStyle name="20% - 强调文字颜色 1 10" xfId="11661"/>
    <cellStyle name="20% - 强调文字颜色 1 2 2 5 4 3" xfId="11662"/>
    <cellStyle name="常规 6 3 4 3 4" xfId="11663"/>
    <cellStyle name="常规 7 4 4 11" xfId="11664"/>
    <cellStyle name="强调文字颜色 3 2 2 2 3 2 2" xfId="11665"/>
    <cellStyle name="常规 6 7 4 7 2 2" xfId="11666"/>
    <cellStyle name="常规 3 4 5 6 2" xfId="11667"/>
    <cellStyle name="常规 2 2 19" xfId="11668"/>
    <cellStyle name="常规 10 2 6 2 5 2" xfId="11669"/>
    <cellStyle name="常规 5 3 3 2 5" xfId="11670"/>
    <cellStyle name="常规 5 2 2 3 2 7 2" xfId="11671"/>
    <cellStyle name="强调文字颜色 3 2 2 4 2 3" xfId="11672"/>
    <cellStyle name="常规 10 2 6 2 5 3" xfId="11673"/>
    <cellStyle name="常规 3 4 2 4 2 2 2" xfId="11674"/>
    <cellStyle name="常规 5 3 3 2 6" xfId="11675"/>
    <cellStyle name="常规 3 6 2 4 4 2" xfId="11676"/>
    <cellStyle name="差 3" xfId="11677"/>
    <cellStyle name="常规 6 2 2 2 2 3" xfId="11678"/>
    <cellStyle name="常规 2 2 2 2 2 2 3 3 2" xfId="11679"/>
    <cellStyle name="常规 10 6" xfId="11680"/>
    <cellStyle name="40% - 强调文字颜色 4 2 5 6" xfId="11681"/>
    <cellStyle name="常规 6 6 2 3 2 3 2 2 2" xfId="11682"/>
    <cellStyle name="常规 2 2 2 2 3 2 2 6 2" xfId="11683"/>
    <cellStyle name="常规 58 3 2 2 2" xfId="11684"/>
    <cellStyle name="常规 10 10 2 2 2" xfId="11685"/>
    <cellStyle name="常规 10 10 2 2 2 3" xfId="11686"/>
    <cellStyle name="常规 10 2 4 3 3 2" xfId="11687"/>
    <cellStyle name="60% - 强调文字颜色 4 2 2 2 2 2" xfId="11688"/>
    <cellStyle name="20% - 强调文字颜色 6 2 2 10 2" xfId="11689"/>
    <cellStyle name="常规 10 10 2 2 3" xfId="11690"/>
    <cellStyle name="常规 10 10 2 3 2" xfId="11691"/>
    <cellStyle name="常规 10 10 2 3 3" xfId="11692"/>
    <cellStyle name="常规 6 5 4 2 5" xfId="11693"/>
    <cellStyle name="常规 6 5 4 2 5 2" xfId="11694"/>
    <cellStyle name="常规 6 5 4 2 6" xfId="11695"/>
    <cellStyle name="常规 10 10 2 4 3" xfId="11696"/>
    <cellStyle name="常规 12 3 2 4" xfId="11697"/>
    <cellStyle name="常规 6 5 4 3 5" xfId="11698"/>
    <cellStyle name="常规 6 5 4 3 5 2" xfId="11699"/>
    <cellStyle name="常规 6 5 4 3 6" xfId="11700"/>
    <cellStyle name="常规 6 5 4 4 5" xfId="11701"/>
    <cellStyle name="常规 10 2 5 2 3 2 3" xfId="11702"/>
    <cellStyle name="常规 3 4 3 2 3 3 2 2" xfId="11703"/>
    <cellStyle name="常规 6 12 4 2 2 2" xfId="11704"/>
    <cellStyle name="常规 11 6" xfId="11705"/>
    <cellStyle name="40% - 强调文字颜色 4 2 6 6" xfId="11706"/>
    <cellStyle name="常规 3 2 2 2 6 2 2" xfId="11707"/>
    <cellStyle name="常规 2 3 6 5 2 2" xfId="11708"/>
    <cellStyle name="适中 2 4 4 2" xfId="11709"/>
    <cellStyle name="常规 3 6 2 2 5 3" xfId="11710"/>
    <cellStyle name="汇总 2 3 2 2" xfId="11711"/>
    <cellStyle name="常规 10 10 3 3 3" xfId="11712"/>
    <cellStyle name="常规 6 5 5 2 5" xfId="11713"/>
    <cellStyle name="常规 6 3 2 2 5 2 2 2" xfId="11714"/>
    <cellStyle name="常规 6 5 5 2 6" xfId="11715"/>
    <cellStyle name="常规 10 2 2 4 3 3 2 2" xfId="11716"/>
    <cellStyle name="常规 10 4 4 3 3" xfId="11717"/>
    <cellStyle name="常规 7 2 4 2 2 2 4 3" xfId="11718"/>
    <cellStyle name="常规 5 2 4 3 2 2" xfId="11719"/>
    <cellStyle name="常规 2 2 3 4 2 2 5 3" xfId="11720"/>
    <cellStyle name="常规 10 5 2 3 3" xfId="11721"/>
    <cellStyle name="常规 2 2 2 2 3 5" xfId="11722"/>
    <cellStyle name="常规 4 7 2 4 3" xfId="11723"/>
    <cellStyle name="常规 2 3 5 4 6 2" xfId="11724"/>
    <cellStyle name="常规 12 6" xfId="11725"/>
    <cellStyle name="常规 3 2 2 2 6 3 2" xfId="11726"/>
    <cellStyle name="常规 2 3 6 5 3 2" xfId="11727"/>
    <cellStyle name="常规 10 3 9 2 2" xfId="11728"/>
    <cellStyle name="20% - 强调文字颜色 6 2 10 2" xfId="11729"/>
    <cellStyle name="常规 7 2 3 3 3 4 2" xfId="11730"/>
    <cellStyle name="60% - 强调文字颜色 1 2 6 3" xfId="11731"/>
    <cellStyle name="常规 10 10 6 3" xfId="11732"/>
    <cellStyle name="40% - 强调文字颜色 1 2 2 2 4 3" xfId="11733"/>
    <cellStyle name="40% - 强调文字颜色 1 2 2 2 5" xfId="11734"/>
    <cellStyle name="常规 10 10 7 2" xfId="11735"/>
    <cellStyle name="40% - 强调文字颜色 1 2 2 2 5 2" xfId="11736"/>
    <cellStyle name="常规 10 2 3 3 2 4" xfId="11737"/>
    <cellStyle name="常规 6 4 2 3 2 2 4 3" xfId="11738"/>
    <cellStyle name="常规 6 5 2 4 6 2" xfId="11739"/>
    <cellStyle name="检查单元格 2" xfId="11740"/>
    <cellStyle name="常规 2 9 8 2 2" xfId="11741"/>
    <cellStyle name="常规 10 10 8" xfId="11742"/>
    <cellStyle name="40% - 强调文字颜色 1 2 2 2 6" xfId="11743"/>
    <cellStyle name="常规 6 5 3 4 2 5 2" xfId="11744"/>
    <cellStyle name="常规 6 5 3 4 2 6" xfId="11745"/>
    <cellStyle name="常规 10 4 2 2 3 2 2" xfId="11746"/>
    <cellStyle name="常规 2 2 3 2 2 2 3 4 3" xfId="11747"/>
    <cellStyle name="常规 2 4 4 2 7 2 2" xfId="11748"/>
    <cellStyle name="常规 2 2 3 4 3 2 2" xfId="11749"/>
    <cellStyle name="常规 2 2 3 4 3 2 2 2" xfId="11750"/>
    <cellStyle name="常规 2 2 7 2 5 2" xfId="11751"/>
    <cellStyle name="常规 9 2 3 5" xfId="11752"/>
    <cellStyle name="好 2 4 2 2 2" xfId="11753"/>
    <cellStyle name="40% - 强调文字颜色 1 2 2 3 3" xfId="11754"/>
    <cellStyle name="60% - 强调文字颜色 5 2 2 3 2 3" xfId="11755"/>
    <cellStyle name="常规 7 3 6 4 3" xfId="11756"/>
    <cellStyle name="常规 22 4 4 3 2" xfId="11757"/>
    <cellStyle name="40% - 强调文字颜色 1 2 2 3 3 2" xfId="11758"/>
    <cellStyle name="常规 22 4 4 3 2 2" xfId="11759"/>
    <cellStyle name="常规 6 9 4 6" xfId="11760"/>
    <cellStyle name="常规 6 4 2 2 6 2" xfId="11761"/>
    <cellStyle name="常规 10 2 2 3 2 5 3" xfId="11762"/>
    <cellStyle name="常规 10 11 6 2" xfId="11763"/>
    <cellStyle name="常规 6 4 2 2 7 2" xfId="11764"/>
    <cellStyle name="常规 10 2 2 3 2 6 3" xfId="11765"/>
    <cellStyle name="常规 17 4 2 3" xfId="11766"/>
    <cellStyle name="常规 22 4 2 3" xfId="11767"/>
    <cellStyle name="20% - 强调文字颜色 6 2 5 4 3" xfId="11768"/>
    <cellStyle name="常规 10 2 6 2 3 3 2" xfId="11769"/>
    <cellStyle name="常规 10 11 7" xfId="11770"/>
    <cellStyle name="40% - 强调文字颜色 1 2 2 3 5" xfId="11771"/>
    <cellStyle name="常规 10 2 2 2 2 2 5 3" xfId="11772"/>
    <cellStyle name="常规 10 7 9" xfId="11773"/>
    <cellStyle name="常规 6 2 2 3 7 2 2" xfId="11774"/>
    <cellStyle name="常规 7 4 5 2 5 2" xfId="11775"/>
    <cellStyle name="20% - 强调文字颜色 5 9" xfId="11776"/>
    <cellStyle name="20% - 强调文字颜色 6 2 2 7" xfId="11777"/>
    <cellStyle name="常规 14 3 2 4 3" xfId="11778"/>
    <cellStyle name="常规 7 2 3 5 5 3" xfId="11779"/>
    <cellStyle name="常规 15 3 2 8" xfId="11780"/>
    <cellStyle name="常规 10 15 2 2" xfId="11781"/>
    <cellStyle name="常规 4 2 5 4 3 2 2" xfId="11782"/>
    <cellStyle name="常规 5 2 2 2 2 5 3" xfId="11783"/>
    <cellStyle name="常规 10 2 6 4 6 2" xfId="11784"/>
    <cellStyle name="常规 9 2 7 2" xfId="11785"/>
    <cellStyle name="常规 2 2 2 3 3 2 6 2" xfId="11786"/>
    <cellStyle name="注释 2 2 3 4 2" xfId="11787"/>
    <cellStyle name="常规 15 3 3 6 2 2" xfId="11788"/>
    <cellStyle name="常规 2 2 4 3 2 2 5 2 2" xfId="11789"/>
    <cellStyle name="常规 3 4 4 3 4 2" xfId="11790"/>
    <cellStyle name="常规 10 16 2 2" xfId="11791"/>
    <cellStyle name="常规 6 9 5 3 3" xfId="11792"/>
    <cellStyle name="20% - 强调文字颜色 1 2 2 7 2" xfId="11793"/>
    <cellStyle name="常规 3 2 2 3 2 2 3 4 2 2" xfId="11794"/>
    <cellStyle name="常规 6 2 2 2 5 4 2" xfId="11795"/>
    <cellStyle name="常规 2 5 3 2 8 2" xfId="11796"/>
    <cellStyle name="输出 2 2 4 4 3" xfId="11797"/>
    <cellStyle name="常规 2 2 2 2 5 2 2 2" xfId="11798"/>
    <cellStyle name="常规 10 7 2 3 3 3" xfId="11799"/>
    <cellStyle name="常规 3 2 2 2 2 2 3 2 3" xfId="11800"/>
    <cellStyle name="常规 3 3 3 3 2 3 3" xfId="11801"/>
    <cellStyle name="常规 5 2 2 2 3 5" xfId="11802"/>
    <cellStyle name="常规 2 2 4 2 3 5 3" xfId="11803"/>
    <cellStyle name="60% - 强调文字颜色 2 2 3 5 2" xfId="11804"/>
    <cellStyle name="常规 3 3 2 2 2 3 4 2" xfId="11805"/>
    <cellStyle name="常规 6 5 3 2 2 3 4" xfId="11806"/>
    <cellStyle name="20% - 强调文字颜色 1 2 2 3 3" xfId="11807"/>
    <cellStyle name="常规 2 6 2 6 2 3" xfId="11808"/>
    <cellStyle name="常规 10 2 11 2 2" xfId="11809"/>
    <cellStyle name="常规 2 2 3 2 3 2 3 3 2 2" xfId="11810"/>
    <cellStyle name="20% - 强调文字颜色 1 2 3 3 3" xfId="11811"/>
    <cellStyle name="常规 2 5 2 4 4" xfId="11812"/>
    <cellStyle name="常规 4 2 6 2 3 3" xfId="11813"/>
    <cellStyle name="常规 7 4 8 3" xfId="11814"/>
    <cellStyle name="常规 2 9 3 3 2" xfId="11815"/>
    <cellStyle name="常规 2 6 2 7 2 3" xfId="11816"/>
    <cellStyle name="常规 10 2 12 2 2" xfId="11817"/>
    <cellStyle name="常规 2 2 3 2 3 2 3 4 2 2" xfId="11818"/>
    <cellStyle name="常规 2 3 9 2" xfId="11819"/>
    <cellStyle name="常规 2 10 4 3" xfId="11820"/>
    <cellStyle name="常规 6 3 2 2 2 3 2 3" xfId="11821"/>
    <cellStyle name="常规 6 3 3 3 3 4 2 2" xfId="11822"/>
    <cellStyle name="常规 6 3 3 3 2 6 2" xfId="11823"/>
    <cellStyle name="常规 29 6 2 2" xfId="11824"/>
    <cellStyle name="常规 34 6 2 2" xfId="11825"/>
    <cellStyle name="解释性文本 2 2 4 2 2" xfId="11826"/>
    <cellStyle name="常规 10 2 2" xfId="11827"/>
    <cellStyle name="40% - 强调文字颜色 4 2 5 2 2" xfId="11828"/>
    <cellStyle name="常规 2 5 4 3 6 2 3" xfId="11829"/>
    <cellStyle name="常规 10 6 2 6" xfId="11830"/>
    <cellStyle name="60% - 强调文字颜色 6 2 2 8" xfId="11831"/>
    <cellStyle name="常规 4 3 3 9" xfId="11832"/>
    <cellStyle name="常规 2 2 2 3 5 6" xfId="11833"/>
    <cellStyle name="常规 4 2 5 2 3 3 3" xfId="11834"/>
    <cellStyle name="常规 10 2 3 5" xfId="11835"/>
    <cellStyle name="常规 2 2 2 3 3 2 2 3 2" xfId="11836"/>
    <cellStyle name="常规 6 6 6" xfId="11837"/>
    <cellStyle name="常规 3 2 2 4 3 4 2 2" xfId="11838"/>
    <cellStyle name="60% - 强调文字颜色 4 2 2 2 7 3" xfId="11839"/>
    <cellStyle name="常规 6 2 5 3 2 2 2" xfId="11840"/>
    <cellStyle name="常规 6 4 2 3 2 2 3 2 2" xfId="11841"/>
    <cellStyle name="常规 3 2 2 4 3 5 2" xfId="11842"/>
    <cellStyle name="常规 10 2 2 2 2 2 7" xfId="11843"/>
    <cellStyle name="常规 14 2 2 2 4 2" xfId="11844"/>
    <cellStyle name="常规 15 2 3 4 2 2 2" xfId="11845"/>
    <cellStyle name="常规 10 2 2 2 2 4 2 2" xfId="11846"/>
    <cellStyle name="常规 12 4 8" xfId="11847"/>
    <cellStyle name="常规 2 2 3 2 2 2 2 6" xfId="11848"/>
    <cellStyle name="常规 14 3 2 2 5" xfId="11849"/>
    <cellStyle name="常规 7 2 3 5 3 5" xfId="11850"/>
    <cellStyle name="常规 4 4 2 5 2" xfId="11851"/>
    <cellStyle name="常规 15 9 3" xfId="11852"/>
    <cellStyle name="好 2 4 9 2" xfId="11853"/>
    <cellStyle name="常规 14 3 2 3 4" xfId="11854"/>
    <cellStyle name="常规 6 10 2 4 3 2 2" xfId="11855"/>
    <cellStyle name="常规 10 2 2 2 2 6 2 2" xfId="11856"/>
    <cellStyle name="常规 14 4 8" xfId="11857"/>
    <cellStyle name="常规 4 2 3 2 3 6" xfId="11858"/>
    <cellStyle name="常规 14 3 2 4 4" xfId="11859"/>
    <cellStyle name="常规 15 3 2 9" xfId="11860"/>
    <cellStyle name="常规 9 3 2 2 5 2 2" xfId="11861"/>
    <cellStyle name="常规 10 2 2 2 4 5 3" xfId="11862"/>
    <cellStyle name="常规 3 4 3 2 2" xfId="11863"/>
    <cellStyle name="常规 4 2 2 3 2 7 2" xfId="11864"/>
    <cellStyle name="强调文字颜色 5 2 5 2 2 2" xfId="11865"/>
    <cellStyle name="常规 10 2 2 3 2 2 2" xfId="11866"/>
    <cellStyle name="常规 40 3 3" xfId="11867"/>
    <cellStyle name="常规 35 3 3" xfId="11868"/>
    <cellStyle name="40% - 强调文字颜色 1 2 2 6 2" xfId="11869"/>
    <cellStyle name="常规 5 6 2 2 2 2 2" xfId="11870"/>
    <cellStyle name="常规 21 3 3" xfId="11871"/>
    <cellStyle name="常规 16 3 3" xfId="11872"/>
    <cellStyle name="常规 21 2 6 7" xfId="11873"/>
    <cellStyle name="常规 6 2 6 6 2 2" xfId="11874"/>
    <cellStyle name="常规 10 2 2 3 2 2 3 2 2" xfId="11875"/>
    <cellStyle name="常规 35 3 4 2 2" xfId="11876"/>
    <cellStyle name="常规 40 3 4 2 2" xfId="11877"/>
    <cellStyle name="常规 10 2 2 3 2 2 5 3" xfId="11878"/>
    <cellStyle name="60% - 强调文字颜色 1 2 2 3 2 2" xfId="11879"/>
    <cellStyle name="常规 13 2 2 4 3" xfId="11880"/>
    <cellStyle name="常规 10 2 2 3 2 2 6 2" xfId="11881"/>
    <cellStyle name="常规 10 2 2 3 2 3 2" xfId="11882"/>
    <cellStyle name="常规 6 2 10 3" xfId="11883"/>
    <cellStyle name="常规 27 3 2 3 2 2 2" xfId="11884"/>
    <cellStyle name="常规 3 6 2 3 7" xfId="11885"/>
    <cellStyle name="常规 3 2 3 5 3 3" xfId="11886"/>
    <cellStyle name="常规 10 2 2 3 2 3 2 2" xfId="11887"/>
    <cellStyle name="常规 10 2 3 2 2 2 6" xfId="11888"/>
    <cellStyle name="常规 10 3 3 2 5 3" xfId="11889"/>
    <cellStyle name="40% - 强调文字颜色 3 2 2 2 8 2" xfId="11890"/>
    <cellStyle name="常规 7 2 4 5 4 2" xfId="11891"/>
    <cellStyle name="常规 14 4 2 3 2" xfId="11892"/>
    <cellStyle name="常规 5 6 2 2 3 2 2" xfId="11893"/>
    <cellStyle name="20% - 强调文字颜色 6 2 4 5" xfId="11894"/>
    <cellStyle name="常规 22 3 3" xfId="11895"/>
    <cellStyle name="常规 17 3 3" xfId="11896"/>
    <cellStyle name="常规 7 2 4 5 4 2 2" xfId="11897"/>
    <cellStyle name="常规 14 4 2 3 2 2" xfId="11898"/>
    <cellStyle name="常规 6 2 6 7 2 2" xfId="11899"/>
    <cellStyle name="常规 10 2 2 3 2 3 3 2 2" xfId="11900"/>
    <cellStyle name="常规 35 4 4 2 2" xfId="11901"/>
    <cellStyle name="常规 40 4 4 2 2" xfId="11902"/>
    <cellStyle name="解释性文本 2 3 2 4 2 2" xfId="11903"/>
    <cellStyle name="常规 5 6 2 2 3 3" xfId="11904"/>
    <cellStyle name="常规 7 2 4 5 4 3" xfId="11905"/>
    <cellStyle name="常规 14 4 2 3 3" xfId="11906"/>
    <cellStyle name="常规 6 2 6 7 3" xfId="11907"/>
    <cellStyle name="常规 4 2 2 2 5 2 2" xfId="11908"/>
    <cellStyle name="常规 10 2 2 3 2 3 4 2" xfId="11909"/>
    <cellStyle name="常规 10 2 2 3 2 3 5 2" xfId="11910"/>
    <cellStyle name="常规 10 2 4 2 6 2 2" xfId="11911"/>
    <cellStyle name="常规 9 5 2 3" xfId="11912"/>
    <cellStyle name="常规 2 2 5 3 4 2" xfId="11913"/>
    <cellStyle name="常规 10 2 2 3 2 4 2 2" xfId="11914"/>
    <cellStyle name="常规 2 2 3 3 2 2 2 6" xfId="11915"/>
    <cellStyle name="常规 2 3 2 5 3 2 2" xfId="11916"/>
    <cellStyle name="常规 21 7 3 3" xfId="11917"/>
    <cellStyle name="常规 3 4 4 4 2" xfId="11918"/>
    <cellStyle name="常规 5 6 2 2 4 2" xfId="11919"/>
    <cellStyle name="注释 2 3 3 4 3" xfId="11920"/>
    <cellStyle name="常规 6 2 6 8 2" xfId="11921"/>
    <cellStyle name="常规 6 5 2 3 2 2 3 2 2" xfId="11922"/>
    <cellStyle name="常规 2 2 5 3 4 3" xfId="11923"/>
    <cellStyle name="常规 10 2 2 3 2 5 2" xfId="11924"/>
    <cellStyle name="常规 35 6 3" xfId="11925"/>
    <cellStyle name="常规 40 6 3" xfId="11926"/>
    <cellStyle name="40% - 强调文字颜色 1 2 2 9 2" xfId="11927"/>
    <cellStyle name="解释性文本 2 3 4 3" xfId="11928"/>
    <cellStyle name="常规 10 2 2 3 2 5 2 2" xfId="11929"/>
    <cellStyle name="强调文字颜色 2 2 2 10 3" xfId="11930"/>
    <cellStyle name="常规 10 2 2 3 2 6 2 2" xfId="11931"/>
    <cellStyle name="常规 4 3 3 2 3 6" xfId="11932"/>
    <cellStyle name="常规 17 4 2 2 2" xfId="11933"/>
    <cellStyle name="常规 22 4 2 2 2" xfId="11934"/>
    <cellStyle name="常规 3 9 2 2 3 2 2" xfId="11935"/>
    <cellStyle name="常规 10 2 2 3 3 2" xfId="11936"/>
    <cellStyle name="常规 3 4 6 2 2 2" xfId="11937"/>
    <cellStyle name="常规 4 2 2 3 2 2 5 2 2" xfId="11938"/>
    <cellStyle name="常规 3 10 2 7" xfId="11939"/>
    <cellStyle name="常规 15 3 5" xfId="11940"/>
    <cellStyle name="常规 20 3 5" xfId="11941"/>
    <cellStyle name="常规 4 2 3 3 2 3" xfId="11942"/>
    <cellStyle name="60% - 强调文字颜色 1 2 8" xfId="11943"/>
    <cellStyle name="强调文字颜色 2 2 3 3 3 3" xfId="11944"/>
    <cellStyle name="常规 27 2 2 8" xfId="11945"/>
    <cellStyle name="计算 2 4 4 2" xfId="11946"/>
    <cellStyle name="常规 3 2 2 2 7" xfId="11947"/>
    <cellStyle name="常规 21 3 6 3" xfId="11948"/>
    <cellStyle name="常规 3 4 6 2 3" xfId="11949"/>
    <cellStyle name="40% - 强调文字颜色 3 2 3 10" xfId="11950"/>
    <cellStyle name="常规 10 2 2 3 3 3 2" xfId="11951"/>
    <cellStyle name="常规 27 3 2 3 3 2 2" xfId="11952"/>
    <cellStyle name="常规 3 11 2 7" xfId="11953"/>
    <cellStyle name="40% - 强调文字颜色 2 2 5 4 3" xfId="11954"/>
    <cellStyle name="常规 27 3 2 8" xfId="11955"/>
    <cellStyle name="计算 2 5 4 2" xfId="11956"/>
    <cellStyle name="常规 10 2 2 3 3 3 2 2" xfId="11957"/>
    <cellStyle name="常规 7 2 4 6 4 2" xfId="11958"/>
    <cellStyle name="常规 14 4 3 3 2" xfId="11959"/>
    <cellStyle name="常规 7 2 6 7" xfId="11960"/>
    <cellStyle name="注释 2 13 2" xfId="11961"/>
    <cellStyle name="常规 10 2 2 3 3 4 2" xfId="11962"/>
    <cellStyle name="常规 5 6 2 3 4 2" xfId="11963"/>
    <cellStyle name="40% - 强调文字颜色 2 2 2 2 3 3" xfId="11964"/>
    <cellStyle name="常规 2 4 3 2 2 4" xfId="11965"/>
    <cellStyle name="常规 3 2 2 4 7" xfId="11966"/>
    <cellStyle name="40% - 强调文字颜色 6 2 2 5 3 2" xfId="11967"/>
    <cellStyle name="常规 37 2 2 2 2" xfId="11968"/>
    <cellStyle name="常规 42 2 2 2 2" xfId="11969"/>
    <cellStyle name="常规 10 2 2 3 3 5" xfId="11970"/>
    <cellStyle name="常规 10 2 2 3 3 5 2" xfId="11971"/>
    <cellStyle name="常规 36 6 3" xfId="11972"/>
    <cellStyle name="常规 41 6 3" xfId="11973"/>
    <cellStyle name="40% - 强调文字颜色 1 2 3 9 2" xfId="11974"/>
    <cellStyle name="解释性文本 2 4 4 3" xfId="11975"/>
    <cellStyle name="常规 6 7 3" xfId="11976"/>
    <cellStyle name="常规 6 5 3 11" xfId="11977"/>
    <cellStyle name="常规 10 2 3 9 2" xfId="11978"/>
    <cellStyle name="常规 6 10 2 3 2 3" xfId="11979"/>
    <cellStyle name="常规 10 2 2 3 3 5 2 2" xfId="11980"/>
    <cellStyle name="常规 2 2 3 3 2 4 5 3" xfId="11981"/>
    <cellStyle name="常规 37 2 2 3 2" xfId="11982"/>
    <cellStyle name="常规 42 2 2 3 2" xfId="11983"/>
    <cellStyle name="常规 6 3 2 4 2 5" xfId="11984"/>
    <cellStyle name="常规 10 2 2 3 3 7" xfId="11985"/>
    <cellStyle name="常规 6 2 7 3 2" xfId="11986"/>
    <cellStyle name="常规 3 2 3 2 2 4 3" xfId="11987"/>
    <cellStyle name="常规 6 3 8" xfId="11988"/>
    <cellStyle name="常规 6 4 2 3 4 2 3" xfId="11989"/>
    <cellStyle name="常规 3 4 6 3" xfId="11990"/>
    <cellStyle name="常规 10 2 2 3 4" xfId="11991"/>
    <cellStyle name="常规 3 3 2 2 3 2 2 2" xfId="11992"/>
    <cellStyle name="常规 10 2 3 3 3 2 2 2" xfId="11993"/>
    <cellStyle name="常规 2 9 8 3" xfId="11994"/>
    <cellStyle name="常规 2 4 3 3 2 2" xfId="11995"/>
    <cellStyle name="常规 5 2 2 2 2 2 2 2 2" xfId="11996"/>
    <cellStyle name="20% - 强调文字颜色 5 2 8 2" xfId="11997"/>
    <cellStyle name="常规 10 2 2 3 4 2" xfId="11998"/>
    <cellStyle name="40% - 强调文字颜色 4 2 2 2 3" xfId="11999"/>
    <cellStyle name="常规 10 2 2 3 4 3 2" xfId="12000"/>
    <cellStyle name="40% - 强调文字颜色 4 2 2 2 4 2" xfId="12001"/>
    <cellStyle name="60% - 强调文字颜色 2 2 3 9" xfId="12002"/>
    <cellStyle name="常规 15 2 4 2 4 3" xfId="12003"/>
    <cellStyle name="常规 3 2 4 2 3 4 2 2" xfId="12004"/>
    <cellStyle name="强调文字颜色 3 2 7 2" xfId="12005"/>
    <cellStyle name="常规 10 2 2 3 4 4 2" xfId="12006"/>
    <cellStyle name="40% - 强调文字颜色 4 2 2 2 5 2" xfId="12007"/>
    <cellStyle name="常规 15 2 4 2 5 3" xfId="12008"/>
    <cellStyle name="常规 3 9 2 2 2 2 2" xfId="12009"/>
    <cellStyle name="强调文字颜色 3 2 8 2" xfId="12010"/>
    <cellStyle name="常规 10 2 2 3 4 4 2 2" xfId="12011"/>
    <cellStyle name="强调文字颜色 5 2 2 2 2 4 2" xfId="12012"/>
    <cellStyle name="常规 2 2 4 2 7 2 2" xfId="12013"/>
    <cellStyle name="常规 24 2 2 5 3" xfId="12014"/>
    <cellStyle name="常规 37 2 3 2 2" xfId="12015"/>
    <cellStyle name="常规 42 2 3 2 2" xfId="12016"/>
    <cellStyle name="常规 10 2 2 3 4 5 2" xfId="12017"/>
    <cellStyle name="40% - 强调文字颜色 4 2 2 2 6 2" xfId="12018"/>
    <cellStyle name="常规 10 2 2 3 4 5 2 2" xfId="12019"/>
    <cellStyle name="常规 10 2 2 3 4 5 3" xfId="12020"/>
    <cellStyle name="常规 3 5 3 2 2" xfId="12021"/>
    <cellStyle name="常规 10 2 2 3 4 7" xfId="12022"/>
    <cellStyle name="40% - 强调文字颜色 4 2 2 2 8" xfId="12023"/>
    <cellStyle name="常规 17 6 3" xfId="12024"/>
    <cellStyle name="常规 22 6 3" xfId="12025"/>
    <cellStyle name="常规 10 3 3 2 2 5 2 2" xfId="12026"/>
    <cellStyle name="常规 6 2 7 4 2" xfId="12027"/>
    <cellStyle name="常规 3 2 3 2 2 5 3" xfId="12028"/>
    <cellStyle name="常规 6 4 8" xfId="12029"/>
    <cellStyle name="常规 3 4 6 4" xfId="12030"/>
    <cellStyle name="常规 10 2 2 3 5" xfId="12031"/>
    <cellStyle name="常规 6 4 3 4 2 2" xfId="12032"/>
    <cellStyle name="常规 46 2 3 2 3" xfId="12033"/>
    <cellStyle name="常规 51 2 3 2 3" xfId="12034"/>
    <cellStyle name="常规 3 2 3 5 6" xfId="12035"/>
    <cellStyle name="常规 14 4 2 4 2" xfId="12036"/>
    <cellStyle name="常规 7 2 4 5 5 2" xfId="12037"/>
    <cellStyle name="常规 21 3 2 7" xfId="12038"/>
    <cellStyle name="常规 3 4 6 4 2 2" xfId="12039"/>
    <cellStyle name="常规 3 3 2 2 3" xfId="12040"/>
    <cellStyle name="常规 10 2 2 3 5 2 2" xfId="12041"/>
    <cellStyle name="40% - 强调文字颜色 4 2 2 3 3 2" xfId="12042"/>
    <cellStyle name="常规 6 4 3 4 2 2 2 2" xfId="12043"/>
    <cellStyle name="常规 43 3 3" xfId="12044"/>
    <cellStyle name="常规 38 3 3" xfId="12045"/>
    <cellStyle name="常规 15 2 4 3 3 3" xfId="12046"/>
    <cellStyle name="常规 4 2 2 2 7 3" xfId="12047"/>
    <cellStyle name="常规 5 3 3 2 5 2 2" xfId="12048"/>
    <cellStyle name="常规 3 4 6 4 3" xfId="12049"/>
    <cellStyle name="常规 3 4 6 5" xfId="12050"/>
    <cellStyle name="强调文字颜色 5 2 2 2 9 2 2" xfId="12051"/>
    <cellStyle name="常规 3 4 6 5 2 2" xfId="12052"/>
    <cellStyle name="常规 9 2 3 2 2 3" xfId="12053"/>
    <cellStyle name="常规 3 3 3 2 3" xfId="12054"/>
    <cellStyle name="常规 10 2 2 3 6 2 2" xfId="12055"/>
    <cellStyle name="常规 6 4 3 4 2 3 2 2" xfId="12056"/>
    <cellStyle name="40% - 强调文字颜色 4 2 2 4 3 2" xfId="12057"/>
    <cellStyle name="常规 39 3 3" xfId="12058"/>
    <cellStyle name="常规 44 3 3" xfId="12059"/>
    <cellStyle name="常规 3 4 6 5 3" xfId="12060"/>
    <cellStyle name="常规 5 3 3 2 6 3" xfId="12061"/>
    <cellStyle name="常规 3 4 6 6" xfId="12062"/>
    <cellStyle name="常规 6 7 4 8 2" xfId="12063"/>
    <cellStyle name="常规 10 2 3 3 2" xfId="12064"/>
    <cellStyle name="常规 2 9 2 8 3" xfId="12065"/>
    <cellStyle name="常规 3 3 2 2 4 2 3" xfId="12066"/>
    <cellStyle name="20% - 强调文字颜色 6 2 2 2 8" xfId="12067"/>
    <cellStyle name="常规 10 2 2 3 7" xfId="12068"/>
    <cellStyle name="常规 6 4 3 4 2 4" xfId="12069"/>
    <cellStyle name="常规 2 2 2 2 4 4 3" xfId="12070"/>
    <cellStyle name="常规 10 2 2 3 7 2 2" xfId="12071"/>
    <cellStyle name="40% - 强调文字颜色 4 2 2 5 3 2" xfId="12072"/>
    <cellStyle name="常规 6 4 3 4 2 4 2 2" xfId="12073"/>
    <cellStyle name="常规 3 3 3 2 2 6 2 2" xfId="12074"/>
    <cellStyle name="常规 2 3 2 6 4 2 2" xfId="12075"/>
    <cellStyle name="常规 6 6 3 4 2 4 2 2" xfId="12076"/>
    <cellStyle name="常规 3 4 6 7" xfId="12077"/>
    <cellStyle name="常规 10 2 3 3 3" xfId="12078"/>
    <cellStyle name="常规 10 2 4 2 2 3 2" xfId="12079"/>
    <cellStyle name="常规 10 2 6 3 3" xfId="12080"/>
    <cellStyle name="60% - 强调文字颜色 4 2 4 2 2" xfId="12081"/>
    <cellStyle name="常规 3 2 3 3 2 2 7" xfId="12082"/>
    <cellStyle name="60% - 强调文字颜色 1 2 2 2 3 2" xfId="12083"/>
    <cellStyle name="注释 2 2 2 10" xfId="12084"/>
    <cellStyle name="标题 3 2 3 2 2" xfId="12085"/>
    <cellStyle name="60% - 强调文字颜色 6 2 10 2" xfId="12086"/>
    <cellStyle name="常规 2 2 2 2 2 2 2 2 5 2 2" xfId="12087"/>
    <cellStyle name="60% - 强调文字颜色 2 2 3 3 4 2" xfId="12088"/>
    <cellStyle name="常规 9 6 9" xfId="12089"/>
    <cellStyle name="常规 4 2 4 3 4 3" xfId="12090"/>
    <cellStyle name="常规 10 2 4 2 2 3 2 2" xfId="12091"/>
    <cellStyle name="常规 10 2 6 3 3 2" xfId="12092"/>
    <cellStyle name="常规 2 2 3 2 4 2 2 2 2" xfId="12093"/>
    <cellStyle name="常规 6 2 4 2 2 3 2 2" xfId="12094"/>
    <cellStyle name="常规 6 5 3 6 4 3" xfId="12095"/>
    <cellStyle name="常规 10 2 4 2 2 3 3" xfId="12096"/>
    <cellStyle name="常规 10 2 6 3 4" xfId="12097"/>
    <cellStyle name="60% - 强调文字颜色 4 2 4 2 3" xfId="12098"/>
    <cellStyle name="40% - 强调文字颜色 2 2 2 2 2 2 3" xfId="12099"/>
    <cellStyle name="常规 2 3 2 6 4 3" xfId="12100"/>
    <cellStyle name="常规 6 6 3 4 2 4 3" xfId="12101"/>
    <cellStyle name="常规 10 2 2 4" xfId="12102"/>
    <cellStyle name="常规 10 2 2 4 2 2 2" xfId="12103"/>
    <cellStyle name="常规 10 5 2 3 2 2" xfId="12104"/>
    <cellStyle name="常规 2 2 2 2 3 4 2" xfId="12105"/>
    <cellStyle name="常规 10 2 2 4 2 2 3" xfId="12106"/>
    <cellStyle name="常规 3 6 5 5 2 2" xfId="12107"/>
    <cellStyle name="60% - 强调文字颜色 2 2 3 7 2" xfId="12108"/>
    <cellStyle name="常规 7 5 12" xfId="12109"/>
    <cellStyle name="常规 9 4 2 2 2 3" xfId="12110"/>
    <cellStyle name="常规 6 9 2 8" xfId="12111"/>
    <cellStyle name="常规 10 2 2 4 2 3 2" xfId="12112"/>
    <cellStyle name="常规 10 2 2 4 2 3 2 2" xfId="12113"/>
    <cellStyle name="常规 10 3 4 3 3" xfId="12114"/>
    <cellStyle name="常规 5 2 3 3 2 2" xfId="12115"/>
    <cellStyle name="常规 30 2 2 5 2" xfId="12116"/>
    <cellStyle name="常规 25 2 2 5 2" xfId="12117"/>
    <cellStyle name="常规 10 4 2 3 3" xfId="12118"/>
    <cellStyle name="常规 10 2 2 4 2 3 3" xfId="12119"/>
    <cellStyle name="常规 6 9 3 8" xfId="12120"/>
    <cellStyle name="20% - 强调文字颜色 3 2 12" xfId="12121"/>
    <cellStyle name="常规 7 4 3 2 4" xfId="12122"/>
    <cellStyle name="强调文字颜色 5 2 9 3" xfId="12123"/>
    <cellStyle name="常规 2 9 5 4" xfId="12124"/>
    <cellStyle name="常规 7 4 2 5 2" xfId="12125"/>
    <cellStyle name="常规 17 3 2 2 5" xfId="12126"/>
    <cellStyle name="常规 10 2 2 4 2 4 2" xfId="12127"/>
    <cellStyle name="常规 4 13 3" xfId="12128"/>
    <cellStyle name="常规 6 9 4 8" xfId="12129"/>
    <cellStyle name="常规 10 2 2 4 2 5" xfId="12130"/>
    <cellStyle name="常规 2 2 3 2 5 2" xfId="12131"/>
    <cellStyle name="常规 10 2 2 4 3 2 2" xfId="12132"/>
    <cellStyle name="常规 10 2 2 4 3 2 2 2" xfId="12133"/>
    <cellStyle name="常规 10 4 3 3 3" xfId="12134"/>
    <cellStyle name="常规 5 2 4 2 2 2" xfId="12135"/>
    <cellStyle name="常规 10 2 2 4 3 2 3" xfId="12136"/>
    <cellStyle name="常规 6 7 3 2 2 3 2" xfId="12137"/>
    <cellStyle name="常规 3 6 5 6 2 2" xfId="12138"/>
    <cellStyle name="常规 9 4 2 3 2 3" xfId="12139"/>
    <cellStyle name="常规 10 2 2 4 3 3 2" xfId="12140"/>
    <cellStyle name="常规 37 3 2 2 2" xfId="12141"/>
    <cellStyle name="常规 42 3 2 2 2" xfId="12142"/>
    <cellStyle name="常规 10 2 2 4 4 2 2" xfId="12143"/>
    <cellStyle name="60% - 强调文字颜色 3 2 2 9" xfId="12144"/>
    <cellStyle name="40% - 强调文字颜色 4 2 3 2 3 2" xfId="12145"/>
    <cellStyle name="常规 5 3 3 3 4 2 2" xfId="12146"/>
    <cellStyle name="常规 21 11" xfId="12147"/>
    <cellStyle name="常规 3 3 2 2 4 3 2" xfId="12148"/>
    <cellStyle name="常规 10 2 2 4 6 2 2" xfId="12149"/>
    <cellStyle name="常规 6 4 3 4 3 3 2 2" xfId="12150"/>
    <cellStyle name="常规 3 2 2 2 2 3 3" xfId="12151"/>
    <cellStyle name="常规 10 2 2 4 6 3" xfId="12152"/>
    <cellStyle name="常规 2 2 2 4 2 3 3 2" xfId="12153"/>
    <cellStyle name="常规 6 4 3 4 3 3 3" xfId="12154"/>
    <cellStyle name="常规 3 3 2 2 4 3 3" xfId="12155"/>
    <cellStyle name="常规 46 3 4 3" xfId="12156"/>
    <cellStyle name="常规 51 3 4 3" xfId="12157"/>
    <cellStyle name="汇总 2 2 2 6 3" xfId="12158"/>
    <cellStyle name="常规 4 3 3 2 4 2" xfId="12159"/>
    <cellStyle name="常规 10 2 2 4 7" xfId="12160"/>
    <cellStyle name="常规 6 4 3 4 3 4" xfId="12161"/>
    <cellStyle name="常规 2 2 2 2 4 5 3" xfId="12162"/>
    <cellStyle name="常规 5 2 8" xfId="12163"/>
    <cellStyle name="常规 4 2 2 2 4 2 2 2" xfId="12164"/>
    <cellStyle name="常规 12 5 2 2" xfId="12165"/>
    <cellStyle name="常规 2 2 7 2 4 2 2" xfId="12166"/>
    <cellStyle name="常规 6 6 4 2 2 3" xfId="12167"/>
    <cellStyle name="常规 4 7 2 3" xfId="12168"/>
    <cellStyle name="常规 3 2 6 3 5 2" xfId="12169"/>
    <cellStyle name="常规 12 5 2 3" xfId="12170"/>
    <cellStyle name="常规 3 2 3 2 6 2 2" xfId="12171"/>
    <cellStyle name="常规 10 2 4 2 2 4 2" xfId="12172"/>
    <cellStyle name="常规 6 5 3 3 6 2 2" xfId="12173"/>
    <cellStyle name="常规 10 2 6 4 3" xfId="12174"/>
    <cellStyle name="常规 2 2 2 3 3 2 3" xfId="12175"/>
    <cellStyle name="常规 6 4 2 2 2 2 8" xfId="12176"/>
    <cellStyle name="常规 15 2 4 3 5" xfId="12177"/>
    <cellStyle name="常规 5 3 4 6 2" xfId="12178"/>
    <cellStyle name="常规 6 9 3 6 2 2" xfId="12179"/>
    <cellStyle name="常规 4 2 2 2 9" xfId="12180"/>
    <cellStyle name="常规 7 2 3 2 2 2 2" xfId="12181"/>
    <cellStyle name="常规 10 2 2 5 3 2 2" xfId="12182"/>
    <cellStyle name="常规 10 2 2 5 4 2 2" xfId="12183"/>
    <cellStyle name="60% - 强调文字颜色 4 2 2 9" xfId="12184"/>
    <cellStyle name="常规 5 3 3 4 4 2 2" xfId="12185"/>
    <cellStyle name="常规 10 2 2 5 5 2" xfId="12186"/>
    <cellStyle name="40% - 强调文字颜色 4 2 4 3 3" xfId="12187"/>
    <cellStyle name="常规 6 4 3 4 4 2 2" xfId="12188"/>
    <cellStyle name="常规 15 2 7" xfId="12189"/>
    <cellStyle name="常规 20 2 7" xfId="12190"/>
    <cellStyle name="常规 3 2 2 2 2 2 3 4 3" xfId="12191"/>
    <cellStyle name="常规 3 3 3 3 2 5 3" xfId="12192"/>
    <cellStyle name="常规 30 2 3 3 2 2" xfId="12193"/>
    <cellStyle name="常规 25 2 3 3 2 2" xfId="12194"/>
    <cellStyle name="常规 10 3 3 2 2 4 3" xfId="12195"/>
    <cellStyle name="常规 29 3 7" xfId="12196"/>
    <cellStyle name="常规 34 3 7" xfId="12197"/>
    <cellStyle name="常规 2 4 2 2 3 2 3" xfId="12198"/>
    <cellStyle name="常规 10 2 2 5 5 2 2" xfId="12199"/>
    <cellStyle name="60% - 强调文字颜色 3 2 3 8 3" xfId="12200"/>
    <cellStyle name="常规 2 6 2 2 2 5 3" xfId="12201"/>
    <cellStyle name="常规 6 3 3 2 3 4 2" xfId="12202"/>
    <cellStyle name="20% - 强调文字颜色 4 13 2" xfId="12203"/>
    <cellStyle name="常规 15 2 7 2" xfId="12204"/>
    <cellStyle name="常规 20 2 7 2" xfId="12205"/>
    <cellStyle name="常规 6 3 3 2 3 5" xfId="12206"/>
    <cellStyle name="20% - 强调文字颜色 4 14" xfId="12207"/>
    <cellStyle name="20% - 强调文字颜色 6 2 2 5 4 2" xfId="12208"/>
    <cellStyle name="常规 15 2 8" xfId="12209"/>
    <cellStyle name="常规 20 2 8" xfId="12210"/>
    <cellStyle name="常规 3 3 2 2 4 4 2" xfId="12211"/>
    <cellStyle name="常规 46 3 5 2" xfId="12212"/>
    <cellStyle name="常规 51 3 5 2" xfId="12213"/>
    <cellStyle name="汇总 2 2 2 7 2" xfId="12214"/>
    <cellStyle name="常规 10 2 2 5 6" xfId="12215"/>
    <cellStyle name="常规 6 4 3 4 4 3" xfId="12216"/>
    <cellStyle name="常规 2 2 2 2 4 6 2" xfId="12217"/>
    <cellStyle name="常规 4 2 2 9 2" xfId="12218"/>
    <cellStyle name="常规 14 2 4" xfId="12219"/>
    <cellStyle name="常规 6 8 2 4 5 2" xfId="12220"/>
    <cellStyle name="常规 10 2 2 5 6 2" xfId="12221"/>
    <cellStyle name="常规 2 2 2 2 4 6 2 2" xfId="12222"/>
    <cellStyle name="常规 10 3 2 4" xfId="12223"/>
    <cellStyle name="常规 6 3 3 2 4 4" xfId="12224"/>
    <cellStyle name="常规 3 3 2 2 4 4 2 2" xfId="12225"/>
    <cellStyle name="常规 10 3 4 3 4" xfId="12226"/>
    <cellStyle name="常规 10 8 9" xfId="12227"/>
    <cellStyle name="常规 4 3 3 2 5 2" xfId="12228"/>
    <cellStyle name="常规 2 2 2 2 3 2 3 2 2" xfId="12229"/>
    <cellStyle name="常规 10 2 2 5 7" xfId="12230"/>
    <cellStyle name="常规 2 2 11 3 2 2" xfId="12231"/>
    <cellStyle name="常规 6 5 4 2 3 4" xfId="12232"/>
    <cellStyle name="常规 9 2 3 2 2 4 2" xfId="12233"/>
    <cellStyle name="常规 2 2 2 2 4 6 3" xfId="12234"/>
    <cellStyle name="常规 12 5 3 2" xfId="12235"/>
    <cellStyle name="60% - 强调文字颜色 2 2 5 2 3" xfId="12236"/>
    <cellStyle name="常规 10 2 2 6 2 2 2" xfId="12237"/>
    <cellStyle name="60% - 强调文字颜色 1 2 2 2 5 2" xfId="12238"/>
    <cellStyle name="常规 10 4 4 2 2 2" xfId="12239"/>
    <cellStyle name="常规 7 2 4 2 2 2 3 2 2" xfId="12240"/>
    <cellStyle name="常规 5 4 3 2 2" xfId="12241"/>
    <cellStyle name="常规 6 2 2 2" xfId="12242"/>
    <cellStyle name="常规 6 5 2 10 2" xfId="12243"/>
    <cellStyle name="常规 5 2 4 4 3" xfId="12244"/>
    <cellStyle name="常规 10 2 5 2 2 5 3" xfId="12245"/>
    <cellStyle name="常规 2 2 9 2 2 2" xfId="12246"/>
    <cellStyle name="强调文字颜色 5 2 3 10" xfId="12247"/>
    <cellStyle name="常规 15 2 2 2 2 3 2" xfId="12248"/>
    <cellStyle name="强调文字颜色 1 2 5 2 2" xfId="12249"/>
    <cellStyle name="常规 6 3 5 2 4 2" xfId="12250"/>
    <cellStyle name="常规 3 4 9 2 2" xfId="12251"/>
    <cellStyle name="20% - 强调文字颜色 4 2 2 2 2 4 3" xfId="12252"/>
    <cellStyle name="常规 4 2 2 3" xfId="12253"/>
    <cellStyle name="常规 10 2 2 6 3 2" xfId="12254"/>
    <cellStyle name="常规 5 4 4 2" xfId="12255"/>
    <cellStyle name="60% - 强调文字颜色 1 2 2 3 5" xfId="12256"/>
    <cellStyle name="常规 10 4 4 3 2" xfId="12257"/>
    <cellStyle name="常规 7 2 4 2 2 2 4 2" xfId="12258"/>
    <cellStyle name="常规 10 2 2 6 3 2 2" xfId="12259"/>
    <cellStyle name="常规 10 2 2 6 3 3" xfId="12260"/>
    <cellStyle name="常规 6 2 3 2" xfId="12261"/>
    <cellStyle name="常规 5 2 4 5 3" xfId="12262"/>
    <cellStyle name="常规 10 2 3 4 2 2" xfId="12263"/>
    <cellStyle name="常规 15 2 2 2 2 4 2" xfId="12264"/>
    <cellStyle name="常规 6 12 2 3" xfId="12265"/>
    <cellStyle name="强调文字颜色 1 2 5 3 2" xfId="12266"/>
    <cellStyle name="常规 15 2 4 2 5" xfId="12267"/>
    <cellStyle name="常规 3 13 8" xfId="12268"/>
    <cellStyle name="常规 5 3 4 5 2" xfId="12269"/>
    <cellStyle name="常规 10 2 2 6 4 2" xfId="12270"/>
    <cellStyle name="40% - 强调文字颜色 4 2 5 2 3" xfId="12271"/>
    <cellStyle name="常规 10 2 3" xfId="12272"/>
    <cellStyle name="常规 6 4 2 2 3 2 3 2 2" xfId="12273"/>
    <cellStyle name="常规 5 4 5 2" xfId="12274"/>
    <cellStyle name="常规 6 3 3 3 2 4" xfId="12275"/>
    <cellStyle name="标题 5 2 5" xfId="12276"/>
    <cellStyle name="常规 10 2 2 6 4 2 2" xfId="12277"/>
    <cellStyle name="60% - 强调文字颜色 5 2 2 9" xfId="12278"/>
    <cellStyle name="常规 10 2 3 2" xfId="12279"/>
    <cellStyle name="常规 5 4 5 2 2" xfId="12280"/>
    <cellStyle name="链接单元格 2 4 5" xfId="12281"/>
    <cellStyle name="常规 6 3 3 3 2 4 2" xfId="12282"/>
    <cellStyle name="标题 5 2 5 2" xfId="12283"/>
    <cellStyle name="常规 35 2 7 2" xfId="12284"/>
    <cellStyle name="常规 40 2 7 2" xfId="12285"/>
    <cellStyle name="20% - 强调文字颜色 3 2 2 8" xfId="12286"/>
    <cellStyle name="常规 10 2 2 6 4 3" xfId="12287"/>
    <cellStyle name="常规 10 2 4" xfId="12288"/>
    <cellStyle name="常规 5 4 5 3" xfId="12289"/>
    <cellStyle name="常规 7 3 3 4 2 6 2 2" xfId="12290"/>
    <cellStyle name="60% - 强调文字颜色 1 2 2 4 6" xfId="12291"/>
    <cellStyle name="常规 10 4 4 4 3" xfId="12292"/>
    <cellStyle name="常规 2 3 2 3 2 2 3" xfId="12293"/>
    <cellStyle name="常规 49 2 2 5" xfId="12294"/>
    <cellStyle name="常规 54 2 2 5" xfId="12295"/>
    <cellStyle name="常规 7 2 2 2 2 3 2 3" xfId="12296"/>
    <cellStyle name="20% - 强调文字颜色 1 11" xfId="12297"/>
    <cellStyle name="常规 10 2 2 6 5 2" xfId="12298"/>
    <cellStyle name="常规 10 3 3" xfId="12299"/>
    <cellStyle name="40% - 强调文字颜色 4 2 5 3 3" xfId="12300"/>
    <cellStyle name="常规 6 4 3 4 5 2 2" xfId="12301"/>
    <cellStyle name="常规 5 4 6 2" xfId="12302"/>
    <cellStyle name="常规 6 9 3 2 6 3" xfId="12303"/>
    <cellStyle name="常规 4 3 4 2 3 3" xfId="12304"/>
    <cellStyle name="常规 4 2 4 3 4 2 2" xfId="12305"/>
    <cellStyle name="常规 10 2 12" xfId="12306"/>
    <cellStyle name="常规 2 2 3 2 3 2 3 4" xfId="12307"/>
    <cellStyle name="常规 10 2 2 6 5 2 2" xfId="12308"/>
    <cellStyle name="常规 10 3 3 2" xfId="12309"/>
    <cellStyle name="常规 5 4 6 2 2" xfId="12310"/>
    <cellStyle name="常规 6 3 3 3 3 4 2" xfId="12311"/>
    <cellStyle name="常规 2 3 9" xfId="12312"/>
    <cellStyle name="20% - 强调文字颜色 2 17 2" xfId="12313"/>
    <cellStyle name="20% - 强调文字颜色 2 2 2 3 3 2" xfId="12314"/>
    <cellStyle name="常规 6 2 5 4 3 3" xfId="12315"/>
    <cellStyle name="常规 2 2 9" xfId="12316"/>
    <cellStyle name="20% - 强调文字颜色 2 16 2" xfId="12317"/>
    <cellStyle name="常规 2 6 2 2 2 2 2 2" xfId="12318"/>
    <cellStyle name="常规 5 4 6 3" xfId="12319"/>
    <cellStyle name="常规 3 3 2 2 4 5 2" xfId="12320"/>
    <cellStyle name="常规 7 4 6 3 2 2" xfId="12321"/>
    <cellStyle name="常规 10 2 2 6 6" xfId="12322"/>
    <cellStyle name="常规 6 4 3 4 5 3" xfId="12323"/>
    <cellStyle name="常规 2 2 2 2 4 7 2" xfId="12324"/>
    <cellStyle name="常规 6 6 4 2 6" xfId="12325"/>
    <cellStyle name="60% - 强调文字颜色 2 2 5 3 2" xfId="12326"/>
    <cellStyle name="常规 3 3 2 2 2 5 2 2" xfId="12327"/>
    <cellStyle name="计算 2 2 6 3" xfId="12328"/>
    <cellStyle name="常规 10 2 2 6 6 2" xfId="12329"/>
    <cellStyle name="常规 10 4 3" xfId="12330"/>
    <cellStyle name="40% - 强调文字颜色 4 2 5 4 3" xfId="12331"/>
    <cellStyle name="常规 9 5 3 10" xfId="12332"/>
    <cellStyle name="常规 5 4 7 2" xfId="12333"/>
    <cellStyle name="常规 10 4 2 4" xfId="12334"/>
    <cellStyle name="强调文字颜色 5 2 10 2 2" xfId="12335"/>
    <cellStyle name="常规 21 4 2 4 2" xfId="12336"/>
    <cellStyle name="常规 6 3 3 3 4 4" xfId="12337"/>
    <cellStyle name="常规 3 3 2 2 4 5 2 2" xfId="12338"/>
    <cellStyle name="常规 3" xfId="12339"/>
    <cellStyle name="常规 2 2 2 2 3 3 6" xfId="12340"/>
    <cellStyle name="常规 8 2 5 3 3" xfId="12341"/>
    <cellStyle name="常规 15 2 3 7 2" xfId="12342"/>
    <cellStyle name="常规 7 4 4 4 2 2 2" xfId="12343"/>
    <cellStyle name="常规 4 3 3 2 6 2" xfId="12344"/>
    <cellStyle name="常规 2 2 2 2 3 2 3 3 2" xfId="12345"/>
    <cellStyle name="常规 7 3 2 3 2 2 4" xfId="12346"/>
    <cellStyle name="常规 12 5 4 2" xfId="12347"/>
    <cellStyle name="常规 7 2 4 4 3 2 3" xfId="12348"/>
    <cellStyle name="常规 2 3 2 5 4 3" xfId="12349"/>
    <cellStyle name="常规 10 2 5 3 4" xfId="12350"/>
    <cellStyle name="常规 3 3 2 2 3 5 2 2" xfId="12351"/>
    <cellStyle name="20% - 强调文字颜色 4 2 2 4 5" xfId="12352"/>
    <cellStyle name="60% - 强调文字颜色 4 2 3 2 3" xfId="12353"/>
    <cellStyle name="60% - 强调文字颜色 1 2 3 2" xfId="12354"/>
    <cellStyle name="常规 26 2 2 6 2" xfId="12355"/>
    <cellStyle name="常规 31 2 2 6 2" xfId="12356"/>
    <cellStyle name="常规 5 3 3 3 3 2" xfId="12357"/>
    <cellStyle name="常规 10 2 5 3 5" xfId="12358"/>
    <cellStyle name="常规 6 4 3 7 2 2" xfId="12359"/>
    <cellStyle name="60% - 强调文字颜色 4 2 3 2 4" xfId="12360"/>
    <cellStyle name="60% - 强调文字颜色 1 2 3 3" xfId="12361"/>
    <cellStyle name="常规 10 2 2 8 2 2" xfId="12362"/>
    <cellStyle name="常规 2 2 3 4 6" xfId="12363"/>
    <cellStyle name="20% - 强调文字颜色 2 2 3 3" xfId="12364"/>
    <cellStyle name="常规 2 3 3 3 2 3" xfId="12365"/>
    <cellStyle name="常规 7 2 4 3 2 2 6" xfId="12366"/>
    <cellStyle name="常规 10 2 2 9 2" xfId="12367"/>
    <cellStyle name="常规 6 10 2 2 2 3" xfId="12368"/>
    <cellStyle name="常规 5 7 3" xfId="12369"/>
    <cellStyle name="常规 10 2 2 9 2 2" xfId="12370"/>
    <cellStyle name="常规 6 10 2 2 2 3 2" xfId="12371"/>
    <cellStyle name="常规 15 3 2 2 5" xfId="12372"/>
    <cellStyle name="常规 5 4 2 5 2" xfId="12373"/>
    <cellStyle name="常规 10 2 2_总表 _总表  " xfId="12374"/>
    <cellStyle name="常规 6 2 4 3 3" xfId="12375"/>
    <cellStyle name="汇总 2 2 8 2" xfId="12376"/>
    <cellStyle name="常规 6 3 3 3 2 6 3" xfId="12377"/>
    <cellStyle name="20% - 强调文字颜色 3 2 11 2" xfId="12378"/>
    <cellStyle name="常规 7 4 3 2 3 2" xfId="12379"/>
    <cellStyle name="强调文字颜色 5 2 9 2 2" xfId="12380"/>
    <cellStyle name="强调文字颜色 6 2 2 5 3 2 2" xfId="12381"/>
    <cellStyle name="常规 7 6 6 3" xfId="12382"/>
    <cellStyle name="常规 6 2 4 3 3 2" xfId="12383"/>
    <cellStyle name="汇总 2 2 8 2 2" xfId="12384"/>
    <cellStyle name="常规 10 2 3 2 2 2 2 2" xfId="12385"/>
    <cellStyle name="40% - 强调文字颜色 1 2" xfId="12386"/>
    <cellStyle name="常规 2 2 10 2 7" xfId="12387"/>
    <cellStyle name="常规 10 2 3 2 2 2 2 2 2" xfId="12388"/>
    <cellStyle name="常规 7 8 4 7" xfId="12389"/>
    <cellStyle name="40% - 强调文字颜色 1 2 2" xfId="12390"/>
    <cellStyle name="20% - 强调文字颜色 1 2 3 9" xfId="12391"/>
    <cellStyle name="常规 10 2 3 2 2 2 2 3" xfId="12392"/>
    <cellStyle name="常规 3 2 2 2 2 3 4 2 2" xfId="12393"/>
    <cellStyle name="常规 5 2 3 3 3 4" xfId="12394"/>
    <cellStyle name="40% - 强调文字颜色 1 3" xfId="12395"/>
    <cellStyle name="常规 2 2 4 3 4 5 2" xfId="12396"/>
    <cellStyle name="常规 30 2 6 2 2" xfId="12397"/>
    <cellStyle name="常规 25 2 6 2 2" xfId="12398"/>
    <cellStyle name="常规 6 3 2 8 2" xfId="12399"/>
    <cellStyle name="常规 13 3 2 4 2" xfId="12400"/>
    <cellStyle name="常规 3 4 4 2 3 2 2" xfId="12401"/>
    <cellStyle name="常规 14 4 6 2" xfId="12402"/>
    <cellStyle name="常规 3 2 3 4 2 3 2 2" xfId="12403"/>
    <cellStyle name="常规 4 2 3 2 3 4 2" xfId="12404"/>
    <cellStyle name="常规 7 2 4 9 3" xfId="12405"/>
    <cellStyle name="常规 10 2 3 2 2 2 3 2" xfId="12406"/>
    <cellStyle name="40% - 强调文字颜色 2 2" xfId="12407"/>
    <cellStyle name="常规 10 2 3 2 2 2 3 2 2" xfId="12408"/>
    <cellStyle name="40% - 强调文字颜色 2 2 2" xfId="12409"/>
    <cellStyle name="常规 10 2 3 2 2 2 3 3" xfId="12410"/>
    <cellStyle name="40% - 强调文字颜色 2 3" xfId="12411"/>
    <cellStyle name="常规 2 2 4 3 4 6 2" xfId="12412"/>
    <cellStyle name="常规 6 3 2 9 2" xfId="12413"/>
    <cellStyle name="常规 10 7 6 2 2" xfId="12414"/>
    <cellStyle name="常规 13 3 2 5 2" xfId="12415"/>
    <cellStyle name="常规 2 2 2 2 2 2 5 2 2" xfId="12416"/>
    <cellStyle name="常规 8 2 4 2 2 2 2" xfId="12417"/>
    <cellStyle name="常规 14 4 7 2" xfId="12418"/>
    <cellStyle name="常规 4 2 3 2 3 5 2" xfId="12419"/>
    <cellStyle name="常规 4 2 3 3 5" xfId="12420"/>
    <cellStyle name="常规 3 3 3 2 2 2 6 2" xfId="12421"/>
    <cellStyle name="常规 10 2 3 2 2 2 4 2" xfId="12422"/>
    <cellStyle name="40% - 强调文字颜色 3 2" xfId="12423"/>
    <cellStyle name="常规 10 2 3 2 2 2 4 2 2" xfId="12424"/>
    <cellStyle name="40% - 强调文字颜色 3 2 2" xfId="12425"/>
    <cellStyle name="常规 10 2 3 2 2 2 4 3" xfId="12426"/>
    <cellStyle name="40% - 强调文字颜色 3 3" xfId="12427"/>
    <cellStyle name="常规 13 3 2 6 2" xfId="12428"/>
    <cellStyle name="常规 10 2 6 6 2" xfId="12429"/>
    <cellStyle name="常规 2 2 2 3 3 4 2" xfId="12430"/>
    <cellStyle name="常规 7 6 2 8 2 2" xfId="12431"/>
    <cellStyle name="常规 10 2 3 2 2 2 5" xfId="12432"/>
    <cellStyle name="常规 14 2 2 2 3 2 2" xfId="12433"/>
    <cellStyle name="常规 2 5 2 4 5 2 3" xfId="12434"/>
    <cellStyle name="常规 6 4 2 3 3 3" xfId="12435"/>
    <cellStyle name="常规 2 5 2 4 4 3" xfId="12436"/>
    <cellStyle name="20% - 强调文字颜色 1 2 3 3 3 3" xfId="12437"/>
    <cellStyle name="常规 6 4 2 2 4" xfId="12438"/>
    <cellStyle name="常规 2 5 2 3 5" xfId="12439"/>
    <cellStyle name="20% - 强调文字颜色 1 2 3 2 4" xfId="12440"/>
    <cellStyle name="常规 2 6 3 3 2 2 2" xfId="12441"/>
    <cellStyle name="20% - 强调文字颜色 3 2 3 3 2 2" xfId="12442"/>
    <cellStyle name="常规 7 2 6 4 2 3" xfId="12443"/>
    <cellStyle name="常规 2 2 2 3 3 4 2 2" xfId="12444"/>
    <cellStyle name="常规 10 2 6 6 3" xfId="12445"/>
    <cellStyle name="常规 5 2 2 5 5 2" xfId="12446"/>
    <cellStyle name="常规 48 2 2 2 2 2" xfId="12447"/>
    <cellStyle name="常规 53 2 2 2 2 2" xfId="12448"/>
    <cellStyle name="20% - 强调文字颜色 3 2 3 3 3" xfId="12449"/>
    <cellStyle name="常规 2 2 3 2 4 2 5 2" xfId="12450"/>
    <cellStyle name="常规 9 2 6 2 2 2" xfId="12451"/>
    <cellStyle name="常规 10 2 4 2 2 6 2" xfId="12452"/>
    <cellStyle name="常规 2 2 2 3 3 4 3" xfId="12453"/>
    <cellStyle name="常规 7 6 2 8 2 3" xfId="12454"/>
    <cellStyle name="常规 10 2 3 2 2 2 6 2" xfId="12455"/>
    <cellStyle name="40% - 强调文字颜色 5 2" xfId="12456"/>
    <cellStyle name="常规 6 2 6 3 2 2 2" xfId="12457"/>
    <cellStyle name="常规 14 2 5 3" xfId="12458"/>
    <cellStyle name="常规 6 5 2 2 4 4 2" xfId="12459"/>
    <cellStyle name="常规 10 2 3 2 2 3" xfId="12460"/>
    <cellStyle name="常规 10 2 3 2 2 3 2" xfId="12461"/>
    <cellStyle name="常规 10 2 3 2 2 3 2 2" xfId="12462"/>
    <cellStyle name="常规 10 2 3 2 2 3 2 3" xfId="12463"/>
    <cellStyle name="差 2 2 2" xfId="12464"/>
    <cellStyle name="常规 6 2 2 2 2 2 2 2" xfId="12465"/>
    <cellStyle name="强调文字颜色 1 2 4" xfId="12466"/>
    <cellStyle name="常规 6 3 3 8 2" xfId="12467"/>
    <cellStyle name="60% - 强调文字颜色 4 3" xfId="12468"/>
    <cellStyle name="常规 3 2 2 2 2 3 5 2 2" xfId="12469"/>
    <cellStyle name="常规 13 3 3 4 2" xfId="12470"/>
    <cellStyle name="20% - 强调文字颜色 1 2 2 2 2 5" xfId="12471"/>
    <cellStyle name="40% - 强调文字颜色 3 16" xfId="12472"/>
    <cellStyle name="常规 29 2 3 4" xfId="12473"/>
    <cellStyle name="常规 34 2 3 4" xfId="12474"/>
    <cellStyle name="常规 10 2 3 2 2 3 3" xfId="12475"/>
    <cellStyle name="常规 10 2 3 2 2 3 3 2" xfId="12476"/>
    <cellStyle name="常规 10 2 3 2 2 3 3 2 2" xfId="12477"/>
    <cellStyle name="20% - 强调文字颜色 5 20" xfId="12478"/>
    <cellStyle name="20% - 强调文字颜色 5 15" xfId="12479"/>
    <cellStyle name="常规 10 2 3 2 2 3 4 2" xfId="12480"/>
    <cellStyle name="常规 13 3 3 6 2" xfId="12481"/>
    <cellStyle name="常规 2 3 5 2 2 4 3" xfId="12482"/>
    <cellStyle name="常规 10 2 7 6 3" xfId="12483"/>
    <cellStyle name="20% - 强调文字颜色 1 2 2 2 2 4 2" xfId="12484"/>
    <cellStyle name="常规 6 4 3 4 4" xfId="12485"/>
    <cellStyle name="常规 2 2 3 2 4 3 5 2" xfId="12486"/>
    <cellStyle name="常规 9 2 6 3 2 2" xfId="12487"/>
    <cellStyle name="常规 6 5 2 2 4 4 3" xfId="12488"/>
    <cellStyle name="警告文本 2 2 2 8 2" xfId="12489"/>
    <cellStyle name="差 2 2 6 2" xfId="12490"/>
    <cellStyle name="20% - 强调文字颜色 1 15" xfId="12491"/>
    <cellStyle name="20% - 强调文字颜色 1 20" xfId="12492"/>
    <cellStyle name="常规 15 2 4 6" xfId="12493"/>
    <cellStyle name="40% - 强调文字颜色 2 14" xfId="12494"/>
    <cellStyle name="常规 2 5 3 2 2 4 3" xfId="12495"/>
    <cellStyle name="常规 10 2 3 2 2 4 2 2" xfId="12496"/>
    <cellStyle name="常规 7 2 4 3 2 2 5 3" xfId="12497"/>
    <cellStyle name="常规 2 3 3 3 2 2 3" xfId="12498"/>
    <cellStyle name="60% - 强调文字颜色 2 2 2 4 6" xfId="12499"/>
    <cellStyle name="常规 4 4 2 3 4 2 2" xfId="12500"/>
    <cellStyle name="常规 6 12 4 6" xfId="12501"/>
    <cellStyle name="常规 15 2 2 4" xfId="12502"/>
    <cellStyle name="常规 20 2 2 4" xfId="12503"/>
    <cellStyle name="常规 55 3 2 2 2" xfId="12504"/>
    <cellStyle name="常规 60 3 2 2 2" xfId="12505"/>
    <cellStyle name="常规 7 3 2 5 5" xfId="12506"/>
    <cellStyle name="40% - 强调文字颜色 2 2 9 2" xfId="12507"/>
    <cellStyle name="常规 3 6 2 3 6 3" xfId="12508"/>
    <cellStyle name="汇总 2 4 3 2" xfId="12509"/>
    <cellStyle name="货币 2" xfId="12510"/>
    <cellStyle name="常规 15 3 4 6" xfId="12511"/>
    <cellStyle name="常规 27 3 8" xfId="12512"/>
    <cellStyle name="常规 2 5 3 2 3 4 3" xfId="12513"/>
    <cellStyle name="常规 10 2 3 2 2 5 2 2" xfId="12514"/>
    <cellStyle name="常规 10 2 3 2 2 5 3" xfId="12515"/>
    <cellStyle name="常规 10 8 4 5 2 2" xfId="12516"/>
    <cellStyle name="常规 2 2 6 2 4 4 2" xfId="12517"/>
    <cellStyle name="常规 6 5 4 2 4 3" xfId="12518"/>
    <cellStyle name="常规 8 2 2 7 2" xfId="12519"/>
    <cellStyle name="常规 10 3 3 2 2 5 3" xfId="12520"/>
    <cellStyle name="常规 6 2 7 5" xfId="12521"/>
    <cellStyle name="常规 2 5 3 2 4 4 3" xfId="12522"/>
    <cellStyle name="常规 10 2 3 2 2 6 2 2" xfId="12523"/>
    <cellStyle name="常规 46 7" xfId="12524"/>
    <cellStyle name="常规 51 7" xfId="12525"/>
    <cellStyle name="常规 5 2 3 2 3 6" xfId="12526"/>
    <cellStyle name="常规 15 3 2 3 4 2" xfId="12527"/>
    <cellStyle name="常规 10 2 3 2 2 6 3" xfId="12528"/>
    <cellStyle name="常规 2 2 6 2 4 5" xfId="12529"/>
    <cellStyle name="常规 15 3 2 4 2" xfId="12530"/>
    <cellStyle name="常规 7 3 3 5 5 2" xfId="12531"/>
    <cellStyle name="60% - 强调文字颜色 2 2 2 10" xfId="12532"/>
    <cellStyle name="常规 3 3 3 2 3 3 2" xfId="12533"/>
    <cellStyle name="常规 8 5 5 6" xfId="12534"/>
    <cellStyle name="常规 15 3 2 4 4" xfId="12535"/>
    <cellStyle name="常规 3 7 5 2 2" xfId="12536"/>
    <cellStyle name="常规 3 5 5 2" xfId="12537"/>
    <cellStyle name="常规 7 3 3 2 4 4" xfId="12538"/>
    <cellStyle name="常规 3 5 5 2 2" xfId="12539"/>
    <cellStyle name="常规 7 3 3 2 4 4 2" xfId="12540"/>
    <cellStyle name="常规 10 2 3 2 3 2" xfId="12541"/>
    <cellStyle name="常规 10 2 3 2 3 2 2" xfId="12542"/>
    <cellStyle name="20% - 强调文字颜色 3 2 5 3 3" xfId="12543"/>
    <cellStyle name="常规 6 5 2 2 4 5 2" xfId="12544"/>
    <cellStyle name="常规 10 2 3 2 3 3" xfId="12545"/>
    <cellStyle name="常规 10 2 3 2 3 3 2" xfId="12546"/>
    <cellStyle name="20% - 强调文字颜色 3 2 5 4 3" xfId="12547"/>
    <cellStyle name="常规 10 2 3 2 3 3 3" xfId="12548"/>
    <cellStyle name="常规 2 2 2 3 4 5 3" xfId="12549"/>
    <cellStyle name="常规 10 3 2 2 2 2 2 2" xfId="12550"/>
    <cellStyle name="常规 10 3 2 4 7" xfId="12551"/>
    <cellStyle name="常规 9 2 2 2 4 4 2" xfId="12552"/>
    <cellStyle name="常规 5 2 5 2 3 2 3" xfId="12553"/>
    <cellStyle name="常规 10 2 3 2 3 4" xfId="12554"/>
    <cellStyle name="常规 6 5 2 3 7 2" xfId="12555"/>
    <cellStyle name="常规 10 2 3 2 3 4 2" xfId="12556"/>
    <cellStyle name="常规 6 5 2 3 7 2 2" xfId="12557"/>
    <cellStyle name="常规 21 2 4 6" xfId="12558"/>
    <cellStyle name="常规 22 4 2 2 2 2 2" xfId="12559"/>
    <cellStyle name="常规 6 2 2 2 2 4 3 3" xfId="12560"/>
    <cellStyle name="40% - 强调文字颜色 4 2 2 9" xfId="12561"/>
    <cellStyle name="常规 10 2 3 2 3 4 2 2" xfId="12562"/>
    <cellStyle name="解释性文本 2 3 6 3" xfId="12563"/>
    <cellStyle name="常规 4 4 2 3 5 2" xfId="12564"/>
    <cellStyle name="警告文本 2 2 3 3 2 2" xfId="12565"/>
    <cellStyle name="常规 3 2 2 2 3 4 5 3" xfId="12566"/>
    <cellStyle name="常规 10 2 3 2 3 5" xfId="12567"/>
    <cellStyle name="常规 6 5 2 3 7 3" xfId="12568"/>
    <cellStyle name="常规 10 2 3 2 3 5 2" xfId="12569"/>
    <cellStyle name="常规 10 2 3 2 3 5 2 2" xfId="12570"/>
    <cellStyle name="常规 10 2 3 2 3 5 3" xfId="12571"/>
    <cellStyle name="常规 10 2 3 2 3 6" xfId="12572"/>
    <cellStyle name="常规 10 2 3 2 3 6 2" xfId="12573"/>
    <cellStyle name="常规 56 3 4 2 2" xfId="12574"/>
    <cellStyle name="常规 6 9 6 3" xfId="12575"/>
    <cellStyle name="常规 10 2 3 2 4" xfId="12576"/>
    <cellStyle name="常规 10 2 3 2 4 2" xfId="12577"/>
    <cellStyle name="常规 46 2 3" xfId="12578"/>
    <cellStyle name="常规 51 2 3" xfId="12579"/>
    <cellStyle name="常规 2 4 2 2 4 7" xfId="12580"/>
    <cellStyle name="常规 10 2 3 2 4 3" xfId="12581"/>
    <cellStyle name="常规 46 2 4" xfId="12582"/>
    <cellStyle name="常规 51 2 4" xfId="12583"/>
    <cellStyle name="常规 15 3 3 2 4 3" xfId="12584"/>
    <cellStyle name="常规 10 2 3 2 4 3 3" xfId="12585"/>
    <cellStyle name="常规 46 2 4 3" xfId="12586"/>
    <cellStyle name="常规 51 2 4 3" xfId="12587"/>
    <cellStyle name="常规 10 2 3 2 4 4" xfId="12588"/>
    <cellStyle name="常规 46 2 5" xfId="12589"/>
    <cellStyle name="常规 51 2 5" xfId="12590"/>
    <cellStyle name="常规 6 5 2 3 8 2" xfId="12591"/>
    <cellStyle name="常规 15 3 3 2 5 3" xfId="12592"/>
    <cellStyle name="常规 17 2 4 6" xfId="12593"/>
    <cellStyle name="常规 22 4 2 3 2 2 2" xfId="12594"/>
    <cellStyle name="40% - 强调文字颜色 5 2 2 9" xfId="12595"/>
    <cellStyle name="常规 10 2 3 2 4 4 2 2" xfId="12596"/>
    <cellStyle name="常规 46 2 5 2 2" xfId="12597"/>
    <cellStyle name="常规 51 2 5 2 2" xfId="12598"/>
    <cellStyle name="常规 10 2 3 2 4 4 3" xfId="12599"/>
    <cellStyle name="常规 46 2 5 3" xfId="12600"/>
    <cellStyle name="常规 51 2 5 3" xfId="12601"/>
    <cellStyle name="常规 10 2 3 2 4 5" xfId="12602"/>
    <cellStyle name="常规 46 2 6" xfId="12603"/>
    <cellStyle name="常规 51 2 6" xfId="12604"/>
    <cellStyle name="常规 6 9 4 2 4 2 2" xfId="12605"/>
    <cellStyle name="常规 10 2 3 2 4 6" xfId="12606"/>
    <cellStyle name="常规 46 2 7" xfId="12607"/>
    <cellStyle name="常规 51 2 7" xfId="12608"/>
    <cellStyle name="常规 6 14 3 2 2" xfId="12609"/>
    <cellStyle name="常规 3 2 2 3 2 3 3 2 2" xfId="12610"/>
    <cellStyle name="常规 6 2 3 2 3 4" xfId="12611"/>
    <cellStyle name="常规 10 2 3 2 5 2" xfId="12612"/>
    <cellStyle name="常规 46 3 3" xfId="12613"/>
    <cellStyle name="常规 51 3 3" xfId="12614"/>
    <cellStyle name="常规 5 2 3 2 3 2 3" xfId="12615"/>
    <cellStyle name="汇总 2 2 2 5" xfId="12616"/>
    <cellStyle name="常规 10 2 2 2 2 2 5" xfId="12617"/>
    <cellStyle name="常规 10 2 3 2 5 2 2" xfId="12618"/>
    <cellStyle name="常规 46 3 3 2" xfId="12619"/>
    <cellStyle name="常规 51 3 3 2" xfId="12620"/>
    <cellStyle name="汇总 2 2 2 5 2" xfId="12621"/>
    <cellStyle name="常规 15 3 3 3 3 3" xfId="12622"/>
    <cellStyle name="常规 2 2 6 3 3 6 3" xfId="12623"/>
    <cellStyle name="常规 10 2 3 2 5 3" xfId="12624"/>
    <cellStyle name="常规 46 3 4" xfId="12625"/>
    <cellStyle name="常规 51 3 4" xfId="12626"/>
    <cellStyle name="汇总 2 2 2 6" xfId="12627"/>
    <cellStyle name="常规 10 2 2 2 2 2 6" xfId="12628"/>
    <cellStyle name="常规 8 5 2 3 2 2 2" xfId="12629"/>
    <cellStyle name="常规 10 2 3 2 6 2" xfId="12630"/>
    <cellStyle name="常规 46 4 3" xfId="12631"/>
    <cellStyle name="常规 51 4 3" xfId="12632"/>
    <cellStyle name="常规 5 2 3 2 3 3 3" xfId="12633"/>
    <cellStyle name="汇总 2 2 3 5" xfId="12634"/>
    <cellStyle name="常规 2 2 2 2 5 3 2 2" xfId="12635"/>
    <cellStyle name="常规 10 2 3 2 6 3" xfId="12636"/>
    <cellStyle name="常规 46 4 4" xfId="12637"/>
    <cellStyle name="常规 51 4 4" xfId="12638"/>
    <cellStyle name="汇总 2 2 3 6" xfId="12639"/>
    <cellStyle name="常规 10 2 2 2 2 3 6" xfId="12640"/>
    <cellStyle name="常规 10 2 3 2 7" xfId="12641"/>
    <cellStyle name="常规 2 2 2 2 5 3 3" xfId="12642"/>
    <cellStyle name="常规 10 2 3 2 7 3" xfId="12643"/>
    <cellStyle name="汇总 2 2 4 6" xfId="12644"/>
    <cellStyle name="常规 3 6 5 2 2 2" xfId="12645"/>
    <cellStyle name="常规 11 2 2 2 3" xfId="12646"/>
    <cellStyle name="20% - 强调文字颜色 1 2 6 6" xfId="12647"/>
    <cellStyle name="常规 15 2 2 4 4 2" xfId="12648"/>
    <cellStyle name="常规 10 2 3 2 8" xfId="12649"/>
    <cellStyle name="常规 38 3 3 2 2" xfId="12650"/>
    <cellStyle name="常规 43 3 3 2 2" xfId="12651"/>
    <cellStyle name="常规 10 2 7 2 3" xfId="12652"/>
    <cellStyle name="常规 11 2 2 2 5 2" xfId="12653"/>
    <cellStyle name="好 3 4" xfId="12654"/>
    <cellStyle name="常规 6 3 2 3 4 4 2" xfId="12655"/>
    <cellStyle name="常规 10 2 2 2 2" xfId="12656"/>
    <cellStyle name="常规 3 6 11" xfId="12657"/>
    <cellStyle name="常规 10 2 3 3" xfId="12658"/>
    <cellStyle name="常规 2 3 5 2 5 3" xfId="12659"/>
    <cellStyle name="常规 2 6 2 4 3" xfId="12660"/>
    <cellStyle name="60% - 强调文字颜色 4 2 2 2 7" xfId="12661"/>
    <cellStyle name="常规 6 5 2 2 3 3 2 3" xfId="12662"/>
    <cellStyle name="常规 10 3 10 2" xfId="12663"/>
    <cellStyle name="常规 6 5 2 2 2 2 2 6" xfId="12664"/>
    <cellStyle name="常规 10 2 3 3 2 2 2" xfId="12665"/>
    <cellStyle name="常规 21 2 2 2 4 3" xfId="12666"/>
    <cellStyle name="常规 5 3 11" xfId="12667"/>
    <cellStyle name="常规 10 2 3 3 2 2 2 2" xfId="12668"/>
    <cellStyle name="40% - 强调文字颜色 1 2 3 3 3 3" xfId="12669"/>
    <cellStyle name="20% - 强调文字颜色 2 2 3 3 2 3" xfId="12670"/>
    <cellStyle name="常规 5 7 2 2 2 2" xfId="12671"/>
    <cellStyle name="常规 3 4 2 2 3 4 3" xfId="12672"/>
    <cellStyle name="输入 2 2 4 3 2" xfId="12673"/>
    <cellStyle name="常规 20 2 3 3 3" xfId="12674"/>
    <cellStyle name="常规 15 2 3 3 3" xfId="12675"/>
    <cellStyle name="常规 26 2 5 3" xfId="12676"/>
    <cellStyle name="常规 31 2 5 3" xfId="12677"/>
    <cellStyle name="常规 7 3 2 6 4 3" xfId="12678"/>
    <cellStyle name="常规 6 5 2 2 5 4 2" xfId="12679"/>
    <cellStyle name="常规 3 2 2 2 3 2 7 2" xfId="12680"/>
    <cellStyle name="常规 10 2 3 3 2 3 2" xfId="12681"/>
    <cellStyle name="常规 6 4 2 3 2 2 4 2 2" xfId="12682"/>
    <cellStyle name="常规 2 2 6 3 4 2" xfId="12683"/>
    <cellStyle name="常规 2 3 5 2 3 4 3" xfId="12684"/>
    <cellStyle name="强调文字颜色 5 2" xfId="12685"/>
    <cellStyle name="常规 2 2 6 3 4 2 2" xfId="12686"/>
    <cellStyle name="常规 6 5 5 2 2 3" xfId="12687"/>
    <cellStyle name="40% - 强调文字颜色 6 19" xfId="12688"/>
    <cellStyle name="常规 10 2 3 3 2 4 2" xfId="12689"/>
    <cellStyle name="常规 6 5 2 4 6 2 2" xfId="12690"/>
    <cellStyle name="检查单元格 2 2" xfId="12691"/>
    <cellStyle name="常规 21 2 2 2 6 3" xfId="12692"/>
    <cellStyle name="常规 6 3 2 5 3 3" xfId="12693"/>
    <cellStyle name="常规 10 2 3 3 2 4 2 2" xfId="12694"/>
    <cellStyle name="常规 36 2 4 3" xfId="12695"/>
    <cellStyle name="常规 41 2 4 3" xfId="12696"/>
    <cellStyle name="检查单元格 2 2 2" xfId="12697"/>
    <cellStyle name="常规 2 3 2 3 9" xfId="12698"/>
    <cellStyle name="常规 2 2 6 3 4 3" xfId="12699"/>
    <cellStyle name="常规 10 2 3 3 2 5" xfId="12700"/>
    <cellStyle name="常规 6 5 2 4 6 3" xfId="12701"/>
    <cellStyle name="检查单元格 3" xfId="12702"/>
    <cellStyle name="常规 10 2 3 3 2 5 3" xfId="12703"/>
    <cellStyle name="20% - 强调文字颜色 3 15 2" xfId="12704"/>
    <cellStyle name="20% - 强调文字颜色 3 20 2" xfId="12705"/>
    <cellStyle name="常规 10 2 3 3 2 6" xfId="12706"/>
    <cellStyle name="常规 10 2 3 3 2 6 2" xfId="12707"/>
    <cellStyle name="常规 10 2 3 3 2 7" xfId="12708"/>
    <cellStyle name="常规 3 5 6 2" xfId="12709"/>
    <cellStyle name="40% - 强调文字颜色 4 2 13" xfId="12710"/>
    <cellStyle name="常规 3 5 6 2 2" xfId="12711"/>
    <cellStyle name="常规 5 2 2 2 2 2 2 2" xfId="12712"/>
    <cellStyle name="常规 9 4 4 4 2 2" xfId="12713"/>
    <cellStyle name="常规 10 2 3 3 3 2 3" xfId="12714"/>
    <cellStyle name="常规 7 7 2 2 4 2" xfId="12715"/>
    <cellStyle name="常规 3 7 4 6 2 2" xfId="12716"/>
    <cellStyle name="常规 5 2 2 2 2 2 2 3" xfId="12717"/>
    <cellStyle name="常规 6 5 2 2 5 5 2" xfId="12718"/>
    <cellStyle name="常规 10 2 3 3 3 3" xfId="12719"/>
    <cellStyle name="常规 6 4 2 3 2 2 5 2" xfId="12720"/>
    <cellStyle name="常规 5 2 2 2 2 2 3 2" xfId="12721"/>
    <cellStyle name="常规 10 2 3 3 3 3 2 2" xfId="12722"/>
    <cellStyle name="常规 10 2 3 3 4" xfId="12723"/>
    <cellStyle name="常规 3 3 2 2 3 3 2 2" xfId="12724"/>
    <cellStyle name="常规 10 2 3 3 3 3 3" xfId="12725"/>
    <cellStyle name="常规 7 7 2 2 5 2" xfId="12726"/>
    <cellStyle name="常规 2 2 6 3 5 2" xfId="12727"/>
    <cellStyle name="解释性文本 2 2 4 3 2 2" xfId="12728"/>
    <cellStyle name="40% - 强调文字颜色 1 20" xfId="12729"/>
    <cellStyle name="40% - 强调文字颜色 1 15" xfId="12730"/>
    <cellStyle name="常规 10 2 3 3 3 4" xfId="12731"/>
    <cellStyle name="常规 6 5 2 4 7 2" xfId="12732"/>
    <cellStyle name="常规 2 2 6 3 5 2 2" xfId="12733"/>
    <cellStyle name="常规 6 5 5 3 2 3" xfId="12734"/>
    <cellStyle name="常规 10 2 3 3 3 4 2" xfId="12735"/>
    <cellStyle name="常规 5 2 2 2 2 2 4 2" xfId="12736"/>
    <cellStyle name="常规 10 2 3 3 3 4 2 2" xfId="12737"/>
    <cellStyle name="常规 37 2 4 3" xfId="12738"/>
    <cellStyle name="常规 42 2 4 3" xfId="12739"/>
    <cellStyle name="常规 5 2 2 2 2 2 4 2 2" xfId="12740"/>
    <cellStyle name="常规 2 4 2 3 9" xfId="12741"/>
    <cellStyle name="常规 2 3 3 2 2 2 5 2 2" xfId="12742"/>
    <cellStyle name="常规 10 2 4 3 4" xfId="12743"/>
    <cellStyle name="常规 3 3 2 2 3 4 2 2" xfId="12744"/>
    <cellStyle name="常规 5 2 2 2 2 2 4 3" xfId="12745"/>
    <cellStyle name="常规 2 2 6 3 5 3" xfId="12746"/>
    <cellStyle name="20% - 强调文字颜色 3 2 2 2 2 6" xfId="12747"/>
    <cellStyle name="常规 2 3 4 2 6 3" xfId="12748"/>
    <cellStyle name="常规 7 2 5 3 2 7" xfId="12749"/>
    <cellStyle name="常规 6 2 2 10 2" xfId="12750"/>
    <cellStyle name="常规 10 2 3 3 3 5" xfId="12751"/>
    <cellStyle name="常规 10 2 3 3 3 6" xfId="12752"/>
    <cellStyle name="常规 5 2 2 2 2 2 6" xfId="12753"/>
    <cellStyle name="常规 6 9 3 2 3 3 2" xfId="12754"/>
    <cellStyle name="常规 3 5 6 3" xfId="12755"/>
    <cellStyle name="40% - 强调文字颜色 4 2 14" xfId="12756"/>
    <cellStyle name="常规 10 2 3 3 4 3" xfId="12757"/>
    <cellStyle name="常规 52 2 4" xfId="12758"/>
    <cellStyle name="常规 47 2 4" xfId="12759"/>
    <cellStyle name="20% - 强调文字颜色 5 2 10 2" xfId="12760"/>
    <cellStyle name="常规 2 4 4 3 6 3" xfId="12761"/>
    <cellStyle name="常规 10 2 3 3 5 2 2" xfId="12762"/>
    <cellStyle name="常规 47 3 3 2" xfId="12763"/>
    <cellStyle name="常规 52 3 3 2" xfId="12764"/>
    <cellStyle name="汇总 2 3 2 5 2" xfId="12765"/>
    <cellStyle name="常规 5 2 2 2 2 4 2 2" xfId="12766"/>
    <cellStyle name="常规 10 2 3 3 5 3" xfId="12767"/>
    <cellStyle name="常规 2 2 2 4 3 2 2 2" xfId="12768"/>
    <cellStyle name="常规 47 3 4" xfId="12769"/>
    <cellStyle name="常规 52 3 4" xfId="12770"/>
    <cellStyle name="汇总 2 3 2 6" xfId="12771"/>
    <cellStyle name="常规 3 3 2 2 5 2 2" xfId="12772"/>
    <cellStyle name="常规 10 2 3 3 6 2" xfId="12773"/>
    <cellStyle name="常规 47 4 3" xfId="12774"/>
    <cellStyle name="常规 52 4 3" xfId="12775"/>
    <cellStyle name="常规 5 2 3 2 4 3 3" xfId="12776"/>
    <cellStyle name="汇总 2 3 3 5" xfId="12777"/>
    <cellStyle name="常规 4 2 3 7 2 2" xfId="12778"/>
    <cellStyle name="常规 24 3 4" xfId="12779"/>
    <cellStyle name="常规 19 3 4" xfId="12780"/>
    <cellStyle name="20% - 强调文字颜色 5 2 11 2" xfId="12781"/>
    <cellStyle name="常规 2 2 2 2 5 4 2 2" xfId="12782"/>
    <cellStyle name="常规 10 2 3 3 6 2 2" xfId="12783"/>
    <cellStyle name="常规 47 4 3 2" xfId="12784"/>
    <cellStyle name="常规 52 4 3 2" xfId="12785"/>
    <cellStyle name="汇总 2 3 3 5 2" xfId="12786"/>
    <cellStyle name="警告文本 2 2 4 5" xfId="12787"/>
    <cellStyle name="常规 10 2 3 3 6 3" xfId="12788"/>
    <cellStyle name="常规 47 4 4" xfId="12789"/>
    <cellStyle name="常规 52 4 4" xfId="12790"/>
    <cellStyle name="汇总 2 3 3 6" xfId="12791"/>
    <cellStyle name="常规 10 2 3 3 7" xfId="12792"/>
    <cellStyle name="常规 2 2 2 2 5 4 3" xfId="12793"/>
    <cellStyle name="常规 4 2 3 7 3" xfId="12794"/>
    <cellStyle name="常规 10 2 3 3 7 2" xfId="12795"/>
    <cellStyle name="常规 5 2 3 2 4 4 3" xfId="12796"/>
    <cellStyle name="常规 47 5 3" xfId="12797"/>
    <cellStyle name="常规 52 5 3" xfId="12798"/>
    <cellStyle name="20% - 强调文字颜色 5 2 12 2" xfId="12799"/>
    <cellStyle name="常规 6 5 3 4 4 2 2" xfId="12800"/>
    <cellStyle name="常规 10 2 3 3 8" xfId="12801"/>
    <cellStyle name="20% - 强调文字颜色 5 2 13" xfId="12802"/>
    <cellStyle name="常规 6 5 3 4 4 3" xfId="12803"/>
    <cellStyle name="常规 2 8 6 2 3" xfId="12804"/>
    <cellStyle name="常规 10 2 4 2 3 3 2" xfId="12805"/>
    <cellStyle name="20% - 强调文字颜色 4 2 5 4 3" xfId="12806"/>
    <cellStyle name="常规 9 2 3 3" xfId="12807"/>
    <cellStyle name="常规 10 2 7 3 3" xfId="12808"/>
    <cellStyle name="常规 2 2 3 2 4 3 2 2" xfId="12809"/>
    <cellStyle name="常规 6 2 4 2 3 3 2" xfId="12810"/>
    <cellStyle name="60% - 强调文字颜色 4 2 5 2 2" xfId="12811"/>
    <cellStyle name="常规 11 2 2 2 6 2" xfId="12812"/>
    <cellStyle name="常规 18 3 2 2 2" xfId="12813"/>
    <cellStyle name="常规 23 3 2 2 2" xfId="12814"/>
    <cellStyle name="常规 10 2 3 4" xfId="12815"/>
    <cellStyle name="常规 10 2 3 2 7 2 2" xfId="12816"/>
    <cellStyle name="汇总 2 2 4 5 2" xfId="12817"/>
    <cellStyle name="常规 10 2 3 4 3 2 2" xfId="12818"/>
    <cellStyle name="常规 10 2 3 4 3 3" xfId="12819"/>
    <cellStyle name="常规 6 2 4 3" xfId="12820"/>
    <cellStyle name="20% - 强调文字颜色 5 19 2" xfId="12821"/>
    <cellStyle name="常规 10 2 3 4 4" xfId="12822"/>
    <cellStyle name="常规 30 8 2 3" xfId="12823"/>
    <cellStyle name="常规 10 2 3 4 4 2" xfId="12824"/>
    <cellStyle name="常规 48 2 3" xfId="12825"/>
    <cellStyle name="常规 53 2 3" xfId="12826"/>
    <cellStyle name="常规 6 2 5 2" xfId="12827"/>
    <cellStyle name="常规 5 2 4 7 3" xfId="12828"/>
    <cellStyle name="常规 6 2 6 2" xfId="12829"/>
    <cellStyle name="常规 10 2 3 4 5 2 2" xfId="12830"/>
    <cellStyle name="60% - 强调文字颜色 2 2 2 3 3 3" xfId="12831"/>
    <cellStyle name="常规 48 3 3 2" xfId="12832"/>
    <cellStyle name="常规 53 3 3 2" xfId="12833"/>
    <cellStyle name="常规 6 2 6 2 2" xfId="12834"/>
    <cellStyle name="常规 6 2 6 3" xfId="12835"/>
    <cellStyle name="40% - 强调文字颜色 1 2 3 10" xfId="12836"/>
    <cellStyle name="常规 11 6 2 2 2 2" xfId="12837"/>
    <cellStyle name="常规 6 5 5 6 3" xfId="12838"/>
    <cellStyle name="常规 2 3 3 2 2 4 2" xfId="12839"/>
    <cellStyle name="常规 2 3 3 2 2 4 2 2" xfId="12840"/>
    <cellStyle name="常规 6 8 2 3 4" xfId="12841"/>
    <cellStyle name="常规 10 2 3 4 6 2" xfId="12842"/>
    <cellStyle name="常规 48 4 3" xfId="12843"/>
    <cellStyle name="常规 53 4 3" xfId="12844"/>
    <cellStyle name="常规 2 2 2 2 5 5 2 2" xfId="12845"/>
    <cellStyle name="常规 10 2 3 4 7" xfId="12846"/>
    <cellStyle name="常规 2 2 2 2 5 5 3" xfId="12847"/>
    <cellStyle name="常规 12 6 2 2" xfId="12848"/>
    <cellStyle name="常规 10 2 3 5 2 2" xfId="12849"/>
    <cellStyle name="常规 10 3 11" xfId="12850"/>
    <cellStyle name="常规 2 4 4 9 2 2" xfId="12851"/>
    <cellStyle name="常规 10 2 3 5 2 2 2" xfId="12852"/>
    <cellStyle name="常规 10 2 3 5 2 3" xfId="12853"/>
    <cellStyle name="常规 27 3 3 5 2 2" xfId="12854"/>
    <cellStyle name="输入 2 2 2 3" xfId="12855"/>
    <cellStyle name="常规 6 2 7 3 2 2" xfId="12856"/>
    <cellStyle name="常规 10 2 3 5 3 2" xfId="12857"/>
    <cellStyle name="常规 5 2 2 2 4 2 2" xfId="12858"/>
    <cellStyle name="常规 10 2 3 5 3 2 2" xfId="12859"/>
    <cellStyle name="常规 5 2 2 2 4 2 2 2" xfId="12860"/>
    <cellStyle name="常规 10 2 3 5 3 3" xfId="12861"/>
    <cellStyle name="常规 5 2 2 2 4 2 3" xfId="12862"/>
    <cellStyle name="常规 21 3 2 2 5 2 2" xfId="12863"/>
    <cellStyle name="常规 6 4 2 5 2 2 2" xfId="12864"/>
    <cellStyle name="常规 10 2 3 5 4 2" xfId="12865"/>
    <cellStyle name="常规 49 2 3" xfId="12866"/>
    <cellStyle name="常规 54 2 3" xfId="12867"/>
    <cellStyle name="常规 6 4 2 2 3 3 2 2 2" xfId="12868"/>
    <cellStyle name="常规 5 2 2 2 4 3 2" xfId="12869"/>
    <cellStyle name="常规 6 7 5 4" xfId="12870"/>
    <cellStyle name="常规 8 3 2 4 6" xfId="12871"/>
    <cellStyle name="常规 5 2 2 2 4 3 2 2" xfId="12872"/>
    <cellStyle name="常规 6 3 4 2 2 4 2" xfId="12873"/>
    <cellStyle name="常规 10 2 3 5 4 3" xfId="12874"/>
    <cellStyle name="常规 49 2 4" xfId="12875"/>
    <cellStyle name="常规 54 2 4" xfId="12876"/>
    <cellStyle name="常规 5 2 2 2 4 3 3" xfId="12877"/>
    <cellStyle name="常规 10 2 3 5 5" xfId="12878"/>
    <cellStyle name="常规 6 4 2 2 3 3 2 3" xfId="12879"/>
    <cellStyle name="常规 6 4 3 5 4 2" xfId="12880"/>
    <cellStyle name="常规 6 3 6" xfId="12881"/>
    <cellStyle name="常规 10 2 3 5 5 2" xfId="12882"/>
    <cellStyle name="常规 49 3 3" xfId="12883"/>
    <cellStyle name="常规 54 3 3" xfId="12884"/>
    <cellStyle name="常规 6 4 3 5 4 2 2" xfId="12885"/>
    <cellStyle name="常规 10 2 3 5 5 2 2" xfId="12886"/>
    <cellStyle name="60% - 强调文字颜色 2 2 3 3 3 3" xfId="12887"/>
    <cellStyle name="常规 49 3 3 2" xfId="12888"/>
    <cellStyle name="常规 54 3 3 2" xfId="12889"/>
    <cellStyle name="常规 5 2 2 2 4 4 2 2" xfId="12890"/>
    <cellStyle name="常规 8 7 5" xfId="12891"/>
    <cellStyle name="常规 4 6 10 2" xfId="12892"/>
    <cellStyle name="常规 6 3 4 2 3 4 2" xfId="12893"/>
    <cellStyle name="常规 5 2 2 2 4 4 3" xfId="12894"/>
    <cellStyle name="常规 6 3 4 2 3 5" xfId="12895"/>
    <cellStyle name="常规 10 2 3 5 6" xfId="12896"/>
    <cellStyle name="常规 6 4 3 5 4 3" xfId="12897"/>
    <cellStyle name="常规 5 2 2 2 4 5" xfId="12898"/>
    <cellStyle name="常规 3 2 2 2 2 2 3 3 3" xfId="12899"/>
    <cellStyle name="常规 3 3 3 3 2 4 3" xfId="12900"/>
    <cellStyle name="常规 2 2 2 2 5 6 2" xfId="12901"/>
    <cellStyle name="常规 16 3 3 2 2" xfId="12902"/>
    <cellStyle name="常规 21 3 3 2 2" xfId="12903"/>
    <cellStyle name="60% - 强调文字颜色 2 2 6 2 2" xfId="12904"/>
    <cellStyle name="40% - 强调文字颜色 6 2 4 4" xfId="12905"/>
    <cellStyle name="常规 7 4 2 2 3 6" xfId="12906"/>
    <cellStyle name="常规 11 6 2 2 3 2" xfId="12907"/>
    <cellStyle name="常规 4 2 2 5 4 2 2" xfId="12908"/>
    <cellStyle name="常规 2 3 3 2 2 5 2" xfId="12909"/>
    <cellStyle name="20% - 强调文字颜色 3 2 6" xfId="12910"/>
    <cellStyle name="常规 10 2 3 5 6 2" xfId="12911"/>
    <cellStyle name="常规 49 4 3" xfId="12912"/>
    <cellStyle name="常规 54 4 3" xfId="12913"/>
    <cellStyle name="常规 5 2 2 2 4 5 2" xfId="12914"/>
    <cellStyle name="常规 11 6 2 2 3 2 2" xfId="12915"/>
    <cellStyle name="20% - 强调文字颜色 3 2 6 2" xfId="12916"/>
    <cellStyle name="常规 2 3 3 7 5" xfId="12917"/>
    <cellStyle name="常规 10 2 9 5" xfId="12918"/>
    <cellStyle name="常规 2 2 3 2 4 2 4 2 2" xfId="12919"/>
    <cellStyle name="常规 2 3 3 2 2 5 2 2" xfId="12920"/>
    <cellStyle name="常规 6 8 3 3 4" xfId="12921"/>
    <cellStyle name="常规 10 2 3 5 7" xfId="12922"/>
    <cellStyle name="常规 2 2 11 4 2 2" xfId="12923"/>
    <cellStyle name="常规 9 2 3 2 3 4 2" xfId="12924"/>
    <cellStyle name="常规 5 2 2 2 4 6" xfId="12925"/>
    <cellStyle name="常规 5 2 3 3 2 5 2" xfId="12926"/>
    <cellStyle name="常规 2 2 2 3 6 4 2 2" xfId="12927"/>
    <cellStyle name="常规 12 6 3 2" xfId="12928"/>
    <cellStyle name="常规 21 3 3 2 3" xfId="12929"/>
    <cellStyle name="60% - 强调文字颜色 2 2 6 2 3" xfId="12930"/>
    <cellStyle name="40% - 强调文字颜色 6 2 4 5" xfId="12931"/>
    <cellStyle name="常规 10 2 3 6 2 2" xfId="12932"/>
    <cellStyle name="常规 10 2 3 7 2" xfId="12933"/>
    <cellStyle name="强调文字颜色 2 2 6 4 3" xfId="12934"/>
    <cellStyle name="常规 10 2 3 7 2 2" xfId="12935"/>
    <cellStyle name="常规 10 2 3 8" xfId="12936"/>
    <cellStyle name="常规 9 5 7 2" xfId="12937"/>
    <cellStyle name="常规 10 2 3 8 2" xfId="12938"/>
    <cellStyle name="常规 9 5 7 2 2" xfId="12939"/>
    <cellStyle name="常规 10 2 3 8 2 2" xfId="12940"/>
    <cellStyle name="常规 10 2 3 9" xfId="12941"/>
    <cellStyle name="常规 9 5 7 3" xfId="12942"/>
    <cellStyle name="常规 6 2 4 3 4" xfId="12943"/>
    <cellStyle name="汇总 2 2 8 3" xfId="12944"/>
    <cellStyle name="常规 6 2 4 3 4 2" xfId="12945"/>
    <cellStyle name="常规 4 2 2 3 4 6" xfId="12946"/>
    <cellStyle name="常规 9 2 3 5 2 2 2" xfId="12947"/>
    <cellStyle name="常规 6 2 4 3 4 2 2" xfId="12948"/>
    <cellStyle name="常规 10 2 4 2 2" xfId="12949"/>
    <cellStyle name="常规 2 6 2 5 2 2" xfId="12950"/>
    <cellStyle name="强调文字颜色 5 2 7 2" xfId="12951"/>
    <cellStyle name="常规 6 5 2 3 4 4 2" xfId="12952"/>
    <cellStyle name="常规 3 3 3 2 2 6 2" xfId="12953"/>
    <cellStyle name="常规 10 2 4 2 2 3" xfId="12954"/>
    <cellStyle name="常规 2 2 7 2 4 2" xfId="12955"/>
    <cellStyle name="常规 6 5 2 3 4 4 3" xfId="12956"/>
    <cellStyle name="常规 3 3 3 2 2 6 3" xfId="12957"/>
    <cellStyle name="常规 10 2 4 2 2 4" xfId="12958"/>
    <cellStyle name="常规 6 5 3 3 6 2" xfId="12959"/>
    <cellStyle name="常规 2 2 4 3 2 2 4 2 2" xfId="12960"/>
    <cellStyle name="常规 3 4 4 2 4 2" xfId="12961"/>
    <cellStyle name="常规 10 2 4 2 2 4 2 2" xfId="12962"/>
    <cellStyle name="常规 10 2 6 4 3 2" xfId="12963"/>
    <cellStyle name="常规 2 2 2 3 3 2 3 2" xfId="12964"/>
    <cellStyle name="警告文本 2 2 2 3 2" xfId="12965"/>
    <cellStyle name="常规 10 2 4 2 2 4 3" xfId="12966"/>
    <cellStyle name="常规 10 2 6 4 4" xfId="12967"/>
    <cellStyle name="60% - 强调文字颜色 4 2 4 3 3" xfId="12968"/>
    <cellStyle name="常规 6 3 2 2 2 4 5 2" xfId="12969"/>
    <cellStyle name="40% - 强调文字颜色 2 2 2 2 2 3 3" xfId="12970"/>
    <cellStyle name="常规 6 13 7 2 2" xfId="12971"/>
    <cellStyle name="常规 2 3 2 6 5 3" xfId="12972"/>
    <cellStyle name="常规 2 3 4 2 4 2 3" xfId="12973"/>
    <cellStyle name="常规 7 3 4 2 2 4" xfId="12974"/>
    <cellStyle name="常规 2 2 2 3 3 2 4" xfId="12975"/>
    <cellStyle name="注释 2 2 3 2" xfId="12976"/>
    <cellStyle name="常规 2 2 7 2 4 3" xfId="12977"/>
    <cellStyle name="常规 10 2 4 2 2 5" xfId="12978"/>
    <cellStyle name="常规 6 5 3 3 6 3" xfId="12979"/>
    <cellStyle name="常规 37 4 7" xfId="12980"/>
    <cellStyle name="常规 7 3 3 3 2 7 3" xfId="12981"/>
    <cellStyle name="常规 10 2 4 2 2 5 2" xfId="12982"/>
    <cellStyle name="常规 10 2 6 5 3" xfId="12983"/>
    <cellStyle name="常规 5 2 2 5 4 2" xfId="12984"/>
    <cellStyle name="20% - 强调文字颜色 3 2 3 2 3" xfId="12985"/>
    <cellStyle name="常规 2 3 3 4 5 3" xfId="12986"/>
    <cellStyle name="常规 4 5 2 3 4" xfId="12987"/>
    <cellStyle name="常规 2 2 3 2 4 2 4 2" xfId="12988"/>
    <cellStyle name="常规 2 2 2 3 3 3 3" xfId="12989"/>
    <cellStyle name="常规 21 3 2 2 4" xfId="12990"/>
    <cellStyle name="常规 10 2 4 2 2 5 2 2" xfId="12991"/>
    <cellStyle name="常规 2 2 2 3 3 3 3 2" xfId="12992"/>
    <cellStyle name="警告文本 2 2 2 4 2" xfId="12993"/>
    <cellStyle name="常规 7 2 3 4 2 8" xfId="12994"/>
    <cellStyle name="常规 10 2 4 2 2 5 3" xfId="12995"/>
    <cellStyle name="常规 2 2 2 3 3 3 4" xfId="12996"/>
    <cellStyle name="注释 2 2 4 2" xfId="12997"/>
    <cellStyle name="常规 21 3 2 2 5" xfId="12998"/>
    <cellStyle name="常规 6 4 2 5 2" xfId="12999"/>
    <cellStyle name="常规 2 2 7 7 2" xfId="13000"/>
    <cellStyle name="60% - 强调文字颜色 6 2 5 2" xfId="13001"/>
    <cellStyle name="常规 7 3 2 3 2 6" xfId="13002"/>
    <cellStyle name="常规 2 2 2 4 2" xfId="13003"/>
    <cellStyle name="40% - 强调文字颜色 1 2 3 8 3" xfId="13004"/>
    <cellStyle name="常规 15 7 6 2" xfId="13005"/>
    <cellStyle name="常规 2 4 3 2 2 3 3 2" xfId="13006"/>
    <cellStyle name="常规 10 2 4 2 2 6" xfId="13007"/>
    <cellStyle name="常规 3 6 5 2" xfId="13008"/>
    <cellStyle name="强调文字颜色 6 2 3 2 3 3" xfId="13009"/>
    <cellStyle name="常规 7 3 3 3 4 4" xfId="13010"/>
    <cellStyle name="常规 10 2 4 2 3" xfId="13011"/>
    <cellStyle name="常规 3 6 5 2 2" xfId="13012"/>
    <cellStyle name="常规 7 3 3 3 4 4 2" xfId="13013"/>
    <cellStyle name="常规 15 2 2 4 4" xfId="13014"/>
    <cellStyle name="常规 6 5 2 3 4 5 2" xfId="13015"/>
    <cellStyle name="常规 3 3 3 2 2 7 2" xfId="13016"/>
    <cellStyle name="常规 10 2 4 2 3 3" xfId="13017"/>
    <cellStyle name="常规 3 4 2 2 2 5 2 2" xfId="13018"/>
    <cellStyle name="常规 9 7 3 3" xfId="13019"/>
    <cellStyle name="常规 3 4 2 4 3" xfId="13020"/>
    <cellStyle name="常规 2 2 2 4 6 2" xfId="13021"/>
    <cellStyle name="常规 21 5 3 4" xfId="13022"/>
    <cellStyle name="常规 10 2 4 2 3 3 3" xfId="13023"/>
    <cellStyle name="常规 9 2 3 4" xfId="13024"/>
    <cellStyle name="60% - 强调文字颜色 4 2 5 2 3" xfId="13025"/>
    <cellStyle name="常规 6 5 2 2 2 2 2 3 2 2" xfId="13026"/>
    <cellStyle name="常规 2 2 3 2 3 2 3" xfId="13027"/>
    <cellStyle name="常规 21 4 9" xfId="13028"/>
    <cellStyle name="常规 10 2 4 2 3 4" xfId="13029"/>
    <cellStyle name="常规 6 5 3 3 7 2" xfId="13030"/>
    <cellStyle name="常规 10 2 4 2 3 4 2" xfId="13031"/>
    <cellStyle name="常规 6 5 3 3 7 2 2" xfId="13032"/>
    <cellStyle name="常规 9 2 4 3" xfId="13033"/>
    <cellStyle name="常规 2 2 2 3 4 2 3" xfId="13034"/>
    <cellStyle name="警告文本 2 2 3 3 2" xfId="13035"/>
    <cellStyle name="常规 4 4 2 3 5" xfId="13036"/>
    <cellStyle name="20% - 强调文字颜色 5 2 3 2 4 2" xfId="13037"/>
    <cellStyle name="常规 6 5 2 3 5 2" xfId="13038"/>
    <cellStyle name="常规 10 2 4 2 3 4 3" xfId="13039"/>
    <cellStyle name="常规 9 2 4 4" xfId="13040"/>
    <cellStyle name="常规 2 2 2 3 4 2 4" xfId="13041"/>
    <cellStyle name="注释 2 3 3 2" xfId="13042"/>
    <cellStyle name="常规 10 2 4 2 3 5" xfId="13043"/>
    <cellStyle name="常规 6 5 3 3 7 3" xfId="13044"/>
    <cellStyle name="常规 10 2 4 2 3 5 2" xfId="13045"/>
    <cellStyle name="常规 9 2 5 3" xfId="13046"/>
    <cellStyle name="常规 10 2 7 5 3" xfId="13047"/>
    <cellStyle name="60% - 强调文字颜色 4 2 5 4 2" xfId="13048"/>
    <cellStyle name="常规 2 2 3 2 4 3 4 2" xfId="13049"/>
    <cellStyle name="20% - 强调文字颜色 1 2 2 2 2 3 2" xfId="13050"/>
    <cellStyle name="常规 6 4 3 3 4" xfId="13051"/>
    <cellStyle name="常规 5 2 2 6 4 2" xfId="13052"/>
    <cellStyle name="常规 2 2 2 3 4 3 3" xfId="13053"/>
    <cellStyle name="常规 10 3 2 2 7" xfId="13054"/>
    <cellStyle name="常规 9 2 2 2 4 2 2" xfId="13055"/>
    <cellStyle name="常规 10 2 4 2 3 6" xfId="13056"/>
    <cellStyle name="常规 3 6 5 3" xfId="13057"/>
    <cellStyle name="计算 2 2 3 2 2 2" xfId="13058"/>
    <cellStyle name="常规 7 3 3 3 4 5" xfId="13059"/>
    <cellStyle name="常规 6 9 4 2 2 2" xfId="13060"/>
    <cellStyle name="常规 3 3 3 3 2 2 2 2" xfId="13061"/>
    <cellStyle name="常规 5 2 2 2 2 4 2" xfId="13062"/>
    <cellStyle name="常规 15 5 2 6 2" xfId="13063"/>
    <cellStyle name="常规 3 3 2 3 5 2" xfId="13064"/>
    <cellStyle name="常规 3 6 5 3 2" xfId="13065"/>
    <cellStyle name="常规 3 6 5 7" xfId="13066"/>
    <cellStyle name="常规 10 2 5 2 3" xfId="13067"/>
    <cellStyle name="常规 10 2 4 2 4 2 2" xfId="13068"/>
    <cellStyle name="20% - 强调文字颜色 4 2 6 3 3" xfId="13069"/>
    <cellStyle name="常规 9 3 2 3" xfId="13070"/>
    <cellStyle name="常规 35 2 6 2" xfId="13071"/>
    <cellStyle name="常规 40 2 6 2" xfId="13072"/>
    <cellStyle name="常规 10 2 8 2 3" xfId="13073"/>
    <cellStyle name="常规 7 2 3 2 2 4 3" xfId="13074"/>
    <cellStyle name="常规 14 2 3 4" xfId="13075"/>
    <cellStyle name="常规 55 2 2 3 2" xfId="13076"/>
    <cellStyle name="常规 7 2 2 6 5" xfId="13077"/>
    <cellStyle name="常规 10 2 4 2 8" xfId="13078"/>
    <cellStyle name="常规 38 3 4 2 2" xfId="13079"/>
    <cellStyle name="常规 43 3 4 2 2" xfId="13080"/>
    <cellStyle name="常规 2 6 2 3 3" xfId="13081"/>
    <cellStyle name="常规 6 7 2 2 2 7 3" xfId="13082"/>
    <cellStyle name="常规 3 6 5 3 3" xfId="13083"/>
    <cellStyle name="常规 10 2 4 2 4 3" xfId="13084"/>
    <cellStyle name="常规 40 2 7" xfId="13085"/>
    <cellStyle name="常规 35 2 7" xfId="13086"/>
    <cellStyle name="40% - 强调文字颜色 1 2 2 5 6" xfId="13087"/>
    <cellStyle name="常规 3 6 5 4 2" xfId="13088"/>
    <cellStyle name="60% - 强调文字颜色 2 2 2 7" xfId="13089"/>
    <cellStyle name="常规 3 3 2 2 2 2 6" xfId="13090"/>
    <cellStyle name="常规 3 6 5 4 2 2" xfId="13091"/>
    <cellStyle name="60% - 强调文字颜色 2 2 2 7 2" xfId="13092"/>
    <cellStyle name="常规 3 3 2 2 2 2 6 2" xfId="13093"/>
    <cellStyle name="常规 10 2 4 2 5 2 2" xfId="13094"/>
    <cellStyle name="常规 9 4 2 3" xfId="13095"/>
    <cellStyle name="常规 10 2 2 3 2 2 5 2" xfId="13096"/>
    <cellStyle name="常规 10 2 9 2 3" xfId="13097"/>
    <cellStyle name="常规 7 2 3 2 3 4 3" xfId="13098"/>
    <cellStyle name="常规 14 3 3 4" xfId="13099"/>
    <cellStyle name="20% - 强调文字颜色 5 2 3 10" xfId="13100"/>
    <cellStyle name="常规 55 2 3 3 2" xfId="13101"/>
    <cellStyle name="常规 7 2 3 6 5" xfId="13102"/>
    <cellStyle name="常规 2 6 3 3 3" xfId="13103"/>
    <cellStyle name="20% - 强调文字颜色 5 2" xfId="13104"/>
    <cellStyle name="常规 35 3 7" xfId="13105"/>
    <cellStyle name="常规 2 4 2 2 4 2 3" xfId="13106"/>
    <cellStyle name="常规 10 2 2 3 2 2 6" xfId="13107"/>
    <cellStyle name="常规 10 2 6 2 8" xfId="13108"/>
    <cellStyle name="注释 2 2 2 6 3" xfId="13109"/>
    <cellStyle name="常规 2 6 4 3 3" xfId="13110"/>
    <cellStyle name="强调文字颜色 6 2 2 2 2 4 3" xfId="13111"/>
    <cellStyle name="常规 10 2 4 2 6 3" xfId="13112"/>
    <cellStyle name="常规 3 4 2 2 2 3 2" xfId="13113"/>
    <cellStyle name="常规 10 2 2 3 2 3 6" xfId="13114"/>
    <cellStyle name="常规 5 2 5 2 5 2 2" xfId="13115"/>
    <cellStyle name="常规 3 6 5 6" xfId="13116"/>
    <cellStyle name="常规 10 2 5 2 2" xfId="13117"/>
    <cellStyle name="常规 10 2 4 2 7 2" xfId="13118"/>
    <cellStyle name="常规 2 6 2 3 2 2" xfId="13119"/>
    <cellStyle name="常规 10 2 2 3 2" xfId="13120"/>
    <cellStyle name="常规 4 2 2 3 4 7" xfId="13121"/>
    <cellStyle name="强调文字颜色 5 2 5 4 2" xfId="13122"/>
    <cellStyle name="常规 21 2 3 2 2 2 2" xfId="13123"/>
    <cellStyle name="常规 10 2 4 3 2" xfId="13124"/>
    <cellStyle name="常规 10 2 4 3 2 3" xfId="13125"/>
    <cellStyle name="常规 3 3 6 2 2 2" xfId="13126"/>
    <cellStyle name="常规 3 6 6 2" xfId="13127"/>
    <cellStyle name="强调文字颜色 6 2 3 2 4 3" xfId="13128"/>
    <cellStyle name="常规 10 2 4 3 3" xfId="13129"/>
    <cellStyle name="20% - 强调文字颜色 6 2 2 10" xfId="13130"/>
    <cellStyle name="常规 10 2 4 3 3 2 2" xfId="13131"/>
    <cellStyle name="常规 21 3 2 3 4 3" xfId="13132"/>
    <cellStyle name="常规 10 3 3 2 8" xfId="13133"/>
    <cellStyle name="常规 38 4 3 2 2" xfId="13134"/>
    <cellStyle name="常规 43 4 3 2 2" xfId="13135"/>
    <cellStyle name="常规 3 6 6 3" xfId="13136"/>
    <cellStyle name="常规 10 2 4 3 4 2 2" xfId="13137"/>
    <cellStyle name="常规 6 12 5 6" xfId="13138"/>
    <cellStyle name="60% - 强调文字颜色 4 2 2 2 4 2" xfId="13139"/>
    <cellStyle name="常规 5 2 2 3 2 4 2" xfId="13140"/>
    <cellStyle name="常规 3 3 3 3 3 2 2 2" xfId="13141"/>
    <cellStyle name="常规 9 5 4 6 2" xfId="13142"/>
    <cellStyle name="强调文字颜色 2 2 3 9 3" xfId="13143"/>
    <cellStyle name="60% - 强调文字颜色 1 2 6 4" xfId="13144"/>
    <cellStyle name="60% - 强调文字颜色 4 2 2 2 4 3" xfId="13145"/>
    <cellStyle name="常规 3 6 6 5" xfId="13146"/>
    <cellStyle name="常规 3 3 2 2 6 2 2" xfId="13147"/>
    <cellStyle name="常规 10 2 4 3 7" xfId="13148"/>
    <cellStyle name="60% - 强调文字颜色 4 2 2 2 6" xfId="13149"/>
    <cellStyle name="常规 6 5 2 2 3 3 2 2" xfId="13150"/>
    <cellStyle name="常规 2 6 2 4 2" xfId="13151"/>
    <cellStyle name="常规 4 3 9 3" xfId="13152"/>
    <cellStyle name="常规 2 2 2 2 6 4 3" xfId="13153"/>
    <cellStyle name="常规 6 7 2 2 2 8 2" xfId="13154"/>
    <cellStyle name="常规 21 2 3 3 2 2" xfId="13155"/>
    <cellStyle name="40% - 强调文字颜色 5 2 5 4 2" xfId="13156"/>
    <cellStyle name="常规 10 2 4 4 2 2 2" xfId="13157"/>
    <cellStyle name="常规 10 2 4 4 3 2 2" xfId="13158"/>
    <cellStyle name="常规 2 2 3 3 2 6 2 2" xfId="13159"/>
    <cellStyle name="常规 10 2 3 3 2 4 3" xfId="13160"/>
    <cellStyle name="检查单元格 2 3" xfId="13161"/>
    <cellStyle name="常规 2 2 2 4 2 6 3" xfId="13162"/>
    <cellStyle name="常规 10 2 4 4 4 3" xfId="13163"/>
    <cellStyle name="60% - 强调文字颜色 4 2 2 3 3 3" xfId="13164"/>
    <cellStyle name="常规 10 2 4 4 5 2 2" xfId="13165"/>
    <cellStyle name="常规 7 2 6 2 2" xfId="13166"/>
    <cellStyle name="常规 21 3 3 4" xfId="13167"/>
    <cellStyle name="解释性文本 2 3 10" xfId="13168"/>
    <cellStyle name="常规 10 2 4 5" xfId="13169"/>
    <cellStyle name="常规 10 2 4 5 2 2" xfId="13170"/>
    <cellStyle name="常规 2 2 3 2 3 2 2 5 2 2" xfId="13171"/>
    <cellStyle name="常规 4 3 4 3 5 2" xfId="13172"/>
    <cellStyle name="常规 10 2 4 6" xfId="13173"/>
    <cellStyle name="常规 10 2 4 8" xfId="13174"/>
    <cellStyle name="常规 9 5 8 2" xfId="13175"/>
    <cellStyle name="常规 23 2 2 4 2 2" xfId="13176"/>
    <cellStyle name="常规 2 2 3 2 3 3 4 2 2" xfId="13177"/>
    <cellStyle name="常规 10 4 2 2 3" xfId="13178"/>
    <cellStyle name="常规 10 2 4 8 2" xfId="13179"/>
    <cellStyle name="常规 9 5 8 2 2" xfId="13180"/>
    <cellStyle name="常规 10 4 2 2 3 2" xfId="13181"/>
    <cellStyle name="常规 10 2 4 9" xfId="13182"/>
    <cellStyle name="常规 9 5 8 3" xfId="13183"/>
    <cellStyle name="常规 10 4 2 2 4" xfId="13184"/>
    <cellStyle name="常规 6 2 4 3 5" xfId="13185"/>
    <cellStyle name="常规 15 3 3 5 2" xfId="13186"/>
    <cellStyle name="常规 32 2 7 2" xfId="13187"/>
    <cellStyle name="常规 27 2 7 2" xfId="13188"/>
    <cellStyle name="常规 7 3 3 6 6 2" xfId="13189"/>
    <cellStyle name="常规 2 5 3 2 3 3 2 2" xfId="13190"/>
    <cellStyle name="常规 6 6 3 3 2 4" xfId="13191"/>
    <cellStyle name="常规 6 2 4 3 5 2" xfId="13192"/>
    <cellStyle name="常规 15 3 3 5 2 2" xfId="13193"/>
    <cellStyle name="常规 27 2 7 2 2" xfId="13194"/>
    <cellStyle name="常规 7 3 3 6 6 2 2" xfId="13195"/>
    <cellStyle name="常规 3 11 3 3 3" xfId="13196"/>
    <cellStyle name="常规 6 6 4 2 3 3 2 2" xfId="13197"/>
    <cellStyle name="链接单元格 2 2 2 4 2" xfId="13198"/>
    <cellStyle name="常规 10 2 5 2 2 2 2 2" xfId="13199"/>
    <cellStyle name="20% - 强调文字颜色 5 2 12" xfId="13200"/>
    <cellStyle name="常规 6 5 3 4 4 2" xfId="13201"/>
    <cellStyle name="常规 10 2 5 2 2 2 3" xfId="13202"/>
    <cellStyle name="常规 6 5 3 4 5" xfId="13203"/>
    <cellStyle name="常规 10 2 5 2 2 3 2 2" xfId="13204"/>
    <cellStyle name="常规 6 5 3 5 4 2" xfId="13205"/>
    <cellStyle name="常规 10 3 3 4 3 3" xfId="13206"/>
    <cellStyle name="常规 2 2 2 3 2 2 3 4 2" xfId="13207"/>
    <cellStyle name="常规 2 3 2 8 3" xfId="13208"/>
    <cellStyle name="常规 6 6 3 4 4 3" xfId="13209"/>
    <cellStyle name="常规 10 2 5 2 2 3 3" xfId="13210"/>
    <cellStyle name="常规 6 5 3 5 5" xfId="13211"/>
    <cellStyle name="常规 6 2 2 2 6 2 2" xfId="13212"/>
    <cellStyle name="常规 2 4 2 3 4 5 2" xfId="13213"/>
    <cellStyle name="计算 2 2 3 3 2" xfId="13214"/>
    <cellStyle name="常规 2 2 8 2 4 2 2" xfId="13215"/>
    <cellStyle name="常规 2 2 2 2 8 2" xfId="13216"/>
    <cellStyle name="常规 6 7 4 2 2 3" xfId="13217"/>
    <cellStyle name="常规 10 2 5 2 2 4 2 2" xfId="13218"/>
    <cellStyle name="常规 6 5 3 6 4 2" xfId="13219"/>
    <cellStyle name="解释性文本 2 12" xfId="13220"/>
    <cellStyle name="常规 2 3 2 2 2 2 3 3" xfId="13221"/>
    <cellStyle name="常规 10 2 5 2 2 4 3" xfId="13222"/>
    <cellStyle name="常规 6 5 3 6 5" xfId="13223"/>
    <cellStyle name="常规 15 2 2 2 2 2 2" xfId="13224"/>
    <cellStyle name="常规 20 2 2 2 2 2 2" xfId="13225"/>
    <cellStyle name="常规 2 2 5 2 2 5 2 2" xfId="13226"/>
    <cellStyle name="常规 2 2 2 3 3 2 3 4 2 2" xfId="13227"/>
    <cellStyle name="常规 3 3 2 3 4 5" xfId="13228"/>
    <cellStyle name="常规 2 9 3 2 2 2" xfId="13229"/>
    <cellStyle name="常规 7 4 7 3 2" xfId="13230"/>
    <cellStyle name="常规 2 4 2 3 4 6" xfId="13231"/>
    <cellStyle name="常规 8 2 3 2 2 3 3 2 2" xfId="13232"/>
    <cellStyle name="计算 2 2 3 4" xfId="13233"/>
    <cellStyle name="常规 15 3 2 2 2 2" xfId="13234"/>
    <cellStyle name="常规 20 3 2 2 2 2" xfId="13235"/>
    <cellStyle name="常规 2 2 6 2 2 5 2" xfId="13236"/>
    <cellStyle name="常规 7 3 3 5 3 2 2" xfId="13237"/>
    <cellStyle name="常规 10 2 5 2 2 5" xfId="13238"/>
    <cellStyle name="注释 18 2" xfId="13239"/>
    <cellStyle name="常规 10 2 5 2 2 5 2" xfId="13240"/>
    <cellStyle name="60% - 强调文字颜色 3 2 2 2 2 4 3" xfId="13241"/>
    <cellStyle name="常规 17 3 2 2 4" xfId="13242"/>
    <cellStyle name="常规 22 3 2 2 4" xfId="13243"/>
    <cellStyle name="常规 2 3 2 3 4 3 2 2" xfId="13244"/>
    <cellStyle name="常规 21 2 3 2 2 3" xfId="13245"/>
    <cellStyle name="常规 2 4 2 3 4 6 2" xfId="13246"/>
    <cellStyle name="计算 2 2 3 4 2" xfId="13247"/>
    <cellStyle name="40% - 强调文字颜色 5 2 2 3 3 3" xfId="13248"/>
    <cellStyle name="60% - 强调文字颜色 4 2 2 2 3 2 2" xfId="13249"/>
    <cellStyle name="常规 56" xfId="13250"/>
    <cellStyle name="常规 61" xfId="13251"/>
    <cellStyle name="常规 9 7 5 2 2" xfId="13252"/>
    <cellStyle name="常规 10 2 5 2 2 5 2 2" xfId="13253"/>
    <cellStyle name="常规 17 3 2 2 4 2" xfId="13254"/>
    <cellStyle name="常规 13 3 2 7" xfId="13255"/>
    <cellStyle name="常规 10 2 3 2 4 3 2 2" xfId="13256"/>
    <cellStyle name="常规 46 2 4 2 2" xfId="13257"/>
    <cellStyle name="常规 51 2 4 2 2" xfId="13258"/>
    <cellStyle name="常规 10 2 5 2 2 6" xfId="13259"/>
    <cellStyle name="常规 10 2 5 2 2 6 2" xfId="13260"/>
    <cellStyle name="常规 10 6 4 2 2" xfId="13261"/>
    <cellStyle name="20% - 强调文字颜色 5 2 3 2 3" xfId="13262"/>
    <cellStyle name="常规 2 5 3 4 5 3" xfId="13263"/>
    <cellStyle name="常规 6 5 2 3 4" xfId="13264"/>
    <cellStyle name="常规 2 2 3 4 2 4" xfId="13265"/>
    <cellStyle name="常规 7 2 3 4 2 3 3 2 3" xfId="13266"/>
    <cellStyle name="常规 3 7 5 2" xfId="13267"/>
    <cellStyle name="强调文字颜色 6 2 3 3 3 3" xfId="13268"/>
    <cellStyle name="常规 7 3 3 4 4 4" xfId="13269"/>
    <cellStyle name="常规 6 10 3 4 2 2 2" xfId="13270"/>
    <cellStyle name="常规 12 11" xfId="13271"/>
    <cellStyle name="常规 12 2 2 2 3" xfId="13272"/>
    <cellStyle name="强调文字颜色 5 2 12 2" xfId="13273"/>
    <cellStyle name="常规 15 3 2 4 4 2" xfId="13274"/>
    <cellStyle name="常规 3 10 2 5 3" xfId="13275"/>
    <cellStyle name="常规 10 2 5 2 3 2 2 2" xfId="13276"/>
    <cellStyle name="常规 6 5 4 4 4 2" xfId="13277"/>
    <cellStyle name="常规 10 3 4 3 3 3" xfId="13278"/>
    <cellStyle name="常规 59 2 4 2 2" xfId="13279"/>
    <cellStyle name="常规 10 2 5 2 3 3 2 2" xfId="13280"/>
    <cellStyle name="常规 10 2 5 2 3 3 3" xfId="13281"/>
    <cellStyle name="常规 2 2 8 2 5 2" xfId="13282"/>
    <cellStyle name="常规 2 2 2 3 8" xfId="13283"/>
    <cellStyle name="60% - 强调文字颜色 6 2 4 2 2" xfId="13284"/>
    <cellStyle name="强调文字颜色 2 2 2 12" xfId="13285"/>
    <cellStyle name="常规 2 2 8 2 5 2 2" xfId="13286"/>
    <cellStyle name="常规 2 2 2 3 8 2" xfId="13287"/>
    <cellStyle name="常规 6 7 4 3 2 3" xfId="13288"/>
    <cellStyle name="40% - 强调文字颜色 5 2 3 8" xfId="13289"/>
    <cellStyle name="常规 13 9" xfId="13290"/>
    <cellStyle name="好 2 4" xfId="13291"/>
    <cellStyle name="常规 6 3 2 3 4 3 2" xfId="13292"/>
    <cellStyle name="常规 6 2 2 4 7" xfId="13293"/>
    <cellStyle name="常规 11 2 2 2 4 2" xfId="13294"/>
    <cellStyle name="常规 10 2 5 2 3 4 2" xfId="13295"/>
    <cellStyle name="60% - 强调文字颜色 3 2 2 2 3 3 3" xfId="13296"/>
    <cellStyle name="好 2 4 2" xfId="13297"/>
    <cellStyle name="常规 6 2 2 4 7 2" xfId="13298"/>
    <cellStyle name="常规 6 3 2 3 4 3 2 2" xfId="13299"/>
    <cellStyle name="常规 10 2 5 2 3 4 3" xfId="13300"/>
    <cellStyle name="常规 15 2 2 2 3 2 2" xfId="13301"/>
    <cellStyle name="常规 2 2 8 2 5 3" xfId="13302"/>
    <cellStyle name="常规 2 2 2 3 9" xfId="13303"/>
    <cellStyle name="常规 15 3 2 2 3 2" xfId="13304"/>
    <cellStyle name="常规 10 2 5 2 3 5" xfId="13305"/>
    <cellStyle name="注释 19 2" xfId="13306"/>
    <cellStyle name="常规 10 2 5 2 3 5 2" xfId="13307"/>
    <cellStyle name="60% - 强调文字颜色 3 2 2 2 3 4 3" xfId="13308"/>
    <cellStyle name="常规 10 2 5 2 3 6" xfId="13309"/>
    <cellStyle name="常规 11 2 2" xfId="13310"/>
    <cellStyle name="40% - 强调文字颜色 4 2 6 2 2" xfId="13311"/>
    <cellStyle name="常规 2 5 4 3 7 2 3" xfId="13312"/>
    <cellStyle name="常规 2 3 6 2 4" xfId="13313"/>
    <cellStyle name="常规 7 3 11" xfId="13314"/>
    <cellStyle name="常规 3 7 5 3" xfId="13315"/>
    <cellStyle name="计算 2 2 3 3 2 2" xfId="13316"/>
    <cellStyle name="常规 15 3 2 4 3 2 2" xfId="13317"/>
    <cellStyle name="常规 4 2 2 4 2 2 3" xfId="13318"/>
    <cellStyle name="常规 3 3 2 2 2 3" xfId="13319"/>
    <cellStyle name="常规 3 7 5 3 2" xfId="13320"/>
    <cellStyle name="常规 27 6 2 3" xfId="13321"/>
    <cellStyle name="常规 6 9 3 2 2 4" xfId="13322"/>
    <cellStyle name="40% - 强调文字颜色 6 18 2" xfId="13323"/>
    <cellStyle name="强调文字颜色 6 2 2 3 3 2 2" xfId="13324"/>
    <cellStyle name="常规 5 6 6 3" xfId="13325"/>
    <cellStyle name="常规 3 7 5 3 2 2" xfId="13326"/>
    <cellStyle name="常规 12 2 3 2 3" xfId="13327"/>
    <cellStyle name="常规 3 7 5 3 3" xfId="13328"/>
    <cellStyle name="常规 3 14 3" xfId="13329"/>
    <cellStyle name="常规 2 2 5 4 3 3" xfId="13330"/>
    <cellStyle name="常规 10 2 5 2 5" xfId="13331"/>
    <cellStyle name="常规 13 3 2 3 3 2" xfId="13332"/>
    <cellStyle name="常规 3 7 5 4 2" xfId="13333"/>
    <cellStyle name="60% - 强调文字颜色 3 2 2 7" xfId="13334"/>
    <cellStyle name="常规 3 3 2 3 2 2 6" xfId="13335"/>
    <cellStyle name="常规 3 7 5 4 3" xfId="13336"/>
    <cellStyle name="60% - 强调文字颜色 3 2 2 8" xfId="13337"/>
    <cellStyle name="常规 3 3 2 3 2 2 7" xfId="13338"/>
    <cellStyle name="常规 3 7 5 5" xfId="13339"/>
    <cellStyle name="常规 2 2 4 2 3 4 2 2" xfId="13340"/>
    <cellStyle name="常规 3 7 5 6" xfId="13341"/>
    <cellStyle name="常规 10 2 6 2 2" xfId="13342"/>
    <cellStyle name="常规 10 2 5 2 7 2" xfId="13343"/>
    <cellStyle name="常规 5 2 3 4 5" xfId="13344"/>
    <cellStyle name="常规 2 6 3 3 2 2" xfId="13345"/>
    <cellStyle name="常规 10 2 5 3 2" xfId="13346"/>
    <cellStyle name="常规 6 3 2 3 2 2 4 2" xfId="13347"/>
    <cellStyle name="常规 7 2 5 4 5" xfId="13348"/>
    <cellStyle name="常规 18 8" xfId="13349"/>
    <cellStyle name="常规 23 8" xfId="13350"/>
    <cellStyle name="常规 2 2 2 2 4 3 6" xfId="13351"/>
    <cellStyle name="常规 8 2 6 3 3" xfId="13352"/>
    <cellStyle name="常规 15 2 4 7 2" xfId="13353"/>
    <cellStyle name="常规 7 4 4 4 3 2 2" xfId="13354"/>
    <cellStyle name="常规 2 5 3 2 4 3" xfId="13355"/>
    <cellStyle name="常规 10 2 5 3 3" xfId="13356"/>
    <cellStyle name="60% - 强调文字颜色 4 2 3 2 2" xfId="13357"/>
    <cellStyle name="常规 3 7 6 2 2" xfId="13358"/>
    <cellStyle name="常规 57 2 2 3 2" xfId="13359"/>
    <cellStyle name="常规 9 2 2 6 5" xfId="13360"/>
    <cellStyle name="常规 6 3 2 3 2 2 5 2" xfId="13361"/>
    <cellStyle name="常规 55 2 5 2 2" xfId="13362"/>
    <cellStyle name="常规 7 2 5 5 5" xfId="13363"/>
    <cellStyle name="常规 2 2 6 2 2 2" xfId="13364"/>
    <cellStyle name="常规 54 2 3 4 2" xfId="13365"/>
    <cellStyle name="常规 49 2 3 4 2" xfId="13366"/>
    <cellStyle name="常规 15 3 2 2 3 2 3" xfId="13367"/>
    <cellStyle name="常规 4 2 2 2 2 2 4" xfId="13368"/>
    <cellStyle name="常规 7 2 2 2 2 3 3 2 2" xfId="13369"/>
    <cellStyle name="常规 3 3 4 4 3" xfId="13370"/>
    <cellStyle name="常规 6 6 2 3 2 6 2" xfId="13371"/>
    <cellStyle name="常规 10 2 5 3 3 2" xfId="13372"/>
    <cellStyle name="60% - 强调文字颜色 4 2 3 2 2 2" xfId="13373"/>
    <cellStyle name="常规 10 2 7 7" xfId="13374"/>
    <cellStyle name="常规 5 2 2 4 2 2 2" xfId="13375"/>
    <cellStyle name="常规 9 6 4 4 2" xfId="13376"/>
    <cellStyle name="常规 21 4 2 3 4 3" xfId="13377"/>
    <cellStyle name="常规 6 6 2 2 2 7 2 2" xfId="13378"/>
    <cellStyle name="常规 13 7 2 2" xfId="13379"/>
    <cellStyle name="常规 10 2 5 3 3 3" xfId="13380"/>
    <cellStyle name="常规 5 2 2 4 2 2 3" xfId="13381"/>
    <cellStyle name="常规 9 6 4 4 3" xfId="13382"/>
    <cellStyle name="常规 3 7 6 3" xfId="13383"/>
    <cellStyle name="常规 57 2 2 4" xfId="13384"/>
    <cellStyle name="常规 2 2 3 3 3 5 2 2" xfId="13385"/>
    <cellStyle name="常规 19 2 4 2 2" xfId="13386"/>
    <cellStyle name="常规 24 2 4 2 2" xfId="13387"/>
    <cellStyle name="常规 2 2 3 3 2 5 2" xfId="13388"/>
    <cellStyle name="常规 10 2 5 3 4 3" xfId="13389"/>
    <cellStyle name="60% - 强调文字颜色 4 2 3 2 3 3" xfId="13390"/>
    <cellStyle name="60% - 强调文字颜色 1 2 3 2 3" xfId="13391"/>
    <cellStyle name="常规 21 2 6 2 2" xfId="13392"/>
    <cellStyle name="常规 5 2 2 4 2 3 3" xfId="13393"/>
    <cellStyle name="常规 10 2 5 3 5 2" xfId="13394"/>
    <cellStyle name="常规 5 2 2 4 2 4 2" xfId="13395"/>
    <cellStyle name="常规 5 2 4 2 5" xfId="13396"/>
    <cellStyle name="常规 10 2 5 3 5 2 2" xfId="13397"/>
    <cellStyle name="常规 2 6 2 8" xfId="13398"/>
    <cellStyle name="常规 3 3 4 8" xfId="13399"/>
    <cellStyle name="常规 5 2 4 2 5 2" xfId="13400"/>
    <cellStyle name="常规 10 2 5 3 5 3" xfId="13401"/>
    <cellStyle name="常规 3 4 2 3 3 2 2" xfId="13402"/>
    <cellStyle name="常规 21 2 6 3 2" xfId="13403"/>
    <cellStyle name="常规 5 2 4 2 6" xfId="13404"/>
    <cellStyle name="常规 3 3 2 2 7 2 2" xfId="13405"/>
    <cellStyle name="常规 10 2 5 3 6" xfId="13406"/>
    <cellStyle name="60% - 强调文字颜色 4 2 3 2 5" xfId="13407"/>
    <cellStyle name="60% - 强调文字颜色 1 2 3 4" xfId="13408"/>
    <cellStyle name="常规 3 2 3 3 2 3 4 3" xfId="13409"/>
    <cellStyle name="常规 2 8 2 3 3 2 2" xfId="13410"/>
    <cellStyle name="常规 10 2 5 3 7" xfId="13411"/>
    <cellStyle name="60% - 强调文字颜色 4 2 3 2 6" xfId="13412"/>
    <cellStyle name="60% - 强调文字颜色 1 2 3 5" xfId="13413"/>
    <cellStyle name="常规 6 5 2 2 3 4 2 2" xfId="13414"/>
    <cellStyle name="常规 2 6 3 4 2" xfId="13415"/>
    <cellStyle name="常规 21 2 3 3 3 2" xfId="13416"/>
    <cellStyle name="常规 10 2 5 4" xfId="13417"/>
    <cellStyle name="常规 2 2 2 3 4 3 6" xfId="13418"/>
    <cellStyle name="40% - 强调文字颜色 2 2 2 2 3" xfId="13419"/>
    <cellStyle name="常规 8 3 6 3 3" xfId="13420"/>
    <cellStyle name="常规 2 5 4 2 4 3" xfId="13421"/>
    <cellStyle name="常规 2 2 6 3 2 2" xfId="13422"/>
    <cellStyle name="常规 2 3 5 2 3 2 3" xfId="13423"/>
    <cellStyle name="强调文字颜色 3 2" xfId="13424"/>
    <cellStyle name="常规 6 5 2 2 2 4 4 2" xfId="13425"/>
    <cellStyle name="常规 10 2 5 4 3 2" xfId="13426"/>
    <cellStyle name="60% - 强调文字颜色 4 2 3 3 2 2" xfId="13427"/>
    <cellStyle name="常规 10 2 5 4 3 3" xfId="13428"/>
    <cellStyle name="60% - 强调文字颜色 4 2 3 3 2 3" xfId="13429"/>
    <cellStyle name="常规 10 2 5 4 4 2" xfId="13430"/>
    <cellStyle name="60% - 强调文字颜色 4 2 3 3 3 2" xfId="13431"/>
    <cellStyle name="60% - 强调文字颜色 1 2 4 2 2" xfId="13432"/>
    <cellStyle name="常规 5 2 2 4 3 3 2" xfId="13433"/>
    <cellStyle name="常规 10 2 5 4 4 3" xfId="13434"/>
    <cellStyle name="60% - 强调文字颜色 4 2 3 3 3 3" xfId="13435"/>
    <cellStyle name="60% - 强调文字颜色 1 2 4 2 3" xfId="13436"/>
    <cellStyle name="常规 21 2 7 2 2" xfId="13437"/>
    <cellStyle name="常规 10 2 5 4 5" xfId="13438"/>
    <cellStyle name="常规 4 2 2 4 2 2 2 2" xfId="13439"/>
    <cellStyle name="60% - 强调文字颜色 4 2 3 3 4" xfId="13440"/>
    <cellStyle name="60% - 强调文字颜色 1 2 4 3" xfId="13441"/>
    <cellStyle name="常规 5 2 2 4 3 4" xfId="13442"/>
    <cellStyle name="常规 3 2 2 2 2 2 5 2 2" xfId="13443"/>
    <cellStyle name="60% - 强调文字颜色 4 2 3 3 4 3" xfId="13444"/>
    <cellStyle name="60% - 强调文字颜色 1 2 4 3 3" xfId="13445"/>
    <cellStyle name="常规 5 2 5 2 6" xfId="13446"/>
    <cellStyle name="常规 10 2 5 4 6" xfId="13447"/>
    <cellStyle name="60% - 强调文字颜色 4 2 3 3 5" xfId="13448"/>
    <cellStyle name="60% - 强调文字颜色 1 2 4 4" xfId="13449"/>
    <cellStyle name="常规 10 2 5 4 7" xfId="13450"/>
    <cellStyle name="常规 2 6 3 5 2" xfId="13451"/>
    <cellStyle name="强调文字颜色 6 2 7" xfId="13452"/>
    <cellStyle name="常规 10 2 5 5" xfId="13453"/>
    <cellStyle name="20% - 强调文字颜色 3 2 2 2" xfId="13454"/>
    <cellStyle name="常规 2 3 3 3 5" xfId="13455"/>
    <cellStyle name="常规 6 8 5 3 2 2" xfId="13456"/>
    <cellStyle name="常规 2 2 3 2 4 5" xfId="13457"/>
    <cellStyle name="常规 10 6 2 4 3" xfId="13458"/>
    <cellStyle name="60% - 强调文字颜色 4 2 7" xfId="13459"/>
    <cellStyle name="常规 9 5 4 3 2 2" xfId="13460"/>
    <cellStyle name="常规 18 3 4" xfId="13461"/>
    <cellStyle name="常规 23 3 4" xfId="13462"/>
    <cellStyle name="常规 4 2 3 6 2 2" xfId="13463"/>
    <cellStyle name="常规 6 2 8 6" xfId="13464"/>
    <cellStyle name="常规 10 2 5 6" xfId="13465"/>
    <cellStyle name="常规 10 2 5 6 2" xfId="13466"/>
    <cellStyle name="20% - 强调文字颜色 3 2 2 3 2" xfId="13467"/>
    <cellStyle name="常规 2 3 3 3 6 2" xfId="13468"/>
    <cellStyle name="常规 7 2 4 4 2 6" xfId="13469"/>
    <cellStyle name="常规 2 2 9 2 3 6" xfId="13470"/>
    <cellStyle name="40% - 强调文字颜色 1 2 2 4 4 3" xfId="13471"/>
    <cellStyle name="20% - 强调文字颜色 3 2 2 3 2 2" xfId="13472"/>
    <cellStyle name="常规 2 3 3 3 6 2 2" xfId="13473"/>
    <cellStyle name="常规 7 2 5 4 2 3" xfId="13474"/>
    <cellStyle name="常规 2 2 9 2 3 6 2" xfId="13475"/>
    <cellStyle name="常规 10 2 5 6 3" xfId="13476"/>
    <cellStyle name="20% - 强调文字颜色 3 2 2 3 3" xfId="13477"/>
    <cellStyle name="常规 2 3 3 3 6 3" xfId="13478"/>
    <cellStyle name="60% - 强调文字颜色 4 2 3 5 2" xfId="13479"/>
    <cellStyle name="常规 2 2 9 2 3 7" xfId="13480"/>
    <cellStyle name="输入 2 2 8 2" xfId="13481"/>
    <cellStyle name="常规 5 2 2 4 5 2" xfId="13482"/>
    <cellStyle name="常规 2 2 4 8 2 2" xfId="13483"/>
    <cellStyle name="常规 6 6 2 6 4 2 2" xfId="13484"/>
    <cellStyle name="常规 6 2 4 3 6" xfId="13485"/>
    <cellStyle name="常规 2 4 3 3 4 3" xfId="13486"/>
    <cellStyle name="强调文字颜色 3 2 4 2 2 2" xfId="13487"/>
    <cellStyle name="60% - 强调文字颜色 5 2 2 2 3 3 2" xfId="13488"/>
    <cellStyle name="常规 3 2 3 6 6" xfId="13489"/>
    <cellStyle name="常规 51 2 3 3 3" xfId="13490"/>
    <cellStyle name="常规 46 2 3 3 3" xfId="13491"/>
    <cellStyle name="常规 12 4 2 3 2 2" xfId="13492"/>
    <cellStyle name="常规 2 4 3 3 4 4" xfId="13493"/>
    <cellStyle name="60% - 强调文字颜色 5 2 2 2 3 3 3" xfId="13494"/>
    <cellStyle name="常规 3 2 3 6 7" xfId="13495"/>
    <cellStyle name="常规 6 11 4 6" xfId="13496"/>
    <cellStyle name="标题 5 7 2" xfId="13497"/>
    <cellStyle name="常规 2 4 3 3 4 4 2" xfId="13498"/>
    <cellStyle name="常规 4 2 5 2 8" xfId="13499"/>
    <cellStyle name="常规 8 2 5 2 4 3" xfId="13500"/>
    <cellStyle name="常规 3 4 3 3" xfId="13501"/>
    <cellStyle name="常规 6 6 2 2 3 2 5 2" xfId="13502"/>
    <cellStyle name="常规 15 3 2 2 3 4 2 2" xfId="13503"/>
    <cellStyle name="常规 10 2 6 2 2 3 2" xfId="13504"/>
    <cellStyle name="常规 17 3 2 3" xfId="13505"/>
    <cellStyle name="常规 22 3 2 3" xfId="13506"/>
    <cellStyle name="差 2 8" xfId="13507"/>
    <cellStyle name="常规 6 2 2 2 2 2 8" xfId="13508"/>
    <cellStyle name="常规 2 2 4 2 6 3" xfId="13509"/>
    <cellStyle name="常规 6 2 4 6" xfId="13510"/>
    <cellStyle name="注释 2 2 2 9 2" xfId="13511"/>
    <cellStyle name="常规 10 2 6 2 2 3 3" xfId="13512"/>
    <cellStyle name="常规 22 3 2 4" xfId="13513"/>
    <cellStyle name="常规 17 3 2 4" xfId="13514"/>
    <cellStyle name="差 2 9" xfId="13515"/>
    <cellStyle name="常规 6 2 2 2 2 2 9" xfId="13516"/>
    <cellStyle name="常规 9 2 2 4 3 2" xfId="13517"/>
    <cellStyle name="常规 2 3 2 3 2 2 3 2 2" xfId="13518"/>
    <cellStyle name="常规 2 4 3 3 4 5" xfId="13519"/>
    <cellStyle name="常规 3 5 2 2 3 2 2" xfId="13520"/>
    <cellStyle name="常规 2 2 3 4 4 2 2 2" xfId="13521"/>
    <cellStyle name="常规 2 4 3 3 4 5 2" xfId="13522"/>
    <cellStyle name="常规 38 2 2 6" xfId="13523"/>
    <cellStyle name="常规 43 2 2 6" xfId="13524"/>
    <cellStyle name="常规 3 4 4 3" xfId="13525"/>
    <cellStyle name="常规 6 7 2 11" xfId="13526"/>
    <cellStyle name="常规 2 4 2 2 4 5" xfId="13527"/>
    <cellStyle name="常规 2 4 3 3 4 6" xfId="13528"/>
    <cellStyle name="常规 2 7 3 2 3 2 2" xfId="13529"/>
    <cellStyle name="常规 44 2 6 3" xfId="13530"/>
    <cellStyle name="常规 39 2 6 3" xfId="13531"/>
    <cellStyle name="60% - 强调文字颜色 4 2 2 2 2" xfId="13532"/>
    <cellStyle name="常规 2 4 3 3 4 6 2" xfId="13533"/>
    <cellStyle name="常规 38 2 3 6" xfId="13534"/>
    <cellStyle name="常规 3 4 5 3" xfId="13535"/>
    <cellStyle name="好 2 9 2 2" xfId="13536"/>
    <cellStyle name="常规 2 4 3 3 4 7" xfId="13537"/>
    <cellStyle name="常规 10 10 2 2 3 2" xfId="13538"/>
    <cellStyle name="常规 2 2 9 2 4 4" xfId="13539"/>
    <cellStyle name="常规 2 2 9 2 4 5" xfId="13540"/>
    <cellStyle name="常规 2 2 3 2 2 8 2" xfId="13541"/>
    <cellStyle name="常规 7 6 2 3 6" xfId="13542"/>
    <cellStyle name="常规 5 2 6 2 5" xfId="13543"/>
    <cellStyle name="20% - 强调文字颜色 3 2 2 2 5 2" xfId="13544"/>
    <cellStyle name="常规 7 2 5 3 5 3" xfId="13545"/>
    <cellStyle name="常规 10 6 8" xfId="13546"/>
    <cellStyle name="常规 10 2 2 2 2 2 4 2" xfId="13547"/>
    <cellStyle name="常规 5 3 2 3 4 2" xfId="13548"/>
    <cellStyle name="强调文字颜色 3 2 2 3 3 2 2" xfId="13549"/>
    <cellStyle name="60% - 强调文字颜色 5 2 2 2 3 4 2" xfId="13550"/>
    <cellStyle name="常规 6 2 2 5 3 2 2" xfId="13551"/>
    <cellStyle name="常规 17 8" xfId="13552"/>
    <cellStyle name="常规 22 8" xfId="13553"/>
    <cellStyle name="常规 2 3 2 4 3" xfId="13554"/>
    <cellStyle name="常规 10 2 6 2 3 2 2" xfId="13555"/>
    <cellStyle name="20% - 强调文字颜色 6 2 5 3 3" xfId="13556"/>
    <cellStyle name="常规 3 4 2 2 2 4 3" xfId="13557"/>
    <cellStyle name="输入 2 2 3 3 2" xfId="13558"/>
    <cellStyle name="常规 5 2 6 2 5 2" xfId="13559"/>
    <cellStyle name="60% - 强调文字颜色 6 2 3 8 3" xfId="13560"/>
    <cellStyle name="常规 19 5 4" xfId="13561"/>
    <cellStyle name="常规 8 3 6 2 2" xfId="13562"/>
    <cellStyle name="常规 2 2 2 3 4 2 5" xfId="13563"/>
    <cellStyle name="注释 2 3 3 3" xfId="13564"/>
    <cellStyle name="常规 10 8 2 2 5 2" xfId="13565"/>
    <cellStyle name="常规 3 2 2 2 3 2 2 4 2" xfId="13566"/>
    <cellStyle name="常规 2 3 2 4 3 2" xfId="13567"/>
    <cellStyle name="常规 10 2 6 2 3 2 2 2" xfId="13568"/>
    <cellStyle name="常规 2 2 2 5 3 3 3" xfId="13569"/>
    <cellStyle name="常规 6 11 5 2" xfId="13570"/>
    <cellStyle name="常规 59 3 4 2 2" xfId="13571"/>
    <cellStyle name="常规 4 2 4 2 2 2 2 2" xfId="13572"/>
    <cellStyle name="常规 6 10 2 2 3" xfId="13573"/>
    <cellStyle name="常规 10 2 6 2 3 3" xfId="13574"/>
    <cellStyle name="常规 5 2 6 2 6" xfId="13575"/>
    <cellStyle name="60% - 强调文字颜色 5 2 2 2 3 4 3" xfId="13576"/>
    <cellStyle name="常规 17 9" xfId="13577"/>
    <cellStyle name="常规 22 9" xfId="13578"/>
    <cellStyle name="常规 2 3 2 2 6 3" xfId="13579"/>
    <cellStyle name="常规 7 2 3 3 2 7" xfId="13580"/>
    <cellStyle name="常规 2 4 3 3 5 4 2" xfId="13581"/>
    <cellStyle name="20% - 强调文字颜色 4 2 2 2 4 2" xfId="13582"/>
    <cellStyle name="常规 8 2 5 3 4 3" xfId="13583"/>
    <cellStyle name="常规 3 5 3 3" xfId="13584"/>
    <cellStyle name="40% - 强调文字颜色 6 2 2 10 2" xfId="13585"/>
    <cellStyle name="常规 3 9 2 2 4 3" xfId="13586"/>
    <cellStyle name="60% - 强调文字颜色 6 2 2 4 3 3" xfId="13587"/>
    <cellStyle name="常规 2 4 4 5 8" xfId="13588"/>
    <cellStyle name="40% - 强调文字颜色 6 2 2 11" xfId="13589"/>
    <cellStyle name="常规 6 12 4 7" xfId="13590"/>
    <cellStyle name="常规 6 3 3 4 7 2" xfId="13591"/>
    <cellStyle name="常规 6 6 2 2 3 5 2" xfId="13592"/>
    <cellStyle name="常规 3 2 5 3 3" xfId="13593"/>
    <cellStyle name="常规 7 2 2 3 2 2 4 3" xfId="13594"/>
    <cellStyle name="40% - 强调文字颜色 2 2 3 7" xfId="13595"/>
    <cellStyle name="常规 14 5 2" xfId="13596"/>
    <cellStyle name="常规 15 2 2 5" xfId="13597"/>
    <cellStyle name="常规 20 2 2 5" xfId="13598"/>
    <cellStyle name="常规 7 3 2 5 6" xfId="13599"/>
    <cellStyle name="常规 2 5 3 2 2 2 2" xfId="13600"/>
    <cellStyle name="常规 2 4 3 3 5 5" xfId="13601"/>
    <cellStyle name="20% - 强调文字颜色 4 2 2 2 5" xfId="13602"/>
    <cellStyle name="常规 2 3 2 6 3" xfId="13603"/>
    <cellStyle name="常规 6 6 3 4 2 3" xfId="13604"/>
    <cellStyle name="常规 3 8 5 3" xfId="13605"/>
    <cellStyle name="计算 2 2 3 4 2 2" xfId="13606"/>
    <cellStyle name="常规 10 2 6 2 4 3" xfId="13607"/>
    <cellStyle name="常规 21 3 5 2 2" xfId="13608"/>
    <cellStyle name="常规 10 2 6 2 5" xfId="13609"/>
    <cellStyle name="常规 13 3 2 4 3 2" xfId="13610"/>
    <cellStyle name="常规 2 3 4 4 3" xfId="13611"/>
    <cellStyle name="常规 10 2 6 2 6" xfId="13612"/>
    <cellStyle name="常规 4 2 6 6 2" xfId="13613"/>
    <cellStyle name="20% - 强调文字颜色 1 2 7 2" xfId="13614"/>
    <cellStyle name="常规 10 2 6 2 6 2" xfId="13615"/>
    <cellStyle name="常规 4 2 6 6 2 2" xfId="13616"/>
    <cellStyle name="常规 5 3 3 3 5" xfId="13617"/>
    <cellStyle name="强调文字颜色 3 2 2 4 3 3" xfId="13618"/>
    <cellStyle name="常规 10 2 6 2 6 3" xfId="13619"/>
    <cellStyle name="常规 5 3 3 3 6" xfId="13620"/>
    <cellStyle name="常规 10 2 6 3 2" xfId="13621"/>
    <cellStyle name="60% - 强调文字颜色 6 2 2 2 7 3" xfId="13622"/>
    <cellStyle name="常规 2 4 3 4 4 3" xfId="13623"/>
    <cellStyle name="常规 5 5 2 2 4" xfId="13624"/>
    <cellStyle name="强调文字颜色 3 2 4 3 2 2" xfId="13625"/>
    <cellStyle name="常规 4 3 5 3 2 2" xfId="13626"/>
    <cellStyle name="常规 10 2 6 3 2 2" xfId="13627"/>
    <cellStyle name="常规 4 2 2 2 2 2 5 3" xfId="13628"/>
    <cellStyle name="常规 10 6 2 2 4 2 2" xfId="13629"/>
    <cellStyle name="常规 22 4 2 3 5 2" xfId="13630"/>
    <cellStyle name="常规 7 5 2 6 2 2" xfId="13631"/>
    <cellStyle name="常规 2 4 6 2 3" xfId="13632"/>
    <cellStyle name="常规 56 2 3 5" xfId="13633"/>
    <cellStyle name="常规 23 4 2 3" xfId="13634"/>
    <cellStyle name="常规 10 2 6 3 2 2 2" xfId="13635"/>
    <cellStyle name="常规 2 4 3 4 4 4" xfId="13636"/>
    <cellStyle name="常规 5 5 2 2 5" xfId="13637"/>
    <cellStyle name="常规 10 2 6 3 2 3" xfId="13638"/>
    <cellStyle name="常规 3 8 6 2" xfId="13639"/>
    <cellStyle name="常规 57 3 2 3" xfId="13640"/>
    <cellStyle name="常规 3 8 6 2 2" xfId="13641"/>
    <cellStyle name="常规 9 5 5" xfId="13642"/>
    <cellStyle name="常规 10 2 6 3 3 2 2" xfId="13643"/>
    <cellStyle name="常规 10 2 6 3 3 3" xfId="13644"/>
    <cellStyle name="常规 3 8 6 3" xfId="13645"/>
    <cellStyle name="常规 10 2 6 3 4 2 2" xfId="13646"/>
    <cellStyle name="常规 15 2 2 2 2 6" xfId="13647"/>
    <cellStyle name="强调文字颜色 1 2 5 5" xfId="13648"/>
    <cellStyle name="常规 2 2 3 3 4 5 2 2" xfId="13649"/>
    <cellStyle name="标题 1 3 2" xfId="13650"/>
    <cellStyle name="常规 24 3 4 2 2" xfId="13651"/>
    <cellStyle name="常规 2 2 3 4 2 5 2" xfId="13652"/>
    <cellStyle name="常规 2 10 2 2 3" xfId="13653"/>
    <cellStyle name="常规 10 2 6 3 4 3" xfId="13654"/>
    <cellStyle name="常规 10 2 6 3 5" xfId="13655"/>
    <cellStyle name="常规 6 4 3 8 2 2" xfId="13656"/>
    <cellStyle name="常规 6 3 2 2 2 4 4 3" xfId="13657"/>
    <cellStyle name="常规 10 2 6 3 5 2" xfId="13658"/>
    <cellStyle name="常规 5 3 4 2 5" xfId="13659"/>
    <cellStyle name="强调文字颜色 3 2 2 5 2 3" xfId="13660"/>
    <cellStyle name="常规 10 2 6 3 5 2 2" xfId="13661"/>
    <cellStyle name="常规 5 3 4 2 5 2" xfId="13662"/>
    <cellStyle name="常规 5 3 4 2 6" xfId="13663"/>
    <cellStyle name="常规 10 2 6 3 6" xfId="13664"/>
    <cellStyle name="常规 4 2 6 7 2" xfId="13665"/>
    <cellStyle name="20% - 强调文字颜色 1 2 8 2" xfId="13666"/>
    <cellStyle name="常规 10 2 6 3 7" xfId="13667"/>
    <cellStyle name="常规 2 6 4 4 2" xfId="13668"/>
    <cellStyle name="强调文字颜色 6 2 2 2 2 5 2" xfId="13669"/>
    <cellStyle name="常规 10 2 6 4" xfId="13670"/>
    <cellStyle name="常规 10 2 6 4 2" xfId="13671"/>
    <cellStyle name="60% - 强调文字颜色 6 2 2 2 8 3" xfId="13672"/>
    <cellStyle name="常规 2 2 2 3 3 2 2" xfId="13673"/>
    <cellStyle name="常规 6 4 2 2 2 2 7" xfId="13674"/>
    <cellStyle name="常规 10 2 6 4 2 2" xfId="13675"/>
    <cellStyle name="60% - 强调文字颜色 3 2 2 5 6" xfId="13676"/>
    <cellStyle name="常规 2 3 4 3 2 3 3" xfId="13677"/>
    <cellStyle name="常规 2 2 2 3 3 2 2 2" xfId="13678"/>
    <cellStyle name="常规 6 4 2 2 2 2 7 2" xfId="13679"/>
    <cellStyle name="常规 10 2 6 4 2 2 2" xfId="13680"/>
    <cellStyle name="常规 2 2 2 3 3 2 2 2 2" xfId="13681"/>
    <cellStyle name="常规 10 2 6 4 2 3" xfId="13682"/>
    <cellStyle name="常规 2 2 2 3 3 2 2 3" xfId="13683"/>
    <cellStyle name="强调文字颜色 4 2 2 3 5 2" xfId="13684"/>
    <cellStyle name="常规 3 10 3 4" xfId="13685"/>
    <cellStyle name="常规 3 8 7 2" xfId="13686"/>
    <cellStyle name="常规 57 3 3 3" xfId="13687"/>
    <cellStyle name="常规 10 2 6 4 3 2 2" xfId="13688"/>
    <cellStyle name="常规 2 2 2 3 3 2 3 2 2" xfId="13689"/>
    <cellStyle name="常规 10 2 6 4 3 3" xfId="13690"/>
    <cellStyle name="常规 2 2 2 3 3 2 3 3" xfId="13691"/>
    <cellStyle name="常规 21 2 2 4 3 2 2" xfId="13692"/>
    <cellStyle name="常规 10 2 6 4 4 2" xfId="13693"/>
    <cellStyle name="常规 2 2 2 3 3 2 4 2" xfId="13694"/>
    <cellStyle name="注释 2 2 3 2 2" xfId="13695"/>
    <cellStyle name="常规 10 2 6 4 4 2 2" xfId="13696"/>
    <cellStyle name="常规 15 2 3 2 2 6" xfId="13697"/>
    <cellStyle name="强调文字颜色 2 2 5 5" xfId="13698"/>
    <cellStyle name="常规 10 2 6 4 4 3" xfId="13699"/>
    <cellStyle name="常规 10 2 6 4 5" xfId="13700"/>
    <cellStyle name="常规 4 2 2 4 2 3 2 2" xfId="13701"/>
    <cellStyle name="常规 9 2 6" xfId="13702"/>
    <cellStyle name="常规 59 3 2 2 2" xfId="13703"/>
    <cellStyle name="常规 8 2 3 5 3 2" xfId="13704"/>
    <cellStyle name="常规 2 2 2 3 3 2 5" xfId="13705"/>
    <cellStyle name="常规 8 3 5 2 2" xfId="13706"/>
    <cellStyle name="注释 2 2 3 3" xfId="13707"/>
    <cellStyle name="常规 10 2 6 4 5 2" xfId="13708"/>
    <cellStyle name="常规 9 2 6 2" xfId="13709"/>
    <cellStyle name="常规 2 2 2 3 3 2 5 2" xfId="13710"/>
    <cellStyle name="常规 8 3 5 2 2 2" xfId="13711"/>
    <cellStyle name="注释 2 2 3 3 2" xfId="13712"/>
    <cellStyle name="常规 9 2 6 3" xfId="13713"/>
    <cellStyle name="常规 11 6 2 5 2 2" xfId="13714"/>
    <cellStyle name="常规 10 2 6 4 6" xfId="13715"/>
    <cellStyle name="20% - 强调文字颜色 1 2 9 2" xfId="13716"/>
    <cellStyle name="常规 7 2 3 4 4 4 2 2" xfId="13717"/>
    <cellStyle name="常规 9 2 7" xfId="13718"/>
    <cellStyle name="常规 10 2 6 4 7" xfId="13719"/>
    <cellStyle name="常规 2 6 4 5 2" xfId="13720"/>
    <cellStyle name="常规 9 2 8" xfId="13721"/>
    <cellStyle name="检查单元格 2 8 2" xfId="13722"/>
    <cellStyle name="常规 2 2 2 3 3 2 7" xfId="13723"/>
    <cellStyle name="注释 2 2 3 5" xfId="13724"/>
    <cellStyle name="常规 10 2 6 5" xfId="13725"/>
    <cellStyle name="常规 4 4 6 2 2" xfId="13726"/>
    <cellStyle name="20% - 强调文字颜色 3 2 3 2" xfId="13727"/>
    <cellStyle name="常规 2 3 3 4 5" xfId="13728"/>
    <cellStyle name="常规 27 4 2" xfId="13729"/>
    <cellStyle name="常规 32 4 2" xfId="13730"/>
    <cellStyle name="链接单元格 2 5" xfId="13731"/>
    <cellStyle name="常规 10 2 6 5 2" xfId="13732"/>
    <cellStyle name="20% - 强调文字颜色 3 2 3 2 2" xfId="13733"/>
    <cellStyle name="常规 2 3 3 4 5 2" xfId="13734"/>
    <cellStyle name="常规 4 5 2 3 3" xfId="13735"/>
    <cellStyle name="常规 2 2 2 3 3 3 2" xfId="13736"/>
    <cellStyle name="常规 3 8 8 2" xfId="13737"/>
    <cellStyle name="常规 57 3 4 3" xfId="13738"/>
    <cellStyle name="常规 27 3 2 3 2 2" xfId="13739"/>
    <cellStyle name="常规 10 2 6 6" xfId="13740"/>
    <cellStyle name="常规 10 2 6 8 2" xfId="13741"/>
    <cellStyle name="20% - 强调文字颜色 3 2 3 5 2" xfId="13742"/>
    <cellStyle name="常规 2 3 3 4 8 2" xfId="13743"/>
    <cellStyle name="常规 4 5 2 6 3" xfId="13744"/>
    <cellStyle name="常规 10 2 7 2 2" xfId="13745"/>
    <cellStyle name="常规 4 6 11" xfId="13746"/>
    <cellStyle name="常规 18 2 3 4" xfId="13747"/>
    <cellStyle name="常规 23 2 3 4" xfId="13748"/>
    <cellStyle name="常规 6 8 8 2 2" xfId="13749"/>
    <cellStyle name="常规 2 2 3 2 3 4 4" xfId="13750"/>
    <cellStyle name="常规 8 2 3 4 2 2 2" xfId="13751"/>
    <cellStyle name="常规 3 9 5 2 2 2" xfId="13752"/>
    <cellStyle name="常规 58 4 4 3" xfId="13753"/>
    <cellStyle name="常规 27 3 3 4 2 2" xfId="13754"/>
    <cellStyle name="常规 14 2 2 2 3" xfId="13755"/>
    <cellStyle name="常规 7 2 2 5 3 3" xfId="13756"/>
    <cellStyle name="常规 2 2 2 2 3 2 3 5" xfId="13757"/>
    <cellStyle name="常规 6 6 2 3 4 2 3" xfId="13758"/>
    <cellStyle name="常规 10 2 7 2 3 3" xfId="13759"/>
    <cellStyle name="60% - 强调文字颜色 1 2 2 2 3 6" xfId="13760"/>
    <cellStyle name="常规 15 3 2 4 5 2 2" xfId="13761"/>
    <cellStyle name="常规 3 3 2 4 2 3" xfId="13762"/>
    <cellStyle name="常规 12 2 2 3 3 2" xfId="13763"/>
    <cellStyle name="常规 10 7 2 4" xfId="13764"/>
    <cellStyle name="常规 3 9 5 3 2" xfId="13765"/>
    <cellStyle name="常规 10 2 7 2 4 3" xfId="13766"/>
    <cellStyle name="常规 21 4 5 2 2" xfId="13767"/>
    <cellStyle name="常规 3 9 5 4" xfId="13768"/>
    <cellStyle name="常规 3 9 5 4 2" xfId="13769"/>
    <cellStyle name="60% - 强调文字颜色 5 2 2 7" xfId="13770"/>
    <cellStyle name="常规 67 2 3" xfId="13771"/>
    <cellStyle name="常规 14 2 3 2 2" xfId="13772"/>
    <cellStyle name="常规 6 9 2 7 3" xfId="13773"/>
    <cellStyle name="常规 5 2 5 7" xfId="13774"/>
    <cellStyle name="常规 7 2 2 6 3 2" xfId="13775"/>
    <cellStyle name="常规 6 6 2 2 3 2 3 2 2" xfId="13776"/>
    <cellStyle name="常规 3 9 5 6" xfId="13777"/>
    <cellStyle name="常规 10 2 8 2 2" xfId="13778"/>
    <cellStyle name="常规 7 2 3 2 2 4 2" xfId="13779"/>
    <cellStyle name="常规 14 2 3 3" xfId="13780"/>
    <cellStyle name="常规 7 2 2 6 4" xfId="13781"/>
    <cellStyle name="常规 6 6 2 2 3 2 3 3" xfId="13782"/>
    <cellStyle name="常规 10 2 7 3" xfId="13783"/>
    <cellStyle name="常规 10 2 7 3 2" xfId="13784"/>
    <cellStyle name="好 4 3" xfId="13785"/>
    <cellStyle name="常规 54 2 2 3 3" xfId="13786"/>
    <cellStyle name="常规 49 2 2 3 3" xfId="13787"/>
    <cellStyle name="常规 6 2 2 6 6" xfId="13788"/>
    <cellStyle name="常规 2 4 4 4 4 3" xfId="13789"/>
    <cellStyle name="常规 5 6 2 2 4" xfId="13790"/>
    <cellStyle name="强调文字颜色 3 2 5 3 2 2" xfId="13791"/>
    <cellStyle name="常规 19 2 3 4" xfId="13792"/>
    <cellStyle name="常规 24 2 3 4" xfId="13793"/>
    <cellStyle name="常规 17 3 8" xfId="13794"/>
    <cellStyle name="常规 22 3 8" xfId="13795"/>
    <cellStyle name="标题 3 2 2" xfId="13796"/>
    <cellStyle name="常规 10 2 7 3 2 2 2" xfId="13797"/>
    <cellStyle name="常规 9 8 5 2" xfId="13798"/>
    <cellStyle name="常规 2 5 2 2 2 6" xfId="13799"/>
    <cellStyle name="常规 2 4 4 4 5 3" xfId="13800"/>
    <cellStyle name="常规 5 6 2 3 4" xfId="13801"/>
    <cellStyle name="常规 2 2 8 2 2 2" xfId="13802"/>
    <cellStyle name="常规 10 2 7 3 3 2 2" xfId="13803"/>
    <cellStyle name="常规 9 9 5 2" xfId="13804"/>
    <cellStyle name="常规 10 2 7 3 3 3" xfId="13805"/>
    <cellStyle name="常规 9 9 6" xfId="13806"/>
    <cellStyle name="常规 10 2 7 3 4 2" xfId="13807"/>
    <cellStyle name="链接单元格 2 2 7 3" xfId="13808"/>
    <cellStyle name="常规 6 9 2 7 2 2" xfId="13809"/>
    <cellStyle name="常规 5 2 5 6 2" xfId="13810"/>
    <cellStyle name="常规 10 2 9 3 2" xfId="13811"/>
    <cellStyle name="常规 7 2 3 2 3 5 2" xfId="13812"/>
    <cellStyle name="常规 10 2 7 3 4 2 2" xfId="13813"/>
    <cellStyle name="常规 10 2 7 3 4 3" xfId="13814"/>
    <cellStyle name="常规 21 2 3 3 5 2" xfId="13815"/>
    <cellStyle name="60% - 强调文字颜色 2 3 2" xfId="13816"/>
    <cellStyle name="常规 6 3 3 6 2 2" xfId="13817"/>
    <cellStyle name="常规 10 2 7 4" xfId="13818"/>
    <cellStyle name="常规 6 5 3 8 2 2" xfId="13819"/>
    <cellStyle name="常规 21 2 3 3 5 2 2" xfId="13820"/>
    <cellStyle name="常规 6 3 3 6 2 2 2" xfId="13821"/>
    <cellStyle name="常规 10 2 7 4 2" xfId="13822"/>
    <cellStyle name="常规 2 2 2 3 4 2 2" xfId="13823"/>
    <cellStyle name="常规 2 4 4 5 4 3" xfId="13824"/>
    <cellStyle name="强调文字颜色 3 2 5 4 2 2" xfId="13825"/>
    <cellStyle name="常规 10 2 7 4 2 2" xfId="13826"/>
    <cellStyle name="常规 2 2 2 3 4 2 2 2" xfId="13827"/>
    <cellStyle name="常规 6 10 2 2 3 5" xfId="13828"/>
    <cellStyle name="常规 2 5 2 2 3 6" xfId="13829"/>
    <cellStyle name="常规 6 2 4 3 2" xfId="13830"/>
    <cellStyle name="常规 10 2 7 5" xfId="13831"/>
    <cellStyle name="常规 10 2 7 5 2" xfId="13832"/>
    <cellStyle name="20% - 强调文字颜色 3 2 4 2 2" xfId="13833"/>
    <cellStyle name="常规 2 3 3 5 5 2" xfId="13834"/>
    <cellStyle name="常规 4 5 3 3 3" xfId="13835"/>
    <cellStyle name="常规 2 2 2 3 4 3 2" xfId="13836"/>
    <cellStyle name="常规 10 3 2 2 6" xfId="13837"/>
    <cellStyle name="常规 10 2 7 5 2 2" xfId="13838"/>
    <cellStyle name="常规 2 2 2 3 4 3 2 2" xfId="13839"/>
    <cellStyle name="常规 10 3 2 2 6 2" xfId="13840"/>
    <cellStyle name="常规 10 2 7 6 2" xfId="13841"/>
    <cellStyle name="20% - 强调文字颜色 3 2 4 3 2" xfId="13842"/>
    <cellStyle name="常规 2 3 3 5 6 2" xfId="13843"/>
    <cellStyle name="常规 4 5 3 4 3" xfId="13844"/>
    <cellStyle name="常规 6 6 2 2 2 2 4" xfId="13845"/>
    <cellStyle name="常规 7 4 5 7 2" xfId="13846"/>
    <cellStyle name="常规 13 2 4" xfId="13847"/>
    <cellStyle name="常规 6 8 2 3 5 2" xfId="13848"/>
    <cellStyle name="常规 10 2 7 6 2 2" xfId="13849"/>
    <cellStyle name="常规 10 3 3 2 2 2 3" xfId="13850"/>
    <cellStyle name="常规 6 2 4 5" xfId="13851"/>
    <cellStyle name="常规 2 2 2 3 4 4 2 2" xfId="13852"/>
    <cellStyle name="常规 10 3 2 3 6 2" xfId="13853"/>
    <cellStyle name="40% - 强调文字颜色 5 2 2 4 3" xfId="13854"/>
    <cellStyle name="常规 5 4 2 2" xfId="13855"/>
    <cellStyle name="60% - 强调文字颜色 4 2 2 2 3 4 2" xfId="13856"/>
    <cellStyle name="常规 5 2 2 5 3 2 2" xfId="13857"/>
    <cellStyle name="常规 4 3 2 2 2 7" xfId="13858"/>
    <cellStyle name="强调文字颜色 6 2 4 2 2" xfId="13859"/>
    <cellStyle name="常规 5 4 2 3" xfId="13860"/>
    <cellStyle name="60% - 强调文字颜色 4 2 2 2 3 4 3" xfId="13861"/>
    <cellStyle name="常规 10 3 3 2 2 6 2" xfId="13862"/>
    <cellStyle name="常规 6 2 8 4" xfId="13863"/>
    <cellStyle name="常规 10 2 8 2 2 2" xfId="13864"/>
    <cellStyle name="常规 7 2 3 2 2 4 2 2" xfId="13865"/>
    <cellStyle name="常规 14 2 3 3 2" xfId="13866"/>
    <cellStyle name="常规 5 2 6 7" xfId="13867"/>
    <cellStyle name="常规 7 2 2 6 4 2" xfId="13868"/>
    <cellStyle name="常规 10 2 8 3" xfId="13869"/>
    <cellStyle name="常规 7 2 3 2 2 5" xfId="13870"/>
    <cellStyle name="常规 10 2 8 3 2" xfId="13871"/>
    <cellStyle name="常规 7 2 3 2 2 5 2" xfId="13872"/>
    <cellStyle name="常规 10 2 8 3 2 2" xfId="13873"/>
    <cellStyle name="常规 7 2 3 2 2 5 2 2" xfId="13874"/>
    <cellStyle name="常规 14 2 4 3 2" xfId="13875"/>
    <cellStyle name="常规 14 2 4 4" xfId="13876"/>
    <cellStyle name="常规 55 2 2 4 2" xfId="13877"/>
    <cellStyle name="常规 10 2 8 4 2 2" xfId="13878"/>
    <cellStyle name="常规 7 2 3 2 2 6 2 2" xfId="13879"/>
    <cellStyle name="常规 14 2 5 3 2" xfId="13880"/>
    <cellStyle name="常规 10 2 8 6 2" xfId="13881"/>
    <cellStyle name="常规 5 4 3 2" xfId="13882"/>
    <cellStyle name="常规 10 2 2 6 2 2" xfId="13883"/>
    <cellStyle name="60% - 强调文字颜色 1 2 2 2 5" xfId="13884"/>
    <cellStyle name="常规 10 4 4 2 2" xfId="13885"/>
    <cellStyle name="常规 7 2 4 2 2 2 3 2" xfId="13886"/>
    <cellStyle name="常规 10 3 2 3" xfId="13887"/>
    <cellStyle name="常规 4 2 7 2 2 2" xfId="13888"/>
    <cellStyle name="常规 10 2 9 2 2" xfId="13889"/>
    <cellStyle name="常规 7 2 3 2 3 4 2" xfId="13890"/>
    <cellStyle name="常规 14 3 3 3" xfId="13891"/>
    <cellStyle name="常规 7 2 3 6 4" xfId="13892"/>
    <cellStyle name="常规 9 3 3 2 3 5" xfId="13893"/>
    <cellStyle name="常规 6 6 2 2 3 3 3 3" xfId="13894"/>
    <cellStyle name="常规 10 2 9 2 2 2" xfId="13895"/>
    <cellStyle name="常规 7 2 3 2 3 4 2 2" xfId="13896"/>
    <cellStyle name="常规 14 3 3 3 2" xfId="13897"/>
    <cellStyle name="常规 6 2 6 7" xfId="13898"/>
    <cellStyle name="常规 7 2 3 6 4 2" xfId="13899"/>
    <cellStyle name="常规 10 2 9 3" xfId="13900"/>
    <cellStyle name="常规 7 2 3 2 3 5" xfId="13901"/>
    <cellStyle name="常规 48 4 2 2" xfId="13902"/>
    <cellStyle name="常规 53 4 2 2" xfId="13903"/>
    <cellStyle name="60% - 强调文字颜色 2 2 2 4 2 3" xfId="13904"/>
    <cellStyle name="计算 2 3 6" xfId="13905"/>
    <cellStyle name="常规 2 2 4 2 2 2 6" xfId="13906"/>
    <cellStyle name="常规 17 2 2 6 2" xfId="13907"/>
    <cellStyle name="常规 22 2 2 6 2" xfId="13908"/>
    <cellStyle name="常规 10 2 9 4 2" xfId="13909"/>
    <cellStyle name="常规 9 4 6 2" xfId="13910"/>
    <cellStyle name="常规 2 2 2 3 6 2 2" xfId="13911"/>
    <cellStyle name="常规 4 3 4 5 2" xfId="13912"/>
    <cellStyle name="常规 10 2 9 4 2 2" xfId="13913"/>
    <cellStyle name="常规 10 5 8" xfId="13914"/>
    <cellStyle name="常规 10 2 2 2 2 2 3 2" xfId="13915"/>
    <cellStyle name="60% - 强调文字颜色 5 2 2 3 2" xfId="13916"/>
    <cellStyle name="40% - 强调文字颜色 1 2 2 3" xfId="13917"/>
    <cellStyle name="常规 7 3 6 4" xfId="13918"/>
    <cellStyle name="常规 14 3 5 3 2" xfId="13919"/>
    <cellStyle name="常规 4 2 3 2 2 3 3 2" xfId="13920"/>
    <cellStyle name="常规 10 2 9 4 3" xfId="13921"/>
    <cellStyle name="常规 14 3 5 4" xfId="13922"/>
    <cellStyle name="常规 2 3 6 2 3 2" xfId="13923"/>
    <cellStyle name="常规 4 2 3 2 2 3 4" xfId="13924"/>
    <cellStyle name="常规 7 3 10 2" xfId="13925"/>
    <cellStyle name="常规 6 3 2 5 2 3" xfId="13926"/>
    <cellStyle name="常规 21 2 2 2 5 3" xfId="13927"/>
    <cellStyle name="常规 10 2 9 5 2" xfId="13928"/>
    <cellStyle name="常规 13 3 2 2 3" xfId="13929"/>
    <cellStyle name="常规 2 2 2 3 6 3 2" xfId="13930"/>
    <cellStyle name="常规 4 3 4 6 2" xfId="13931"/>
    <cellStyle name="常规 6 8 3 6 2 2" xfId="13932"/>
    <cellStyle name="常规 10 3 4 2 6" xfId="13933"/>
    <cellStyle name="常规 10 2 9 5 2 2" xfId="13934"/>
    <cellStyle name="常规 13 3 2 2 3 2" xfId="13935"/>
    <cellStyle name="常规 11 5 8" xfId="13936"/>
    <cellStyle name="常规 10 2 2 2 2 3 3 2" xfId="13937"/>
    <cellStyle name="60% - 强调文字颜色 5 2 3 3 2" xfId="13938"/>
    <cellStyle name="常规 7 4 6 4" xfId="13939"/>
    <cellStyle name="20% - 强调文字颜色 3 2 6 2 3" xfId="13940"/>
    <cellStyle name="常规 46 2 2 2" xfId="13941"/>
    <cellStyle name="常规 51 2 2 2" xfId="13942"/>
    <cellStyle name="常规 10 2 9 6" xfId="13943"/>
    <cellStyle name="常规 2 8 4 2 2" xfId="13944"/>
    <cellStyle name="常规 6 5 7 3" xfId="13945"/>
    <cellStyle name="常规 2 8 4 2 2 2" xfId="13946"/>
    <cellStyle name="常规 3 2 3 3 4 5" xfId="13947"/>
    <cellStyle name="常规 6 5 7 3 2" xfId="13948"/>
    <cellStyle name="常规 6 2 4 4" xfId="13949"/>
    <cellStyle name="常规 10 3 3 2 2 2 2" xfId="13950"/>
    <cellStyle name="常规 6 3 3 3 2 7" xfId="13951"/>
    <cellStyle name="60% - 强调文字颜色 3 2 4 2" xfId="13952"/>
    <cellStyle name="常规 29 6 3" xfId="13953"/>
    <cellStyle name="常规 34 6 3" xfId="13954"/>
    <cellStyle name="60% - 强调文字颜色 5 2 2 2 8 2" xfId="13955"/>
    <cellStyle name="解释性文本 2 2 4 3" xfId="13956"/>
    <cellStyle name="常规 6 3 3 3 2 7 2" xfId="13957"/>
    <cellStyle name="60% - 强调文字颜色 3 2 4 2 2" xfId="13958"/>
    <cellStyle name="常规 10 3 2" xfId="13959"/>
    <cellStyle name="40% - 强调文字颜色 4 2 5 3 2" xfId="13960"/>
    <cellStyle name="常规 2 5 5 3 2 2" xfId="13961"/>
    <cellStyle name="常规 6 2 4 4 2 2" xfId="13962"/>
    <cellStyle name="常规 4 2 2 4 2 6" xfId="13963"/>
    <cellStyle name="常规 14 8 2" xfId="13964"/>
    <cellStyle name="40% - 强调文字颜色 1 17" xfId="13965"/>
    <cellStyle name="常规 10 3 2 2" xfId="13966"/>
    <cellStyle name="常规 2 2 3 2 5 4 3" xfId="13967"/>
    <cellStyle name="常规 23 4 3 3" xfId="13968"/>
    <cellStyle name="常规 10 2 5 2 7" xfId="13969"/>
    <cellStyle name="常规 10 3 2 2 2 2" xfId="13970"/>
    <cellStyle name="常规 3 2 2 4 4 6 2" xfId="13971"/>
    <cellStyle name="常规 10 3 2 2 2 3 2" xfId="13972"/>
    <cellStyle name="常规 10 3 2 2 2 4 2" xfId="13973"/>
    <cellStyle name="常规 2 7 2 5" xfId="13974"/>
    <cellStyle name="常规 10 3 2 2 2 4 2 2" xfId="13975"/>
    <cellStyle name="常规 2 7 2 5 2" xfId="13976"/>
    <cellStyle name="常规 10 3 2 2 2 4 3" xfId="13977"/>
    <cellStyle name="常规 9 6 2 4 2" xfId="13978"/>
    <cellStyle name="常规 2 2 12 5 2" xfId="13979"/>
    <cellStyle name="常规 2 7 2 6" xfId="13980"/>
    <cellStyle name="常规 6 6 7 4 2" xfId="13981"/>
    <cellStyle name="常规 5 2 4 2 8" xfId="13982"/>
    <cellStyle name="注释 2 2 2 5 3" xfId="13983"/>
    <cellStyle name="常规 10 3 2 2 2 5 2" xfId="13984"/>
    <cellStyle name="常规 2 7 3 5" xfId="13985"/>
    <cellStyle name="常规 3 3 2 5 2 2 2" xfId="13986"/>
    <cellStyle name="40% - 强调文字颜色 1 13 2" xfId="13987"/>
    <cellStyle name="60% - 强调文字颜色 5 2 2 3" xfId="13988"/>
    <cellStyle name="常规 2 7 3 5 2" xfId="13989"/>
    <cellStyle name="常规 10 3 2 2 2 5 3" xfId="13990"/>
    <cellStyle name="常规 9 6 2 5 2" xfId="13991"/>
    <cellStyle name="常规 2 2 12 6 2" xfId="13992"/>
    <cellStyle name="常规 2 7 3 6" xfId="13993"/>
    <cellStyle name="常规 6 6 7 5 2" xfId="13994"/>
    <cellStyle name="常规 10 3 2 2 2 6" xfId="13995"/>
    <cellStyle name="常规 2 7 4 5" xfId="13996"/>
    <cellStyle name="常规 10 3 2 2 2 7" xfId="13997"/>
    <cellStyle name="常规 7 2 3 4 4 2 2 2" xfId="13998"/>
    <cellStyle name="常规 2 4 3 2 2 6" xfId="13999"/>
    <cellStyle name="常规 10 3 2 2 3 2 2" xfId="14000"/>
    <cellStyle name="常规 2 4 3 2 2 6 2" xfId="14001"/>
    <cellStyle name="常规 2 2 5 3" xfId="14002"/>
    <cellStyle name="常规 7 2 2 2 2 2 4" xfId="14003"/>
    <cellStyle name="常规 10 3 2 2 3 2 2 2" xfId="14004"/>
    <cellStyle name="常规 2 2 3 3 4 4" xfId="14005"/>
    <cellStyle name="60% - 强调文字颜色 5 2 6" xfId="14006"/>
    <cellStyle name="常规 10 6 3 4 2" xfId="14007"/>
    <cellStyle name="20% - 强调文字颜色 5 2 2 4 3" xfId="14008"/>
    <cellStyle name="常规 19 3 3" xfId="14009"/>
    <cellStyle name="常规 24 3 3" xfId="14010"/>
    <cellStyle name="常规 2 4 3 2 2 7" xfId="14011"/>
    <cellStyle name="常规 10 3 2 2 3 2 3" xfId="14012"/>
    <cellStyle name="常规 9 6 3 2 2" xfId="14013"/>
    <cellStyle name="20% - 强调文字颜色 5 2 2 2 7 2" xfId="14014"/>
    <cellStyle name="常规 10 2 2 2 4 4" xfId="14015"/>
    <cellStyle name="常规 2 2 3 3 2 8 2" xfId="14016"/>
    <cellStyle name="常规 2 2 2 2 4 5 2 2" xfId="14017"/>
    <cellStyle name="常规 10 2 2 4 6 2" xfId="14018"/>
    <cellStyle name="40% - 强调文字颜色 4 2 3 4 3" xfId="14019"/>
    <cellStyle name="常规 6 4 3 4 3 3 2" xfId="14020"/>
    <cellStyle name="强调文字颜色 6 2 2 5 2 2" xfId="14021"/>
    <cellStyle name="40% - 强调文字颜色 1 4 2" xfId="14022"/>
    <cellStyle name="常规 2 4 3 2 3 6" xfId="14023"/>
    <cellStyle name="常规 10 3 2 2 3 3 2" xfId="14024"/>
    <cellStyle name="强调文字颜色 6 2 2 5 2 2 2" xfId="14025"/>
    <cellStyle name="常规 7 5 6 3" xfId="14026"/>
    <cellStyle name="常规 45 2 6 2" xfId="14027"/>
    <cellStyle name="常规 50 2 6 2" xfId="14028"/>
    <cellStyle name="常规 15 2 6 4 2 2" xfId="14029"/>
    <cellStyle name="40% - 强调文字颜色 6 2 2 2 2 3 3" xfId="14030"/>
    <cellStyle name="常规 4 2 4 3 6 2" xfId="14031"/>
    <cellStyle name="常规 2 4 3 2 3 7" xfId="14032"/>
    <cellStyle name="强调文字颜色 6 2 2 5 3 2" xfId="14033"/>
    <cellStyle name="40% - 强调文字颜色 1 5 2" xfId="14034"/>
    <cellStyle name="常规 6 4 3 6 2 2 2" xfId="14035"/>
    <cellStyle name="常规 10 2 4 3 5 2" xfId="14036"/>
    <cellStyle name="常规 38" xfId="14037"/>
    <cellStyle name="常规 43" xfId="14038"/>
    <cellStyle name="常规 2 4 3 2 4 6" xfId="14039"/>
    <cellStyle name="常规 2 7 3 2 2 2 2" xfId="14040"/>
    <cellStyle name="20% - 强调文字颜色 4 2 2 12" xfId="14041"/>
    <cellStyle name="常规 10 3 2 2 3 4 2" xfId="14042"/>
    <cellStyle name="常规 2 8 2 5" xfId="14043"/>
    <cellStyle name="常规 10 3 2 2 3 4 2 2" xfId="14044"/>
    <cellStyle name="常规 2 8 2 5 2" xfId="14045"/>
    <cellStyle name="常规 2 4 3 2 4 7" xfId="14046"/>
    <cellStyle name="常规 10 2 2 2 2 2 5 2 2" xfId="14047"/>
    <cellStyle name="常规 10 7 8 2" xfId="14048"/>
    <cellStyle name="常规 6 3 4 9" xfId="14049"/>
    <cellStyle name="常规 10 3 2 2 3 4 3" xfId="14050"/>
    <cellStyle name="常规 9 6 3 4 2" xfId="14051"/>
    <cellStyle name="20% - 强调文字颜色 5 2 2 2 9 2" xfId="14052"/>
    <cellStyle name="常规 2 8 2 6" xfId="14053"/>
    <cellStyle name="常规 10 3 2 2 3 5 2" xfId="14054"/>
    <cellStyle name="常规 2 3 2 10" xfId="14055"/>
    <cellStyle name="常规 2 8 3 5" xfId="14056"/>
    <cellStyle name="常规 10 3 2 2 3 6" xfId="14057"/>
    <cellStyle name="常规 2 4 3 4 2 6" xfId="14058"/>
    <cellStyle name="常规 2 2 9 3 2 3" xfId="14059"/>
    <cellStyle name="常规 21 2 3 4 3 3" xfId="14060"/>
    <cellStyle name="常规 10 8 4 6 2" xfId="14061"/>
    <cellStyle name="常规 2 2 2 3 4 3 2 3" xfId="14062"/>
    <cellStyle name="常规 10 8 4 7" xfId="14063"/>
    <cellStyle name="常规 10 3 2 2 7 2" xfId="14064"/>
    <cellStyle name="常规 9 2 2 2 4 2 2 2" xfId="14065"/>
    <cellStyle name="常规 2 2 2 3 4 3 3 2" xfId="14066"/>
    <cellStyle name="常规 6 2 4 4 2 3" xfId="14067"/>
    <cellStyle name="常规 2 2 3 2 6 2 2" xfId="14068"/>
    <cellStyle name="常规 4 2 2 4 2 7" xfId="14069"/>
    <cellStyle name="强调文字颜色 5 2 6 2 2" xfId="14070"/>
    <cellStyle name="40% - 强调文字颜色 1 18" xfId="14071"/>
    <cellStyle name="常规 2 5 3 5 2 2 2" xfId="14072"/>
    <cellStyle name="常规 3 3 2 2 2 7 2" xfId="14073"/>
    <cellStyle name="常规 10 5 2 4" xfId="14074"/>
    <cellStyle name="强调文字颜色 5 2 11 2 2" xfId="14075"/>
    <cellStyle name="常规 21 4 3 4 2" xfId="14076"/>
    <cellStyle name="常规 10 3 2 3 3 2" xfId="14077"/>
    <cellStyle name="常规 9 2 2 3 2 3 5" xfId="14078"/>
    <cellStyle name="常规 2 4 4 2 2 6" xfId="14079"/>
    <cellStyle name="20% - 强调文字颜色 6 2 2 4 2 3" xfId="14080"/>
    <cellStyle name="常规 3 2 2 4 2 2 2 3" xfId="14081"/>
    <cellStyle name="常规 15 2 3 2 3 4 2" xfId="14082"/>
    <cellStyle name="强调文字颜色 2 2 6 3 2" xfId="14083"/>
    <cellStyle name="常规 10 3 2 3 5" xfId="14084"/>
    <cellStyle name="常规 6 4 4 4 2 2" xfId="14085"/>
    <cellStyle name="常规 10 3 2 3 6" xfId="14086"/>
    <cellStyle name="常规 2 2 5 2 6 2 2" xfId="14087"/>
    <cellStyle name="常规 6 4 4 4 2 3" xfId="14088"/>
    <cellStyle name="常规 2 2 2 3 4 4 2" xfId="14089"/>
    <cellStyle name="常规 10 3 2 3 7" xfId="14090"/>
    <cellStyle name="常规 9 2 2 2 4 3 2" xfId="14091"/>
    <cellStyle name="常规 2 2 2 3 4 4 3" xfId="14092"/>
    <cellStyle name="常规 10 3 2 4 3 2 2" xfId="14093"/>
    <cellStyle name="常规 10 17" xfId="14094"/>
    <cellStyle name="常规 2 2 2 8 2 2" xfId="14095"/>
    <cellStyle name="常规 6 6 2 4 4 2 2" xfId="14096"/>
    <cellStyle name="常规 15 3 2 2 3 4" xfId="14097"/>
    <cellStyle name="常规 10 3 2 4 4 2 2" xfId="14098"/>
    <cellStyle name="40% - 强调文字颜色 5 2 3 2 3 2" xfId="14099"/>
    <cellStyle name="常规 2 2 2 9 2 2" xfId="14100"/>
    <cellStyle name="常规 6 6 2 4 5 2 2" xfId="14101"/>
    <cellStyle name="常规 10 3 2 4 5 2 2" xfId="14102"/>
    <cellStyle name="40% - 强调文字颜色 5 2 3 3 3 2" xfId="14103"/>
    <cellStyle name="强调文字颜色 4 2 2 2 10 2" xfId="14104"/>
    <cellStyle name="常规 10 3 2 4 5 3" xfId="14105"/>
    <cellStyle name="常规 2 2 2 5 2 3 2 2" xfId="14106"/>
    <cellStyle name="40% - 强调文字颜色 5 2 3 3 4" xfId="14107"/>
    <cellStyle name="强调文字颜色 4 2 2 2 11" xfId="14108"/>
    <cellStyle name="常规 3 3 2 3 4 3 2" xfId="14109"/>
    <cellStyle name="40% - 强调文字颜色 3 2 2 3 2 3" xfId="14110"/>
    <cellStyle name="常规 2 2 2 7 2" xfId="14111"/>
    <cellStyle name="常规 6 6 2 4 3 2" xfId="14112"/>
    <cellStyle name="常规 5 2 5 2 3 2 2" xfId="14113"/>
    <cellStyle name="链接单元格 2 2 3 4 2 2" xfId="14114"/>
    <cellStyle name="常规 16 4 3 2" xfId="14115"/>
    <cellStyle name="常规 21 4 3 2" xfId="14116"/>
    <cellStyle name="常规 7 4 4 6 3" xfId="14117"/>
    <cellStyle name="常规 10 2 2 2 2 7 2" xfId="14118"/>
    <cellStyle name="常规 3 3 2 3 4 3 3" xfId="14119"/>
    <cellStyle name="常规 9 2 3 9 2" xfId="14120"/>
    <cellStyle name="常规 4 3 4 2 4 2" xfId="14121"/>
    <cellStyle name="常规 47 3 4 3" xfId="14122"/>
    <cellStyle name="常规 52 3 4 3" xfId="14123"/>
    <cellStyle name="常规 6 9 3 2 7 2" xfId="14124"/>
    <cellStyle name="常规 6 6 3 3 2 2 2 2" xfId="14125"/>
    <cellStyle name="常规 10 3 2 5" xfId="14126"/>
    <cellStyle name="常规 10 3 2 6" xfId="14127"/>
    <cellStyle name="常规 10 3 2 6 2 2" xfId="14128"/>
    <cellStyle name="60% - 强调文字颜色 2 2 2 2 5" xfId="14129"/>
    <cellStyle name="常规 11 4 4 2 2" xfId="14130"/>
    <cellStyle name="常规 7 2 4 3 2 2 3 2" xfId="14131"/>
    <cellStyle name="常规 2 2 4 7 2" xfId="14132"/>
    <cellStyle name="40% - 强调文字颜色 3 2 2 5 2 3" xfId="14133"/>
    <cellStyle name="常规 6 6 2 6 3 2" xfId="14134"/>
    <cellStyle name="常规 6 2 4 4 3" xfId="14135"/>
    <cellStyle name="汇总 2 2 9 2" xfId="14136"/>
    <cellStyle name="常规 4 2 2 4 3 6" xfId="14137"/>
    <cellStyle name="常规 14 9 2" xfId="14138"/>
    <cellStyle name="常规 6 2 4 4 3 2 2" xfId="14139"/>
    <cellStyle name="常规 2 3 6 2 4 2" xfId="14140"/>
    <cellStyle name="常规 7 3 11 2" xfId="14141"/>
    <cellStyle name="常规 11 2 2 2" xfId="14142"/>
    <cellStyle name="常规 6 5 3 2 4 4 3" xfId="14143"/>
    <cellStyle name="计算 2 2 9 2" xfId="14144"/>
    <cellStyle name="常规 2 3 6 2 4 2 2" xfId="14145"/>
    <cellStyle name="常规 11 2 2 2 2" xfId="14146"/>
    <cellStyle name="20% - 强调文字颜色 1 2 6 5" xfId="14147"/>
    <cellStyle name="常规 15 2 11" xfId="14148"/>
    <cellStyle name="常规 2 2 3 2 4 2 3 3" xfId="14149"/>
    <cellStyle name="常规 10 3 3 2 2 5" xfId="14150"/>
    <cellStyle name="常规 6 6 2 3 6 3" xfId="14151"/>
    <cellStyle name="常规 2 2 2 2 2 2 2 2 3 2" xfId="14152"/>
    <cellStyle name="常规 2 4 2 3 2 3 3" xfId="14153"/>
    <cellStyle name="常规 2 3 6 2 4 3 2" xfId="14154"/>
    <cellStyle name="常规 11 2 2 3 2" xfId="14155"/>
    <cellStyle name="常规 6 8 7 3" xfId="14156"/>
    <cellStyle name="常规 2 8 7 2 2" xfId="14157"/>
    <cellStyle name="常规 15 2 2 2 3 4 2 2" xfId="14158"/>
    <cellStyle name="常规 3 2 2 3 2 2 2 3 2" xfId="14159"/>
    <cellStyle name="常规 6 13 2 3 2" xfId="14160"/>
    <cellStyle name="强调文字颜色 1 2 6 3 2 2" xfId="14161"/>
    <cellStyle name="强调文字颜色 5 2 6 6" xfId="14162"/>
    <cellStyle name="常规 6 2 4 2 8 2" xfId="14163"/>
    <cellStyle name="常规 12 3 2 3 3" xfId="14164"/>
    <cellStyle name="常规 6 2 4 2 9" xfId="14165"/>
    <cellStyle name="常规 7 2 5 2 4 2 2" xfId="14166"/>
    <cellStyle name="常规 2 4 2 2 2 7 2" xfId="14167"/>
    <cellStyle name="常规 2 3 6 2 4 4" xfId="14168"/>
    <cellStyle name="常规 2 2 2 10" xfId="14169"/>
    <cellStyle name="常规 2 4 2 2 3 3 3" xfId="14170"/>
    <cellStyle name="常规 34 4 7" xfId="14171"/>
    <cellStyle name="常规 29 4 7" xfId="14172"/>
    <cellStyle name="解释性文本 2 2 2 7" xfId="14173"/>
    <cellStyle name="常规 11 2 2 4" xfId="14174"/>
    <cellStyle name="常规 11 3 2 4 2" xfId="14175"/>
    <cellStyle name="常规 3 4 2 2 3 2 2" xfId="14176"/>
    <cellStyle name="常规 10 2 4 3 5 3" xfId="14177"/>
    <cellStyle name="常规 2 2 2 4 4 2 2 2" xfId="14178"/>
    <cellStyle name="常规 39" xfId="14179"/>
    <cellStyle name="常规 44" xfId="14180"/>
    <cellStyle name="常规 2 3 6 2 4 5" xfId="14181"/>
    <cellStyle name="常规 21 3 2 4 2" xfId="14182"/>
    <cellStyle name="常规 2 2 2 11" xfId="14183"/>
    <cellStyle name="常规 3 3 4 2 3 3 2" xfId="14184"/>
    <cellStyle name="常规 11 2 2 5" xfId="14185"/>
    <cellStyle name="20% - 强调文字颜色 4 11 2" xfId="14186"/>
    <cellStyle name="常规 6 3 3 2 3 2 2" xfId="14187"/>
    <cellStyle name="常规 10 3 3 2 2 7" xfId="14188"/>
    <cellStyle name="常规 12 2 5 3 2" xfId="14189"/>
    <cellStyle name="常规 3 2 3 2 3 5 2 2" xfId="14190"/>
    <cellStyle name="常规 7 4 7 2" xfId="14191"/>
    <cellStyle name="常规 4 5 5 2 2" xfId="14192"/>
    <cellStyle name="常规 10 3 3 2 3 2" xfId="14193"/>
    <cellStyle name="常规 6 9 2 6 2 2" xfId="14194"/>
    <cellStyle name="常规 5 2 4 6 2" xfId="14195"/>
    <cellStyle name="常规 2 5 3 2 2 6" xfId="14196"/>
    <cellStyle name="常规 10 3 3 2 3 2 2" xfId="14197"/>
    <cellStyle name="常规 11 2 3 5" xfId="14198"/>
    <cellStyle name="常规 4 2 2 4 3 2 2 2" xfId="14199"/>
    <cellStyle name="常规 2 5 3 2 2 7" xfId="14200"/>
    <cellStyle name="常规 6 5 3 2 4 5 2" xfId="14201"/>
    <cellStyle name="常规 2 5 3 2 3 6" xfId="14202"/>
    <cellStyle name="常规 2 5 3 2 4 6" xfId="14203"/>
    <cellStyle name="常规 6 3 2 4 5 2" xfId="14204"/>
    <cellStyle name="常规 6 2 5 2 8" xfId="14205"/>
    <cellStyle name="常规 6 3 2 2 2 2 2 5" xfId="14206"/>
    <cellStyle name="常规 2 3 6 2 8 2" xfId="14207"/>
    <cellStyle name="常规 10 3 3 2 3 5 2" xfId="14208"/>
    <cellStyle name="常规 7 3 2 10" xfId="14209"/>
    <cellStyle name="常规 3 3 3 5 3 2 2" xfId="14210"/>
    <cellStyle name="常规 2 9 11" xfId="14211"/>
    <cellStyle name="60% - 强调文字颜色 6 2 5 4" xfId="14212"/>
    <cellStyle name="常规 7 3 2 3 2 8" xfId="14213"/>
    <cellStyle name="常规 2 2 9 2 3 5" xfId="14214"/>
    <cellStyle name="40% - 强调文字颜色 1 2 2 4 4 2" xfId="14215"/>
    <cellStyle name="常规 4 5 5 3 2" xfId="14216"/>
    <cellStyle name="常规 10 3 3 2 4 2" xfId="14217"/>
    <cellStyle name="常规 2 2 4 10" xfId="14218"/>
    <cellStyle name="常规 10 3 3 2 4 2 2" xfId="14219"/>
    <cellStyle name="常规 11 3 3 5" xfId="14220"/>
    <cellStyle name="常规 4 5 5 4" xfId="14221"/>
    <cellStyle name="常规 4 3 3 2 3 2 2 2" xfId="14222"/>
    <cellStyle name="常规 10 3 2 4 4 2" xfId="14223"/>
    <cellStyle name="40% - 强调文字颜色 5 2 3 2 3" xfId="14224"/>
    <cellStyle name="常规 2 2 2 9 2" xfId="14225"/>
    <cellStyle name="常规 2 2 2 3 2 2 2 2 3" xfId="14226"/>
    <cellStyle name="常规 6 6 2 4 5 2" xfId="14227"/>
    <cellStyle name="常规 4 5 5 4 2" xfId="14228"/>
    <cellStyle name="常规 6 11 2 2 3 2 2" xfId="14229"/>
    <cellStyle name="常规 36 2" xfId="14230"/>
    <cellStyle name="常规 41 2" xfId="14231"/>
    <cellStyle name="常规 10 3 3 2 5 2 2" xfId="14232"/>
    <cellStyle name="40% - 强调文字颜色 4 2" xfId="14233"/>
    <cellStyle name="常规 33 4 3 2 2" xfId="14234"/>
    <cellStyle name="常规 28 4 3 2 2" xfId="14235"/>
    <cellStyle name="常规 10 2 3 2 2 2 5 2" xfId="14236"/>
    <cellStyle name="常规 4 5 5 4 3" xfId="14237"/>
    <cellStyle name="20% - 强调文字颜色 3 2 6 3 2" xfId="14238"/>
    <cellStyle name="常规 2 3 3 7 6 2" xfId="14239"/>
    <cellStyle name="常规 11 6 2 3 2 2" xfId="14240"/>
    <cellStyle name="常规 2 3 3 2 3 4 2" xfId="14241"/>
    <cellStyle name="常规 4 5 5 5 2" xfId="14242"/>
    <cellStyle name="常规 6 3 4 2 2 3 2 2" xfId="14243"/>
    <cellStyle name="常规 11 6 2 3 2 2 2" xfId="14244"/>
    <cellStyle name="常规 2 3 3 4 2 2 5" xfId="14245"/>
    <cellStyle name="常规 2 3 3 2 3 4 2 2" xfId="14246"/>
    <cellStyle name="常规 6 9 2 3 4" xfId="14247"/>
    <cellStyle name="常规 2 2 2 3 5 3 2 2" xfId="14248"/>
    <cellStyle name="常规 4 3 3 6 2 2" xfId="14249"/>
    <cellStyle name="常规 6 2 2 3 3 4 3" xfId="14250"/>
    <cellStyle name="常规 10 3 3 2 6 2 2" xfId="14251"/>
    <cellStyle name="常规 10 2 3 2 2 3 5 2" xfId="14252"/>
    <cellStyle name="常规 10 3 3 2 6 3" xfId="14253"/>
    <cellStyle name="40% - 强调文字颜色 3 2 2 2 9 2" xfId="14254"/>
    <cellStyle name="常规 6 11 3 2 2" xfId="14255"/>
    <cellStyle name="常规 10 2 3 2 2 3 6" xfId="14256"/>
    <cellStyle name="常规 6 7 6 4 2 2" xfId="14257"/>
    <cellStyle name="常规 3 6 2 6 2" xfId="14258"/>
    <cellStyle name="强调文字颜色 5 2 2 4 3 3" xfId="14259"/>
    <cellStyle name="常规 10 3 3 2 7" xfId="14260"/>
    <cellStyle name="常规 9 2 2 2 5 2 2" xfId="14261"/>
    <cellStyle name="常规 2 2 2 3 5 3 3" xfId="14262"/>
    <cellStyle name="强调文字颜色 4 2 2 2 2 2" xfId="14263"/>
    <cellStyle name="常规 10 3 3 2 7 2" xfId="14264"/>
    <cellStyle name="常规 10 3 3 3 2 2 2" xfId="14265"/>
    <cellStyle name="常规 17 2 2 2 4 3" xfId="14266"/>
    <cellStyle name="常规 27 7" xfId="14267"/>
    <cellStyle name="常规 32 7" xfId="14268"/>
    <cellStyle name="常规 7 2 8 3 2" xfId="14269"/>
    <cellStyle name="解释性文本 2 2 2 2 4 3" xfId="14270"/>
    <cellStyle name="常规 4 5 6 2" xfId="14271"/>
    <cellStyle name="20% - 强调文字颜色 4 2 3" xfId="14272"/>
    <cellStyle name="常规 2 6 3 2 3 3" xfId="14273"/>
    <cellStyle name="常规 4 5 6 2 2" xfId="14274"/>
    <cellStyle name="常规 10 3 3 3 3 2" xfId="14275"/>
    <cellStyle name="常规 3 12 2 2 2" xfId="14276"/>
    <cellStyle name="常规 50 4 5 2" xfId="14277"/>
    <cellStyle name="常规 45 4 5 2" xfId="14278"/>
    <cellStyle name="常规 10 3 3 3 3 2 2" xfId="14279"/>
    <cellStyle name="常规 5 2 3 2 2 2 2 2" xfId="14280"/>
    <cellStyle name="常规 45 3 2 2" xfId="14281"/>
    <cellStyle name="常规 50 3 2 2" xfId="14282"/>
    <cellStyle name="常规 17 2 2 3 4 3" xfId="14283"/>
    <cellStyle name="常规 31 2 2 3" xfId="14284"/>
    <cellStyle name="常规 26 2 2 3" xfId="14285"/>
    <cellStyle name="常规 12 2 3 5" xfId="14286"/>
    <cellStyle name="常规 4 5 6 3" xfId="14287"/>
    <cellStyle name="强调文字颜色 6 2 2 2 2 2 2" xfId="14288"/>
    <cellStyle name="20% - 强调文字颜色 4 2 4" xfId="14289"/>
    <cellStyle name="常规 45 4 3 2" xfId="14290"/>
    <cellStyle name="常规 50 4 3 2" xfId="14291"/>
    <cellStyle name="常规 5 2 3 2 2 3 3 2" xfId="14292"/>
    <cellStyle name="20% - 强调文字颜色 6 2 2 2 2 2 2" xfId="14293"/>
    <cellStyle name="20% - 强调文字颜色 4 16" xfId="14294"/>
    <cellStyle name="常规 10 3 3 3 7" xfId="14295"/>
    <cellStyle name="常规 2 2 2 3 5 4 3" xfId="14296"/>
    <cellStyle name="强调文字颜色 4 2 2 2 3 2" xfId="14297"/>
    <cellStyle name="常规 17 3 4" xfId="14298"/>
    <cellStyle name="常规 22 3 4" xfId="14299"/>
    <cellStyle name="常规 4 2 3 5 2 2" xfId="14300"/>
    <cellStyle name="强调文字颜色 1 2 10 2" xfId="14301"/>
    <cellStyle name="60% - 强调文字颜色 3 2 7" xfId="14302"/>
    <cellStyle name="常规 9 5 4 2 2 2" xfId="14303"/>
    <cellStyle name="常规 10 3 3 4 2 2" xfId="14304"/>
    <cellStyle name="常规 10 3 3 4 2 2 2" xfId="14305"/>
    <cellStyle name="常规 5 9 3" xfId="14306"/>
    <cellStyle name="常规 2 3 2 7 2 2" xfId="14307"/>
    <cellStyle name="常规 10 8 4 4" xfId="14308"/>
    <cellStyle name="常规 6 6 3 4 3 2 2" xfId="14309"/>
    <cellStyle name="常规 12 5 7" xfId="14310"/>
    <cellStyle name="常规 10 3 3 4 2 3" xfId="14311"/>
    <cellStyle name="常规 2 2 2 3 2 2 3 3 2" xfId="14312"/>
    <cellStyle name="常规 2 3 2 7 3" xfId="14313"/>
    <cellStyle name="常规 6 6 3 4 3 3" xfId="14314"/>
    <cellStyle name="常规 6 9 10" xfId="14315"/>
    <cellStyle name="常规 10 3 3 4 3 2" xfId="14316"/>
    <cellStyle name="常规 3 12 3 2 2" xfId="14317"/>
    <cellStyle name="常规 3 7 2 3 6 3" xfId="14318"/>
    <cellStyle name="常规 10 3 3 4 3 2 2" xfId="14319"/>
    <cellStyle name="常规 6 9 3" xfId="14320"/>
    <cellStyle name="常规 2 3 2 8 2 2" xfId="14321"/>
    <cellStyle name="常规 6 6 3 4 4 2 2" xfId="14322"/>
    <cellStyle name="常规 13 5 7" xfId="14323"/>
    <cellStyle name="常规 10 3 3 4 4" xfId="14324"/>
    <cellStyle name="常规 2 3 2 9" xfId="14325"/>
    <cellStyle name="常规 6 6 3 4 5" xfId="14326"/>
    <cellStyle name="常规 4 3 3 2 4 2 2" xfId="14327"/>
    <cellStyle name="常规 10 3 3 4 4 2" xfId="14328"/>
    <cellStyle name="常规 2 3 2 9 2" xfId="14329"/>
    <cellStyle name="40% - 强调文字颜色 3 2 3 3 4 3" xfId="14330"/>
    <cellStyle name="常规 6 6 3 4 5 2" xfId="14331"/>
    <cellStyle name="常规 10 3 3 4 4 2 2" xfId="14332"/>
    <cellStyle name="60% - 强调文字颜色 3 2 2 2 3 3" xfId="14333"/>
    <cellStyle name="常规 7 9 3" xfId="14334"/>
    <cellStyle name="常规 5 2 3 2 3 3 2 2" xfId="14335"/>
    <cellStyle name="常规 46 4 2 2" xfId="14336"/>
    <cellStyle name="常规 51 4 2 2" xfId="14337"/>
    <cellStyle name="汇总 2 2 3 4 2" xfId="14338"/>
    <cellStyle name="常规 2 3 2 9 2 2" xfId="14339"/>
    <cellStyle name="常规 6 6 3 4 5 2 2" xfId="14340"/>
    <cellStyle name="常规 10 3 3 4 4 3" xfId="14341"/>
    <cellStyle name="常规 2 2 2 3 2 2 3 5 2" xfId="14342"/>
    <cellStyle name="常规 2 3 2 9 3" xfId="14343"/>
    <cellStyle name="常规 6 6 3 4 5 3" xfId="14344"/>
    <cellStyle name="常规 10 3 3 4 5" xfId="14345"/>
    <cellStyle name="40% - 强调文字颜色 3 2 2 4 2 2" xfId="14346"/>
    <cellStyle name="常规 17 4 2" xfId="14347"/>
    <cellStyle name="常规 22 4 2" xfId="14348"/>
    <cellStyle name="20% - 强调文字颜色 6 2 5 4" xfId="14349"/>
    <cellStyle name="常规 10 2 2 3 2 6" xfId="14350"/>
    <cellStyle name="常规 10 3 3 4 5 2" xfId="14351"/>
    <cellStyle name="常规 17 4 2 2" xfId="14352"/>
    <cellStyle name="常规 22 4 2 2" xfId="14353"/>
    <cellStyle name="20% - 强调文字颜色 6 2 5 4 2" xfId="14354"/>
    <cellStyle name="常规 7 5 4 5 3" xfId="14355"/>
    <cellStyle name="常规 10 2 2 3 2 6 2" xfId="14356"/>
    <cellStyle name="常规 10 3 3 4 5 2 2" xfId="14357"/>
    <cellStyle name="60% - 强调文字颜色 3 2 2 3 3 3" xfId="14358"/>
    <cellStyle name="常规 8 9 3" xfId="14359"/>
    <cellStyle name="常规 10 3 3 4 5 3" xfId="14360"/>
    <cellStyle name="常规 2 2 2 5 3 3 2 2" xfId="14361"/>
    <cellStyle name="40% - 强调文字颜色 6 2 3 10" xfId="14362"/>
    <cellStyle name="常规 11 6 3 2 2 2" xfId="14363"/>
    <cellStyle name="常规 2 5 4 7" xfId="14364"/>
    <cellStyle name="常规 6 6 5 6 3" xfId="14365"/>
    <cellStyle name="常规 2 3 3 3 2 4 2" xfId="14366"/>
    <cellStyle name="20% - 强调文字颜色 6 2 2 2 3 2" xfId="14367"/>
    <cellStyle name="常规 10 3 3 4 6" xfId="14368"/>
    <cellStyle name="常规 4 3 3 8 2" xfId="14369"/>
    <cellStyle name="40% - 强调文字颜色 3 2 2 4 2 3" xfId="14370"/>
    <cellStyle name="常规 6 6 2 5 3 2" xfId="14371"/>
    <cellStyle name="常规 2 2 3 7 2" xfId="14372"/>
    <cellStyle name="常规 5 2 5 2 4 2 2" xfId="14373"/>
    <cellStyle name="常规 2 2 2 3 5 5 2" xfId="14374"/>
    <cellStyle name="常规 17 4 3" xfId="14375"/>
    <cellStyle name="常规 22 4 3" xfId="14376"/>
    <cellStyle name="20% - 强调文字颜色 6 2 5 5" xfId="14377"/>
    <cellStyle name="常规 10 2 2 3 2 7" xfId="14378"/>
    <cellStyle name="常规 7 2 3 3 4 3 2 2" xfId="14379"/>
    <cellStyle name="常规 17 4 3 2" xfId="14380"/>
    <cellStyle name="常规 22 4 3 2" xfId="14381"/>
    <cellStyle name="常规 7 5 4 6 3" xfId="14382"/>
    <cellStyle name="常规 10 2 2 3 2 7 2" xfId="14383"/>
    <cellStyle name="常规 10 3 3 4 7" xfId="14384"/>
    <cellStyle name="常规 10 3 2 2 2 3 2 2" xfId="14385"/>
    <cellStyle name="常规 2 2 2 3 5 5 3" xfId="14386"/>
    <cellStyle name="强调文字颜色 4 2 2 2 4 2" xfId="14387"/>
    <cellStyle name="常规 17 4 4" xfId="14388"/>
    <cellStyle name="常规 22 4 4" xfId="14389"/>
    <cellStyle name="常规 4 2 3 5 3 2" xfId="14390"/>
    <cellStyle name="20% - 强调文字颜色 6 2 5 6" xfId="14391"/>
    <cellStyle name="强调文字颜色 1 2 11 2" xfId="14392"/>
    <cellStyle name="常规 10 2 2 3 2 8" xfId="14393"/>
    <cellStyle name="常规 13 6 2 2" xfId="14394"/>
    <cellStyle name="常规 10 3 3 5 2 2" xfId="14395"/>
    <cellStyle name="常规 2 3 3 7 2" xfId="14396"/>
    <cellStyle name="常规 6 6 3 5 3 2" xfId="14397"/>
    <cellStyle name="常规 10 3 3 6 2 2" xfId="14398"/>
    <cellStyle name="常规 2 3 4 7 2" xfId="14399"/>
    <cellStyle name="常规 6 6 3 6 3 2" xfId="14400"/>
    <cellStyle name="常规 4 5 9 2" xfId="14401"/>
    <cellStyle name="常规 3 2 6 2 4" xfId="14402"/>
    <cellStyle name="常规 6 6 2 2 4 4 3" xfId="14403"/>
    <cellStyle name="常规 6 2 4 4 4" xfId="14404"/>
    <cellStyle name="汇总 2 2 9 3" xfId="14405"/>
    <cellStyle name="常规 6 2 4 4 4 2 2" xfId="14406"/>
    <cellStyle name="20% - 强调文字颜色 4 2 2 2 3 4" xfId="14407"/>
    <cellStyle name="常规 6 5 3 3 4 4 2" xfId="14408"/>
    <cellStyle name="常规 3 3 4 2 2 6 2" xfId="14409"/>
    <cellStyle name="常规 2 3 11 2 2" xfId="14410"/>
    <cellStyle name="常规 2 2 6 2 4 2 2" xfId="14411"/>
    <cellStyle name="常规 6 5 4 2 2 3" xfId="14412"/>
    <cellStyle name="常规 6 11 2 3 4" xfId="14413"/>
    <cellStyle name="常规 10 3 4 2 2 3" xfId="14414"/>
    <cellStyle name="常规 6 15 8" xfId="14415"/>
    <cellStyle name="常规 4 6 5 2 2" xfId="14416"/>
    <cellStyle name="常规 10 3 4 2 3 2" xfId="14417"/>
    <cellStyle name="常规 10 3 4 2 3 2 2" xfId="14418"/>
    <cellStyle name="常规 6 5 3 3 4 5 2" xfId="14419"/>
    <cellStyle name="常规 10 3 4 2 3 3" xfId="14420"/>
    <cellStyle name="40% - 强调文字颜色 6 2 2 2 4 2" xfId="14421"/>
    <cellStyle name="常规 6 10 2 2" xfId="14422"/>
    <cellStyle name="60% - 强调文字颜色 1 2 2 2 2 2 3" xfId="14423"/>
    <cellStyle name="常规 7 3 3 2 2 2 2 2 2" xfId="14424"/>
    <cellStyle name="常规 10 3 4 2 4 2" xfId="14425"/>
    <cellStyle name="常规 7 2 4 10" xfId="14426"/>
    <cellStyle name="常规 10 3 4 2 4 2 2" xfId="14427"/>
    <cellStyle name="强调文字颜色 5 2 2 3" xfId="14428"/>
    <cellStyle name="常规 10 3 4 2 4 3" xfId="14429"/>
    <cellStyle name="40% - 强调文字颜色 6 2 2 2 5 2" xfId="14430"/>
    <cellStyle name="常规 10 3 4 2 5 2" xfId="14431"/>
    <cellStyle name="常规 18 2 2 2" xfId="14432"/>
    <cellStyle name="常规 23 2 2 2" xfId="14433"/>
    <cellStyle name="常规 7 6 2 5 3" xfId="14434"/>
    <cellStyle name="常规 2 2 3 2 3 3 2" xfId="14435"/>
    <cellStyle name="常规 10 3 4 2 5 2 2" xfId="14436"/>
    <cellStyle name="常规 10 3 4 2 5 3" xfId="14437"/>
    <cellStyle name="常规 3 4 3 2 2 2 2" xfId="14438"/>
    <cellStyle name="40% - 强调文字颜色 6 2 2 2 6 2" xfId="14439"/>
    <cellStyle name="常规 6 5 2 2 2 2 2 2 3" xfId="14440"/>
    <cellStyle name="常规 6 10 4 2" xfId="14441"/>
    <cellStyle name="60% - 强调文字颜色 1 2 2 2 2 4 3" xfId="14442"/>
    <cellStyle name="常规 2 2 2 5 2 2 3" xfId="14443"/>
    <cellStyle name="常规 10 3 4 2 6 2" xfId="14444"/>
    <cellStyle name="常规 2 2 2 3 6 3 2 2" xfId="14445"/>
    <cellStyle name="常规 18 2 3 2" xfId="14446"/>
    <cellStyle name="常规 23 2 3 2" xfId="14447"/>
    <cellStyle name="常规 7 6 2 6 3" xfId="14448"/>
    <cellStyle name="常规 10 6 2 3 2 2" xfId="14449"/>
    <cellStyle name="60% - 强调文字颜色 6 2 2 5 2 2" xfId="14450"/>
    <cellStyle name="常规 3 9 2 3 3 2" xfId="14451"/>
    <cellStyle name="常规 2 2 3 2 3 4 2" xfId="14452"/>
    <cellStyle name="常规 10 3 4 2 7" xfId="14453"/>
    <cellStyle name="常规 9 2 2 2 6 2 2" xfId="14454"/>
    <cellStyle name="常规 2 7 2 3 2" xfId="14455"/>
    <cellStyle name="常规 3 2 4 3 5 2 2" xfId="14456"/>
    <cellStyle name="常规 5 3 8 3" xfId="14457"/>
    <cellStyle name="常规 2 2 2 3 6 3 3" xfId="14458"/>
    <cellStyle name="强调文字颜色 4 2 2 3 2 2" xfId="14459"/>
    <cellStyle name="常规 10 3 4 3 2 2" xfId="14460"/>
    <cellStyle name="常规 2 2 8 6 3" xfId="14461"/>
    <cellStyle name="强调文字颜色 3 2 2 2 3 2" xfId="14462"/>
    <cellStyle name="40% - 强调文字颜色 6 2 3 8" xfId="14463"/>
    <cellStyle name="常规 10 3 4 3 2 3" xfId="14464"/>
    <cellStyle name="40% - 强调文字颜色 6 2 2 3 3 2" xfId="14465"/>
    <cellStyle name="常规 4 6 6 2 2" xfId="14466"/>
    <cellStyle name="40% - 强调文字颜色 4 2 2 2 2 4 3" xfId="14467"/>
    <cellStyle name="常规 10 3 4 3 3 2" xfId="14468"/>
    <cellStyle name="常规 10 3 4 3 3 2 2" xfId="14469"/>
    <cellStyle name="常规 17 3 2 3 4 3" xfId="14470"/>
    <cellStyle name="常规 5 2 3 3 2 2 2 2" xfId="14471"/>
    <cellStyle name="常规 3 3 2 3 6 2 2" xfId="14472"/>
    <cellStyle name="常规 21 2 3 4 2 2" xfId="14473"/>
    <cellStyle name="40% - 强调文字颜色 5 2 6 4 2" xfId="14474"/>
    <cellStyle name="常规 2 4 2 7" xfId="14475"/>
    <cellStyle name="常规 6 6 4 4 3" xfId="14476"/>
    <cellStyle name="常规 2 4 2 7 2" xfId="14477"/>
    <cellStyle name="常规 6 6 4 4 3 2" xfId="14478"/>
    <cellStyle name="常规 4 6 7 2" xfId="14479"/>
    <cellStyle name="常规 6 9 3 8 2" xfId="14480"/>
    <cellStyle name="常规 5 3 6 6" xfId="14481"/>
    <cellStyle name="常规 2 4 2 8" xfId="14482"/>
    <cellStyle name="常规 10 2 5 3 3 2 2" xfId="14483"/>
    <cellStyle name="常规 6 6 4 4 4" xfId="14484"/>
    <cellStyle name="40% - 强调文字颜色 5 2 6 4 3" xfId="14485"/>
    <cellStyle name="常规 10 8 4 5 2" xfId="14486"/>
    <cellStyle name="常规 2 4 3 7" xfId="14487"/>
    <cellStyle name="常规 6 6 4 5 3" xfId="14488"/>
    <cellStyle name="常规 2 4 3 7 2" xfId="14489"/>
    <cellStyle name="常规 4 6 8 2" xfId="14490"/>
    <cellStyle name="常规 2 4 3 8" xfId="14491"/>
    <cellStyle name="常规 5 2 3 3 4 2" xfId="14492"/>
    <cellStyle name="常规 2 4 4 7" xfId="14493"/>
    <cellStyle name="常规 6 6 4 6 3" xfId="14494"/>
    <cellStyle name="常规 2 4 4 7 2" xfId="14495"/>
    <cellStyle name="常规 2 3 4 2 2 2 5" xfId="14496"/>
    <cellStyle name="常规 2 4 4 8" xfId="14497"/>
    <cellStyle name="常规 5 2 3 3 5 2" xfId="14498"/>
    <cellStyle name="常规 6 2 4 4 5" xfId="14499"/>
    <cellStyle name="常规 2 7 3 4 2 2" xfId="14500"/>
    <cellStyle name="常规 15 3 3 6 2" xfId="14501"/>
    <cellStyle name="常规 27 2 8 2" xfId="14502"/>
    <cellStyle name="常规 7 3 3 6 7 2" xfId="14503"/>
    <cellStyle name="常规 2 2 2 3 3 2 6" xfId="14504"/>
    <cellStyle name="常规 8 3 5 2 3" xfId="14505"/>
    <cellStyle name="注释 2 2 3 4" xfId="14506"/>
    <cellStyle name="常规 2 5 2 3 4 3" xfId="14507"/>
    <cellStyle name="20% - 强调文字颜色 1 2 3 2 3 3" xfId="14508"/>
    <cellStyle name="常规 14 2 2 2 2 2 2" xfId="14509"/>
    <cellStyle name="常规 2 2 2 2 3 2 3 4 2 2" xfId="14510"/>
    <cellStyle name="常规 7 3 2 3 2 3 4 2" xfId="14511"/>
    <cellStyle name="常规 2 5 2 4 4 2 3" xfId="14512"/>
    <cellStyle name="常规 6 4 2 2 3 3" xfId="14513"/>
    <cellStyle name="常规 10 3 5 3 2 2" xfId="14514"/>
    <cellStyle name="常规 21 2 3 4 3 2" xfId="14515"/>
    <cellStyle name="常规 21 2 3 4 3 2 2" xfId="14516"/>
    <cellStyle name="常规 3 2 2 2 2 5" xfId="14517"/>
    <cellStyle name="常规 7 3 2 3 2 2 5 3" xfId="14518"/>
    <cellStyle name="常规 2 2 2 2 2 2 9" xfId="14519"/>
    <cellStyle name="常规 8 2 4 2 6" xfId="14520"/>
    <cellStyle name="常规 6 8 5 4 2 2" xfId="14521"/>
    <cellStyle name="常规 4 5 2 6 2" xfId="14522"/>
    <cellStyle name="40% - 强调文字颜色 6 2 3 3" xfId="14523"/>
    <cellStyle name="常规 7 4 2 2 2 5" xfId="14524"/>
    <cellStyle name="常规 10 5 2 5 2" xfId="14525"/>
    <cellStyle name="常规 2 2 2 2 5 4" xfId="14526"/>
    <cellStyle name="常规 10 3 6 2 2 2" xfId="14527"/>
    <cellStyle name="常规 10 2 2 6 7" xfId="14528"/>
    <cellStyle name="60% - 强调文字颜色 3 2 10 2" xfId="14529"/>
    <cellStyle name="常规 10 3 6 3 2 2" xfId="14530"/>
    <cellStyle name="常规 4 8 6 2" xfId="14531"/>
    <cellStyle name="常规 58 3 2 3" xfId="14532"/>
    <cellStyle name="常规 21 2 3 4 4 2 2" xfId="14533"/>
    <cellStyle name="60% - 强调文字颜色 3 2 2 2" xfId="14534"/>
    <cellStyle name="常规 21 2 3 4 4 3" xfId="14535"/>
    <cellStyle name="60% - 强调文字颜色 3 2 3" xfId="14536"/>
    <cellStyle name="常规 10 2 3 4 4 2 2" xfId="14537"/>
    <cellStyle name="60% - 强调文字颜色 2 2 2 2 3 3" xfId="14538"/>
    <cellStyle name="常规 48 2 3 2" xfId="14539"/>
    <cellStyle name="常规 53 2 3 2" xfId="14540"/>
    <cellStyle name="常规 5 2 2 2 3 3 2 2" xfId="14541"/>
    <cellStyle name="常规 2 6 3 7" xfId="14542"/>
    <cellStyle name="常规 2 2 2 4 3 3 2" xfId="14543"/>
    <cellStyle name="40% - 强调文字颜色 5 2 3" xfId="14544"/>
    <cellStyle name="常规 10 3 6 5 2 2" xfId="14545"/>
    <cellStyle name="常规 2 3 2 2 4 3 2 2" xfId="14546"/>
    <cellStyle name="常规 2 6 3 7 2" xfId="14547"/>
    <cellStyle name="常规 2 2 2 4 3 3 2 2" xfId="14548"/>
    <cellStyle name="常规 10 2 3 4 5 3" xfId="14549"/>
    <cellStyle name="常规 48 3 4" xfId="14550"/>
    <cellStyle name="常规 53 3 4" xfId="14551"/>
    <cellStyle name="40% - 强调文字颜色 5 2 3 2" xfId="14552"/>
    <cellStyle name="常规 10 3 6 5 3" xfId="14553"/>
    <cellStyle name="常规 2 3 2 2 4 3 3" xfId="14554"/>
    <cellStyle name="常规 2 6 3 8" xfId="14555"/>
    <cellStyle name="常规 5 2 3 5 4 2" xfId="14556"/>
    <cellStyle name="常规 2 2 2 4 3 3 3" xfId="14557"/>
    <cellStyle name="40% - 强调文字颜色 5 2 4" xfId="14558"/>
    <cellStyle name="常规 10 2 6 2 2 2 2 2" xfId="14559"/>
    <cellStyle name="常规 7 5 3 4 4 2" xfId="14560"/>
    <cellStyle name="常规 2 2 2 4 3 4 2" xfId="14561"/>
    <cellStyle name="常规 10 5 4 3 2 2" xfId="14562"/>
    <cellStyle name="常规 59 3 2" xfId="14563"/>
    <cellStyle name="常规 64 3 2" xfId="14564"/>
    <cellStyle name="常规 10 3 7 2 2" xfId="14565"/>
    <cellStyle name="常规 9 6 11" xfId="14566"/>
    <cellStyle name="常规 2 2 12 3 3" xfId="14567"/>
    <cellStyle name="常规 9 2 3 3 2 5" xfId="14568"/>
    <cellStyle name="常规 6 6 2 3 2 2 4 3" xfId="14569"/>
    <cellStyle name="常规 58 2 4 3" xfId="14570"/>
    <cellStyle name="常规 4 7 8 2" xfId="14571"/>
    <cellStyle name="常规 27 3 3 2 2 2" xfId="14572"/>
    <cellStyle name="常规 11 9 4 2 2" xfId="14573"/>
    <cellStyle name="常规 2 2 2 2 2 2 2 2 5 2" xfId="14574"/>
    <cellStyle name="常规 3 9 3 2 3 2" xfId="14575"/>
    <cellStyle name="常规 10 3 8 2 2" xfId="14576"/>
    <cellStyle name="常规 7 2 3 3 2 4 2" xfId="14577"/>
    <cellStyle name="常规 3 6 2 3 7 2" xfId="14578"/>
    <cellStyle name="常规 10 3 8 3" xfId="14579"/>
    <cellStyle name="常规 7 2 3 3 2 5" xfId="14580"/>
    <cellStyle name="常规 10 3 9 3" xfId="14581"/>
    <cellStyle name="20% - 强调文字颜色 6 2 11" xfId="14582"/>
    <cellStyle name="常规 7 2 3 3 3 5" xfId="14583"/>
    <cellStyle name="40% - 强调文字颜色 2 2 2 2" xfId="14584"/>
    <cellStyle name="常规 8 3 6 3" xfId="14585"/>
    <cellStyle name="常规 6 3 3 3 2 8" xfId="14586"/>
    <cellStyle name="60% - 强调文字颜色 3 2 4 3" xfId="14587"/>
    <cellStyle name="常规 3 3 2 3 2 4 2" xfId="14588"/>
    <cellStyle name="常规 10 4" xfId="14589"/>
    <cellStyle name="40% - 强调文字颜色 4 2 5 4" xfId="14590"/>
    <cellStyle name="常规 2 5 5 3 3" xfId="14591"/>
    <cellStyle name="20% - 强调文字颜色 1 2 6 2 2" xfId="14592"/>
    <cellStyle name="常规 6 2 4 5 2 2" xfId="14593"/>
    <cellStyle name="常规 2 3 11" xfId="14594"/>
    <cellStyle name="常规 2 2 6 2 4" xfId="14595"/>
    <cellStyle name="常规 10 4 2 2" xfId="14596"/>
    <cellStyle name="常规 2 6 4 3 2" xfId="14597"/>
    <cellStyle name="常规 4 5 8 3" xfId="14598"/>
    <cellStyle name="强调文字颜色 6 2 2 2 2 4 2" xfId="14599"/>
    <cellStyle name="常规 10 2 6 2 7" xfId="14600"/>
    <cellStyle name="常规 4 2 6 6 3" xfId="14601"/>
    <cellStyle name="常规 10 4 2 2 4 2" xfId="14602"/>
    <cellStyle name="常规 10 4 2 2 4 2 2" xfId="14603"/>
    <cellStyle name="常规 3 19" xfId="14604"/>
    <cellStyle name="强调文字颜色 3 2 2 2 2 5 2" xfId="14605"/>
    <cellStyle name="常规 10 4 2 2 4 3" xfId="14606"/>
    <cellStyle name="常规 5 2 2 2 5 2" xfId="14607"/>
    <cellStyle name="常规 10 2 3 6 3" xfId="14608"/>
    <cellStyle name="常规 5 2 2 2 5 2 2" xfId="14609"/>
    <cellStyle name="常规 10 4 2 2 5 2" xfId="14610"/>
    <cellStyle name="40% - 强调文字颜色 6 2 2 2" xfId="14611"/>
    <cellStyle name="常规 66 2 2 2" xfId="14612"/>
    <cellStyle name="常规 8 4 2 5 3" xfId="14613"/>
    <cellStyle name="常规 10 4 2 2 5 2 2" xfId="14614"/>
    <cellStyle name="40% - 强调文字颜色 6 2 2 2 2" xfId="14615"/>
    <cellStyle name="常规 10 4 2 2 5 3" xfId="14616"/>
    <cellStyle name="40% - 强调文字颜色 6 2 2 3" xfId="14617"/>
    <cellStyle name="链接单元格 2 2 2 5 2" xfId="14618"/>
    <cellStyle name="常规 7 2 12 2" xfId="14619"/>
    <cellStyle name="常规 11 6 2 3 5" xfId="14620"/>
    <cellStyle name="常规 6 5 7 4 2 2" xfId="14621"/>
    <cellStyle name="常规 6 5 2 2 5 4 2 2" xfId="14622"/>
    <cellStyle name="常规 3 3 2 3 2 3 4" xfId="14623"/>
    <cellStyle name="常规 10 2 2 11" xfId="14624"/>
    <cellStyle name="60% - 强调文字颜色 3 2 3 5" xfId="14625"/>
    <cellStyle name="常规 5 2 2 2 5 3" xfId="14626"/>
    <cellStyle name="常规 6 5 6 2 3" xfId="14627"/>
    <cellStyle name="常规 3 2 3 2 3 6" xfId="14628"/>
    <cellStyle name="常规 10 4 2 3" xfId="14629"/>
    <cellStyle name="常规 10 4 2 3 4 2 2" xfId="14630"/>
    <cellStyle name="40% - 强调文字颜色 6 2 2 2 3 2" xfId="14631"/>
    <cellStyle name="常规 21 4 2 6 2" xfId="14632"/>
    <cellStyle name="常规 2 2 3 4 2 2 6" xfId="14633"/>
    <cellStyle name="常规 9 4 4 2 3" xfId="14634"/>
    <cellStyle name="40% - 强调文字颜色 6 3 2" xfId="14635"/>
    <cellStyle name="常规 5 2 2 2 6 2 2" xfId="14636"/>
    <cellStyle name="常规 21 2 4 3 2 2 2" xfId="14637"/>
    <cellStyle name="常规 8 2 4 5" xfId="14638"/>
    <cellStyle name="好 2 3 2 3 2" xfId="14639"/>
    <cellStyle name="40% - 强调文字颜色 3 2 2 11" xfId="14640"/>
    <cellStyle name="常规 5 2 2 2 6 3" xfId="14641"/>
    <cellStyle name="常规 21 2 4 3 2 3" xfId="14642"/>
    <cellStyle name="好 2 3 2 4" xfId="14643"/>
    <cellStyle name="警告文本 2 2 2 3 2 2 2" xfId="14644"/>
    <cellStyle name="常规 15 2 4 3 3 2" xfId="14645"/>
    <cellStyle name="常规 10 4 2 5" xfId="14646"/>
    <cellStyle name="常规 10 4 2 6" xfId="14647"/>
    <cellStyle name="常规 8 6 2 5 2" xfId="14648"/>
    <cellStyle name="常规 10 4 2 6 3" xfId="14649"/>
    <cellStyle name="常规 10 2 5 3 4 2 2" xfId="14650"/>
    <cellStyle name="常规 2 5 2 8" xfId="14651"/>
    <cellStyle name="常规 3 2 4 8" xfId="14652"/>
    <cellStyle name="常规 6 4 2 4 2 6" xfId="14653"/>
    <cellStyle name="40% - 强调文字颜色 2 2 10" xfId="14654"/>
    <cellStyle name="常规 38 2 2 3 3" xfId="14655"/>
    <cellStyle name="常规 43 2 2 3 3" xfId="14656"/>
    <cellStyle name="常规 10 4 2 7" xfId="14657"/>
    <cellStyle name="60% - 强调文字颜色 3 2 6 4 2" xfId="14658"/>
    <cellStyle name="常规 6 4 2 6 6" xfId="14659"/>
    <cellStyle name="20% - 强调文字颜色 2 2 5 2 3" xfId="14660"/>
    <cellStyle name="常规 2 2 3 6 5 3" xfId="14661"/>
    <cellStyle name="常规 17 3 3 4 2" xfId="14662"/>
    <cellStyle name="常规 22 3 3 4 2" xfId="14663"/>
    <cellStyle name="常规 15 2 6 4 2" xfId="14664"/>
    <cellStyle name="常规 4 2 4 3 6" xfId="14665"/>
    <cellStyle name="常规 10 4 3 4 2 2" xfId="14666"/>
    <cellStyle name="常规 15 5 6 3" xfId="14667"/>
    <cellStyle name="常规 4 9 2 2 2" xfId="14668"/>
    <cellStyle name="解释性文本 2 2 3 5" xfId="14669"/>
    <cellStyle name="常规 3 3 2 7 2" xfId="14670"/>
    <cellStyle name="常规 6 7 3 4 3 2" xfId="14671"/>
    <cellStyle name="常规 35 2 3 5" xfId="14672"/>
    <cellStyle name="常规 40 2 3 5" xfId="14673"/>
    <cellStyle name="常规 5 7 3 4 2" xfId="14674"/>
    <cellStyle name="常规 8 2 2 2 6 2" xfId="14675"/>
    <cellStyle name="40% - 强调文字颜色 3 2 3 2 2 3" xfId="14676"/>
    <cellStyle name="常规 6 12 9" xfId="14677"/>
    <cellStyle name="常规 6 6 3 3 3 2" xfId="14678"/>
    <cellStyle name="常规 5 2 5 3 2 2 2" xfId="14679"/>
    <cellStyle name="40% - 强调文字颜色 3 12 2" xfId="14680"/>
    <cellStyle name="强调文字颜色 5 2 3 7 3" xfId="14681"/>
    <cellStyle name="常规 10 4 3 5 2 2" xfId="14682"/>
    <cellStyle name="常规 3 3 3 7 2" xfId="14683"/>
    <cellStyle name="常规 2 2 2 4 4 5 2" xfId="14684"/>
    <cellStyle name="常规 3 4 2 2 6 2" xfId="14685"/>
    <cellStyle name="40% - 强调文字颜色 3 2 3 3 2 3" xfId="14686"/>
    <cellStyle name="常规 2 3 2 7 2" xfId="14687"/>
    <cellStyle name="常规 6 6 3 4 3 2" xfId="14688"/>
    <cellStyle name="常规 5 2 5 3 3 2 2" xfId="14689"/>
    <cellStyle name="常规 10 4 3 5 3" xfId="14690"/>
    <cellStyle name="常规 3 3 3 8" xfId="14691"/>
    <cellStyle name="常规 5 2 4 2 4 2" xfId="14692"/>
    <cellStyle name="常规 10 4 3 7" xfId="14693"/>
    <cellStyle name="40% - 强调文字颜色 4 16" xfId="14694"/>
    <cellStyle name="常规 11 7 7" xfId="14695"/>
    <cellStyle name="常规 2 2 2 2 3 2 4" xfId="14696"/>
    <cellStyle name="常规 10 4 4 3 2 2" xfId="14697"/>
    <cellStyle name="常规 7 2 4 2 2 2 4 2 2" xfId="14698"/>
    <cellStyle name="常规 2 2 3 4 2 2 5 2 2" xfId="14699"/>
    <cellStyle name="40% - 强调文字颜色 6 2 2 5 6" xfId="14700"/>
    <cellStyle name="常规 21 4 6 3" xfId="14701"/>
    <cellStyle name="常规 3 2 3 2 7" xfId="14702"/>
    <cellStyle name="常规 5 6 6 2" xfId="14703"/>
    <cellStyle name="常规 10 5 5 3" xfId="14704"/>
    <cellStyle name="常规 25 2 2 5" xfId="14705"/>
    <cellStyle name="常规 30 2 2 5" xfId="14706"/>
    <cellStyle name="常规 5 2 3 3 2" xfId="14707"/>
    <cellStyle name="常规 3 4 2 7 2" xfId="14708"/>
    <cellStyle name="常规 5 6 7 2" xfId="14709"/>
    <cellStyle name="常规 10 5 6 3" xfId="14710"/>
    <cellStyle name="常规 4 4 2 2 2" xfId="14711"/>
    <cellStyle name="常规 25 2 3 5" xfId="14712"/>
    <cellStyle name="常规 30 2 3 5" xfId="14713"/>
    <cellStyle name="常规 5 2 3 4 2" xfId="14714"/>
    <cellStyle name="常规 3 4 3 7" xfId="14715"/>
    <cellStyle name="常规 6 7 4 5 3" xfId="14716"/>
    <cellStyle name="常规 2 11 4" xfId="14717"/>
    <cellStyle name="常规 49 8" xfId="14718"/>
    <cellStyle name="常规 54 8" xfId="14719"/>
    <cellStyle name="常规 6 3 2 2 2 4 2" xfId="14720"/>
    <cellStyle name="常规 3 4 3 7 2" xfId="14721"/>
    <cellStyle name="常规 5 6 8 2" xfId="14722"/>
    <cellStyle name="常规 10 5 7 3" xfId="14723"/>
    <cellStyle name="常规 4 4 2 3 2" xfId="14724"/>
    <cellStyle name="常规 10 4 4 5 3" xfId="14725"/>
    <cellStyle name="60% - 强调文字颜色 1 2 2 5 6" xfId="14726"/>
    <cellStyle name="常规 2 3 2 3 2 3 3" xfId="14727"/>
    <cellStyle name="常规 3 4 3 8" xfId="14728"/>
    <cellStyle name="常规 5 2 4 3 4 2" xfId="14729"/>
    <cellStyle name="常规 4 2 2 10" xfId="14730"/>
    <cellStyle name="常规 13 4 2 2 2" xfId="14731"/>
    <cellStyle name="常规 59 2 2 2 2 2" xfId="14732"/>
    <cellStyle name="常规 8 2 2 5 3 2 2" xfId="14733"/>
    <cellStyle name="注释 2 3 5 2" xfId="14734"/>
    <cellStyle name="常规 2 2 3 2 3 2 3 4 2" xfId="14735"/>
    <cellStyle name="常规 10 2 12 2" xfId="14736"/>
    <cellStyle name="常规 2 2 8 2 2 3 3" xfId="14737"/>
    <cellStyle name="常规 10 4 5 2 2" xfId="14738"/>
    <cellStyle name="60% - 强调文字颜色 1 2 3 2 5" xfId="14739"/>
    <cellStyle name="常规 7 2 4 2 2 3 3 2" xfId="14740"/>
    <cellStyle name="常规 2 2 3 4 2 3 4 2" xfId="14741"/>
    <cellStyle name="常规 3 2 5 2 2 4" xfId="14742"/>
    <cellStyle name="适中 2 9" xfId="14743"/>
    <cellStyle name="常规 10 5" xfId="14744"/>
    <cellStyle name="40% - 强调文字颜色 4 2 5 5" xfId="14745"/>
    <cellStyle name="常规 10 5 2" xfId="14746"/>
    <cellStyle name="常规 2 6 5 3" xfId="14747"/>
    <cellStyle name="计算 2 2 2 2 2 2" xfId="14748"/>
    <cellStyle name="强调文字颜色 6 2 2 2 3 4" xfId="14749"/>
    <cellStyle name="常规 6 2 4 6 2 2" xfId="14750"/>
    <cellStyle name="常规 2 3 4 4 3 8 2" xfId="14751"/>
    <cellStyle name="常规 3 2 2 2 5 6" xfId="14752"/>
    <cellStyle name="常规 6 4 6 4 3" xfId="14753"/>
    <cellStyle name="常规 10 5 2 2" xfId="14754"/>
    <cellStyle name="常规 2 6 5 3 2" xfId="14755"/>
    <cellStyle name="常规 4 6 8 3" xfId="14756"/>
    <cellStyle name="强调文字颜色 6 2 2 2 3 4 2" xfId="14757"/>
    <cellStyle name="好 3 8" xfId="14758"/>
    <cellStyle name="常规 37 3 7" xfId="14759"/>
    <cellStyle name="常规 7 3 3 3 2 6 3" xfId="14760"/>
    <cellStyle name="常规 6 4 5 2" xfId="14761"/>
    <cellStyle name="常规 11 3 4 3" xfId="14762"/>
    <cellStyle name="常规 10 11 5 2 2" xfId="14763"/>
    <cellStyle name="常规 6 4 2 2 6 2 2" xfId="14764"/>
    <cellStyle name="常规 2 2 2 2 3 5 3" xfId="14765"/>
    <cellStyle name="常规 10 5 2 3 3 3" xfId="14766"/>
    <cellStyle name="常规 4 2 8" xfId="14767"/>
    <cellStyle name="常规 6 4 5 3" xfId="14768"/>
    <cellStyle name="常规 6 4 5 3 2" xfId="14769"/>
    <cellStyle name="常规 5 2 3 2 5 2" xfId="14770"/>
    <cellStyle name="常规 48 3" xfId="14771"/>
    <cellStyle name="常规 53 3" xfId="14772"/>
    <cellStyle name="常规 10 3 3 6 3" xfId="14773"/>
    <cellStyle name="常规 10 2 5 2 5 2 2" xfId="14774"/>
    <cellStyle name="常规 2 3 4 8" xfId="14775"/>
    <cellStyle name="常规 6 6 3 6 4" xfId="14776"/>
    <cellStyle name="常规 5 2 3 2 5 2 2" xfId="14777"/>
    <cellStyle name="常规 53 3 2" xfId="14778"/>
    <cellStyle name="常规 48 3 2" xfId="14779"/>
    <cellStyle name="常规 2 3 4 8 2" xfId="14780"/>
    <cellStyle name="常规 6 6 3 6 4 2" xfId="14781"/>
    <cellStyle name="常规 10 5 2 2 5 3" xfId="14782"/>
    <cellStyle name="常规 2 2 2 2 2 7 3" xfId="14783"/>
    <cellStyle name="常规 6 6 2 2 7" xfId="14784"/>
    <cellStyle name="常规 3 4 8" xfId="14785"/>
    <cellStyle name="常规 6 3 2 2 2 2 5 2 2" xfId="14786"/>
    <cellStyle name="常规 8 11 2 2" xfId="14787"/>
    <cellStyle name="常规 2 2 2 3 3 2 3 5 2" xfId="14788"/>
    <cellStyle name="常规 21 3 2 5 2" xfId="14789"/>
    <cellStyle name="常规 4 2 6 3 3 3" xfId="14790"/>
    <cellStyle name="常规 10 5 2 3" xfId="14791"/>
    <cellStyle name="常规 4 2 7 4 2 2" xfId="14792"/>
    <cellStyle name="常规 21 3 2 5 2 2" xfId="14793"/>
    <cellStyle name="常规 10 6 2 4" xfId="14794"/>
    <cellStyle name="常规 12 2 2 2 3 2" xfId="14795"/>
    <cellStyle name="60% - 强调文字颜色 6 2 2 6" xfId="14796"/>
    <cellStyle name="常规 2 2 7 4 6" xfId="14797"/>
    <cellStyle name="常规 21 4 4 4 2" xfId="14798"/>
    <cellStyle name="常规 2 4 2 3 2 2 2 2" xfId="14799"/>
    <cellStyle name="常规 10 5 2 3 2" xfId="14800"/>
    <cellStyle name="常规 2 2 2 2 3 4" xfId="14801"/>
    <cellStyle name="常规 5 3 5" xfId="14802"/>
    <cellStyle name="常规 10 2 2 5 4" xfId="14803"/>
    <cellStyle name="常规 6 4 2 2 3 2 2 2" xfId="14804"/>
    <cellStyle name="常规 6 3 5" xfId="14805"/>
    <cellStyle name="常规 10 2 3 5 4" xfId="14806"/>
    <cellStyle name="常规 6 4 2 2 3 3 2 2" xfId="14807"/>
    <cellStyle name="常规 5 2 2 2 4 3" xfId="14808"/>
    <cellStyle name="好 2 4 4 5 2" xfId="14809"/>
    <cellStyle name="常规 4 2 4 2 3 3 2 2" xfId="14810"/>
    <cellStyle name="常规 6 11 3 2 3" xfId="14811"/>
    <cellStyle name="40% - 强调文字颜色 3 2 2 2 9 3" xfId="14812"/>
    <cellStyle name="常规 15 2 2 2 3 6" xfId="14813"/>
    <cellStyle name="强调文字颜色 1 2 6 5" xfId="14814"/>
    <cellStyle name="常规 10 5 2 3 4" xfId="14815"/>
    <cellStyle name="常规 2 2 2 2 3 6" xfId="14816"/>
    <cellStyle name="常规 2 2 8 2 2 7" xfId="14817"/>
    <cellStyle name="常规 7 3 5" xfId="14818"/>
    <cellStyle name="60% - 强调文字颜色 4 2 2 4 3" xfId="14819"/>
    <cellStyle name="常规 21 2 3 2 3 5 2" xfId="14820"/>
    <cellStyle name="常规 5 2 2 3 4 3" xfId="14821"/>
    <cellStyle name="常规 6 6 2 2 3 3 2 2 2" xfId="14822"/>
    <cellStyle name="60% - 强调文字颜色 1 2 3 7" xfId="14823"/>
    <cellStyle name="常规 14 3 2 2 2" xfId="14824"/>
    <cellStyle name="常规 7 2 3 5 3 2" xfId="14825"/>
    <cellStyle name="常规 5 2 3 2 6 2" xfId="14826"/>
    <cellStyle name="常规 49 3" xfId="14827"/>
    <cellStyle name="常规 54 3" xfId="14828"/>
    <cellStyle name="常规 10 3 3 7 3" xfId="14829"/>
    <cellStyle name="常规 21 2 5 3 2 2" xfId="14830"/>
    <cellStyle name="常规 10 2 3 10" xfId="14831"/>
    <cellStyle name="好 3 3 2 3" xfId="14832"/>
    <cellStyle name="常规 2 3 5 8" xfId="14833"/>
    <cellStyle name="常规 14 3 2 4 3 2" xfId="14834"/>
    <cellStyle name="常规 2 2 2 3 2 4 6" xfId="14835"/>
    <cellStyle name="常规 8 3 4 4 3" xfId="14836"/>
    <cellStyle name="常规 2 2 2 2 3 7" xfId="14837"/>
    <cellStyle name="常规 5 2 3 2 6 2 2" xfId="14838"/>
    <cellStyle name="常规 49 3 2" xfId="14839"/>
    <cellStyle name="常规 54 3 2" xfId="14840"/>
    <cellStyle name="常规 2 3 5 8 2" xfId="14841"/>
    <cellStyle name="常规 4 4 7" xfId="14842"/>
    <cellStyle name="常规 3 8 2 2 3 2 2" xfId="14843"/>
    <cellStyle name="常规 7 4 8 2" xfId="14844"/>
    <cellStyle name="常规 10 8 4 2 2 2" xfId="14845"/>
    <cellStyle name="常规 5 2 3 2 6 3" xfId="14846"/>
    <cellStyle name="常规 49 4" xfId="14847"/>
    <cellStyle name="常规 54 4" xfId="14848"/>
    <cellStyle name="常规 2 3 5 9" xfId="14849"/>
    <cellStyle name="常规 3 8 2 2 3 3" xfId="14850"/>
    <cellStyle name="20% - 强调文字颜色 3 18 2" xfId="14851"/>
    <cellStyle name="常规 7 4 9" xfId="14852"/>
    <cellStyle name="常规 10 8 4 2 3" xfId="14853"/>
    <cellStyle name="常规 3 2 2 2 3 4 2 2" xfId="14854"/>
    <cellStyle name="常规 2 2 2 5 2 2" xfId="14855"/>
    <cellStyle name="常规 2 4 3 2 2 3 4 2 2" xfId="14856"/>
    <cellStyle name="常规 3 3 2 5 4 2 2" xfId="14857"/>
    <cellStyle name="常规 10 5 2 4 2" xfId="14858"/>
    <cellStyle name="常规 2 2 2 2 4 4" xfId="14859"/>
    <cellStyle name="常规 10 2 7 2 7" xfId="14860"/>
    <cellStyle name="常规 21 4 3 4 2 2" xfId="14861"/>
    <cellStyle name="常规 10 5 2 4 3" xfId="14862"/>
    <cellStyle name="常规 2 2 2 2 4 5" xfId="14863"/>
    <cellStyle name="常规 10 5 2 5" xfId="14864"/>
    <cellStyle name="常规 21 4 3 4 3" xfId="14865"/>
    <cellStyle name="常规 6 4 8 2" xfId="14866"/>
    <cellStyle name="常规 10 5 2 5 3" xfId="14867"/>
    <cellStyle name="常规 2 2 2 2 5 5" xfId="14868"/>
    <cellStyle name="常规 10 5 2 6" xfId="14869"/>
    <cellStyle name="60% - 强调文字颜色 4 2 2 2 5" xfId="14870"/>
    <cellStyle name="常规 13 4 4 2 2" xfId="14871"/>
    <cellStyle name="常规 2 2 2 2 6 4 2" xfId="14872"/>
    <cellStyle name="常规 6 4 3 4 2 5 2" xfId="14873"/>
    <cellStyle name="常规 10 2 2 3 8 2" xfId="14874"/>
    <cellStyle name="常规 10 5 2 6 3" xfId="14875"/>
    <cellStyle name="常规 2 2 2 2 6 5" xfId="14876"/>
    <cellStyle name="常规 6 4 3 4 2 6" xfId="14877"/>
    <cellStyle name="常规 10 2 2 3 9" xfId="14878"/>
    <cellStyle name="常规 21 2 2 2 7 2" xfId="14879"/>
    <cellStyle name="常规 6 3 2 5 4 2" xfId="14880"/>
    <cellStyle name="警告文本 2 2 2 7 3" xfId="14881"/>
    <cellStyle name="常规 10 5 2 7" xfId="14882"/>
    <cellStyle name="常规 6 2 2 2 2 7 3" xfId="14883"/>
    <cellStyle name="常规 6 3 2 2 4 2" xfId="14884"/>
    <cellStyle name="常规 10 5 2 7 2" xfId="14885"/>
    <cellStyle name="常规 6 4 3 4 3 5" xfId="14886"/>
    <cellStyle name="常规 10 2 2 4 8" xfId="14887"/>
    <cellStyle name="常规 6 2 4 6 3" xfId="14888"/>
    <cellStyle name="常规 2 3 4 4 3 9" xfId="14889"/>
    <cellStyle name="常规 38 3 7" xfId="14890"/>
    <cellStyle name="60% - 强调文字颜色 4 2 2 4 4 3" xfId="14891"/>
    <cellStyle name="常规 2 10 2 5 3" xfId="14892"/>
    <cellStyle name="常规 7 8 2 3 6" xfId="14893"/>
    <cellStyle name="常规 7 2 3 10 3" xfId="14894"/>
    <cellStyle name="常规 9 2 2 4 2 3 2 2" xfId="14895"/>
    <cellStyle name="常规 38 4 7" xfId="14896"/>
    <cellStyle name="常规 2 2 3 2 2 4 2 2 2" xfId="14897"/>
    <cellStyle name="常规 3 10 2 4" xfId="14898"/>
    <cellStyle name="常规 2 2 2 3 6 5 3" xfId="14899"/>
    <cellStyle name="强调文字颜色 4 2 2 3 4 2" xfId="14900"/>
    <cellStyle name="常规 2 2 2 3 5 4 2" xfId="14901"/>
    <cellStyle name="常规 10 3 3 3 6" xfId="14902"/>
    <cellStyle name="警告文本 2 2 2 8 3" xfId="14903"/>
    <cellStyle name="常规 3 7 2 7" xfId="14904"/>
    <cellStyle name="常规 10 5 3 7" xfId="14905"/>
    <cellStyle name="常规 6 2 2 2 2 8 3" xfId="14906"/>
    <cellStyle name="常规 6 3 2 2 5 2" xfId="14907"/>
    <cellStyle name="常规 6 4 4 3 3 2" xfId="14908"/>
    <cellStyle name="常规 39 3 7" xfId="14909"/>
    <cellStyle name="60% - 强调文字颜色 4 2 2 5 4 3" xfId="14910"/>
    <cellStyle name="常规 39 4 7" xfId="14911"/>
    <cellStyle name="常规 2 2 3 2 2 4 3 2 2" xfId="14912"/>
    <cellStyle name="强调文字颜色 1 2 9" xfId="14913"/>
    <cellStyle name="常规 3 11 2 4" xfId="14914"/>
    <cellStyle name="强调文字颜色 4 2 2 4 4 2" xfId="14915"/>
    <cellStyle name="常规 2 2 2 4 3 4" xfId="14916"/>
    <cellStyle name="常规 5 6 5 2 2" xfId="14917"/>
    <cellStyle name="常规 57 2 2 2 2 2" xfId="14918"/>
    <cellStyle name="常规 9 2 2 5 5 2" xfId="14919"/>
    <cellStyle name="常规 6 5 6 6" xfId="14920"/>
    <cellStyle name="常规 3 2 2 12" xfId="14921"/>
    <cellStyle name="20% - 强调文字颜色 6 2 3 3 4 3" xfId="14922"/>
    <cellStyle name="40% - 强调文字颜色 6 2 2 2 3 2 3" xfId="14923"/>
    <cellStyle name="强调文字颜色 3 2 3 10" xfId="14924"/>
    <cellStyle name="常规 10 5 4 3 3" xfId="14925"/>
    <cellStyle name="常规 59 4" xfId="14926"/>
    <cellStyle name="常规 64 4" xfId="14927"/>
    <cellStyle name="常规 2 2 2 4 3 5" xfId="14928"/>
    <cellStyle name="常规 23 3 5 2" xfId="14929"/>
    <cellStyle name="常规 18 3 5 2" xfId="14930"/>
    <cellStyle name="常规 5 2 5 3 2 2" xfId="14931"/>
    <cellStyle name="40% - 强调文字颜色 3 12" xfId="14932"/>
    <cellStyle name="常规 10 5 4 4 2" xfId="14933"/>
    <cellStyle name="常规 2 3 2 4 2 2 2" xfId="14934"/>
    <cellStyle name="常规 70 3" xfId="14935"/>
    <cellStyle name="常规 65 3" xfId="14936"/>
    <cellStyle name="常规 6 5 7 6" xfId="14937"/>
    <cellStyle name="常规 7 5 4 2 2 2" xfId="14938"/>
    <cellStyle name="常规 12 5 3" xfId="14939"/>
    <cellStyle name="常规 6 6 7 2" xfId="14940"/>
    <cellStyle name="常规 10 5 4 4 3" xfId="14941"/>
    <cellStyle name="常规 2 3 2 4 2 2 3" xfId="14942"/>
    <cellStyle name="常规 65 4" xfId="14943"/>
    <cellStyle name="常规 7 3 3 3 2 2 2 2" xfId="14944"/>
    <cellStyle name="常规 2 2 2 4 4 5" xfId="14945"/>
    <cellStyle name="常规 23 3 6 2" xfId="14946"/>
    <cellStyle name="常规 18 3 6 2" xfId="14947"/>
    <cellStyle name="常规 3 4 2 2 6" xfId="14948"/>
    <cellStyle name="常规 5 2 5 3 3 2" xfId="14949"/>
    <cellStyle name="常规 2 3 3 2 2 2 4" xfId="14950"/>
    <cellStyle name="常规 3 2 5 2 2 2 2" xfId="14951"/>
    <cellStyle name="适中 2 7 2" xfId="14952"/>
    <cellStyle name="常规 2 3 3 2 2 2 4 2" xfId="14953"/>
    <cellStyle name="常规 5 2 4 2 2 5" xfId="14954"/>
    <cellStyle name="常规 42 7 2" xfId="14955"/>
    <cellStyle name="常规 37 7 2" xfId="14956"/>
    <cellStyle name="解释性文本 2 5 5 2" xfId="14957"/>
    <cellStyle name="常规 3 2 5 2 2 2 2 2" xfId="14958"/>
    <cellStyle name="适中 2 7 2 2" xfId="14959"/>
    <cellStyle name="常规 13 5 3" xfId="14960"/>
    <cellStyle name="常规 6 2 2 2 3 2 2 2" xfId="14961"/>
    <cellStyle name="常规 6 6 8 2" xfId="14962"/>
    <cellStyle name="常规 2 3 3 2 2 2 5" xfId="14963"/>
    <cellStyle name="常规 5 2 5 3 4 2" xfId="14964"/>
    <cellStyle name="常规 3 2 5 2 2 2 3" xfId="14965"/>
    <cellStyle name="适中 2 7 3" xfId="14966"/>
    <cellStyle name="常规 10 5 4 6" xfId="14967"/>
    <cellStyle name="常规 2 3 2 4 2 4" xfId="14968"/>
    <cellStyle name="常规 6 2 2 2 2 9 2" xfId="14969"/>
    <cellStyle name="常规 7 9 2 2" xfId="14970"/>
    <cellStyle name="常规 2 3 3 2 2 3 4" xfId="14971"/>
    <cellStyle name="常规 6 4 2 3 4 4 2 2" xfId="14972"/>
    <cellStyle name="常规 3 2 5 2 2 3 2" xfId="14973"/>
    <cellStyle name="适中 2 8 2" xfId="14974"/>
    <cellStyle name="常规 59 2 2 3 2 2" xfId="14975"/>
    <cellStyle name="常规 8 2 2 5 4 2 2" xfId="14976"/>
    <cellStyle name="强调文字颜色 4 2 2 2 3 3" xfId="14977"/>
    <cellStyle name="注释 2 4 5 2" xfId="14978"/>
    <cellStyle name="常规 10 5 5 2" xfId="14979"/>
    <cellStyle name="常规 7 2 4 2 3 3 3" xfId="14980"/>
    <cellStyle name="常规 25 2 2 4" xfId="14981"/>
    <cellStyle name="常规 30 2 2 4" xfId="14982"/>
    <cellStyle name="常规 10 5 6 2" xfId="14983"/>
    <cellStyle name="常规 7 2 4 2 3 4 3" xfId="14984"/>
    <cellStyle name="常规 25 2 3 4" xfId="14985"/>
    <cellStyle name="常规 30 2 3 4" xfId="14986"/>
    <cellStyle name="常规 10 5 6 2 2" xfId="14987"/>
    <cellStyle name="常规 25 2 3 4 2" xfId="14988"/>
    <cellStyle name="常规 30 2 3 4 2" xfId="14989"/>
    <cellStyle name="常规 10 5 7" xfId="14990"/>
    <cellStyle name="常规 10 5 7 2" xfId="14991"/>
    <cellStyle name="常规 10 5 7 2 2" xfId="14992"/>
    <cellStyle name="常规 2 2 3 5" xfId="14993"/>
    <cellStyle name="常规 2 5 9 2 3" xfId="14994"/>
    <cellStyle name="常规 10 5 8 2" xfId="14995"/>
    <cellStyle name="常规 10 2 2 2 2 2 3 2 2" xfId="14996"/>
    <cellStyle name="常规 7 2 3 5 2 4" xfId="14997"/>
    <cellStyle name="60% - 强调文字颜色 5 2 2 3 2 2" xfId="14998"/>
    <cellStyle name="40% - 强调文字颜色 1 2 2 3 2" xfId="14999"/>
    <cellStyle name="常规 7 3 6 4 2" xfId="15000"/>
    <cellStyle name="常规 2 4 7 2 2 2" xfId="15001"/>
    <cellStyle name="常规 6 8 8 3" xfId="15002"/>
    <cellStyle name="60% - 强调文字颜色 5 2 2 2 9" xfId="15003"/>
    <cellStyle name="20% - 强调文字颜色 3 2 5 4 2" xfId="15004"/>
    <cellStyle name="常规 3 6 2 4 5" xfId="15005"/>
    <cellStyle name="常规 10 5 9" xfId="15006"/>
    <cellStyle name="常规 10 2 2 2 2 2 3 3" xfId="15007"/>
    <cellStyle name="60% - 强调文字颜色 5 2 2 3 3" xfId="15008"/>
    <cellStyle name="40% - 强调文字颜色 1 2 2 4" xfId="15009"/>
    <cellStyle name="常规 7 3 6 5" xfId="15010"/>
    <cellStyle name="好 2 2 3 5 2" xfId="15011"/>
    <cellStyle name="常规 6 2 4 7" xfId="15012"/>
    <cellStyle name="常规 7 2 3 6 2 2" xfId="15013"/>
    <cellStyle name="注释 2 2 2 9 3" xfId="15014"/>
    <cellStyle name="常规 10 7 2 6 2" xfId="15015"/>
    <cellStyle name="常规 14 3 2 2 3 2 2" xfId="15016"/>
    <cellStyle name="常规 3 2 2 2 2 2 3" xfId="15017"/>
    <cellStyle name="常规 7 2 3 5 3 3 2 2" xfId="15018"/>
    <cellStyle name="常规 3 14 2" xfId="15019"/>
    <cellStyle name="常规 2 2 5 4 3 2" xfId="15020"/>
    <cellStyle name="常规 15 2 10 2" xfId="15021"/>
    <cellStyle name="常规 2 2 3 2 4 2 3 2 2" xfId="15022"/>
    <cellStyle name="常规 6 8 6 2 2" xfId="15023"/>
    <cellStyle name="常规 6 2 4 7 2" xfId="15024"/>
    <cellStyle name="常规 7 2 3 6 2 2 2" xfId="15025"/>
    <cellStyle name="常规 10 7 2 6 2 2" xfId="15026"/>
    <cellStyle name="常规 10 2 3 2 2 3 5" xfId="15027"/>
    <cellStyle name="60% - 强调文字颜色 6 2 2 2 5" xfId="15028"/>
    <cellStyle name="常规 33 3 4 2" xfId="15029"/>
    <cellStyle name="常规 28 3 4 2" xfId="15030"/>
    <cellStyle name="常规 15 4 4 2 2" xfId="15031"/>
    <cellStyle name="常规 4 2 3 3 3 2 2 2" xfId="15032"/>
    <cellStyle name="常规 6 2 4 7 2 2" xfId="15033"/>
    <cellStyle name="常规 10 6 2 2" xfId="15034"/>
    <cellStyle name="注释 2 2 2 3 5" xfId="15035"/>
    <cellStyle name="常规 10 6 2 2 2" xfId="15036"/>
    <cellStyle name="注释 2 2 2 3 5 2" xfId="15037"/>
    <cellStyle name="常规 2 2 3 2 2 4" xfId="15038"/>
    <cellStyle name="常规 3 2 2 2 5 3" xfId="15039"/>
    <cellStyle name="常规 7 4 3 9 2 3" xfId="15040"/>
    <cellStyle name="常规 10 6 2 2 2 2" xfId="15041"/>
    <cellStyle name="常规 2 2 3 2 2 4 2" xfId="15042"/>
    <cellStyle name="常规 3 2 2 2 5 3 2" xfId="15043"/>
    <cellStyle name="常规 3 2 2 2 5 3 2 2" xfId="15044"/>
    <cellStyle name="常规 3 2 2 2 5 3 3" xfId="15045"/>
    <cellStyle name="常规 22 10 2 2" xfId="15046"/>
    <cellStyle name="常规 3 3 3 3 4 2" xfId="15047"/>
    <cellStyle name="输入 2 6 2 2" xfId="15048"/>
    <cellStyle name="注释 2 2 4" xfId="15049"/>
    <cellStyle name="常规 10 6 2 2 3" xfId="15050"/>
    <cellStyle name="常规 2 2 3 2 2 5" xfId="15051"/>
    <cellStyle name="常规 3 2 2 2 5 4" xfId="15052"/>
    <cellStyle name="常规 10 6 2 2 3 2" xfId="15053"/>
    <cellStyle name="常规 2 2 3 2 2 5 2" xfId="15054"/>
    <cellStyle name="常规 3 2 2 2 5 4 2" xfId="15055"/>
    <cellStyle name="常规 10 5 2 2 5" xfId="15056"/>
    <cellStyle name="常规 3 3 3 3 5 2" xfId="15057"/>
    <cellStyle name="常规 10 6 2 2 4" xfId="15058"/>
    <cellStyle name="常规 2 2 3 2 2 6" xfId="15059"/>
    <cellStyle name="常规 3 2 2 2 5 5" xfId="15060"/>
    <cellStyle name="常规 6 4 6 4 2" xfId="15061"/>
    <cellStyle name="常规 10 6 2 2 4 2" xfId="15062"/>
    <cellStyle name="常规 2 2 3 2 2 6 2" xfId="15063"/>
    <cellStyle name="常规 3 2 2 2 5 5 2" xfId="15064"/>
    <cellStyle name="常规 10 5 2 3 5" xfId="15065"/>
    <cellStyle name="常规 6 4 6 4 2 2" xfId="15066"/>
    <cellStyle name="常规 3 2 2 2 5 5 2 2" xfId="15067"/>
    <cellStyle name="常规 10 5 2 3 5 2" xfId="15068"/>
    <cellStyle name="常规 5 2 3 10" xfId="15069"/>
    <cellStyle name="常规 6 9 11" xfId="15070"/>
    <cellStyle name="常规 6 6 3 4 3 4" xfId="15071"/>
    <cellStyle name="常规 10 6 2 2 4 3" xfId="15072"/>
    <cellStyle name="常规 2 2 3 2 2 6 3" xfId="15073"/>
    <cellStyle name="常规 3 3 3 3 6 2" xfId="15074"/>
    <cellStyle name="常规 22 4 7 2 2" xfId="15075"/>
    <cellStyle name="常规 5 2 4 2 5 2 2" xfId="15076"/>
    <cellStyle name="常规 3 3 4 8 2" xfId="15077"/>
    <cellStyle name="常规 10 6 2 2 5 2" xfId="15078"/>
    <cellStyle name="常规 2 2 11 2 2" xfId="15079"/>
    <cellStyle name="常规 3 2 2 3 5 4 2 2" xfId="15080"/>
    <cellStyle name="常规 2 2 3 2 2 7 2" xfId="15081"/>
    <cellStyle name="常规 7 6 2 2 6" xfId="15082"/>
    <cellStyle name="常规 3 2 2 2 5 6 2" xfId="15083"/>
    <cellStyle name="常规 10 6 2 2 5 2 2" xfId="15084"/>
    <cellStyle name="常规 2 2 11 2 2 2" xfId="15085"/>
    <cellStyle name="常规 2 2 3 2 2 7 2 2" xfId="15086"/>
    <cellStyle name="常规 10 2 2 3 3 4 3" xfId="15087"/>
    <cellStyle name="常规 7 6 2 2 6 2" xfId="15088"/>
    <cellStyle name="常规 2 2 3 2 2 7 3" xfId="15089"/>
    <cellStyle name="常规 7 6 2 2 7" xfId="15090"/>
    <cellStyle name="60% - 强调文字颜色 6 2 2 4 6" xfId="15091"/>
    <cellStyle name="常规 3 9 2 2 7" xfId="15092"/>
    <cellStyle name="常规 15 4 4 4 3" xfId="15093"/>
    <cellStyle name="常规 28 3 6 3" xfId="15094"/>
    <cellStyle name="常规 2 4 2 2 2 2 2 3" xfId="15095"/>
    <cellStyle name="常规 2 2 3 2 2 8" xfId="15096"/>
    <cellStyle name="常规 2 2 3 2 2 9" xfId="15097"/>
    <cellStyle name="常规 21 3 3 5 2" xfId="15098"/>
    <cellStyle name="20% - 强调文字颜色 1 2 5 3 3" xfId="15099"/>
    <cellStyle name="常规 10 6 2 3" xfId="15100"/>
    <cellStyle name="注释 2 2 2 3 6" xfId="15101"/>
    <cellStyle name="60% - 强调文字颜色 6 2 2 5" xfId="15102"/>
    <cellStyle name="常规 2 2 7 4 5" xfId="15103"/>
    <cellStyle name="好 2 7 2" xfId="15104"/>
    <cellStyle name="常规 4 2 7 5 2 2" xfId="15105"/>
    <cellStyle name="常规 3 2 2 2 6 3" xfId="15106"/>
    <cellStyle name="常规 2 12 2 2 2" xfId="15107"/>
    <cellStyle name="常规 55 6 2 2" xfId="15108"/>
    <cellStyle name="常规 60 6 2 2" xfId="15109"/>
    <cellStyle name="常规 21 3 3 5 2 2" xfId="15110"/>
    <cellStyle name="常规 11 6 2 4" xfId="15111"/>
    <cellStyle name="常规 3 2 2 2 6 3 2 2" xfId="15112"/>
    <cellStyle name="常规 12 6 2" xfId="15113"/>
    <cellStyle name="常规 3 3 3 4 4 2" xfId="15114"/>
    <cellStyle name="常规 15 2 2 6 2" xfId="15115"/>
    <cellStyle name="常规 20 2 2 6 2" xfId="15116"/>
    <cellStyle name="常规 2 2 2 2 2 2 6" xfId="15117"/>
    <cellStyle name="常规 8 2 4 2 3" xfId="15118"/>
    <cellStyle name="常规 4 2 4 4 5 2 2" xfId="15119"/>
    <cellStyle name="常规 17 2 2 5 2" xfId="15120"/>
    <cellStyle name="常规 22 2 2 5 2" xfId="15121"/>
    <cellStyle name="输入 2 7 2 2" xfId="15122"/>
    <cellStyle name="常规 3 2 2 2 6 4" xfId="15123"/>
    <cellStyle name="常规 6 2 3 2 2 7 2 2" xfId="15124"/>
    <cellStyle name="常规 10 6 2 3 3 2 2" xfId="15125"/>
    <cellStyle name="常规 2 2 3 2 3 5 2 2" xfId="15126"/>
    <cellStyle name="常规 3 2 2 2 6 6" xfId="15127"/>
    <cellStyle name="常规 5 2 4 2 6 2 2" xfId="15128"/>
    <cellStyle name="常规 5 2 5 2 6 3" xfId="15129"/>
    <cellStyle name="常规 6 3 2 2 7 2" xfId="15130"/>
    <cellStyle name="常规 7 9 3 3" xfId="15131"/>
    <cellStyle name="常规 18 2 6 2" xfId="15132"/>
    <cellStyle name="常规 23 2 6 2" xfId="15133"/>
    <cellStyle name="常规 2 2 2 3 4 5" xfId="15134"/>
    <cellStyle name="常规 2 2 3 2 3 7 2" xfId="15135"/>
    <cellStyle name="常规 10 6 2 3 6" xfId="15136"/>
    <cellStyle name="常规 2 2 12 3" xfId="15137"/>
    <cellStyle name="常规 3 2 2 3 5 5 3" xfId="15138"/>
    <cellStyle name="常规 18 2 7" xfId="15139"/>
    <cellStyle name="常规 23 2 7" xfId="15140"/>
    <cellStyle name="常规 2 2 3 2 3 8" xfId="15141"/>
    <cellStyle name="常规 2 5 7 2 2" xfId="15142"/>
    <cellStyle name="常规 3 8 7 3" xfId="15143"/>
    <cellStyle name="好 2 7 4" xfId="15144"/>
    <cellStyle name="常规 21 4 4 4 3" xfId="15145"/>
    <cellStyle name="常规 2 2 2 2 3 2 2 5 2" xfId="15146"/>
    <cellStyle name="常规 10 6 2 6 2 2" xfId="15147"/>
    <cellStyle name="常规 10 2 2 2 2 3 5" xfId="15148"/>
    <cellStyle name="常规 18 5 3 2" xfId="15149"/>
    <cellStyle name="常规 2 2 3 2 6 4 2" xfId="15150"/>
    <cellStyle name="常规 6 2 4 4 4 3" xfId="15151"/>
    <cellStyle name="常规 10 6 2 6 3" xfId="15152"/>
    <cellStyle name="常规 18 5 4" xfId="15153"/>
    <cellStyle name="常规 2 2 3 2 6 5" xfId="15154"/>
    <cellStyle name="常规 6 3 3 4 2 4 2 2" xfId="15155"/>
    <cellStyle name="常规 3 2 2 3 5 3 2" xfId="15156"/>
    <cellStyle name="常规 2 2 10 2" xfId="15157"/>
    <cellStyle name="60% - 强调文字颜色 2 2 4 3 3" xfId="15158"/>
    <cellStyle name="常规 3 2 2 3 6 3" xfId="15159"/>
    <cellStyle name="常规 2 12 3 2 2" xfId="15160"/>
    <cellStyle name="常规 55 7 2 2" xfId="15161"/>
    <cellStyle name="常规 3 2 2 3 7 3" xfId="15162"/>
    <cellStyle name="常规 7 14" xfId="15163"/>
    <cellStyle name="常规 10 6 3 5 2 2" xfId="15164"/>
    <cellStyle name="20% - 强调文字颜色 5 2 2 5 3 2" xfId="15165"/>
    <cellStyle name="常规 19 4 3 2" xfId="15166"/>
    <cellStyle name="常规 24 4 3 2" xfId="15167"/>
    <cellStyle name="常规 2 2 3 3 5 4 2" xfId="15168"/>
    <cellStyle name="20% - 强调文字颜色 2 2 2 2 4 2" xfId="15169"/>
    <cellStyle name="常规 3 7 3 4 2 2" xfId="15170"/>
    <cellStyle name="常规 10 6 2 2 6" xfId="15171"/>
    <cellStyle name="常规 2 2 11 3" xfId="15172"/>
    <cellStyle name="常规 3 2 2 3 5 4 3" xfId="15173"/>
    <cellStyle name="常规 4 2 2 3 7 3" xfId="15174"/>
    <cellStyle name="常规 10 6 4 2 2 2" xfId="15175"/>
    <cellStyle name="警告文本 2 2 3 2 2" xfId="15176"/>
    <cellStyle name="常规 4 4 2 2 5" xfId="15177"/>
    <cellStyle name="20% - 强调文字颜色 5 2 3 2 3 2" xfId="15178"/>
    <cellStyle name="常规 6 5 2 3 4 2" xfId="15179"/>
    <cellStyle name="常规 2 2 3 4 2 4 2" xfId="15180"/>
    <cellStyle name="常规 3 2 2 4 6 3" xfId="15181"/>
    <cellStyle name="常规 2 2 2 4" xfId="15182"/>
    <cellStyle name="常规 2 12 4 2 2" xfId="15183"/>
    <cellStyle name="常规 2 10 2 7" xfId="15184"/>
    <cellStyle name="常规 2 4 3 2 2 3 3" xfId="15185"/>
    <cellStyle name="常规 10 6 4 3 2 2" xfId="15186"/>
    <cellStyle name="常规 15 2 2 7 3" xfId="15187"/>
    <cellStyle name="常规 2 2 3 4 3 4 2" xfId="15188"/>
    <cellStyle name="常规 25 2 3 2" xfId="15189"/>
    <cellStyle name="常规 30 2 3 2" xfId="15190"/>
    <cellStyle name="常规 7 8 2 6 3" xfId="15191"/>
    <cellStyle name="常规 6 11 2 2 2 3" xfId="15192"/>
    <cellStyle name="常规 2 2 2 5 6 2" xfId="15193"/>
    <cellStyle name="常规 3 4 3 4 3" xfId="15194"/>
    <cellStyle name="常规 2 3 3 2 3 3 2" xfId="15195"/>
    <cellStyle name="常规 21 2 3 7 2 2" xfId="15196"/>
    <cellStyle name="常规 7 2 2 2 2 2 5" xfId="15197"/>
    <cellStyle name="常规 2 2 5 4" xfId="15198"/>
    <cellStyle name="常规 18 2 2 6 2" xfId="15199"/>
    <cellStyle name="常规 23 2 2 6 2" xfId="15200"/>
    <cellStyle name="常规 7 5 10 2 3" xfId="15201"/>
    <cellStyle name="常规 2 2 3 2 3 3 6 2" xfId="15202"/>
    <cellStyle name="常规 9 2 5 3 3 2" xfId="15203"/>
    <cellStyle name="常规 10 6 4 4 2" xfId="15204"/>
    <cellStyle name="常规 2 3 2 5 2 2 2" xfId="15205"/>
    <cellStyle name="20% - 强调文字颜色 5 2 3 4 3" xfId="15206"/>
    <cellStyle name="常规 21 4 2 2 7" xfId="15207"/>
    <cellStyle name="常规 6 5 2 5 4" xfId="15208"/>
    <cellStyle name="常规 2 2 3 4 4 4" xfId="15209"/>
    <cellStyle name="常规 3 5 2 2 5" xfId="15210"/>
    <cellStyle name="常规 25 3 3" xfId="15211"/>
    <cellStyle name="常规 30 3 3" xfId="15212"/>
    <cellStyle name="常规 3 2 2 3 2 2 2 4" xfId="15213"/>
    <cellStyle name="常规 15 2 2 2 3 4 3" xfId="15214"/>
    <cellStyle name="常规 6 13 2 4" xfId="15215"/>
    <cellStyle name="强调文字颜色 1 2 6 3 3" xfId="15216"/>
    <cellStyle name="常规 2 3 4 2 2 7" xfId="15217"/>
    <cellStyle name="常规 3 2 2 4 7 3" xfId="15218"/>
    <cellStyle name="常规 2 4 3 2 2 4 3" xfId="15219"/>
    <cellStyle name="常规 2 5 9 2 2" xfId="15220"/>
    <cellStyle name="常规 10 6 4 4 3" xfId="15221"/>
    <cellStyle name="常规 5 2 6 3 3 2" xfId="15222"/>
    <cellStyle name="常规 25 3 4" xfId="15223"/>
    <cellStyle name="常规 30 3 4" xfId="15224"/>
    <cellStyle name="常规 4 2 3 8 2 2" xfId="15225"/>
    <cellStyle name="常规 6 7 2 2 2 3 2 2 2" xfId="15226"/>
    <cellStyle name="常规 4 2 4 2 3 2 2" xfId="15227"/>
    <cellStyle name="常规 59 4 4 2" xfId="15228"/>
    <cellStyle name="常规 8 2 4 7 3" xfId="15229"/>
    <cellStyle name="40% - 强调文字颜色 2 11" xfId="15230"/>
    <cellStyle name="常规 6 5 3 3 2 2 2 3" xfId="15231"/>
    <cellStyle name="常规 3 2 5 3 2 2" xfId="15232"/>
    <cellStyle name="常规 7 2 2 3 2 2 4 2 2" xfId="15233"/>
    <cellStyle name="常规 10 6 4 6 2" xfId="15234"/>
    <cellStyle name="常规 2 3 3 3 2 3 4" xfId="15235"/>
    <cellStyle name="20% - 强调文字颜色 6 2 2 2 2 4" xfId="15236"/>
    <cellStyle name="常规 25 5 3" xfId="15237"/>
    <cellStyle name="常规 30 5 3" xfId="15238"/>
    <cellStyle name="常规 59 2 2 4 2 2" xfId="15239"/>
    <cellStyle name="强调文字颜色 4 2 2 3 3 3" xfId="15240"/>
    <cellStyle name="注释 2 5 5 2" xfId="15241"/>
    <cellStyle name="40% - 强调文字颜色 1 2 3 2 3 3" xfId="15242"/>
    <cellStyle name="常规 13 8" xfId="15243"/>
    <cellStyle name="常规 9 2 2 4 5 2 2" xfId="15244"/>
    <cellStyle name="常规 6 5 2 2 2 2 2 4 2 2" xfId="15245"/>
    <cellStyle name="常规 2 2 3 2 4 2 3" xfId="15246"/>
    <cellStyle name="常规 6 2 4 2 2 4" xfId="15247"/>
    <cellStyle name="常规 22 4 9" xfId="15248"/>
    <cellStyle name="常规 10 6 5 2 2" xfId="15249"/>
    <cellStyle name="20% - 强调文字颜色 5 2 4 2 3" xfId="15250"/>
    <cellStyle name="常规 6 5 3 3 4" xfId="15251"/>
    <cellStyle name="60% - 强调文字颜色 6 2 5 4 2" xfId="15252"/>
    <cellStyle name="常规 3 9 5 2 3" xfId="15253"/>
    <cellStyle name="常规 7 3 2 3 2 8 2" xfId="15254"/>
    <cellStyle name="常规 2 2 3 5 2 4" xfId="15255"/>
    <cellStyle name="常规 7 2 3 4 2 3 4 2 3" xfId="15256"/>
    <cellStyle name="60% - 强调文字颜色 6 2 6 4" xfId="15257"/>
    <cellStyle name="60% - 强调文字颜色 6 2 6 4 2" xfId="15258"/>
    <cellStyle name="20% - 强调文字颜色 5 2 5 2 3" xfId="15259"/>
    <cellStyle name="常规 6 5 4 3 4" xfId="15260"/>
    <cellStyle name="常规 10 6 7 2" xfId="15261"/>
    <cellStyle name="常规 6 2 3 9" xfId="15262"/>
    <cellStyle name="常规 6 2 4 8" xfId="15263"/>
    <cellStyle name="常规 7 2 3 6 2 3" xfId="15264"/>
    <cellStyle name="常规 10 7 2 6 3" xfId="15265"/>
    <cellStyle name="常规 10 7" xfId="15266"/>
    <cellStyle name="常规 6 2 4 8 2" xfId="15267"/>
    <cellStyle name="常规 3 2 2 2 2 2 6 2 2" xfId="15268"/>
    <cellStyle name="常规 10 7 2 2" xfId="15269"/>
    <cellStyle name="常规 10 7 2 2 2" xfId="15270"/>
    <cellStyle name="常规 2 2 4 2 2 4" xfId="15271"/>
    <cellStyle name="常规 3 2 3 2 5 3" xfId="15272"/>
    <cellStyle name="常规 7 4 4 9 2 3" xfId="15273"/>
    <cellStyle name="常规 10 7 2 2 2 3" xfId="15274"/>
    <cellStyle name="常规 2 2 4 2 2 4 3" xfId="15275"/>
    <cellStyle name="常规 6 6 3 2 2 2 3 2 2" xfId="15276"/>
    <cellStyle name="常规 15 2 2 3 6" xfId="15277"/>
    <cellStyle name="常规 2 2 9 9 2" xfId="15278"/>
    <cellStyle name="常规 5 3 2 6 3" xfId="15279"/>
    <cellStyle name="常规 6 9 3 4 2 3" xfId="15280"/>
    <cellStyle name="常规 2 2 7 2 4 4 2" xfId="15281"/>
    <cellStyle name="常规 6 6 4 2 4 3" xfId="15282"/>
    <cellStyle name="常规 4 7 4 3" xfId="15283"/>
    <cellStyle name="常规 10 7 2 2 3" xfId="15284"/>
    <cellStyle name="常规 2 2 4 2 2 5" xfId="15285"/>
    <cellStyle name="常规 3 2 2 2 2 2 2 2" xfId="15286"/>
    <cellStyle name="常规 13 2 2 2 3 2" xfId="15287"/>
    <cellStyle name="常规 13 4 4 3 2" xfId="15288"/>
    <cellStyle name="60% - 强调文字颜色 4 2 2 3 5" xfId="15289"/>
    <cellStyle name="常规 2 4 2 2 6" xfId="15290"/>
    <cellStyle name="常规 2 3 7 7" xfId="15291"/>
    <cellStyle name="常规 6 6 3 9 3" xfId="15292"/>
    <cellStyle name="常规 10 7 2 2 3 2" xfId="15293"/>
    <cellStyle name="常规 6 5 2 3 2 2 5" xfId="15294"/>
    <cellStyle name="常规 2 2 4 2 2 5 2" xfId="15295"/>
    <cellStyle name="常规 3 2 2 2 2 2 2 2 2" xfId="15296"/>
    <cellStyle name="好 2 4 3 4 3" xfId="15297"/>
    <cellStyle name="常规 9 3 5 6" xfId="15298"/>
    <cellStyle name="常规 6 4 3 2 2 6" xfId="15299"/>
    <cellStyle name="常规 10 7 2 2 3 3" xfId="15300"/>
    <cellStyle name="常规 6 5 2 3 2 2 6" xfId="15301"/>
    <cellStyle name="常规 2 2 4 2 2 5 3" xfId="15302"/>
    <cellStyle name="常规 3 2 2 2 2 2 2 2 3" xfId="15303"/>
    <cellStyle name="常规 4 2 3 4 2 2" xfId="15304"/>
    <cellStyle name="常规 21 3 4" xfId="15305"/>
    <cellStyle name="常规 16 3 4" xfId="15306"/>
    <cellStyle name="40% - 强调文字颜色 3 2 6 3" xfId="15307"/>
    <cellStyle name="常规 10 7 2 2 4" xfId="15308"/>
    <cellStyle name="常规 2 2 4 2 2 6" xfId="15309"/>
    <cellStyle name="常规 3 2 2 2 2 2 2 3" xfId="15310"/>
    <cellStyle name="常规 10 7 2 2 4 2" xfId="15311"/>
    <cellStyle name="常规 6 5 2 3 2 3 5" xfId="15312"/>
    <cellStyle name="常规 2 2 4 2 2 6 2" xfId="15313"/>
    <cellStyle name="常规 9 7 2 4" xfId="15314"/>
    <cellStyle name="常规 3 2 2 2 2 2 2 3 2" xfId="15315"/>
    <cellStyle name="40% - 强调文字颜色 3 2 2 5" xfId="15316"/>
    <cellStyle name="常规 9 3 6 6" xfId="15317"/>
    <cellStyle name="常规 6 4 3 3 2 6" xfId="15318"/>
    <cellStyle name="常规 4 2 6 2 5 3" xfId="15319"/>
    <cellStyle name="常规 5 2 5 2 5 2" xfId="15320"/>
    <cellStyle name="常规 4 3 4 8" xfId="15321"/>
    <cellStyle name="常规 2 2 2 3 6 5" xfId="15322"/>
    <cellStyle name="常规 10 7 2 2 5" xfId="15323"/>
    <cellStyle name="常规 3 2 2 2 2 2 2 4" xfId="15324"/>
    <cellStyle name="常规 2 2 4 2 2 7" xfId="15325"/>
    <cellStyle name="常规 2 2 2 4 3" xfId="15326"/>
    <cellStyle name="40% - 强调文字颜色 5 13 2" xfId="15327"/>
    <cellStyle name="常规 2 4 3 2 2 3 3 3" xfId="15328"/>
    <cellStyle name="常规 12 3 3 3 2 2" xfId="15329"/>
    <cellStyle name="20% - 强调文字颜色 6 2 3 8 3" xfId="15330"/>
    <cellStyle name="常规 22 2 6 3" xfId="15331"/>
    <cellStyle name="常规 17 2 6 3" xfId="15332"/>
    <cellStyle name="常规 3 2 3 5 3 2 2" xfId="15333"/>
    <cellStyle name="常规 3 6 2 3 6 2" xfId="15334"/>
    <cellStyle name="常规 6 12 4 5" xfId="15335"/>
    <cellStyle name="常规 3 4 3 2 3 6" xfId="15336"/>
    <cellStyle name="常规 15 4 4 2 2 2" xfId="15337"/>
    <cellStyle name="60% - 强调文字颜色 6 2 2 2 5 2" xfId="15338"/>
    <cellStyle name="常规 33 3 4 2 2" xfId="15339"/>
    <cellStyle name="常规 28 3 4 2 2" xfId="15340"/>
    <cellStyle name="常规 6 5 2 2 5 3 3" xfId="15341"/>
    <cellStyle name="常规 3 2 2 2 3 2 6 3" xfId="15342"/>
    <cellStyle name="常规 10 10 2 2" xfId="15343"/>
    <cellStyle name="常规 5 2 5 2 5 3" xfId="15344"/>
    <cellStyle name="常规 2 2 2 3 6 6" xfId="15345"/>
    <cellStyle name="常规 3 2 2 2 2 2 2 5" xfId="15346"/>
    <cellStyle name="常规 2 2 4 2 2 8" xfId="15347"/>
    <cellStyle name="常规 5 2 2 5 2" xfId="15348"/>
    <cellStyle name="常规 14 2 2 5" xfId="15349"/>
    <cellStyle name="常规 55 2 2 2 3" xfId="15350"/>
    <cellStyle name="常规 7 2 2 5 6" xfId="15351"/>
    <cellStyle name="常规 10 7 2 2 7" xfId="15352"/>
    <cellStyle name="常规 9 2 2 6 4 2 2" xfId="15353"/>
    <cellStyle name="强调文字颜色 2 2 2 2 2 3 2" xfId="15354"/>
    <cellStyle name="常规 5 3 3 2 6 2 2" xfId="15355"/>
    <cellStyle name="常规 3 2 2 2 2 2 2 6" xfId="15356"/>
    <cellStyle name="常规 3 12 4 2 2" xfId="15357"/>
    <cellStyle name="常规 2 2 2 4 5" xfId="15358"/>
    <cellStyle name="常规 2 3 3 2 2 2" xfId="15359"/>
    <cellStyle name="常规 11 3 4 4" xfId="15360"/>
    <cellStyle name="常规 11 6 2 2 5 2 2" xfId="15361"/>
    <cellStyle name="20% - 强调文字颜色 3 2 2 2 2 5" xfId="15362"/>
    <cellStyle name="常规 2 3 4 2 6 2" xfId="15363"/>
    <cellStyle name="常规 7 2 5 3 2 6" xfId="15364"/>
    <cellStyle name="常规 2 4 3 9 2 2" xfId="15365"/>
    <cellStyle name="常规 21 3 4 5 2" xfId="15366"/>
    <cellStyle name="60% - 强调文字颜色 5 2 3 6" xfId="15367"/>
    <cellStyle name="20% - 强调文字颜色 1 2 6 3 3" xfId="15368"/>
    <cellStyle name="常规 2 6 4 2 2 3" xfId="15369"/>
    <cellStyle name="常规 5 3 2 4 6" xfId="15370"/>
    <cellStyle name="常规 10 7 2 3" xfId="15371"/>
    <cellStyle name="常规 10 2 7 2 6 2" xfId="15372"/>
    <cellStyle name="常规 2 2 2 2 4 3 2" xfId="15373"/>
    <cellStyle name="好 3 7 2" xfId="15374"/>
    <cellStyle name="常规 10 7 2 3 2" xfId="15375"/>
    <cellStyle name="常规 2 2 4 2 3 4" xfId="15376"/>
    <cellStyle name="常规 3 2 3 2 6 3" xfId="15377"/>
    <cellStyle name="常规 2 13 2 2 2" xfId="15378"/>
    <cellStyle name="40% - 强调文字颜色 3 6 2" xfId="15379"/>
    <cellStyle name="常规 56 6 2 2" xfId="15380"/>
    <cellStyle name="常规 2 3 6 4 6" xfId="15381"/>
    <cellStyle name="40% - 强调文字颜色 4 2 2 2 7 2" xfId="15382"/>
    <cellStyle name="常规 10 2 2 3 4 6 2" xfId="15383"/>
    <cellStyle name="常规 11 4 4" xfId="15384"/>
    <cellStyle name="常规 10 7 2 3 2 2" xfId="15385"/>
    <cellStyle name="常规 2 2 4 2 3 4 2" xfId="15386"/>
    <cellStyle name="常规 2 3 6 4 7" xfId="15387"/>
    <cellStyle name="常规 11 4 5" xfId="15388"/>
    <cellStyle name="60% - 强调文字颜色 5 2 10 2" xfId="15389"/>
    <cellStyle name="常规 2 8 2 2 7" xfId="15390"/>
    <cellStyle name="常规 4 2 3 2 2 2 4 3" xfId="15391"/>
    <cellStyle name="常规 7 2 3 7 5 3" xfId="15392"/>
    <cellStyle name="常规 6 5 2 3 2 3 4 2" xfId="15393"/>
    <cellStyle name="常规 10 7 2 3 2 3" xfId="15394"/>
    <cellStyle name="常规 2 2 4 2 3 4 3" xfId="15395"/>
    <cellStyle name="常规 10 7 2 3 3" xfId="15396"/>
    <cellStyle name="常规 2 2 4 2 3 5" xfId="15397"/>
    <cellStyle name="常规 13 2 2 2 4 2" xfId="15398"/>
    <cellStyle name="常规 8 4 6 2 2" xfId="15399"/>
    <cellStyle name="常规 3 4 2 2 3 5" xfId="15400"/>
    <cellStyle name="常规 3 2 2 2 2 3 6 2" xfId="15401"/>
    <cellStyle name="常规 3 3 3 4 5 3" xfId="15402"/>
    <cellStyle name="常规 6 3 4 8" xfId="15403"/>
    <cellStyle name="常规 7 2 3 7 2 3" xfId="15404"/>
    <cellStyle name="常规 13 3 5 3 2" xfId="15405"/>
    <cellStyle name="常规 2 3 6 5 6" xfId="15406"/>
    <cellStyle name="40% - 强调文字颜色 4 2 2 2 8 2" xfId="15407"/>
    <cellStyle name="常规 11 5 4" xfId="15408"/>
    <cellStyle name="常规 2 8 2 3 6" xfId="15409"/>
    <cellStyle name="常规 2 3 6 2 2 3 2" xfId="15410"/>
    <cellStyle name="常规 4 2 3 2 2 2 5 2" xfId="15411"/>
    <cellStyle name="常规 7 2 3 7 6 2" xfId="15412"/>
    <cellStyle name="常规 10 7 2 3 3 2" xfId="15413"/>
    <cellStyle name="常规 2 2 4 2 3 5 2" xfId="15414"/>
    <cellStyle name="常规 6 4 4 2 2 6" xfId="15415"/>
    <cellStyle name="常规 9 2 2 2 2 3 4" xfId="15416"/>
    <cellStyle name="40% - 强调文字颜色 5 2 2 9 2" xfId="15417"/>
    <cellStyle name="常规 10 9 5 2" xfId="15418"/>
    <cellStyle name="常规 10 7 2 3 3 2 2" xfId="15419"/>
    <cellStyle name="常规 2 2 4 2 3 5 2 2" xfId="15420"/>
    <cellStyle name="常规 3 2 2 2 2 2 3 2 2 2" xfId="15421"/>
    <cellStyle name="常规 3 3 3 3 2 3 2 2" xfId="15422"/>
    <cellStyle name="常规 5 2 2 2 3 4 2" xfId="15423"/>
    <cellStyle name="常规 2 3 6 5 7" xfId="15424"/>
    <cellStyle name="40% - 强调文字颜色 4 2 2 2 8 3" xfId="15425"/>
    <cellStyle name="常规 11 5 5" xfId="15426"/>
    <cellStyle name="常规 2 5 2 2 2 4 2 2" xfId="15427"/>
    <cellStyle name="常规 10 7 2 3 4" xfId="15428"/>
    <cellStyle name="常规 2 2 4 2 3 6" xfId="15429"/>
    <cellStyle name="常规 2 2 2 5 2" xfId="15430"/>
    <cellStyle name="40% - 强调文字颜色 1 2 3 9 3" xfId="15431"/>
    <cellStyle name="常规 2 4 3 2 2 3 4 2" xfId="15432"/>
    <cellStyle name="常规 8 2 4 2 8" xfId="15433"/>
    <cellStyle name="常规 10 7 2 3 4 2" xfId="15434"/>
    <cellStyle name="常规 2 2 4 2 3 6 2" xfId="15435"/>
    <cellStyle name="常规 3 2 2 2 2 2 3 3 2 2" xfId="15436"/>
    <cellStyle name="常规 3 3 3 3 2 4 2 2" xfId="15437"/>
    <cellStyle name="常规 5 2 2 2 4 4 2" xfId="15438"/>
    <cellStyle name="常规 2 2 2 5 2 3" xfId="15439"/>
    <cellStyle name="常规 7 2 3 4 2 2 4 2 2" xfId="15440"/>
    <cellStyle name="常规 5 2 5 2 6 2" xfId="15441"/>
    <cellStyle name="常规 10 7 2 3 5" xfId="15442"/>
    <cellStyle name="常规 2 2 2 5 3" xfId="15443"/>
    <cellStyle name="40% - 强调文字颜色 5 14 2" xfId="15444"/>
    <cellStyle name="常规 2 4 4 5 2 2 2" xfId="15445"/>
    <cellStyle name="常规 2 4 3 2 2 3 4 3" xfId="15446"/>
    <cellStyle name="常规 7 2 7 2 4 2 2" xfId="15447"/>
    <cellStyle name="常规 10 7 2 3 6" xfId="15448"/>
    <cellStyle name="常规 2 2 2 5 4" xfId="15449"/>
    <cellStyle name="常规 21 3 4 5 3" xfId="15450"/>
    <cellStyle name="60% - 强调文字颜色 5 2 3 7" xfId="15451"/>
    <cellStyle name="常规 3 9 5 5 2" xfId="15452"/>
    <cellStyle name="常规 3 2 3 2 7 3" xfId="15453"/>
    <cellStyle name="常规 2 6 7 2 2" xfId="15454"/>
    <cellStyle name="常规 10 7 2 4 3" xfId="15455"/>
    <cellStyle name="常规 2 2 4 2 4 5" xfId="15456"/>
    <cellStyle name="常规 10 7 2 5 2" xfId="15457"/>
    <cellStyle name="常规 10 7 2 5 2 2" xfId="15458"/>
    <cellStyle name="常规 6 2 3 7 2" xfId="15459"/>
    <cellStyle name="常规 12 4" xfId="15460"/>
    <cellStyle name="常规 2 5 5 5 3" xfId="15461"/>
    <cellStyle name="20% - 强调文字颜色 1 2 6 4 2" xfId="15462"/>
    <cellStyle name="常规 18 2 3 2 2" xfId="15463"/>
    <cellStyle name="常规 23 2 3 2 2" xfId="15464"/>
    <cellStyle name="40% - 强调文字颜色 4 2 2 5 2 3" xfId="15465"/>
    <cellStyle name="常规 10 6 2 3 2 2 2" xfId="15466"/>
    <cellStyle name="常规 2 2 3 2 3 4 2 2" xfId="15467"/>
    <cellStyle name="常规 6 13 5" xfId="15468"/>
    <cellStyle name="常规 3 2 2 3 2 2 5" xfId="15469"/>
    <cellStyle name="强调文字颜色 4 2 4 2 2" xfId="15470"/>
    <cellStyle name="常规 10 7 2 5 3" xfId="15471"/>
    <cellStyle name="常规 7 2 2 6 2 2" xfId="15472"/>
    <cellStyle name="常规 6 9 2 6 3" xfId="15473"/>
    <cellStyle name="常规 5 2 4 7" xfId="15474"/>
    <cellStyle name="常规 10 7 2 6" xfId="15475"/>
    <cellStyle name="常规 18 2 3 3 2" xfId="15476"/>
    <cellStyle name="常规 23 2 3 3 2" xfId="15477"/>
    <cellStyle name="40% - 强调文字颜色 4 2 2 5 3 3" xfId="15478"/>
    <cellStyle name="常规 2 2 3 2 3 4 3 2" xfId="15479"/>
    <cellStyle name="常规 6 14 5" xfId="15480"/>
    <cellStyle name="常规 3 2 2 3 2 3 5" xfId="15481"/>
    <cellStyle name="强调文字颜色 4 2 3 7 2 2" xfId="15482"/>
    <cellStyle name="强调文字颜色 4 2 4 3 2" xfId="15483"/>
    <cellStyle name="常规 27 4 4 2 2" xfId="15484"/>
    <cellStyle name="常规 32 4 4 2 2" xfId="15485"/>
    <cellStyle name="常规 15 3 5 2 2 2" xfId="15486"/>
    <cellStyle name="链接单元格 2 7 2 2" xfId="15487"/>
    <cellStyle name="40% - 强调文字颜色 6 2 2 2 3" xfId="15488"/>
    <cellStyle name="常规 10 4 2 3 4 2" xfId="15489"/>
    <cellStyle name="常规 5 2 3 2 3 5 2" xfId="15490"/>
    <cellStyle name="常规 46 6 2" xfId="15491"/>
    <cellStyle name="常规 51 6 2" xfId="15492"/>
    <cellStyle name="常规 10 3 3 4 6 2" xfId="15493"/>
    <cellStyle name="常规 2 2 2 3 5 5 2 2" xfId="15494"/>
    <cellStyle name="常规 11 7 3 2" xfId="15495"/>
    <cellStyle name="常规 35 7" xfId="15496"/>
    <cellStyle name="常规 40 7" xfId="15497"/>
    <cellStyle name="解释性文本 2 3 5" xfId="15498"/>
    <cellStyle name="常规 3 2 3 3 5 3" xfId="15499"/>
    <cellStyle name="常规 7 2 10" xfId="15500"/>
    <cellStyle name="常规 22 4 2 6 3" xfId="15501"/>
    <cellStyle name="常规 35 7 2" xfId="15502"/>
    <cellStyle name="常规 40 7 2" xfId="15503"/>
    <cellStyle name="解释性文本 2 3 5 2" xfId="15504"/>
    <cellStyle name="常规 35 8" xfId="15505"/>
    <cellStyle name="常规 40 8" xfId="15506"/>
    <cellStyle name="解释性文本 2 3 6" xfId="15507"/>
    <cellStyle name="常规 15 3 3 2 4 2 2" xfId="15508"/>
    <cellStyle name="常规 14 4 4 3" xfId="15509"/>
    <cellStyle name="常规 4 2 3 2 3 2 3" xfId="15510"/>
    <cellStyle name="60% - 强调文字颜色 2 2 5 3 3" xfId="15511"/>
    <cellStyle name="常规 3 2 3 3 6 3" xfId="15512"/>
    <cellStyle name="常规 2 13 3 2 2" xfId="15513"/>
    <cellStyle name="40% - 强调文字颜色 4 6 2" xfId="15514"/>
    <cellStyle name="常规 56 7 2 2" xfId="15515"/>
    <cellStyle name="常规 36 8" xfId="15516"/>
    <cellStyle name="常规 41 8" xfId="15517"/>
    <cellStyle name="常规 4 2 3 2 7 2 2" xfId="15518"/>
    <cellStyle name="解释性文本 2 4 6" xfId="15519"/>
    <cellStyle name="常规 2 2 2 2 3 2 2 4 2" xfId="15520"/>
    <cellStyle name="常规 37 7" xfId="15521"/>
    <cellStyle name="常规 42 7" xfId="15522"/>
    <cellStyle name="解释性文本 2 5 5" xfId="15523"/>
    <cellStyle name="常规 3 2 3 3 7 3" xfId="15524"/>
    <cellStyle name="60% - 强调文字颜色 1 2 11" xfId="15525"/>
    <cellStyle name="标题 2 2 3 3" xfId="15526"/>
    <cellStyle name="常规 2 6 8 2 2" xfId="15527"/>
    <cellStyle name="常规 10 7 3 4 2 2" xfId="15528"/>
    <cellStyle name="常规 2 2 4 3 4 4 2" xfId="15529"/>
    <cellStyle name="常规 6 3 5 2 4 3" xfId="15530"/>
    <cellStyle name="常规 37 8" xfId="15531"/>
    <cellStyle name="常规 42 8" xfId="15532"/>
    <cellStyle name="解释性文本 2 5 6" xfId="15533"/>
    <cellStyle name="常规 10 7 3 4 3" xfId="15534"/>
    <cellStyle name="常规 10 7 3 5 2 2" xfId="15535"/>
    <cellStyle name="20% - 强调文字颜色 5 2 2 10" xfId="15536"/>
    <cellStyle name="常规 3 7 3 5 2 2" xfId="15537"/>
    <cellStyle name="常规 10 2 3 2 2 2 3" xfId="15538"/>
    <cellStyle name="常规 10 7 4 2 2" xfId="15539"/>
    <cellStyle name="强调文字颜色 6 2 2 10 2" xfId="15540"/>
    <cellStyle name="常规 2 2 4 4 2 4" xfId="15541"/>
    <cellStyle name="常规 7 2 2 6 3" xfId="15542"/>
    <cellStyle name="常规 14 2 3 2" xfId="15543"/>
    <cellStyle name="常规 8 6 5 2" xfId="15544"/>
    <cellStyle name="20% - 强调文字颜色 3 2 2 5 4 2" xfId="15545"/>
    <cellStyle name="常规 7 2 5 6 4 3" xfId="15546"/>
    <cellStyle name="常规 8 2 6 8" xfId="15547"/>
    <cellStyle name="常规 6 10 10 2" xfId="15548"/>
    <cellStyle name="输出 2 4 2 3" xfId="15549"/>
    <cellStyle name="常规 3 3 3 2 3 5" xfId="15550"/>
    <cellStyle name="常规 7 5 6 2 2" xfId="15551"/>
    <cellStyle name="常规 3 2 2 2 4 2 6" xfId="15552"/>
    <cellStyle name="常规 13 2 3 2 3" xfId="15553"/>
    <cellStyle name="常规 10 7 4 3 2" xfId="15554"/>
    <cellStyle name="强调文字颜色 6 2 2 11 2" xfId="15555"/>
    <cellStyle name="常规 2 2 4 4 3 4" xfId="15556"/>
    <cellStyle name="常规 3 2 3 4 6 3" xfId="15557"/>
    <cellStyle name="常规 3 2 2 4" xfId="15558"/>
    <cellStyle name="常规 2 4 3 3 2 3 3" xfId="15559"/>
    <cellStyle name="常规 2 13 4 2 2" xfId="15560"/>
    <cellStyle name="40% - 强调文字颜色 5 6 2" xfId="15561"/>
    <cellStyle name="常规 2 2 4 4 3 4 2" xfId="15562"/>
    <cellStyle name="常规 2 3 3 10" xfId="15563"/>
    <cellStyle name="常规 5 4 2 3 4" xfId="15564"/>
    <cellStyle name="常规 2 4 2 4 5 3" xfId="15565"/>
    <cellStyle name="强调文字颜色 3 2 3 3 3 2" xfId="15566"/>
    <cellStyle name="常规 2 2 2 2 3 2 3 4 2" xfId="15567"/>
    <cellStyle name="常规 7 3 2 3 2 3 4" xfId="15568"/>
    <cellStyle name="常规 14 2 2 2 2 2" xfId="15569"/>
    <cellStyle name="60% - 强调文字颜色 6 2 2 2 3 4 2" xfId="15570"/>
    <cellStyle name="常规 7 2 2 5 3 2 2" xfId="15571"/>
    <cellStyle name="常规 10 7 4 4 2" xfId="15572"/>
    <cellStyle name="常规 2 3 2 6 2 2 2" xfId="15573"/>
    <cellStyle name="常规 6 6 3 4 2 2 2 2" xfId="15574"/>
    <cellStyle name="常规 6 4 2 7 2" xfId="15575"/>
    <cellStyle name="常规 6 7 2 2 2 3 3 2 2" xfId="15576"/>
    <cellStyle name="常规 6 9 2 2 6 3" xfId="15577"/>
    <cellStyle name="常规 4 2 4 2 4 2 2" xfId="15578"/>
    <cellStyle name="常规 8 2 5 7 3" xfId="15579"/>
    <cellStyle name="常规 10 7 4 5 2" xfId="15580"/>
    <cellStyle name="常规 2 3 3 4 2 2 4" xfId="15581"/>
    <cellStyle name="常规 10 7 4 5 2 2" xfId="15582"/>
    <cellStyle name="常规 6 4 3 7 2" xfId="15583"/>
    <cellStyle name="常规 2 3 3 4 2 2 4 2" xfId="15584"/>
    <cellStyle name="常规 12 2 2 8" xfId="15585"/>
    <cellStyle name="常规 23 2 5 2 2" xfId="15586"/>
    <cellStyle name="常规 2 2 2 3 3 5 2" xfId="15587"/>
    <cellStyle name="常规 8 3 2 2 2 6" xfId="15588"/>
    <cellStyle name="标题 3 2 2 4" xfId="15589"/>
    <cellStyle name="常规 2 2 3 2 3 6 2 2" xfId="15590"/>
    <cellStyle name="常规 10 2 2 4 2 4 3" xfId="15591"/>
    <cellStyle name="常规 10 7 4 6" xfId="15592"/>
    <cellStyle name="常规 3 2 5 4 2 3" xfId="15593"/>
    <cellStyle name="常规 15 3 2 2 2 6" xfId="15594"/>
    <cellStyle name="常规 10 7 4 6 2" xfId="15595"/>
    <cellStyle name="常规 2 3 3 4 2 3 4" xfId="15596"/>
    <cellStyle name="常规 2 2 3 3 3 2 4 2 2" xfId="15597"/>
    <cellStyle name="输出 2 5" xfId="15598"/>
    <cellStyle name="常规 10 7 7 2 2" xfId="15599"/>
    <cellStyle name="60% - 强调文字颜色 5 3" xfId="15600"/>
    <cellStyle name="常规 6 3 3 9 2" xfId="15601"/>
    <cellStyle name="40% - 强调文字颜色 4 2 2 4 3" xfId="15602"/>
    <cellStyle name="常规 10 2 2 3 6 2" xfId="15603"/>
    <cellStyle name="常规 6 4 3 4 2 3 2" xfId="15604"/>
    <cellStyle name="常规 10 7 7 3" xfId="15605"/>
    <cellStyle name="常规 4 4 4 3 2" xfId="15606"/>
    <cellStyle name="常规 10 8" xfId="15607"/>
    <cellStyle name="常规 3 9 3 3 2 2" xfId="15608"/>
    <cellStyle name="常规 6 2 4 9 2" xfId="15609"/>
    <cellStyle name="常规 10 6 2 2 5" xfId="15610"/>
    <cellStyle name="常规 2 2 11 2" xfId="15611"/>
    <cellStyle name="常规 3 2 2 3 5 4 2" xfId="15612"/>
    <cellStyle name="常规 2 2 3 2 2 7" xfId="15613"/>
    <cellStyle name="常规 10 8 2" xfId="15614"/>
    <cellStyle name="常规 10 8 2 2" xfId="15615"/>
    <cellStyle name="常规 10 8 2 2 2" xfId="15616"/>
    <cellStyle name="常规 2 2 5 2 2 4" xfId="15617"/>
    <cellStyle name="常规 3 2 4 2 5 3" xfId="15618"/>
    <cellStyle name="常规 2 6 2 4" xfId="15619"/>
    <cellStyle name="常规 6 6 2 2 2 4 4 3" xfId="15620"/>
    <cellStyle name="常规 6 12 3 3" xfId="15621"/>
    <cellStyle name="常规 3 4 3 2 2 4" xfId="15622"/>
    <cellStyle name="常规 15 2 2 2 2 5 2" xfId="15623"/>
    <cellStyle name="强调文字颜色 1 2 5 4 2" xfId="15624"/>
    <cellStyle name="常规 10 8 2 2 2 2" xfId="15625"/>
    <cellStyle name="常规 2 2 5 2 2 4 2" xfId="15626"/>
    <cellStyle name="常规 6 12 3 3 2" xfId="15627"/>
    <cellStyle name="常规 3 4 3 2 2 4 2" xfId="15628"/>
    <cellStyle name="常规 15 2 2 2 2 5 2 2" xfId="15629"/>
    <cellStyle name="强调文字颜色 1 2 5 4 2 2" xfId="15630"/>
    <cellStyle name="常规 6 12 3 3 2 2" xfId="15631"/>
    <cellStyle name="常规 3 4 3 2 2 4 2 2" xfId="15632"/>
    <cellStyle name="常规 6 5 3 3 2 3 3 2" xfId="15633"/>
    <cellStyle name="常规 6 10 2 3 4" xfId="15634"/>
    <cellStyle name="常规 25 4 4" xfId="15635"/>
    <cellStyle name="常规 30 4 4" xfId="15636"/>
    <cellStyle name="常规 10 6 4 5 3" xfId="15637"/>
    <cellStyle name="常规 2 3 3 3 2 2 5" xfId="15638"/>
    <cellStyle name="常规 11 6 2 2 2 2 2" xfId="15639"/>
    <cellStyle name="常规 5 2 6 3 4 2" xfId="15640"/>
    <cellStyle name="常规 10 8 2 2 2 3" xfId="15641"/>
    <cellStyle name="常规 6 12 3 3 3" xfId="15642"/>
    <cellStyle name="常规 3 4 3 2 2 4 3" xfId="15643"/>
    <cellStyle name="常规 10 8 2 2 3" xfId="15644"/>
    <cellStyle name="常规 3 2 2 2 3 2 2 2" xfId="15645"/>
    <cellStyle name="常规 6 12 3 4" xfId="15646"/>
    <cellStyle name="常规 15 2 2 2 2 5 3" xfId="15647"/>
    <cellStyle name="常规 3 4 3 2 2 5" xfId="15648"/>
    <cellStyle name="强调文字颜色 1 2 5 4 3" xfId="15649"/>
    <cellStyle name="常规 2 3 5 2 7 2" xfId="15650"/>
    <cellStyle name="常规 3 2 2 2 3 2 2 2 2" xfId="15651"/>
    <cellStyle name="常规 26 4 4" xfId="15652"/>
    <cellStyle name="常规 31 4 4" xfId="15653"/>
    <cellStyle name="常规 7 3 2 8 3" xfId="15654"/>
    <cellStyle name="常规 20 2 5 2" xfId="15655"/>
    <cellStyle name="常规 15 2 5 2" xfId="15656"/>
    <cellStyle name="常规 10 8 2 2 4" xfId="15657"/>
    <cellStyle name="常规 9 2 3 2 2 2 3 2" xfId="15658"/>
    <cellStyle name="常规 3 2 2 2 3 2 2 3" xfId="15659"/>
    <cellStyle name="常规 2 3 2 4 2" xfId="15660"/>
    <cellStyle name="常规 7 2 2 10 2" xfId="15661"/>
    <cellStyle name="常规 2 2 2 2 3 2 2 6" xfId="15662"/>
    <cellStyle name="常规 6 6 2 3 2 3 2 2" xfId="15663"/>
    <cellStyle name="常规 10 8 2 2 4 2" xfId="15664"/>
    <cellStyle name="常规 6 5 3 3 2 3 5" xfId="15665"/>
    <cellStyle name="常规 9 2 3 2 2 2 3 2 2" xfId="15666"/>
    <cellStyle name="常规 2 2 5 2 2 6 2" xfId="15667"/>
    <cellStyle name="常规 20 2 2 2 3 2" xfId="15668"/>
    <cellStyle name="常规 15 2 2 2 3 2" xfId="15669"/>
    <cellStyle name="常规 3 2 2 2 3 2 2 3 2" xfId="15670"/>
    <cellStyle name="40% - 强调文字颜色 5 2 2 2 9 3" xfId="15671"/>
    <cellStyle name="常规 10 9 2 3 3" xfId="15672"/>
    <cellStyle name="常规 2 2 6 2 3 5" xfId="15673"/>
    <cellStyle name="常规 20 3 2 3 2" xfId="15674"/>
    <cellStyle name="常规 15 3 2 3 2" xfId="15675"/>
    <cellStyle name="常规 7 3 3 5 4 2" xfId="15676"/>
    <cellStyle name="常规 10 8 2 2 4 3" xfId="15677"/>
    <cellStyle name="常规 3 2 2 2 3 2 2 3 3" xfId="15678"/>
    <cellStyle name="常规 40 3 5 2" xfId="15679"/>
    <cellStyle name="常规 35 3 5 2" xfId="15680"/>
    <cellStyle name="常规 6 12 3 5 3" xfId="15681"/>
    <cellStyle name="常规 3 2 2 2 3 2 2 4 2 2" xfId="15682"/>
    <cellStyle name="常规 10 8 2 2 5 3" xfId="15683"/>
    <cellStyle name="常规 3 2 2 2 3 2 2 4 3" xfId="15684"/>
    <cellStyle name="常规 2 4 2 2 4 2 2 2" xfId="15685"/>
    <cellStyle name="常规 35 3 6 2" xfId="15686"/>
    <cellStyle name="常规 2 3 2 4 3 3" xfId="15687"/>
    <cellStyle name="常规 6 12 3 6 3" xfId="15688"/>
    <cellStyle name="常规 7 3 4 2 8" xfId="15689"/>
    <cellStyle name="常规 6 5 2 4 2 6" xfId="15690"/>
    <cellStyle name="常规 39 2 2 3 3" xfId="15691"/>
    <cellStyle name="常规 44 2 2 3 3" xfId="15692"/>
    <cellStyle name="常规 10 8 2 2 6 2" xfId="15693"/>
    <cellStyle name="常规 3 2 2 2 3 2 2 5 2" xfId="15694"/>
    <cellStyle name="常规 2 3 2 4 4 2" xfId="15695"/>
    <cellStyle name="常规 4 4 2 2 3" xfId="15696"/>
    <cellStyle name="常规 6 12 3 7 2" xfId="15697"/>
    <cellStyle name="常规 7 3 4 3 7" xfId="15698"/>
    <cellStyle name="常规 6 3 3 4 6 2 2" xfId="15699"/>
    <cellStyle name="常规 10 8 2 3" xfId="15700"/>
    <cellStyle name="常规 3 4 4 2 6 2" xfId="15701"/>
    <cellStyle name="常规 10 8 2 3 2" xfId="15702"/>
    <cellStyle name="常规 2 2 5 2 3 4" xfId="15703"/>
    <cellStyle name="常规 3 2 4 2 6 3" xfId="15704"/>
    <cellStyle name="常规 2 6 3 4" xfId="15705"/>
    <cellStyle name="常规 35 2 2 2 2" xfId="15706"/>
    <cellStyle name="常规 40 2 2 2 2" xfId="15707"/>
    <cellStyle name="常规 6 12 4 3 2 2" xfId="15708"/>
    <cellStyle name="常规 3 4 3 2 3 4 2 2" xfId="15709"/>
    <cellStyle name="常规 6 12 4 3 3" xfId="15710"/>
    <cellStyle name="常规 3 4 3 2 3 4 3" xfId="15711"/>
    <cellStyle name="常规 10 8 2 3 3" xfId="15712"/>
    <cellStyle name="常规 2 2 5 2 3 5" xfId="15713"/>
    <cellStyle name="常规 20 2 2 3 2" xfId="15714"/>
    <cellStyle name="常规 15 2 2 3 2" xfId="15715"/>
    <cellStyle name="常规 7 3 2 5 4 2" xfId="15716"/>
    <cellStyle name="常规 35 2 2 2 3" xfId="15717"/>
    <cellStyle name="常规 40 2 2 2 3" xfId="15718"/>
    <cellStyle name="常规 15 2 2 2" xfId="15719"/>
    <cellStyle name="常规 20 2 2 2" xfId="15720"/>
    <cellStyle name="常规 17 2 2 2 6" xfId="15721"/>
    <cellStyle name="常规 7 3 2 5 3" xfId="15722"/>
    <cellStyle name="常规 3 3 4 2 5 2 2" xfId="15723"/>
    <cellStyle name="40% - 强调文字颜色 3 2 2 2 3 3 2" xfId="15724"/>
    <cellStyle name="常规 11 2 5 4" xfId="15725"/>
    <cellStyle name="常规 6 12 4 4 2" xfId="15726"/>
    <cellStyle name="常规 3 4 3 2 3 5 2" xfId="15727"/>
    <cellStyle name="常规 2 2 2 3 3 2 3 4" xfId="15728"/>
    <cellStyle name="常规 6 12 4 4 2 2" xfId="15729"/>
    <cellStyle name="40% - 强调文字颜色 5 2 10" xfId="15730"/>
    <cellStyle name="常规 8 2 2 2 2 3 2" xfId="15731"/>
    <cellStyle name="常规 15 2 2 2 2 2" xfId="15732"/>
    <cellStyle name="常规 20 2 2 2 2 2" xfId="15733"/>
    <cellStyle name="常规 2 2 5 2 2 5 2" xfId="15734"/>
    <cellStyle name="常规 7 3 2 5 3 2 2" xfId="15735"/>
    <cellStyle name="常规 2 2 2 3 3 2 3 4 2" xfId="15736"/>
    <cellStyle name="常规 10 8 2 3 3 3" xfId="15737"/>
    <cellStyle name="常规 7 2 6 2 2 2" xfId="15738"/>
    <cellStyle name="20% - 强调文字颜色 2 2 2 2 2 5" xfId="15739"/>
    <cellStyle name="常规 9 3 7 2 2" xfId="15740"/>
    <cellStyle name="常规 4 3 3 5 2 2" xfId="15741"/>
    <cellStyle name="强调文字颜色 6 2 10 2" xfId="15742"/>
    <cellStyle name="常规 2 2 2 3 5 2 2 2" xfId="15743"/>
    <cellStyle name="常规 6 10 3 2 3 5" xfId="15744"/>
    <cellStyle name="常规 6 12 4 4 3" xfId="15745"/>
    <cellStyle name="常规 15 2 2 2 3" xfId="15746"/>
    <cellStyle name="常规 20 2 2 2 3" xfId="15747"/>
    <cellStyle name="常规 2 2 5 2 2 6" xfId="15748"/>
    <cellStyle name="常规 7 3 2 5 3 3" xfId="15749"/>
    <cellStyle name="常规 2 2 2 3 3 2 3 5" xfId="15750"/>
    <cellStyle name="常规 10 8 2 3 4" xfId="15751"/>
    <cellStyle name="常规 9 2 3 2 2 2 4 2" xfId="15752"/>
    <cellStyle name="差 2 3 2 2" xfId="15753"/>
    <cellStyle name="常规 6 2 2 2 2 2 3 2 2" xfId="15754"/>
    <cellStyle name="常规 2 2 5 2 3 6" xfId="15755"/>
    <cellStyle name="常规 20 2 2 3 3" xfId="15756"/>
    <cellStyle name="常规 15 2 2 3 3" xfId="15757"/>
    <cellStyle name="常规 7 3 2 5 4 3" xfId="15758"/>
    <cellStyle name="常规 3 2 2 2 3 2 3 3" xfId="15759"/>
    <cellStyle name="常规 10 8 2 3 4 2" xfId="15760"/>
    <cellStyle name="常规 9 2 3 2 2 2 4 2 2" xfId="15761"/>
    <cellStyle name="20% - 强调文字颜色 2 2 2 2 3 4" xfId="15762"/>
    <cellStyle name="常规 3 2 2 2 3 2 3 3 2" xfId="15763"/>
    <cellStyle name="常规 3 9 2 2 3 3" xfId="15764"/>
    <cellStyle name="60% - 强调文字颜色 6 2 2 4 2 3" xfId="15765"/>
    <cellStyle name="常规 2 4 4 4 8" xfId="15766"/>
    <cellStyle name="常规 3 2 2 3 3 4 2 2" xfId="15767"/>
    <cellStyle name="常规 10 8 2 3 4 2 2" xfId="15768"/>
    <cellStyle name="常规 3 2 2 2 3 2 3 3 2 2" xfId="15769"/>
    <cellStyle name="常规 10 8 2 3 4 3" xfId="15770"/>
    <cellStyle name="常规 7 2 6 2 3 2" xfId="15771"/>
    <cellStyle name="20% - 强调文字颜色 2 2 2 2 3 5" xfId="15772"/>
    <cellStyle name="40% - 强调文字颜色 3 2 3 2 2" xfId="15773"/>
    <cellStyle name="常规 3 2 2 2 3 2 3 3 3" xfId="15774"/>
    <cellStyle name="常规 40 4 5 2" xfId="15775"/>
    <cellStyle name="常规 35 4 5 2" xfId="15776"/>
    <cellStyle name="解释性文本 2 3 2 5 2" xfId="15777"/>
    <cellStyle name="常规 2 3 2 5 2 3" xfId="15778"/>
    <cellStyle name="常规 10 6 4 5" xfId="15779"/>
    <cellStyle name="常规 10 8 2 4 2" xfId="15780"/>
    <cellStyle name="常规 6 12 5 3" xfId="15781"/>
    <cellStyle name="常规 35 2 2 3 2" xfId="15782"/>
    <cellStyle name="常规 40 2 2 3 2" xfId="15783"/>
    <cellStyle name="常规 6 12 5 3 2" xfId="15784"/>
    <cellStyle name="常规 3 3 4 2 2 5 3" xfId="15785"/>
    <cellStyle name="常规 2 4 2 2 3 3 2 2" xfId="15786"/>
    <cellStyle name="常规 34 4 6 2" xfId="15787"/>
    <cellStyle name="常规 29 4 6 2" xfId="15788"/>
    <cellStyle name="解释性文本 2 2 2 6 2" xfId="15789"/>
    <cellStyle name="常规 6 5 3 3 4 3 3" xfId="15790"/>
    <cellStyle name="常规 35 2 2 3 2 2" xfId="15791"/>
    <cellStyle name="常规 40 2 2 3 2 2" xfId="15792"/>
    <cellStyle name="常规 3 6 4 8" xfId="15793"/>
    <cellStyle name="常规 4 2 3 2 2 6 3" xfId="15794"/>
    <cellStyle name="40% - 强调文字颜色 2 2 2 2 6 2" xfId="15795"/>
    <cellStyle name="常规 7 4 2 6" xfId="15796"/>
    <cellStyle name="常规 10 8 2 4 3" xfId="15797"/>
    <cellStyle name="常规 6 12 5 4" xfId="15798"/>
    <cellStyle name="常规 35 2 2 3 3" xfId="15799"/>
    <cellStyle name="常规 40 2 2 3 3" xfId="15800"/>
    <cellStyle name="常规 10 8 2 5 2" xfId="15801"/>
    <cellStyle name="常规 6 12 6 3" xfId="15802"/>
    <cellStyle name="常规 15 5 5 2 2" xfId="15803"/>
    <cellStyle name="常规 3 3 4 2 2 3 3" xfId="15804"/>
    <cellStyle name="常规 34 4 4 2" xfId="15805"/>
    <cellStyle name="常规 29 4 4 2" xfId="15806"/>
    <cellStyle name="解释性文本 2 2 2 4 2" xfId="15807"/>
    <cellStyle name="常规 35 2 2 4 2" xfId="15808"/>
    <cellStyle name="常规 40 2 2 4 2" xfId="15809"/>
    <cellStyle name="常规 10 8 2 5 2 2" xfId="15810"/>
    <cellStyle name="常规 2 2 4 2 4 4" xfId="15811"/>
    <cellStyle name="常规 10 7 2 4 2" xfId="15812"/>
    <cellStyle name="常规 18 3 3 2 2" xfId="15813"/>
    <cellStyle name="常规 23 3 3 2 2" xfId="15814"/>
    <cellStyle name="常规 10 2 8 3 3" xfId="15815"/>
    <cellStyle name="常规 7 2 3 2 2 5 3" xfId="15816"/>
    <cellStyle name="常规 2 2 3 2 4 4 2 2" xfId="15817"/>
    <cellStyle name="60% - 强调文字颜色 4 2 6 2 2" xfId="15818"/>
    <cellStyle name="常规 7 4 2 4 6" xfId="15819"/>
    <cellStyle name="常规 10 8 2 5 3" xfId="15820"/>
    <cellStyle name="常规 3 2 2 2 3 2 5 2" xfId="15821"/>
    <cellStyle name="常规 3 3 4 3 4 3" xfId="15822"/>
    <cellStyle name="常规 6 12 7 3" xfId="15823"/>
    <cellStyle name="常规 35 2 2 5 2" xfId="15824"/>
    <cellStyle name="常规 40 2 2 5 2" xfId="15825"/>
    <cellStyle name="常规 5 7 3 3 2 2" xfId="15826"/>
    <cellStyle name="常规 8 2 2 2 5 2 2" xfId="15827"/>
    <cellStyle name="常规 10 8 2 6 2 2" xfId="15828"/>
    <cellStyle name="常规 2 2 4 3 4 4" xfId="15829"/>
    <cellStyle name="常规 7 8 2 9 2" xfId="15830"/>
    <cellStyle name="常规 10 7 3 4 2" xfId="15831"/>
    <cellStyle name="常规 10 8 2 6 3" xfId="15832"/>
    <cellStyle name="常规 7 2 4 8" xfId="15833"/>
    <cellStyle name="常规 7 2 4 6 2 3" xfId="15834"/>
    <cellStyle name="注释 2 11 3" xfId="15835"/>
    <cellStyle name="常规 3 2 2 2 3 2 6 2" xfId="15836"/>
    <cellStyle name="常规 3 3 4 3 5 3" xfId="15837"/>
    <cellStyle name="常规 27 4 5 2 2" xfId="15838"/>
    <cellStyle name="常规 32 4 5 2 2" xfId="15839"/>
    <cellStyle name="常规 15 3 5 3 2 2" xfId="15840"/>
    <cellStyle name="链接单元格 2 8 2 2" xfId="15841"/>
    <cellStyle name="40% - 强调文字颜色 6 2 3 2 3" xfId="15842"/>
    <cellStyle name="常规 7 4 2 2 2 4 3" xfId="15843"/>
    <cellStyle name="常规 6 12 8 3" xfId="15844"/>
    <cellStyle name="常规 3 3 2 6 3 2" xfId="15845"/>
    <cellStyle name="常规 35 2 2 6 2" xfId="15846"/>
    <cellStyle name="常规 10 8 2 8" xfId="15847"/>
    <cellStyle name="常规 11 8 3 2" xfId="15848"/>
    <cellStyle name="40% - 强调文字颜色 2 2 2 2 3 5" xfId="15849"/>
    <cellStyle name="常规 7 2 13 2" xfId="15850"/>
    <cellStyle name="20% - 强调文字颜色 6 2 2 2 6" xfId="15851"/>
    <cellStyle name="常规 6 3 3 6 3 2 2" xfId="15852"/>
    <cellStyle name="常规 2 3 3 3 2 7" xfId="15853"/>
    <cellStyle name="常规 2 4 2 2 2 2 6 2" xfId="15854"/>
    <cellStyle name="常规 6 13 3 4" xfId="15855"/>
    <cellStyle name="常规 3 2 2 3 2 2 3 4" xfId="15856"/>
    <cellStyle name="强调文字颜色 1 2 6 4 3" xfId="15857"/>
    <cellStyle name="常规 15 3 3 2 5 2 2" xfId="15858"/>
    <cellStyle name="常规 4 2 3 2 4 2 3" xfId="15859"/>
    <cellStyle name="常规 21 3 3 3 3" xfId="15860"/>
    <cellStyle name="常规 2 2 3 3 3 2 2 2 2" xfId="15861"/>
    <cellStyle name="40% - 强调文字颜色 6 2 5 5" xfId="15862"/>
    <cellStyle name="60% - 强调文字颜色 2 2 6 3 3" xfId="15863"/>
    <cellStyle name="常规 6 13 4 3" xfId="15864"/>
    <cellStyle name="常规 3 2 2 3 2 2 4 3" xfId="15865"/>
    <cellStyle name="强调文字颜色 1 2 6 5 2" xfId="15866"/>
    <cellStyle name="常规 35 2 3 2 2" xfId="15867"/>
    <cellStyle name="常规 40 2 3 2 2" xfId="15868"/>
    <cellStyle name="常规 9 5 6 2" xfId="15869"/>
    <cellStyle name="常规 10 2 2 8" xfId="15870"/>
    <cellStyle name="常规 13 3 2 3 3" xfId="15871"/>
    <cellStyle name="常规 10 2 9 6 2" xfId="15872"/>
    <cellStyle name="常规 6 13 6 3" xfId="15873"/>
    <cellStyle name="常规 3 2 2 3 2 2 6 3" xfId="15874"/>
    <cellStyle name="常规 35 2 3 4 2" xfId="15875"/>
    <cellStyle name="常规 40 2 3 4 2" xfId="15876"/>
    <cellStyle name="常规 10 8 3 5 2 2" xfId="15877"/>
    <cellStyle name="常规 23 3 4 2 2" xfId="15878"/>
    <cellStyle name="常规 2 2 2 4 2 5 2" xfId="15879"/>
    <cellStyle name="常规 10 2 9 3 3" xfId="15880"/>
    <cellStyle name="常规 2 2 3 2 4 5 2 2" xfId="15881"/>
    <cellStyle name="常规 10 8 3 5 3" xfId="15882"/>
    <cellStyle name="常规 6 13 7 3" xfId="15883"/>
    <cellStyle name="常规 3 3 2 7 2 2" xfId="15884"/>
    <cellStyle name="常规 6 7 3 4 3 2 2" xfId="15885"/>
    <cellStyle name="常规 35 2 3 5 2" xfId="15886"/>
    <cellStyle name="常规 8 2 2 2 6 2 2" xfId="15887"/>
    <cellStyle name="常规 3 7 3 6 2 2" xfId="15888"/>
    <cellStyle name="常规 10 2 3 2 3 2 3" xfId="15889"/>
    <cellStyle name="常规 3 12 5 2 2" xfId="15890"/>
    <cellStyle name="常规 10 8 4" xfId="15891"/>
    <cellStyle name="常规 7 9 6 2 2" xfId="15892"/>
    <cellStyle name="常规 10 8 4 2" xfId="15893"/>
    <cellStyle name="常规 3 2 4 4 5 3" xfId="15894"/>
    <cellStyle name="常规 2 8 2 4" xfId="15895"/>
    <cellStyle name="常规 2 2 2 2 2 3 3 2 2 2" xfId="15896"/>
    <cellStyle name="常规 10 2 3 6" xfId="15897"/>
    <cellStyle name="常规 10 8 4 3" xfId="15898"/>
    <cellStyle name="常规 3 8 2 2 4" xfId="15899"/>
    <cellStyle name="常规 10 8 4 3 2 2" xfId="15900"/>
    <cellStyle name="常规 3 8 2 2 4 2 2" xfId="15901"/>
    <cellStyle name="常规 7 5 8 2" xfId="15902"/>
    <cellStyle name="常规 10 8 4 3 3" xfId="15903"/>
    <cellStyle name="常规 3 8 2 2 4 3" xfId="15904"/>
    <cellStyle name="20% - 强调文字颜色 3 19 2" xfId="15905"/>
    <cellStyle name="常规 7 5 9" xfId="15906"/>
    <cellStyle name="常规 10 8 4 4 2" xfId="15907"/>
    <cellStyle name="常规 6 6 3 4 3 2 2 2" xfId="15908"/>
    <cellStyle name="常规 3 8 2 2 5 2" xfId="15909"/>
    <cellStyle name="常规 7 6 8" xfId="15910"/>
    <cellStyle name="常规 10 8 4 4 2 2" xfId="15911"/>
    <cellStyle name="常规 7 4 2 7 2" xfId="15912"/>
    <cellStyle name="常规 3 8 2 2 5 2 2" xfId="15913"/>
    <cellStyle name="常规 7 6 8 2" xfId="15914"/>
    <cellStyle name="常规 10 8 4 4 3" xfId="15915"/>
    <cellStyle name="常规 3 2 2 2 3 4 4 2" xfId="15916"/>
    <cellStyle name="常规 9 2 2 4 2 2 2 2" xfId="15917"/>
    <cellStyle name="常规 3 8 2 2 5 3" xfId="15918"/>
    <cellStyle name="常规 7 6 9" xfId="15919"/>
    <cellStyle name="常规 23 3 5 2 2" xfId="15920"/>
    <cellStyle name="常规 2 2 2 4 3 5 2" xfId="15921"/>
    <cellStyle name="常规 8 3 3 2 2 6" xfId="15922"/>
    <cellStyle name="标题 4 2 2 4" xfId="15923"/>
    <cellStyle name="常规 2 2 3 2 4 6 2 2" xfId="15924"/>
    <cellStyle name="常规 10 8 4 5 3" xfId="15925"/>
    <cellStyle name="常规 3 2 2 2 3 4 5 2" xfId="15926"/>
    <cellStyle name="常规 2 2 3 3 3 2 5 2 2" xfId="15927"/>
    <cellStyle name="常规 3 2 2 2 7 3" xfId="15928"/>
    <cellStyle name="常规 2 14" xfId="15929"/>
    <cellStyle name="标题 5 3 3" xfId="15930"/>
    <cellStyle name="常规 6 3 3 3 3 2" xfId="15931"/>
    <cellStyle name="链接单元格 2 2 6" xfId="15932"/>
    <cellStyle name="常规 6 6 4 4 3 2 2" xfId="15933"/>
    <cellStyle name="常规 10 8 5 2" xfId="15934"/>
    <cellStyle name="常规 3 8 2 3 3" xfId="15935"/>
    <cellStyle name="常规 2 2 6 4 5 2" xfId="15936"/>
    <cellStyle name="常规 10 8 5 2 2" xfId="15937"/>
    <cellStyle name="常规 18 6" xfId="15938"/>
    <cellStyle name="常规 23 6" xfId="15939"/>
    <cellStyle name="常规 10 8 5 3" xfId="15940"/>
    <cellStyle name="常规 3 8 2 3 4" xfId="15941"/>
    <cellStyle name="常规 10 8 6" xfId="15942"/>
    <cellStyle name="常规 10 8 6 2 2" xfId="15943"/>
    <cellStyle name="常规 6 4 2 9 2" xfId="15944"/>
    <cellStyle name="常规 10 8 6 3" xfId="15945"/>
    <cellStyle name="常规 4 4 5 2 2" xfId="15946"/>
    <cellStyle name="常规 6 12 10" xfId="15947"/>
    <cellStyle name="常规 10 8 7" xfId="15948"/>
    <cellStyle name="常规 10 8 7 2" xfId="15949"/>
    <cellStyle name="常规 6 4 3 9" xfId="15950"/>
    <cellStyle name="常规 10 8 7 3" xfId="15951"/>
    <cellStyle name="常规 10 8 8" xfId="15952"/>
    <cellStyle name="常规 10 2 2 2 2 2 6 2" xfId="15953"/>
    <cellStyle name="常规 21 3 4 4 2 2" xfId="15954"/>
    <cellStyle name="常规 45 2 2 6" xfId="15955"/>
    <cellStyle name="常规 50 2 2 6" xfId="15956"/>
    <cellStyle name="常规 10 9" xfId="15957"/>
    <cellStyle name="常规 6 9 2 2 2 4 3" xfId="15958"/>
    <cellStyle name="常规 10 9 2" xfId="15959"/>
    <cellStyle name="常规 10 9 2 2" xfId="15960"/>
    <cellStyle name="常规 10 9 2 2 2" xfId="15961"/>
    <cellStyle name="常规 15 2 4 7" xfId="15962"/>
    <cellStyle name="常规 7 4 4 4 3 2" xfId="15963"/>
    <cellStyle name="40% - 强调文字颜色 2 20" xfId="15964"/>
    <cellStyle name="40% - 强调文字颜色 2 15" xfId="15965"/>
    <cellStyle name="常规 2 9 4 4 3" xfId="15966"/>
    <cellStyle name="常规 8 5 4 2" xfId="15967"/>
    <cellStyle name="常规 2 7 3 2 5 3" xfId="15968"/>
    <cellStyle name="常规 5 2 2 4 6 2 2" xfId="15969"/>
    <cellStyle name="常规 6 10 3 4 3 3" xfId="15970"/>
    <cellStyle name="常规 13 4 3 3" xfId="15971"/>
    <cellStyle name="常规 10 9 2 2 3" xfId="15972"/>
    <cellStyle name="常规 42 2 4 2 2" xfId="15973"/>
    <cellStyle name="常规 37 2 4 2 2" xfId="15974"/>
    <cellStyle name="常规 15 2 4 8" xfId="15975"/>
    <cellStyle name="常规 7 4 4 4 3 3" xfId="15976"/>
    <cellStyle name="40% - 强调文字颜色 2 16" xfId="15977"/>
    <cellStyle name="常规 10 9 2 3" xfId="15978"/>
    <cellStyle name="常规 10 9 2 3 2" xfId="15979"/>
    <cellStyle name="常规 2 2 6 2 3 4" xfId="15980"/>
    <cellStyle name="常规 4 2 2 2 2 3 6" xfId="15981"/>
    <cellStyle name="常规 15 2 5 7" xfId="15982"/>
    <cellStyle name="常规 7 4 4 4 4 2" xfId="15983"/>
    <cellStyle name="常规 14 2 2 3 2 2" xfId="15984"/>
    <cellStyle name="常规 7 2 2 5 4 2 2" xfId="15985"/>
    <cellStyle name="60% - 强调文字颜色 2 2 3" xfId="15986"/>
    <cellStyle name="常规 21 2 3 3 4 3" xfId="15987"/>
    <cellStyle name="常规 3 3 4 3 5 2 2" xfId="15988"/>
    <cellStyle name="强调文字颜色 1 2 8 3" xfId="15989"/>
    <cellStyle name="40% - 强调文字颜色 1 8 2" xfId="15990"/>
    <cellStyle name="常规 56 4 4 2" xfId="15991"/>
    <cellStyle name="常规 7 2 5 3 2 2 3" xfId="15992"/>
    <cellStyle name="常规 10 9 2 4 2" xfId="15993"/>
    <cellStyle name="常规 2 2 6 2 4 4" xfId="15994"/>
    <cellStyle name="常规 15 2 6 7" xfId="15995"/>
    <cellStyle name="常规 6 2 2 2 9 2 2" xfId="15996"/>
    <cellStyle name="常规 7 4 4 4 5 2" xfId="15997"/>
    <cellStyle name="常规 14 2 2 3 3 2" xfId="15998"/>
    <cellStyle name="常规 10 9 2 5" xfId="15999"/>
    <cellStyle name="常规 10 9 2 5 2" xfId="16000"/>
    <cellStyle name="常规 10 9 4" xfId="16001"/>
    <cellStyle name="常规 27 2 2 4 2 2" xfId="16002"/>
    <cellStyle name="常规 32 2 2 4 2 2" xfId="16003"/>
    <cellStyle name="常规 12 4 4 3" xfId="16004"/>
    <cellStyle name="常规 10 9 4 2" xfId="16005"/>
    <cellStyle name="常规 10 9 4 3" xfId="16006"/>
    <cellStyle name="常规 38 3 5 2 2" xfId="16007"/>
    <cellStyle name="常规 10 2 5 2 8" xfId="16008"/>
    <cellStyle name="20% - 强调文字颜色 4 2 2 5 4 2" xfId="16009"/>
    <cellStyle name="常规 10 9 6" xfId="16010"/>
    <cellStyle name="常规 10 9 7" xfId="16011"/>
    <cellStyle name="常规 2 2 3 5 2 4 2 2" xfId="16012"/>
    <cellStyle name="常规 11 4 3 2" xfId="16013"/>
    <cellStyle name="常规 2 8 2 2 5 2" xfId="16014"/>
    <cellStyle name="常规 11" xfId="16015"/>
    <cellStyle name="40% - 强调文字颜色 5 2 2 3 2 3" xfId="16016"/>
    <cellStyle name="40% - 强调文字颜色 4 2 6" xfId="16017"/>
    <cellStyle name="常规 6 6 3 2 6" xfId="16018"/>
    <cellStyle name="常规 2 2 2 2 3 7 2" xfId="16019"/>
    <cellStyle name="常规 7 10 4 2" xfId="16020"/>
    <cellStyle name="常规 6 3 2 3 2 3 2 2" xfId="16021"/>
    <cellStyle name="常规 7 2 6 2 5" xfId="16022"/>
    <cellStyle name="常规 6 2 2 2 2 2 3 3" xfId="16023"/>
    <cellStyle name="差 2 3 3" xfId="16024"/>
    <cellStyle name="常规 10 8 2 3 2 3" xfId="16025"/>
    <cellStyle name="常规 2 2 5 2 3 4 3" xfId="16026"/>
    <cellStyle name="常规 4 2 6 2 6" xfId="16027"/>
    <cellStyle name="20% - 强调文字颜色 1 2 3 6" xfId="16028"/>
    <cellStyle name="常规 6 2 2 2 2 2 4 2" xfId="16029"/>
    <cellStyle name="常规 10 2 3 2 2 3 4 3" xfId="16030"/>
    <cellStyle name="差 2 4 2" xfId="16031"/>
    <cellStyle name="常规 6 2 2 2 2 2 5" xfId="16032"/>
    <cellStyle name="差 2 5" xfId="16033"/>
    <cellStyle name="常规 6 2 2 2 2 2 5 2" xfId="16034"/>
    <cellStyle name="差 2 5 2" xfId="16035"/>
    <cellStyle name="常规 6 2 3 2 8 2 2" xfId="16036"/>
    <cellStyle name="常规 6 2 5 3" xfId="16037"/>
    <cellStyle name="常规 7 3 3 4 3 4 2 2" xfId="16038"/>
    <cellStyle name="常规 10 2 3 4 4 3" xfId="16039"/>
    <cellStyle name="常规 48 2 4" xfId="16040"/>
    <cellStyle name="常规 53 2 4" xfId="16041"/>
    <cellStyle name="常规 11 2" xfId="16042"/>
    <cellStyle name="40% - 强调文字颜色 4 2 6 2" xfId="16043"/>
    <cellStyle name="常规 11 2 2 2 2 2 2" xfId="16044"/>
    <cellStyle name="常规 8 3 2 3 3 3" xfId="16045"/>
    <cellStyle name="常规 58 4 2 2" xfId="16046"/>
    <cellStyle name="常规 63 4 2 2" xfId="16047"/>
    <cellStyle name="常规 11 2 2 2 2 3" xfId="16048"/>
    <cellStyle name="常规 28 3 2 2 2 2" xfId="16049"/>
    <cellStyle name="常规 3 2 2 3 2 2 2 5 2 2" xfId="16050"/>
    <cellStyle name="常规 12 3 3 2" xfId="16051"/>
    <cellStyle name="常规 2 3 3 5 3 9" xfId="16052"/>
    <cellStyle name="常规 27 6 3 3" xfId="16053"/>
    <cellStyle name="常规 12 3 3 2 2" xfId="16054"/>
    <cellStyle name="常规 12 3 3 2 2 2" xfId="16055"/>
    <cellStyle name="常规 2 3 4 2 4 4" xfId="16056"/>
    <cellStyle name="常规 2 3 2 6 7" xfId="16057"/>
    <cellStyle name="常规 58 4 3 2" xfId="16058"/>
    <cellStyle name="常规 12 3 3 2 3" xfId="16059"/>
    <cellStyle name="常规 11 2 2 2 3 3" xfId="16060"/>
    <cellStyle name="常规 14 2 6" xfId="16061"/>
    <cellStyle name="常规 10 7 2 2 5 2" xfId="16062"/>
    <cellStyle name="常规 2 2 4 2 2 7 2" xfId="16063"/>
    <cellStyle name="常规 9 7 3 4" xfId="16064"/>
    <cellStyle name="常规 3 2 2 2 2 2 2 4 2" xfId="16065"/>
    <cellStyle name="40% - 强调文字颜色 3 2 3 5" xfId="16066"/>
    <cellStyle name="常规 11 2 2 2 4" xfId="16067"/>
    <cellStyle name="常规 15 2 2 4 4 3" xfId="16068"/>
    <cellStyle name="常规 12 3 3 3 2" xfId="16069"/>
    <cellStyle name="常规 10 10 2 5 2 2" xfId="16070"/>
    <cellStyle name="常规 3 2 3 2 4 3 2 2" xfId="16071"/>
    <cellStyle name="常规 8 2 7 2" xfId="16072"/>
    <cellStyle name="常规 12 3 3 4" xfId="16073"/>
    <cellStyle name="常规 10 10 2 5 3" xfId="16074"/>
    <cellStyle name="常规 3 2 3 2 4 3 3" xfId="16075"/>
    <cellStyle name="常规 4 2 2 2 4 5 2 2" xfId="16076"/>
    <cellStyle name="常规 8 2 8" xfId="16077"/>
    <cellStyle name="常规 3 4 3 2 4 2" xfId="16078"/>
    <cellStyle name="常规 11 2 2 2 5" xfId="16079"/>
    <cellStyle name="常规 6 7 11 2" xfId="16080"/>
    <cellStyle name="常规 12 3 3 4 2" xfId="16081"/>
    <cellStyle name="常规 12 3 3 5 2" xfId="16082"/>
    <cellStyle name="常规 3 2 4 3 5" xfId="16083"/>
    <cellStyle name="常规 12 3 3 6" xfId="16084"/>
    <cellStyle name="常规 67 2" xfId="16085"/>
    <cellStyle name="常规 72 2" xfId="16086"/>
    <cellStyle name="常规 11 2 2 3 2 2" xfId="16087"/>
    <cellStyle name="常规 2 5 6 6 3" xfId="16088"/>
    <cellStyle name="常规 11 2 2 3 3" xfId="16089"/>
    <cellStyle name="常规 15 2 2 4 5 2" xfId="16090"/>
    <cellStyle name="常规 6 9 3 4 3 2 2" xfId="16091"/>
    <cellStyle name="常规 5 3 2 7 2 2" xfId="16092"/>
    <cellStyle name="常规 4 7 5 2 2" xfId="16093"/>
    <cellStyle name="常规 15 2 2 4 5 2 2" xfId="16094"/>
    <cellStyle name="常规 2 3 2 4 2 3" xfId="16095"/>
    <cellStyle name="常规 10 5 4 5" xfId="16096"/>
    <cellStyle name="常规 15 2 5" xfId="16097"/>
    <cellStyle name="常规 20 2 5" xfId="16098"/>
    <cellStyle name="常规 11 2 2 3 4" xfId="16099"/>
    <cellStyle name="常规 3 3 2 3 3 2 2 2" xfId="16100"/>
    <cellStyle name="常规 52 2 3 2 2" xfId="16101"/>
    <cellStyle name="常规 47 2 3 2 2" xfId="16102"/>
    <cellStyle name="常规 4 2 3 5 5" xfId="16103"/>
    <cellStyle name="强调文字颜色 1 2 13" xfId="16104"/>
    <cellStyle name="常规 15 2 2 4 5 3" xfId="16105"/>
    <cellStyle name="常规 12 3 5 2 2" xfId="16106"/>
    <cellStyle name="常规 3 2 3 2 4 5 2" xfId="16107"/>
    <cellStyle name="常规 6 5 6 3 2 2" xfId="16108"/>
    <cellStyle name="常规 8 4 7" xfId="16109"/>
    <cellStyle name="常规 11 2 2 4 4" xfId="16110"/>
    <cellStyle name="常规 9 2 7 4 2 2" xfId="16111"/>
    <cellStyle name="常规 47 2 3 3 2" xfId="16112"/>
    <cellStyle name="常规 52 2 3 3 2" xfId="16113"/>
    <cellStyle name="常规 11 2 2 6" xfId="16114"/>
    <cellStyle name="常规 11 2 2 7" xfId="16115"/>
    <cellStyle name="常规 11 2 2 7 2" xfId="16116"/>
    <cellStyle name="强调文字颜色 3 2 5 4 3" xfId="16117"/>
    <cellStyle name="常规 11 2 2 8" xfId="16118"/>
    <cellStyle name="常规 6 2 5 3 3" xfId="16119"/>
    <cellStyle name="汇总 2 3 8 2" xfId="16120"/>
    <cellStyle name="常规 6 4 2 3 2 2 4" xfId="16121"/>
    <cellStyle name="常规 6 2 5 3 3 2" xfId="16122"/>
    <cellStyle name="汇总 2 3 8 2 2" xfId="16123"/>
    <cellStyle name="常规 6 4 2 3 2 2 4 2" xfId="16124"/>
    <cellStyle name="常规 10 2 3 3 2 3" xfId="16125"/>
    <cellStyle name="常规 4 2 3 3 3 6" xfId="16126"/>
    <cellStyle name="常规 15 4 8" xfId="16127"/>
    <cellStyle name="常规 21 2 9 3" xfId="16128"/>
    <cellStyle name="40% - 强调文字颜色 6 2 2 4 4 2" xfId="16129"/>
    <cellStyle name="常规 6 9 6 3 2" xfId="16130"/>
    <cellStyle name="常规 6 2 5 3 3 3" xfId="16131"/>
    <cellStyle name="20% - 强调文字颜色 2 2 2 2 3 2" xfId="16132"/>
    <cellStyle name="常规 2 2 3 3 5 3 2" xfId="16133"/>
    <cellStyle name="常规 10 3 2 2 2" xfId="16134"/>
    <cellStyle name="常规 11 2 3 3" xfId="16135"/>
    <cellStyle name="常规 15 2 2 2 3 5 2" xfId="16136"/>
    <cellStyle name="常规 6 13 3 3" xfId="16137"/>
    <cellStyle name="常规 3 2 2 3 2 2 3 3" xfId="16138"/>
    <cellStyle name="强调文字颜色 1 2 6 4 2" xfId="16139"/>
    <cellStyle name="常规 11 2 3 3 3" xfId="16140"/>
    <cellStyle name="常规 11 2 3 4 2" xfId="16141"/>
    <cellStyle name="常规 13" xfId="16142"/>
    <cellStyle name="40% - 强调文字颜色 4 2 8" xfId="16143"/>
    <cellStyle name="常规 11 2 3 6 2" xfId="16144"/>
    <cellStyle name="强调文字颜色 3 2 6 3 3" xfId="16145"/>
    <cellStyle name="常规 2 5 3 2 6 2" xfId="16146"/>
    <cellStyle name="输出 2 2 4 2 3" xfId="16147"/>
    <cellStyle name="常规 17 10" xfId="16148"/>
    <cellStyle name="常规 22 10" xfId="16149"/>
    <cellStyle name="常规 28 2 2 5 2 2" xfId="16150"/>
    <cellStyle name="常规 33 2 2 5 2 2" xfId="16151"/>
    <cellStyle name="常规 5 5 3 3 2 2 2" xfId="16152"/>
    <cellStyle name="常规 6 2 5 3 4 2" xfId="16153"/>
    <cellStyle name="常规 11 2 4 2" xfId="16154"/>
    <cellStyle name="60% - 强调文字颜色 6 2 3 9" xfId="16155"/>
    <cellStyle name="常规 11 2 4 2 2" xfId="16156"/>
    <cellStyle name="常规 10 3 7" xfId="16157"/>
    <cellStyle name="常规 6 2 7 4 2 2" xfId="16158"/>
    <cellStyle name="常规 11 2 4 3 2" xfId="16159"/>
    <cellStyle name="常规 10 4 7" xfId="16160"/>
    <cellStyle name="常规 21 2 4 3 2 2" xfId="16161"/>
    <cellStyle name="好 2 3 2 3" xfId="16162"/>
    <cellStyle name="常规 5 2 2 2 6 2" xfId="16163"/>
    <cellStyle name="常规 10 2 3 7 3" xfId="16164"/>
    <cellStyle name="常规 11 2 4 4" xfId="16165"/>
    <cellStyle name="常规 21 4 4 5 2 2" xfId="16166"/>
    <cellStyle name="40% - 强调文字颜色 3 2 2 2 3 2 2" xfId="16167"/>
    <cellStyle name="常规 6 2 5 3 5" xfId="16168"/>
    <cellStyle name="常规 6 3 2 2 2 2 3 2" xfId="16169"/>
    <cellStyle name="常规 2 5 3 2 3 4 2 2" xfId="16170"/>
    <cellStyle name="常规 2 3 2 6 4" xfId="16171"/>
    <cellStyle name="常规 6 6 3 4 2 4" xfId="16172"/>
    <cellStyle name="常规 2 5 4 2 2 3" xfId="16173"/>
    <cellStyle name="常规 4 3 2 4 6" xfId="16174"/>
    <cellStyle name="60% - 强调文字颜色 4 2 2 5 3 2" xfId="16175"/>
    <cellStyle name="常规 11 2 5" xfId="16176"/>
    <cellStyle name="常规 21 2 4 3 3 2" xfId="16177"/>
    <cellStyle name="好 2 3 3 3" xfId="16178"/>
    <cellStyle name="常规 5 2 2 2 7 2" xfId="16179"/>
    <cellStyle name="常规 10 2 3 8 3" xfId="16180"/>
    <cellStyle name="60% - 强调文字颜色 6 2 5 2 2" xfId="16181"/>
    <cellStyle name="常规 7 3 2 3 2 6 2" xfId="16182"/>
    <cellStyle name="常规 5 4 2 6 2 2" xfId="16183"/>
    <cellStyle name="常规 15 3 2 3 5 2" xfId="16184"/>
    <cellStyle name="常规 25 3 2 2 2" xfId="16185"/>
    <cellStyle name="常规 30 3 2 2 2" xfId="16186"/>
    <cellStyle name="强调文字颜色 1 2 2 2 3 6" xfId="16187"/>
    <cellStyle name="常规 11 2 6" xfId="16188"/>
    <cellStyle name="常规 11 2 6 2" xfId="16189"/>
    <cellStyle name="常规 11 2 7" xfId="16190"/>
    <cellStyle name="常规 11 2 9" xfId="16191"/>
    <cellStyle name="常规 2 5 5 4 2" xfId="16192"/>
    <cellStyle name="常规 3 6 9 3" xfId="16193"/>
    <cellStyle name="常规 11 3 2" xfId="16194"/>
    <cellStyle name="40% - 强调文字颜色 4 2 6 3 2" xfId="16195"/>
    <cellStyle name="常规 2 5 5 4 2 2" xfId="16196"/>
    <cellStyle name="常规 18" xfId="16197"/>
    <cellStyle name="常规 23" xfId="16198"/>
    <cellStyle name="40% - 强调文字颜色 5 2 3 5 2" xfId="16199"/>
    <cellStyle name="常规 4 2 3 2 2 5 3" xfId="16200"/>
    <cellStyle name="40% - 强调文字颜色 2 2 2 2 5 2" xfId="16201"/>
    <cellStyle name="常规 11 3 2 2" xfId="16202"/>
    <cellStyle name="常规 2 7 3 3 2" xfId="16203"/>
    <cellStyle name="常规 11 3 2 2 2 2 2" xfId="16204"/>
    <cellStyle name="常规 9 3 2 3 3 3" xfId="16205"/>
    <cellStyle name="常规 13 3 3 2 2 2" xfId="16206"/>
    <cellStyle name="标题 2 2 7" xfId="16207"/>
    <cellStyle name="常规 11 3 2 2 3 2 2" xfId="16208"/>
    <cellStyle name="常规 9 3 2 4 3 3" xfId="16209"/>
    <cellStyle name="常规 18 4 2" xfId="16210"/>
    <cellStyle name="常规 23 4 2" xfId="16211"/>
    <cellStyle name="常规 10 2 2 4 2 6" xfId="16212"/>
    <cellStyle name="常规 2 2 3 2 5 3" xfId="16213"/>
    <cellStyle name="常规 2 2 2 2 4 3 2 2" xfId="16214"/>
    <cellStyle name="常规 4 2 2 6 2 2" xfId="16215"/>
    <cellStyle name="常规 6 8 2 4 2 2 2" xfId="16216"/>
    <cellStyle name="常规 10 2 2 2 6 2" xfId="16217"/>
    <cellStyle name="常规 13 3 3 3 2" xfId="16218"/>
    <cellStyle name="常规 3 2 3 3 4 3 2 2" xfId="16219"/>
    <cellStyle name="常规 2 2 3 2 6" xfId="16220"/>
    <cellStyle name="常规 4 2 2 4 3 4 2" xfId="16221"/>
    <cellStyle name="常规 14 5 5 2" xfId="16222"/>
    <cellStyle name="常规 4 2 3 2 4 3 2" xfId="16223"/>
    <cellStyle name="常规 7 2 5 8 3" xfId="16224"/>
    <cellStyle name="常规 29 2 2 4" xfId="16225"/>
    <cellStyle name="常规 34 2 2 4" xfId="16226"/>
    <cellStyle name="常规 18 5 2" xfId="16227"/>
    <cellStyle name="常规 23 5 2" xfId="16228"/>
    <cellStyle name="常规 2 2 3 2 6 3" xfId="16229"/>
    <cellStyle name="常规 10 2 2 4 3 6" xfId="16230"/>
    <cellStyle name="常规 2 2 2 2 4 3 3 2" xfId="16231"/>
    <cellStyle name="常规 10 2 2 2 7 2" xfId="16232"/>
    <cellStyle name="输出 2 2 10" xfId="16233"/>
    <cellStyle name="常规 3 3 2 3 2 2 2" xfId="16234"/>
    <cellStyle name="60% - 强调文字颜色 3 2 2 3" xfId="16235"/>
    <cellStyle name="常规 2 2 2 2 4 3 4" xfId="16236"/>
    <cellStyle name="输入 2 5 3 2 2" xfId="16237"/>
    <cellStyle name="常规 10 2 2 2 8" xfId="16238"/>
    <cellStyle name="常规 4 2 6 3 4 2" xfId="16239"/>
    <cellStyle name="常规 38 3 2 2 2" xfId="16240"/>
    <cellStyle name="常规 43 3 2 2 2" xfId="16241"/>
    <cellStyle name="常规 11 3 2 2 6" xfId="16242"/>
    <cellStyle name="60% - 强调文字颜色 5 2 5 2" xfId="16243"/>
    <cellStyle name="常规 2 2 3 2 7 3" xfId="16244"/>
    <cellStyle name="常规 9 2 5 3 2 2 2" xfId="16245"/>
    <cellStyle name="常规 2 2 3 2 3 3 5 2 2" xfId="16246"/>
    <cellStyle name="常规 13 4 8" xfId="16247"/>
    <cellStyle name="常规 10 2 2 2 2 5 2 2" xfId="16248"/>
    <cellStyle name="常规 24 3 2 2 2" xfId="16249"/>
    <cellStyle name="常规 19 3 2 2 2" xfId="16250"/>
    <cellStyle name="常规 53 4 2 3" xfId="16251"/>
    <cellStyle name="常规 48 4 2 3" xfId="16252"/>
    <cellStyle name="常规 18 7" xfId="16253"/>
    <cellStyle name="常规 23 7" xfId="16254"/>
    <cellStyle name="常规 11 3 2 3" xfId="16255"/>
    <cellStyle name="常规 4 2 8 2 2 2" xfId="16256"/>
    <cellStyle name="常规 9 4 4 4 2" xfId="16257"/>
    <cellStyle name="常规 5 2 2 2 2 2 2" xfId="16258"/>
    <cellStyle name="常规 10 2 3 3 3 2" xfId="16259"/>
    <cellStyle name="常规 11 3 2 3 3 2" xfId="16260"/>
    <cellStyle name="常规 15 2 3 4 5 2 2" xfId="16261"/>
    <cellStyle name="常规 6 5 2 2 2 2 6" xfId="16262"/>
    <cellStyle name="常规 2 4 2 4 2 3" xfId="16263"/>
    <cellStyle name="常规 2 3 9 3 3" xfId="16264"/>
    <cellStyle name="常规 10 5 2 4 2 2" xfId="16265"/>
    <cellStyle name="20% - 强调文字颜色 1 2 2 4 6" xfId="16266"/>
    <cellStyle name="常规 7 4 3 2 2 2 3" xfId="16267"/>
    <cellStyle name="常规 4 2 2 7 2" xfId="16268"/>
    <cellStyle name="常规 6 10 2 2 3 3 3" xfId="16269"/>
    <cellStyle name="常规 6 8 2 4 3 2" xfId="16270"/>
    <cellStyle name="常规 6 4 2 4 6 2 2" xfId="16271"/>
    <cellStyle name="40% - 强调文字颜色 3 2 6 3 3" xfId="16272"/>
    <cellStyle name="常规 15 4 2 3 4 2" xfId="16273"/>
    <cellStyle name="40% - 强调文字颜色 2 2 2 3 3" xfId="16274"/>
    <cellStyle name="常规 8 3 6 4 3" xfId="16275"/>
    <cellStyle name="常规 15 2 3 4 5 3" xfId="16276"/>
    <cellStyle name="常规 30 2" xfId="16277"/>
    <cellStyle name="常规 25 2" xfId="16278"/>
    <cellStyle name="常规 6 10 5 3 2 2" xfId="16279"/>
    <cellStyle name="常规 10 2 2 4 6" xfId="16280"/>
    <cellStyle name="常规 6 4 3 4 3 3" xfId="16281"/>
    <cellStyle name="常规 4 2 2 8 2" xfId="16282"/>
    <cellStyle name="常规 6 8 2 4 4 2" xfId="16283"/>
    <cellStyle name="常规 2 6 4 2 5 2 2" xfId="16284"/>
    <cellStyle name="常规 9 2 2 3" xfId="16285"/>
    <cellStyle name="20% - 强调文字颜色 4 2 5 3 3" xfId="16286"/>
    <cellStyle name="常规 10 2 4 2 3 2 2" xfId="16287"/>
    <cellStyle name="常规 31" xfId="16288"/>
    <cellStyle name="常规 26" xfId="16289"/>
    <cellStyle name="常规 6 10 5 3 3" xfId="16290"/>
    <cellStyle name="常规 2 2 3 3 5" xfId="16291"/>
    <cellStyle name="20% - 强调文字颜色 2 2 2 2" xfId="16292"/>
    <cellStyle name="常规 11 3 2 6 2" xfId="16293"/>
    <cellStyle name="常规 3 4 2 2 3 4 2" xfId="16294"/>
    <cellStyle name="20% - 强调文字颜色 2 2 3 2" xfId="16295"/>
    <cellStyle name="常规 2 2 3 4 5" xfId="16296"/>
    <cellStyle name="常规 2 3 3 3 2 2" xfId="16297"/>
    <cellStyle name="常规 11 4 4 4" xfId="16298"/>
    <cellStyle name="常规 7 2 4 3 2 2 5" xfId="16299"/>
    <cellStyle name="常规 11 3 3 2" xfId="16300"/>
    <cellStyle name="常规 6 6 2 3 7 2 2" xfId="16301"/>
    <cellStyle name="常规 10 3 3 2 3 4 2" xfId="16302"/>
    <cellStyle name="常规 73 2 2" xfId="16303"/>
    <cellStyle name="常规 68 2 2" xfId="16304"/>
    <cellStyle name="常规 2 2 4 2 3 3" xfId="16305"/>
    <cellStyle name="常规 6 6 2 3 7 3" xfId="16306"/>
    <cellStyle name="常规 10 3 3 2 3 5" xfId="16307"/>
    <cellStyle name="常规 10 16" xfId="16308"/>
    <cellStyle name="常规 74 2 2" xfId="16309"/>
    <cellStyle name="常规 69 2 2" xfId="16310"/>
    <cellStyle name="常规 7 2 3 4 2 3 6" xfId="16311"/>
    <cellStyle name="常规 2 2 4 3 3 3" xfId="16312"/>
    <cellStyle name="常规 3 3 2 2 6 3" xfId="16313"/>
    <cellStyle name="常规 11 3 3 3 2 2" xfId="16314"/>
    <cellStyle name="常规 2 3 2 4 2 6 2" xfId="16315"/>
    <cellStyle name="常规 74 3" xfId="16316"/>
    <cellStyle name="常规 69 3" xfId="16317"/>
    <cellStyle name="常规 11 3 3 6" xfId="16318"/>
    <cellStyle name="常规 11 3 3 6 2" xfId="16319"/>
    <cellStyle name="常规 11 3 5" xfId="16320"/>
    <cellStyle name="常规 3 2 2 5 3 4 2 2" xfId="16321"/>
    <cellStyle name="常规 4 7 2 3 2 2" xfId="16322"/>
    <cellStyle name="常规 3 3 2 2 4 4 3" xfId="16323"/>
    <cellStyle name="常规 11 3 6 2" xfId="16324"/>
    <cellStyle name="常规 11 3 7" xfId="16325"/>
    <cellStyle name="常规 11 2 5 2 2" xfId="16326"/>
    <cellStyle name="常规 11 3 7 2" xfId="16327"/>
    <cellStyle name="40% - 强调文字颜色 4 2 6 4" xfId="16328"/>
    <cellStyle name="常规 11 4" xfId="16329"/>
    <cellStyle name="20% - 强调文字颜色 1 2 6 3 2" xfId="16330"/>
    <cellStyle name="常规 2 5 5 4 3" xfId="16331"/>
    <cellStyle name="常规 2 2 2 2 2 10" xfId="16332"/>
    <cellStyle name="常规 11 4 2 2" xfId="16333"/>
    <cellStyle name="常规 6 3 7 5 2" xfId="16334"/>
    <cellStyle name="常规 2 8 2 2 4 2" xfId="16335"/>
    <cellStyle name="常规 14 3 3 2" xfId="16336"/>
    <cellStyle name="常规 7 2 3 6 3" xfId="16337"/>
    <cellStyle name="常规 11 4 2 3" xfId="16338"/>
    <cellStyle name="常规 4 2 8 3 2 2" xfId="16339"/>
    <cellStyle name="常规 2 8 2 2 4 3" xfId="16340"/>
    <cellStyle name="常规 11 4 2 3 2 2" xfId="16341"/>
    <cellStyle name="常规 21 3 3 3 2 2" xfId="16342"/>
    <cellStyle name="40% - 强调文字颜色 6 2 5 4 2" xfId="16343"/>
    <cellStyle name="常规 11 4 2 5" xfId="16344"/>
    <cellStyle name="常规 3 4 2 3 3 3" xfId="16345"/>
    <cellStyle name="常规 11 4 2 6" xfId="16346"/>
    <cellStyle name="常规 10 16 2" xfId="16347"/>
    <cellStyle name="常规 11 4 2 7" xfId="16348"/>
    <cellStyle name="常规 6 4 5 2 2 2" xfId="16349"/>
    <cellStyle name="常规 11 4 3 4" xfId="16350"/>
    <cellStyle name="常规 3 4 2 3 4 2" xfId="16351"/>
    <cellStyle name="常规 6 2 5 2 3 3 3" xfId="16352"/>
    <cellStyle name="常规 3 3 4 2 7 2" xfId="16353"/>
    <cellStyle name="20% - 强调文字颜色 4 2 2 2 3 5" xfId="16354"/>
    <cellStyle name="常规 11 4 6" xfId="16355"/>
    <cellStyle name="常规 10 2 2 2 2 3 2 2" xfId="16356"/>
    <cellStyle name="常规 11 4 8" xfId="16357"/>
    <cellStyle name="常规 7 4 5 4" xfId="16358"/>
    <cellStyle name="60% - 强调文字颜色 5 2 3 2 2" xfId="16359"/>
    <cellStyle name="常规 5 3 2 4 2 2" xfId="16360"/>
    <cellStyle name="百分比 2" xfId="16361"/>
    <cellStyle name="40% - 强调文字颜色 4 2 6 5" xfId="16362"/>
    <cellStyle name="常规 11 5" xfId="16363"/>
    <cellStyle name="常规 11 5 2" xfId="16364"/>
    <cellStyle name="常规 2 8 2 3 4" xfId="16365"/>
    <cellStyle name="常规 2 7 5 3" xfId="16366"/>
    <cellStyle name="计算 2 2 2 3 2 2" xfId="16367"/>
    <cellStyle name="20% - 强调文字颜色 4 2 6 5" xfId="16368"/>
    <cellStyle name="常规 9 3 4" xfId="16369"/>
    <cellStyle name="常规 11 5 2 2 2" xfId="16370"/>
    <cellStyle name="常规 2 8 2 3 4 2 2" xfId="16371"/>
    <cellStyle name="常规 2 3 2 2 2 4" xfId="16372"/>
    <cellStyle name="常规 10 3 4 6" xfId="16373"/>
    <cellStyle name="常规 9 3 4 2" xfId="16374"/>
    <cellStyle name="常规 11 5 2 2 2 2" xfId="16375"/>
    <cellStyle name="常规 2 3 2 2 2 4 2" xfId="16376"/>
    <cellStyle name="常规 10 3 4 6 2" xfId="16377"/>
    <cellStyle name="常规 6 6 2 4 5 3" xfId="16378"/>
    <cellStyle name="40% - 强调文字颜色 5 18 2" xfId="16379"/>
    <cellStyle name="常规 2 2 2 9 3" xfId="16380"/>
    <cellStyle name="常规 9 3 5" xfId="16381"/>
    <cellStyle name="20% - 强调文字颜色 4 2 6 6" xfId="16382"/>
    <cellStyle name="常规 11 5 2 2 3" xfId="16383"/>
    <cellStyle name="常规 2 8 2 3 4 2 3" xfId="16384"/>
    <cellStyle name="常规 2 3 2 2 2 5" xfId="16385"/>
    <cellStyle name="常规 10 3 4 7" xfId="16386"/>
    <cellStyle name="常规 21 4 2 5 2" xfId="16387"/>
    <cellStyle name="常规 10 4 3 4" xfId="16388"/>
    <cellStyle name="40% - 强调文字颜色 4 13" xfId="16389"/>
    <cellStyle name="20% - 强调文字颜色 1 2 2 2 7 2" xfId="16390"/>
    <cellStyle name="40% - 强调文字颜色 5 19 2" xfId="16391"/>
    <cellStyle name="常规 6 6 2 4 6 3" xfId="16392"/>
    <cellStyle name="60% - 强调文字颜色 1 2 7 2" xfId="16393"/>
    <cellStyle name="强调文字颜色 2 2 3 3 3 2 2" xfId="16394"/>
    <cellStyle name="常规 9 5 4" xfId="16395"/>
    <cellStyle name="常规 11 5 2 4 2" xfId="16396"/>
    <cellStyle name="常规 10 3 6 6" xfId="16397"/>
    <cellStyle name="常规 2 3 2 2 4 4" xfId="16398"/>
    <cellStyle name="常规 3 4 2 4 3 2 2" xfId="16399"/>
    <cellStyle name="常规 10 2 6 3 5 3" xfId="16400"/>
    <cellStyle name="常规 11 5 2 5 2" xfId="16401"/>
    <cellStyle name="常规 9 6 4" xfId="16402"/>
    <cellStyle name="20% - 强调文字颜色 4 2 2 2" xfId="16403"/>
    <cellStyle name="常规 2 4 3 3 5" xfId="16404"/>
    <cellStyle name="常规 2 6 3 2 3 2 2" xfId="16405"/>
    <cellStyle name="常规 2 2 2 2 2 2 2 2 3" xfId="16406"/>
    <cellStyle name="常规 27 5 2 2 2" xfId="16407"/>
    <cellStyle name="常规 2 3 3 4 2 8 2" xfId="16408"/>
    <cellStyle name="常规 7 2 4 3 7 2 2" xfId="16409"/>
    <cellStyle name="常规 2 2 2 2 2 2 2 2 4" xfId="16410"/>
    <cellStyle name="常规 11 5 3 2" xfId="16411"/>
    <cellStyle name="常规 2 8 2 3 5 2" xfId="16412"/>
    <cellStyle name="常规 7 2 4 2 2 2 6" xfId="16413"/>
    <cellStyle name="常规 10 4 4 5" xfId="16414"/>
    <cellStyle name="常规 2 3 2 3 2 3" xfId="16415"/>
    <cellStyle name="常规 6 3 10" xfId="16416"/>
    <cellStyle name="常规 21 4 2 6 3" xfId="16417"/>
    <cellStyle name="常规 2 2 3 4 2 2 7" xfId="16418"/>
    <cellStyle name="常规 11 5 3 4" xfId="16419"/>
    <cellStyle name="常规 3 4 2 4 4 2" xfId="16420"/>
    <cellStyle name="常规 11 5 6" xfId="16421"/>
    <cellStyle name="常规 2 5 2 2 2 4 2 3" xfId="16422"/>
    <cellStyle name="常规 11 5 7" xfId="16423"/>
    <cellStyle name="20% - 强调文字颜色 5 2 6 5" xfId="16424"/>
    <cellStyle name="常规 11 6 2 2 2" xfId="16425"/>
    <cellStyle name="常规 2 3 3 2 2 4" xfId="16426"/>
    <cellStyle name="常规 2 2 2 4 7" xfId="16427"/>
    <cellStyle name="常规 3 3 2 2 5 3" xfId="16428"/>
    <cellStyle name="20% - 强调文字颜色 2 2 2 5 3 2" xfId="16429"/>
    <cellStyle name="常规 4 2 9" xfId="16430"/>
    <cellStyle name="常规 2 6 2 2 2 4 2 2" xfId="16431"/>
    <cellStyle name="60% - 强调文字颜色 2 2 6" xfId="16432"/>
    <cellStyle name="20% - 强调文字颜色 2 2 2 5 3 3" xfId="16433"/>
    <cellStyle name="常规 12 10" xfId="16434"/>
    <cellStyle name="常规 21 3 3 3 2" xfId="16435"/>
    <cellStyle name="常规 3 3 2 2 2 6 2 2" xfId="16436"/>
    <cellStyle name="60% - 强调文字颜色 2 2 6 3 2" xfId="16437"/>
    <cellStyle name="40% - 强调文字颜色 6 2 5 4" xfId="16438"/>
    <cellStyle name="常规 2 2 2 13" xfId="16439"/>
    <cellStyle name="常规 11 6 2 2 4 2" xfId="16440"/>
    <cellStyle name="常规 2 3 3 2 2 6 2" xfId="16441"/>
    <cellStyle name="常规 21 4 3 5 2" xfId="16442"/>
    <cellStyle name="常规 10 5 3 4" xfId="16443"/>
    <cellStyle name="检查单元格 2 2 5 5" xfId="16444"/>
    <cellStyle name="常规 7 3 2 3 4 3 2 3" xfId="16445"/>
    <cellStyle name="常规 11 6 2 3 2" xfId="16446"/>
    <cellStyle name="常规 2 2 2 5 7" xfId="16447"/>
    <cellStyle name="常规 2 3 3 2 3 4" xfId="16448"/>
    <cellStyle name="常规 21 4 3 5 2 2" xfId="16449"/>
    <cellStyle name="常规 10 2 4 4" xfId="16450"/>
    <cellStyle name="常规 2 2 2 3 4 4" xfId="16451"/>
    <cellStyle name="常规 7 6 2 9 2" xfId="16452"/>
    <cellStyle name="常规 7 4 3 7 3" xfId="16453"/>
    <cellStyle name="常规 4 2 3 4 2 2 2" xfId="16454"/>
    <cellStyle name="常规 16 3 4 2" xfId="16455"/>
    <cellStyle name="常规 21 3 4 2" xfId="16456"/>
    <cellStyle name="60% - 强调文字颜色 2 2 7 2" xfId="16457"/>
    <cellStyle name="常规 2 2 4 2 3 3 2 2" xfId="16458"/>
    <cellStyle name="常规 3 6 5 5" xfId="16459"/>
    <cellStyle name="常规 21 3 4 2 2" xfId="16460"/>
    <cellStyle name="常规 21 3 4 2 3" xfId="16461"/>
    <cellStyle name="常规 11 6 2 3 3 3" xfId="16462"/>
    <cellStyle name="20% - 强调文字颜色 4 2 7" xfId="16463"/>
    <cellStyle name="好 2 11 3" xfId="16464"/>
    <cellStyle name="20% - 强调文字颜色 4 19" xfId="16465"/>
    <cellStyle name="常规 10 2 5 6 2 2" xfId="16466"/>
    <cellStyle name="常规 2 3 3 2 3 5 3" xfId="16467"/>
    <cellStyle name="常规 21 3 4 3" xfId="16468"/>
    <cellStyle name="常规 21 3 4 3 2" xfId="16469"/>
    <cellStyle name="常规 12 4 2 4" xfId="16470"/>
    <cellStyle name="常规 10 10 3 4 3" xfId="16471"/>
    <cellStyle name="常规 21 3 4 3 3" xfId="16472"/>
    <cellStyle name="常规 2 2 3 3 3 2 3 2 2" xfId="16473"/>
    <cellStyle name="常规 3 9 3 2 3 2 2" xfId="16474"/>
    <cellStyle name="常规 21 3 4 4 2" xfId="16475"/>
    <cellStyle name="60% - 强调文字颜色 5 2 2 6" xfId="16476"/>
    <cellStyle name="20% - 强调文字颜色 1 2 6 2 3" xfId="16477"/>
    <cellStyle name="常规 5 3 2 3 6" xfId="16478"/>
    <cellStyle name="常规 21 3 4 5" xfId="16479"/>
    <cellStyle name="常规 21 4 3 5 3" xfId="16480"/>
    <cellStyle name="常规 10 5 3 5" xfId="16481"/>
    <cellStyle name="常规 3 3 2 2 7 3" xfId="16482"/>
    <cellStyle name="常规 3 5 7 2 2" xfId="16483"/>
    <cellStyle name="常规 7 4 3 8 3" xfId="16484"/>
    <cellStyle name="常规 16 3 5 2" xfId="16485"/>
    <cellStyle name="常规 21 3 5 2" xfId="16486"/>
    <cellStyle name="60% - 强调文字颜色 2 2 8 2" xfId="16487"/>
    <cellStyle name="常规 7 4 3 9 3" xfId="16488"/>
    <cellStyle name="常规 3 2 2 2 6" xfId="16489"/>
    <cellStyle name="常规 16 3 6 2" xfId="16490"/>
    <cellStyle name="常规 21 3 6 2" xfId="16491"/>
    <cellStyle name="60% - 强调文字颜色 2 2 9 2" xfId="16492"/>
    <cellStyle name="常规 11 6 2 6" xfId="16493"/>
    <cellStyle name="常规 27 5 3 2 2" xfId="16494"/>
    <cellStyle name="常规 11 6 2 7" xfId="16495"/>
    <cellStyle name="常规 6 4 5 4 2 2" xfId="16496"/>
    <cellStyle name="常规 10 4 2 3 5" xfId="16497"/>
    <cellStyle name="常规 6 5 2 7 2" xfId="16498"/>
    <cellStyle name="常规 11 6 2 8" xfId="16499"/>
    <cellStyle name="常规 10 5 4 4" xfId="16500"/>
    <cellStyle name="常规 2 3 2 4 2 2" xfId="16501"/>
    <cellStyle name="常规 3 3 2 3 6 3" xfId="16502"/>
    <cellStyle name="常规 4 2 5 2 6 2" xfId="16503"/>
    <cellStyle name="常规 6 4 2 3 3 5" xfId="16504"/>
    <cellStyle name="常规 2 3 3 3 4 4 2" xfId="16505"/>
    <cellStyle name="常规 7 2 5 2 4 3" xfId="16506"/>
    <cellStyle name="警告文本 2 3 2 2 2 2" xfId="16507"/>
    <cellStyle name="常规 21 4 5 2" xfId="16508"/>
    <cellStyle name="常规 7 4 4 8 3" xfId="16509"/>
    <cellStyle name="常规 7 4 4 9 3" xfId="16510"/>
    <cellStyle name="常规 21 4 6 2" xfId="16511"/>
    <cellStyle name="常规 3 2 3 2 6" xfId="16512"/>
    <cellStyle name="常规 11 6 3 5 3" xfId="16513"/>
    <cellStyle name="20% - 强调文字颜色 6 2 2 5 4" xfId="16514"/>
    <cellStyle name="常规 11 6 3 6" xfId="16515"/>
    <cellStyle name="常规 3 7 4 4 2 2" xfId="16516"/>
    <cellStyle name="常规 10 7 2 2 6" xfId="16517"/>
    <cellStyle name="常规 3 13 3 2 2" xfId="16518"/>
    <cellStyle name="常规 6 7 4 6" xfId="16519"/>
    <cellStyle name="40% - 强调文字颜色 4 2 2 8 2" xfId="16520"/>
    <cellStyle name="常规 6 2 2 2 2 4 3 2 2" xfId="16521"/>
    <cellStyle name="常规 33 2 2 5 3" xfId="16522"/>
    <cellStyle name="常规 28 2 2 5 3" xfId="16523"/>
    <cellStyle name="常规 5 5 3 3 2 3" xfId="16524"/>
    <cellStyle name="常规 4 3 3 2 2 5 2" xfId="16525"/>
    <cellStyle name="常规 3 3 2 4 6 3" xfId="16526"/>
    <cellStyle name="常规 2 3 3 5 2 2" xfId="16527"/>
    <cellStyle name="常规 11 6 4 4" xfId="16528"/>
    <cellStyle name="常规 2 4 5 2 3 2 2" xfId="16529"/>
    <cellStyle name="常规 2 3 3 5 2 3" xfId="16530"/>
    <cellStyle name="常规 11 6 4 5" xfId="16531"/>
    <cellStyle name="常规 2 4 5 2 3 2 3" xfId="16532"/>
    <cellStyle name="常规 3 2 6 3 2 2" xfId="16533"/>
    <cellStyle name="常规 3 2 6 3 2 3" xfId="16534"/>
    <cellStyle name="常规 2 3 3 5 2 4" xfId="16535"/>
    <cellStyle name="常规 11 6 4 6" xfId="16536"/>
    <cellStyle name="常规 11 6 5 3" xfId="16537"/>
    <cellStyle name="常规 11 6 6" xfId="16538"/>
    <cellStyle name="常规 4 5 3 2 2" xfId="16539"/>
    <cellStyle name="常规 11 6 6 3" xfId="16540"/>
    <cellStyle name="常规 4 5 3 3 2" xfId="16541"/>
    <cellStyle name="常规 11 6 7 3" xfId="16542"/>
    <cellStyle name="20% - 强调文字颜色 4 2 2 2 2 3" xfId="16543"/>
    <cellStyle name="常规 11 6 8" xfId="16544"/>
    <cellStyle name="常规 10 2 2 2 2 3 4 2" xfId="16545"/>
    <cellStyle name="20% - 强调文字颜色 4 2 2 2 3" xfId="16546"/>
    <cellStyle name="常规 2 4 3 3 5 3" xfId="16547"/>
    <cellStyle name="常规 7 4 7 4" xfId="16548"/>
    <cellStyle name="常规 2 9 3 2 3" xfId="16549"/>
    <cellStyle name="60% - 强调文字颜色 5 2 3 4 2" xfId="16550"/>
    <cellStyle name="强调文字颜色 3 2 2 3 4 2 2" xfId="16551"/>
    <cellStyle name="常规 5 3 2 4 4 2" xfId="16552"/>
    <cellStyle name="常规 8 2 5 3 3 3" xfId="16553"/>
    <cellStyle name="20% - 强调文字颜色 4 2 2 2 3 2" xfId="16554"/>
    <cellStyle name="常规 2 4 3 3 5 3 2" xfId="16555"/>
    <cellStyle name="常规 10 2 2 2 2 3 4 2 2" xfId="16556"/>
    <cellStyle name="常规 7 2 4 9" xfId="16557"/>
    <cellStyle name="常规 11 6 8 2" xfId="16558"/>
    <cellStyle name="常规 5 3 2 4 4 2 2" xfId="16559"/>
    <cellStyle name="常规 11 7" xfId="16560"/>
    <cellStyle name="常规 3 2 2 2 6 2 3" xfId="16561"/>
    <cellStyle name="常规 21 4 4 5 2" xfId="16562"/>
    <cellStyle name="常规 2 4 2 3 2 2 3 2" xfId="16563"/>
    <cellStyle name="常规 2 6 5 2 2 3" xfId="16564"/>
    <cellStyle name="警告文本 2 2 3 4" xfId="16565"/>
    <cellStyle name="常规 11 7 3" xfId="16566"/>
    <cellStyle name="常规 2 3 3 4 7" xfId="16567"/>
    <cellStyle name="20% - 强调文字颜色 3 2 3 4" xfId="16568"/>
    <cellStyle name="常规 3 2 2 2 2 2 6 2" xfId="16569"/>
    <cellStyle name="常规 3 3 3 3 5 3" xfId="16570"/>
    <cellStyle name="常规 11 7 4 2" xfId="16571"/>
    <cellStyle name="常规 5 2 3 2 4 5" xfId="16572"/>
    <cellStyle name="常规 47 6" xfId="16573"/>
    <cellStyle name="常规 52 6" xfId="16574"/>
    <cellStyle name="常规 47 7" xfId="16575"/>
    <cellStyle name="常规 52 7" xfId="16576"/>
    <cellStyle name="常规 5 2 3 2 4 6" xfId="16577"/>
    <cellStyle name="常规 9 2 3 3 3 4 2" xfId="16578"/>
    <cellStyle name="常规 2 2 12 4 2 2" xfId="16579"/>
    <cellStyle name="常规 6 5 3 10 2" xfId="16580"/>
    <cellStyle name="常规 6 7 2 2" xfId="16581"/>
    <cellStyle name="常规 11 9 2 2" xfId="16582"/>
    <cellStyle name="常规 8 2 5 2 4" xfId="16583"/>
    <cellStyle name="常规 2 2 2 2 3 2 7" xfId="16584"/>
    <cellStyle name="常规 15 2 3 6 3" xfId="16585"/>
    <cellStyle name="常规 11 9 3" xfId="16586"/>
    <cellStyle name="常规 11 9 3 2" xfId="16587"/>
    <cellStyle name="常规 11 9 3 2 2" xfId="16588"/>
    <cellStyle name="常规 2 3 6 3 2 4" xfId="16589"/>
    <cellStyle name="20% - 强调文字颜色 5 2 3 4" xfId="16590"/>
    <cellStyle name="常规 2 5 3 4 7" xfId="16591"/>
    <cellStyle name="常规 25 3" xfId="16592"/>
    <cellStyle name="常规 30 3" xfId="16593"/>
    <cellStyle name="常规 11 9 4" xfId="16594"/>
    <cellStyle name="常规 27 2 2 5 2 2" xfId="16595"/>
    <cellStyle name="常规 32 2 2 5 2 2" xfId="16596"/>
    <cellStyle name="40% - 强调文字颜色 4 2 7" xfId="16597"/>
    <cellStyle name="常规 12" xfId="16598"/>
    <cellStyle name="常规 34 8 2" xfId="16599"/>
    <cellStyle name="常规 29 8 2" xfId="16600"/>
    <cellStyle name="解释性文本 2 2 6 2" xfId="16601"/>
    <cellStyle name="常规 3 3 2 3 2 2 2 3" xfId="16602"/>
    <cellStyle name="60% - 强调文字颜色 3 2 2 3 3" xfId="16603"/>
    <cellStyle name="常规 8 9" xfId="16604"/>
    <cellStyle name="常规 12 2 2" xfId="16605"/>
    <cellStyle name="常规 7 8 11" xfId="16606"/>
    <cellStyle name="常规 2 3 7 2 4" xfId="16607"/>
    <cellStyle name="常规 12 2 2 2" xfId="16608"/>
    <cellStyle name="常规 3 2 4 4 5 2 2" xfId="16609"/>
    <cellStyle name="常规 2 8 2 3 2" xfId="16610"/>
    <cellStyle name="常规 6 3 8 3" xfId="16611"/>
    <cellStyle name="常规 58 3 4 3" xfId="16612"/>
    <cellStyle name="常规 27 3 3 3 2 2" xfId="16613"/>
    <cellStyle name="常规 12 2 2 2 2 2 2" xfId="16614"/>
    <cellStyle name="20% - 强调文字颜色 2 2 8 2" xfId="16615"/>
    <cellStyle name="常规 2 2 3 2 4 4 2" xfId="16616"/>
    <cellStyle name="常规 6 2 4 2 4 3" xfId="16617"/>
    <cellStyle name="常规 7 4 4 2 2 2 3" xfId="16618"/>
    <cellStyle name="常规 10 6 2 4 2 2" xfId="16619"/>
    <cellStyle name="20% - 强调文字颜色 2 2 2 4 6" xfId="16620"/>
    <cellStyle name="常规 5 2 2 7 2" xfId="16621"/>
    <cellStyle name="常规 6 9 2 4 3 2" xfId="16622"/>
    <cellStyle name="常规 6 10 3 2 3 3 3" xfId="16623"/>
    <cellStyle name="常规 6 2 8 5 2" xfId="16624"/>
    <cellStyle name="常规 12 3 2 3 4" xfId="16625"/>
    <cellStyle name="常规 10 6 2 4 2" xfId="16626"/>
    <cellStyle name="常规 12 2 2 2 3 2 2" xfId="16627"/>
    <cellStyle name="60% - 强调文字颜色 5 2 2 5 3" xfId="16628"/>
    <cellStyle name="常规 2 9 2 3 4" xfId="16629"/>
    <cellStyle name="40% - 强调文字颜色 1 2 4 4" xfId="16630"/>
    <cellStyle name="常规 2 2 3 2 5 4 2" xfId="16631"/>
    <cellStyle name="常规 6 2 4 3 4 3" xfId="16632"/>
    <cellStyle name="常规 2 2 7 4 7" xfId="16633"/>
    <cellStyle name="60% - 强调文字颜色 6 2 2 7" xfId="16634"/>
    <cellStyle name="常规 12 2 2 2 3 3" xfId="16635"/>
    <cellStyle name="常规 10 6 2 5" xfId="16636"/>
    <cellStyle name="常规 12 2 2 2 4" xfId="16637"/>
    <cellStyle name="常规 15 3 2 4 4 3" xfId="16638"/>
    <cellStyle name="常规 10 6 3 4" xfId="16639"/>
    <cellStyle name="常规 12 2 2 2 4 2" xfId="16640"/>
    <cellStyle name="常规 2 3 2 5 2" xfId="16641"/>
    <cellStyle name="常规 12 2 2 2 5" xfId="16642"/>
    <cellStyle name="常规 10 6 4 4" xfId="16643"/>
    <cellStyle name="常规 12 2 2 2 5 2" xfId="16644"/>
    <cellStyle name="常规 2 3 2 5 2 2" xfId="16645"/>
    <cellStyle name="常规 6 11 3 4" xfId="16646"/>
    <cellStyle name="强调文字颜色 1 2 4 4 3" xfId="16647"/>
    <cellStyle name="常规 2 2 4 2 4 3 2 2" xfId="16648"/>
    <cellStyle name="常规 6 3 4 2 3 3 2" xfId="16649"/>
    <cellStyle name="常规 6 11 3 5" xfId="16650"/>
    <cellStyle name="常规 12 2 2 3" xfId="16651"/>
    <cellStyle name="常规 3 2 3 2 3 2 2" xfId="16652"/>
    <cellStyle name="常规 6 5 7 2" xfId="16653"/>
    <cellStyle name="常规 3 2 3 2 2 6 2 2" xfId="16654"/>
    <cellStyle name="链接单元格 2 7" xfId="16655"/>
    <cellStyle name="常规 20 3 5 2" xfId="16656"/>
    <cellStyle name="常规 15 3 5 2" xfId="16657"/>
    <cellStyle name="常规 4 2 3 3 2 3 2" xfId="16658"/>
    <cellStyle name="常规 27 4 4" xfId="16659"/>
    <cellStyle name="常规 32 4 4" xfId="16660"/>
    <cellStyle name="常规 7 3 3 8 3" xfId="16661"/>
    <cellStyle name="20% - 强调文字颜色 3 2 8" xfId="16662"/>
    <cellStyle name="常规 6 7 2 10 2" xfId="16663"/>
    <cellStyle name="常规 12 2 2 3 2 2" xfId="16664"/>
    <cellStyle name="常规 3 2 5 2 2 5 2" xfId="16665"/>
    <cellStyle name="常规 12 2 2 3 3" xfId="16666"/>
    <cellStyle name="常规 3 2 5 2 2 6" xfId="16667"/>
    <cellStyle name="常规 8 2 2 4 4 2" xfId="16668"/>
    <cellStyle name="常规 5 7 5 2 2" xfId="16669"/>
    <cellStyle name="输入 2 5 4 3" xfId="16670"/>
    <cellStyle name="60% - 强调文字颜色 6 2 3 7 2" xfId="16671"/>
    <cellStyle name="常规 3 9 3 5 3" xfId="16672"/>
    <cellStyle name="20% - 强调文字颜色 5 2 2 5 3" xfId="16673"/>
    <cellStyle name="常规 6 5 4 3 4 2 2" xfId="16674"/>
    <cellStyle name="常规 12 2 2 4" xfId="16675"/>
    <cellStyle name="常规 3 2 3 2 3 2 3" xfId="16676"/>
    <cellStyle name="常规 12 2 2 4 4" xfId="16677"/>
    <cellStyle name="40% - 强调文字颜色 3 2 3 3 2 2" xfId="16678"/>
    <cellStyle name="常规 12 2 2 5" xfId="16679"/>
    <cellStyle name="强调文字颜色 4 2 2 2 9 2 2" xfId="16680"/>
    <cellStyle name="常规 4 2 5 2 3 4 2 2" xfId="16681"/>
    <cellStyle name="常规 6 2 2 3 4 3" xfId="16682"/>
    <cellStyle name="检查单元格 2 2 11 2" xfId="16683"/>
    <cellStyle name="常规 12 2 2 6" xfId="16684"/>
    <cellStyle name="强调文字颜色 1 2 2 2 8 2" xfId="16685"/>
    <cellStyle name="常规 12 2 2 6 2" xfId="16686"/>
    <cellStyle name="常规 3 2 2 3 3 3 6" xfId="16687"/>
    <cellStyle name="强调文字颜色 1 2 2 2 8 2 2" xfId="16688"/>
    <cellStyle name="强调文字颜色 4 2 5 3 3" xfId="16689"/>
    <cellStyle name="常规 6 6 2 2 5 3" xfId="16690"/>
    <cellStyle name="常规 7 3 4 3 5 2 2" xfId="16691"/>
    <cellStyle name="强调文字颜色 1 2 2 2 8 3" xfId="16692"/>
    <cellStyle name="常规 12 2 2 7" xfId="16693"/>
    <cellStyle name="常规 10 5 3 5 2" xfId="16694"/>
    <cellStyle name="常规 16 3" xfId="16695"/>
    <cellStyle name="常规 21 3" xfId="16696"/>
    <cellStyle name="常规 2 3 7 2 3 3" xfId="16697"/>
    <cellStyle name="常规 32 4 7" xfId="16698"/>
    <cellStyle name="常规 27 4 7" xfId="16699"/>
    <cellStyle name="常规 15 3 5 5" xfId="16700"/>
    <cellStyle name="常规 12 2 2 7 2" xfId="16701"/>
    <cellStyle name="强调文字颜色 4 2 5 4 3" xfId="16702"/>
    <cellStyle name="常规 12 2 3 2" xfId="16703"/>
    <cellStyle name="常规 14 3 5 3" xfId="16704"/>
    <cellStyle name="常规 4 2 3 2 2 3 3" xfId="16705"/>
    <cellStyle name="常规 6 2 6 3 3 2 2" xfId="16706"/>
    <cellStyle name="好 2 3 3 4 3" xfId="16707"/>
    <cellStyle name="常规 8 3 5 6" xfId="16708"/>
    <cellStyle name="常规 12 2 3 2 2" xfId="16709"/>
    <cellStyle name="常规 10 3 2 4 6" xfId="16710"/>
    <cellStyle name="常规 6 4 4 4 3 3" xfId="16711"/>
    <cellStyle name="常规 12 2 3 2 2 2" xfId="16712"/>
    <cellStyle name="常规 2 3 3 6 2 2 2" xfId="16713"/>
    <cellStyle name="常规 24 7 3" xfId="16714"/>
    <cellStyle name="常规 57 4 3 2" xfId="16715"/>
    <cellStyle name="常规 3 5 2 3 4 2" xfId="16716"/>
    <cellStyle name="20% - 强调文字颜色 2 2 3 2 3 2" xfId="16717"/>
    <cellStyle name="常规 6 2 6 3 3 3" xfId="16718"/>
    <cellStyle name="常规 10 4 2 2 2" xfId="16719"/>
    <cellStyle name="常规 12 2 3 3" xfId="16720"/>
    <cellStyle name="常规 7 2 7" xfId="16721"/>
    <cellStyle name="常规 3 2 3 2 3 3 2" xfId="16722"/>
    <cellStyle name="常规 12 2 3 4" xfId="16723"/>
    <cellStyle name="常规 4 2 2 2 4 4 2 2" xfId="16724"/>
    <cellStyle name="常规 7 2 8" xfId="16725"/>
    <cellStyle name="常规 3 2 3 2 3 3 3" xfId="16726"/>
    <cellStyle name="强调文字颜色 4 2 6 2 3" xfId="16727"/>
    <cellStyle name="常规 12 2 3 5 2" xfId="16728"/>
    <cellStyle name="常规 12 2 3 6 2" xfId="16729"/>
    <cellStyle name="强调文字颜色 4 2 6 3 3" xfId="16730"/>
    <cellStyle name="强调文字颜色 1 2 2 2 9 2 2" xfId="16731"/>
    <cellStyle name="强调文字颜色 1 2 2 2 9 3" xfId="16732"/>
    <cellStyle name="常规 12 2 3 7" xfId="16733"/>
    <cellStyle name="常规 6 6 2 2 6 3" xfId="16734"/>
    <cellStyle name="常规 22 3" xfId="16735"/>
    <cellStyle name="常规 17 3" xfId="16736"/>
    <cellStyle name="常规 10 5 3 6 2" xfId="16737"/>
    <cellStyle name="常规 2 4 2 3 3 3 2" xfId="16738"/>
    <cellStyle name="常规 2 3 7 2 4 3" xfId="16739"/>
    <cellStyle name="常规 12 2 4" xfId="16740"/>
    <cellStyle name="常规 6 8 2 2 5 2" xfId="16741"/>
    <cellStyle name="常规 7 3 8" xfId="16742"/>
    <cellStyle name="常规 3 2 3 2 3 4 3" xfId="16743"/>
    <cellStyle name="常规 3 8 2 2 2 2" xfId="16744"/>
    <cellStyle name="常规 6 3 2 2 2 3 3 2" xfId="16745"/>
    <cellStyle name="常规 6 2 6 3 5" xfId="16746"/>
    <cellStyle name="常规 2 10 5 2" xfId="16747"/>
    <cellStyle name="常规 27 4 7 2" xfId="16748"/>
    <cellStyle name="常规 15 3 5 5 2" xfId="16749"/>
    <cellStyle name="常规 2 5 4 3 2 3" xfId="16750"/>
    <cellStyle name="常规 4 3 3 4 6" xfId="16751"/>
    <cellStyle name="常规 12 2 5 2" xfId="16752"/>
    <cellStyle name="常规 12 2 5 2 2" xfId="16753"/>
    <cellStyle name="60% - 强调文字颜色 6 2 6 2 2" xfId="16754"/>
    <cellStyle name="常规 7 3 2 3 3 6 2" xfId="16755"/>
    <cellStyle name="常规 12 2 6 2" xfId="16756"/>
    <cellStyle name="常规 12 2 7" xfId="16757"/>
    <cellStyle name="常规 12 2 7 2" xfId="16758"/>
    <cellStyle name="常规 12 2 8" xfId="16759"/>
    <cellStyle name="常规 7 2 5 2 2 4" xfId="16760"/>
    <cellStyle name="常规 2 3 3 3 4 2 3" xfId="16761"/>
    <cellStyle name="常规 12 2 8 2" xfId="16762"/>
    <cellStyle name="60% - 强调文字颜色 6 2 6 2 3" xfId="16763"/>
    <cellStyle name="常规 12 3" xfId="16764"/>
    <cellStyle name="常规 2 5 5 5 2" xfId="16765"/>
    <cellStyle name="常规 2 2 4 2 2 2 2 2 2" xfId="16766"/>
    <cellStyle name="常规 2 8 3 3" xfId="16767"/>
    <cellStyle name="常规 3 2 4 4 6 2" xfId="16768"/>
    <cellStyle name="常规 12 3 2 2 2 2" xfId="16769"/>
    <cellStyle name="常规 3 2 2 3 2 2 6" xfId="16770"/>
    <cellStyle name="常规 6 13 6" xfId="16771"/>
    <cellStyle name="强调文字颜色 4 2 4 2 3" xfId="16772"/>
    <cellStyle name="常规 6 5 3 3 3 3 2 2" xfId="16773"/>
    <cellStyle name="常规 6 11 2 2 4" xfId="16774"/>
    <cellStyle name="常规 12 3 2 2 2 2 2" xfId="16775"/>
    <cellStyle name="常规 2 2 2 2 2 7" xfId="16776"/>
    <cellStyle name="常规 6 11 2 3 3 3" xfId="16777"/>
    <cellStyle name="常规 5 2 3 3 5 2 2" xfId="16778"/>
    <cellStyle name="常规 2 3 3 2 4 5" xfId="16779"/>
    <cellStyle name="常规 4 2 2 5 6 2" xfId="16780"/>
    <cellStyle name="常规 11 6 2 4 3" xfId="16781"/>
    <cellStyle name="常规 12 3 2 2 3" xfId="16782"/>
    <cellStyle name="常规 4 2 5 2 6" xfId="16783"/>
    <cellStyle name="常规 10 2 9 7" xfId="16784"/>
    <cellStyle name="60% - 强调文字颜色 4 2 3 2 4 2" xfId="16785"/>
    <cellStyle name="60% - 强调文字颜色 1 2 3 3 2" xfId="16786"/>
    <cellStyle name="常规 8 2 2 3 2 2" xfId="16787"/>
    <cellStyle name="输入 2 4 2 3" xfId="16788"/>
    <cellStyle name="常规 6 4 3 4 6 2 2" xfId="16789"/>
    <cellStyle name="40% - 强调文字颜色 4 2 6 3 3" xfId="16790"/>
    <cellStyle name="常规 11 3 3" xfId="16791"/>
    <cellStyle name="常规 12 3 2 2 3 2" xfId="16792"/>
    <cellStyle name="常规 2 2 3 2 4 3 2" xfId="16793"/>
    <cellStyle name="常规 6 2 4 2 3 3" xfId="16794"/>
    <cellStyle name="常规 18 3 2 2" xfId="16795"/>
    <cellStyle name="常规 23 3 2 2" xfId="16796"/>
    <cellStyle name="常规 7 6 3 5 3" xfId="16797"/>
    <cellStyle name="常规 11 2 2 2 6" xfId="16798"/>
    <cellStyle name="60% - 强调文字颜色 4 2 5 2" xfId="16799"/>
    <cellStyle name="常规 3 2 2 2 10 2" xfId="16800"/>
    <cellStyle name="常规 12 2 5 4" xfId="16801"/>
    <cellStyle name="常规 2 2 2 10 2" xfId="16802"/>
    <cellStyle name="常规 6 2 8 4 2" xfId="16803"/>
    <cellStyle name="常规 7 4 8" xfId="16804"/>
    <cellStyle name="常规 3 2 3 2 3 5 3" xfId="16805"/>
    <cellStyle name="常规 3 8 2 2 3 2" xfId="16806"/>
    <cellStyle name="常规 12 3 2 2 4" xfId="16807"/>
    <cellStyle name="常规 2 8 4 3 3" xfId="16808"/>
    <cellStyle name="常规 12 4 2 3" xfId="16809"/>
    <cellStyle name="常规 10 10 3 4 2" xfId="16810"/>
    <cellStyle name="输入 2 4 3 3" xfId="16811"/>
    <cellStyle name="常规 8 2 2 3 3 2" xfId="16812"/>
    <cellStyle name="常规 11 4 3" xfId="16813"/>
    <cellStyle name="40% - 强调文字颜色 4 2 6 4 3" xfId="16814"/>
    <cellStyle name="常规 38 2 3 4 2 2" xfId="16815"/>
    <cellStyle name="常规 12 3 2 2 4 2" xfId="16816"/>
    <cellStyle name="常规 3 2 2 3 2 4 3 2 2" xfId="16817"/>
    <cellStyle name="常规 6 2 4 2 3 4" xfId="16818"/>
    <cellStyle name="常规 2 2 3 2 4 3 3" xfId="16819"/>
    <cellStyle name="常规 6 15 3 2 2" xfId="16820"/>
    <cellStyle name="常规 2 4 2 5 2" xfId="16821"/>
    <cellStyle name="常规 12 3 2 2 5" xfId="16822"/>
    <cellStyle name="常规 6 5 2 3 2 3 3 2" xfId="16823"/>
    <cellStyle name="常规 7 2 3 7 4 3" xfId="16824"/>
    <cellStyle name="常规 4 2 3 2 2 2 3 3" xfId="16825"/>
    <cellStyle name="常规 2 8 4 4 3" xfId="16826"/>
    <cellStyle name="常规 12 4 3 3" xfId="16827"/>
    <cellStyle name="常规 10 10 3 5 2" xfId="16828"/>
    <cellStyle name="20% - 强调文字颜色 1 2 2 2 2 2 2" xfId="16829"/>
    <cellStyle name="常规 6 4 3 2 4" xfId="16830"/>
    <cellStyle name="警告文本 2 3 2 2 2" xfId="16831"/>
    <cellStyle name="常规 2 3 3 3 4 4" xfId="16832"/>
    <cellStyle name="常规 11 6 3 4 2" xfId="16833"/>
    <cellStyle name="20% - 强调文字颜色 6 2 2 4 3" xfId="16834"/>
    <cellStyle name="20% - 强调文字颜色 2 2 5 4" xfId="16835"/>
    <cellStyle name="常规 2 2 3 6 7" xfId="16836"/>
    <cellStyle name="输入 2 5 2 3" xfId="16837"/>
    <cellStyle name="常规 8 2 2 4 2 2" xfId="16838"/>
    <cellStyle name="常规 12 3 2 4 2 2" xfId="16839"/>
    <cellStyle name="常规 3 4 3 2 3 2 2 2" xfId="16840"/>
    <cellStyle name="常规 58 3 5 2" xfId="16841"/>
    <cellStyle name="20% - 强调文字颜色 5 2 2 2 9" xfId="16842"/>
    <cellStyle name="汇总 2 2 7 3" xfId="16843"/>
    <cellStyle name="常规 6 2 4 2 4" xfId="16844"/>
    <cellStyle name="常规 10 3 3 2 2 2 2 2" xfId="16845"/>
    <cellStyle name="警告文本 2 2 2 2 3 3" xfId="16846"/>
    <cellStyle name="常规 2 3 2 3 4 5 3" xfId="16847"/>
    <cellStyle name="常规 12 3 2 4 3" xfId="16848"/>
    <cellStyle name="常规 3 4 3 2 3 2 3" xfId="16849"/>
    <cellStyle name="常规 12 3 2 4 3 2" xfId="16850"/>
    <cellStyle name="20% - 强调文字颜色 3 2 3 2 4" xfId="16851"/>
    <cellStyle name="常规 4 5 2 3 5" xfId="16852"/>
    <cellStyle name="输出 2 11 2" xfId="16853"/>
    <cellStyle name="警告文本 2 3 3 3 2" xfId="16854"/>
    <cellStyle name="常规 2 3 3 4 5 4" xfId="16855"/>
    <cellStyle name="常规 2 3 3 5 2 3 2" xfId="16856"/>
    <cellStyle name="常规 11 6 4 5 2" xfId="16857"/>
    <cellStyle name="常规 2 3 4 3 2 2 4" xfId="16858"/>
    <cellStyle name="常规 3 2 6 3 2 2 2" xfId="16859"/>
    <cellStyle name="常规 12 3 2 4 4" xfId="16860"/>
    <cellStyle name="常规 3 2 3 3 5" xfId="16861"/>
    <cellStyle name="常规 4 5 5 4 2 2" xfId="16862"/>
    <cellStyle name="强调文字颜色 1 2 5 5 2" xfId="16863"/>
    <cellStyle name="常规 3 4 3 2 3 4" xfId="16864"/>
    <cellStyle name="常规 6 12 4 3" xfId="16865"/>
    <cellStyle name="常规 15 2 2 2 2 6 2" xfId="16866"/>
    <cellStyle name="常规 12 3 2 6 2" xfId="16867"/>
    <cellStyle name="常规 66 2 2" xfId="16868"/>
    <cellStyle name="常规 71 2 2" xfId="16869"/>
    <cellStyle name="常规 6 6 2 3 5 2 2" xfId="16870"/>
    <cellStyle name="常规 6 12 4 3 2" xfId="16871"/>
    <cellStyle name="常规 3 4 3 2 3 4 2" xfId="16872"/>
    <cellStyle name="警告文本 2 4 2 2 2" xfId="16873"/>
    <cellStyle name="常规 2 3 4 3 4 4" xfId="16874"/>
    <cellStyle name="常规 2 3 3 6 7" xfId="16875"/>
    <cellStyle name="20% - 强调文字颜色 3 2 5 4" xfId="16876"/>
    <cellStyle name="常规 6 6 2 3 6 2 2" xfId="16877"/>
    <cellStyle name="常规 10 3 3 2 2 4 2" xfId="16878"/>
    <cellStyle name="常规 12 3 3 6 2" xfId="16879"/>
    <cellStyle name="常规 72 2 2" xfId="16880"/>
    <cellStyle name="常规 67 2 2" xfId="16881"/>
    <cellStyle name="常规 12 3 5 3 2" xfId="16882"/>
    <cellStyle name="常规 3 2 3 2 4 5 2 2" xfId="16883"/>
    <cellStyle name="常规 8 4 7 2" xfId="16884"/>
    <cellStyle name="常规 3 2 3 2 4 5 3" xfId="16885"/>
    <cellStyle name="常规 3 8 2 3 3 2" xfId="16886"/>
    <cellStyle name="常规 8 4 8" xfId="16887"/>
    <cellStyle name="常规 2 3 4 2 3 2" xfId="16888"/>
    <cellStyle name="常规 12 3 5 4" xfId="16889"/>
    <cellStyle name="常规 3 4 3 2 6 2" xfId="16890"/>
    <cellStyle name="常规 12 3 7" xfId="16891"/>
    <cellStyle name="常规 2 2 5 10" xfId="16892"/>
    <cellStyle name="计算 2 2 4 4" xfId="16893"/>
    <cellStyle name="60% - 强调文字颜色 6 2 2 2 2 6" xfId="16894"/>
    <cellStyle name="常规 12 4 2" xfId="16895"/>
    <cellStyle name="常规 2 8 4 3" xfId="16896"/>
    <cellStyle name="常规 12 4 2 2" xfId="16897"/>
    <cellStyle name="常规 2 8 4 3 2" xfId="16898"/>
    <cellStyle name="常规 6 5 8 3" xfId="16899"/>
    <cellStyle name="常规 2 4 3 2 4 4" xfId="16900"/>
    <cellStyle name="60% - 强调文字颜色 5 2 2 2 2 3 3" xfId="16901"/>
    <cellStyle name="常规 3 2 2 6 7" xfId="16902"/>
    <cellStyle name="常规 7 3 3 3 2 2 4 2 3" xfId="16903"/>
    <cellStyle name="常规 15 3 2 2 2 4 2" xfId="16904"/>
    <cellStyle name="常规 7 3 5 2 5 2" xfId="16905"/>
    <cellStyle name="常规 12 4 2 3 2" xfId="16906"/>
    <cellStyle name="常规 10 10 3 4 2 2" xfId="16907"/>
    <cellStyle name="常规 12 4 2 3 3" xfId="16908"/>
    <cellStyle name="20% - 强调文字颜色 1 2 14 2" xfId="16909"/>
    <cellStyle name="常规 12 4 2 6" xfId="16910"/>
    <cellStyle name="常规 12 4 3" xfId="16911"/>
    <cellStyle name="常规 2 8 4 4" xfId="16912"/>
    <cellStyle name="常规 12 4 3 2 2" xfId="16913"/>
    <cellStyle name="常规 12 4 3 3 2" xfId="16914"/>
    <cellStyle name="常规 6 5 3 3 2 2 5" xfId="16915"/>
    <cellStyle name="常规 10 8 2 2 3 2" xfId="16916"/>
    <cellStyle name="常规 12 4 3 4" xfId="16917"/>
    <cellStyle name="常规 3 4 3 3 4 2" xfId="16918"/>
    <cellStyle name="常规 12 4 4 2 2" xfId="16919"/>
    <cellStyle name="60% - 强调文字颜色 3 2 2 2 5" xfId="16920"/>
    <cellStyle name="常规 12 4 4 3 2" xfId="16921"/>
    <cellStyle name="60% - 强调文字颜色 3 2 2 3 5" xfId="16922"/>
    <cellStyle name="常规 2 3 4 3 2 2" xfId="16923"/>
    <cellStyle name="常规 12 4 4 4" xfId="16924"/>
    <cellStyle name="常规 3 4 3 3 5 2" xfId="16925"/>
    <cellStyle name="常规 10 3 2 4 6 2" xfId="16926"/>
    <cellStyle name="40% - 强调文字颜色 5 2 3 4 3" xfId="16927"/>
    <cellStyle name="常规 5 2 5 2 3 2 2 2" xfId="16928"/>
    <cellStyle name="常规 2 2 2 3 4 5 2 2" xfId="16929"/>
    <cellStyle name="常规 12 4 5" xfId="16930"/>
    <cellStyle name="常规 12 5 3 2 2" xfId="16931"/>
    <cellStyle name="强调文字颜色 6 2 4" xfId="16932"/>
    <cellStyle name="常规 12 5 4" xfId="16933"/>
    <cellStyle name="常规 12 5 5" xfId="16934"/>
    <cellStyle name="常规 2 5 2 2 2 5 2 2" xfId="16935"/>
    <cellStyle name="常规 6 7 2 10" xfId="16936"/>
    <cellStyle name="常规 2 4 2 2 4 4" xfId="16937"/>
    <cellStyle name="常规 3 4 3 4 3 2 2" xfId="16938"/>
    <cellStyle name="常规 6 2 3 3 2 4" xfId="16939"/>
    <cellStyle name="常规 3 2 2 2 6 3 3" xfId="16940"/>
    <cellStyle name="常规 12 7" xfId="16941"/>
    <cellStyle name="常规 42 3 6" xfId="16942"/>
    <cellStyle name="常规 37 3 6" xfId="16943"/>
    <cellStyle name="常规 7 3 3 3 2 6 2" xfId="16944"/>
    <cellStyle name="常规 2 4 2 2 6 2 2" xfId="16945"/>
    <cellStyle name="常规 12 7 3" xfId="16946"/>
    <cellStyle name="20% - 强调文字颜色 2 2 2 10" xfId="16947"/>
    <cellStyle name="常规 12 7 3 2" xfId="16948"/>
    <cellStyle name="常规 6 10 2 4 4 2 2" xfId="16949"/>
    <cellStyle name="常规 6 5 2 3 2 2 3 3" xfId="16950"/>
    <cellStyle name="常规 6 2 6 9" xfId="16951"/>
    <cellStyle name="常规 12 8" xfId="16952"/>
    <cellStyle name="常规 12 9" xfId="16953"/>
    <cellStyle name="常规 3 3 4 2 6 2 2" xfId="16954"/>
    <cellStyle name="常规 6 9 4 3 2" xfId="16955"/>
    <cellStyle name="常规 13 2" xfId="16956"/>
    <cellStyle name="40% - 强调文字颜色 4 2 8 2" xfId="16957"/>
    <cellStyle name="常规 59 2 3 3 3" xfId="16958"/>
    <cellStyle name="强调文字颜色 1 2 2 2 2 4" xfId="16959"/>
    <cellStyle name="常规 8 2 2 6 4 3" xfId="16960"/>
    <cellStyle name="常规 10 2 7 8" xfId="16961"/>
    <cellStyle name="60% - 强调文字颜色 4 2 3 2 2 3" xfId="16962"/>
    <cellStyle name="常规 2 4 2 4 3 9" xfId="16963"/>
    <cellStyle name="常规 12 4 3 2" xfId="16964"/>
    <cellStyle name="常规 2 3 4 5 6" xfId="16965"/>
    <cellStyle name="常规 2 3 4 4 3 3" xfId="16966"/>
    <cellStyle name="常规 2 2 2 3 2" xfId="16967"/>
    <cellStyle name="常规 2 4 3 2 2 3 2 2" xfId="16968"/>
    <cellStyle name="常规 6 4 3 6 6" xfId="16969"/>
    <cellStyle name="常规 3 2 2 4 6 2 2" xfId="16970"/>
    <cellStyle name="40% - 强调文字颜色 6 2 6 6" xfId="16971"/>
    <cellStyle name="常规 18 2 3 3" xfId="16972"/>
    <cellStyle name="常规 23 2 3 3" xfId="16973"/>
    <cellStyle name="常规 3 9 2 3 3 3" xfId="16974"/>
    <cellStyle name="60% - 强调文字颜色 6 2 2 5 2 3" xfId="16975"/>
    <cellStyle name="常规 10 6 2 3 2 3" xfId="16976"/>
    <cellStyle name="常规 2 2 3 2 3 4 3" xfId="16977"/>
    <cellStyle name="20% - 强调文字颜色 3 2 2 4 3" xfId="16978"/>
    <cellStyle name="常规 2 3 3 3 7 3" xfId="16979"/>
    <cellStyle name="常规 15 4 2 4 3" xfId="16980"/>
    <cellStyle name="常规 15 4 2 2 2 3" xfId="16981"/>
    <cellStyle name="常规 2 2 3 2 6 7" xfId="16982"/>
    <cellStyle name="常规 8 6 4" xfId="16983"/>
    <cellStyle name="常规 9 6 2 2 2 3" xfId="16984"/>
    <cellStyle name="60% - 强调文字颜色 4 2 3 7 2" xfId="16985"/>
    <cellStyle name="常规 6 5 2 3 4 2 2" xfId="16986"/>
    <cellStyle name="20% - 强调文字颜色 3 2 2 5 3" xfId="16987"/>
    <cellStyle name="常规 5 2 2 4 7 2" xfId="16988"/>
    <cellStyle name="常规 15 4 2 5 3" xfId="16989"/>
    <cellStyle name="常规 4 2 2 3 2 4 2 2" xfId="16990"/>
    <cellStyle name="常规 6 6 2 2 2 2 2 3 3" xfId="16991"/>
    <cellStyle name="常规 6 7 2 2 3 4 2 2" xfId="16992"/>
    <cellStyle name="常规 7 3 2 3 2 2 2 2" xfId="16993"/>
    <cellStyle name="常规 4 2 5 3 3 2" xfId="16994"/>
    <cellStyle name="常规 10 2 5 2 6 2 2" xfId="16995"/>
    <cellStyle name="常规 7 2 14" xfId="16996"/>
    <cellStyle name="常规 13 2 2 5" xfId="16997"/>
    <cellStyle name="常规 6 6 4 2 2" xfId="16998"/>
    <cellStyle name="常规 6 6 2 2 2 2 2 5" xfId="16999"/>
    <cellStyle name="常规 8 7 4" xfId="17000"/>
    <cellStyle name="常规 9 6 2 2 3 3" xfId="17001"/>
    <cellStyle name="60% - 强调文字颜色 4 2 3 8 2" xfId="17002"/>
    <cellStyle name="常规 15 4 2 6 3" xfId="17003"/>
    <cellStyle name="常规 7 9 3 2" xfId="17004"/>
    <cellStyle name="常规 2 2 2 4 2 2 7" xfId="17005"/>
    <cellStyle name="常规 8 8 4" xfId="17006"/>
    <cellStyle name="常规 2 4 2 4 3 2 2 2" xfId="17007"/>
    <cellStyle name="常规 13 5 4 2" xfId="17008"/>
    <cellStyle name="常规 6 4 3 3 7 2 2" xfId="17009"/>
    <cellStyle name="40% - 强调文字颜色 5 2 2 2 3 2 3" xfId="17010"/>
    <cellStyle name="20% - 强调文字颜色 3 2 6 4 2" xfId="17011"/>
    <cellStyle name="常规 2 3 3 7 7 2" xfId="17012"/>
    <cellStyle name="常规 6 4 3 2 2 5" xfId="17013"/>
    <cellStyle name="常规 2 3 4 3 5 4 2" xfId="17014"/>
    <cellStyle name="常规 2 2 2 2 3 3 2" xfId="17015"/>
    <cellStyle name="常规 3 2 3 3 3 3 2" xfId="17016"/>
    <cellStyle name="常规 4 2 2 3 3 4" xfId="17017"/>
    <cellStyle name="常规 13 5 5" xfId="17018"/>
    <cellStyle name="常规 7 2 4 6 4" xfId="17019"/>
    <cellStyle name="注释 2 13" xfId="17020"/>
    <cellStyle name="常规 14 4 3 3" xfId="17021"/>
    <cellStyle name="常规 2 4 3 3 2 2 3 2" xfId="17022"/>
    <cellStyle name="常规 4 10 4" xfId="17023"/>
    <cellStyle name="常规 2 2 2 2 3 3 2 2 2" xfId="17024"/>
    <cellStyle name="常规 4 2 3 2 4 5 3" xfId="17025"/>
    <cellStyle name="常规 2 2 2 2 3 3 2 3" xfId="17026"/>
    <cellStyle name="常规 7 2 5 3 2 5 2 2" xfId="17027"/>
    <cellStyle name="常规 15 4 2 2 3 3" xfId="17028"/>
    <cellStyle name="输入 2 5 2 2 2" xfId="17029"/>
    <cellStyle name="常规 2 2 2 2 3 3 4" xfId="17030"/>
    <cellStyle name="常规 9 8 4" xfId="17031"/>
    <cellStyle name="常规 4 2 2 2 4 4" xfId="17032"/>
    <cellStyle name="常规 3 2 3 3 2 4 2" xfId="17033"/>
    <cellStyle name="常规 13 2 3 6 2" xfId="17034"/>
    <cellStyle name="强调文字颜色 5 2 6 3 3" xfId="17035"/>
    <cellStyle name="常规 25 2 2" xfId="17036"/>
    <cellStyle name="常规 30 2 2" xfId="17037"/>
    <cellStyle name="常规 2 2 3 4 3 3" xfId="17038"/>
    <cellStyle name="常规 2 5 3 4 6 2" xfId="17039"/>
    <cellStyle name="20% - 强调文字颜色 5 2 3 3 2" xfId="17040"/>
    <cellStyle name="常规 6 5 2 4 3" xfId="17041"/>
    <cellStyle name="常规 6 2 13" xfId="17042"/>
    <cellStyle name="20% - 强调文字颜色 5 2 3 3 3" xfId="17043"/>
    <cellStyle name="常规 6 5 2 4 4" xfId="17044"/>
    <cellStyle name="常规 6 2 14" xfId="17045"/>
    <cellStyle name="常规 2 5 3 4 6 3" xfId="17046"/>
    <cellStyle name="链接单元格 2 9" xfId="17047"/>
    <cellStyle name="常规 7 8 10 2" xfId="17048"/>
    <cellStyle name="常规 32 4 6" xfId="17049"/>
    <cellStyle name="常规 27 4 6" xfId="17050"/>
    <cellStyle name="常规 2 3 7 2 3 2" xfId="17051"/>
    <cellStyle name="常规 15 3 5 4" xfId="17052"/>
    <cellStyle name="常规 13 2 5 2 2" xfId="17053"/>
    <cellStyle name="常规 5 2" xfId="17054"/>
    <cellStyle name="常规 6 6 2 2 2 2 5 2 2" xfId="17055"/>
    <cellStyle name="常规 2 4 3 3 2" xfId="17056"/>
    <cellStyle name="常规 2 4 8 3" xfId="17057"/>
    <cellStyle name="常规 2 2 2 2 3 5 2" xfId="17058"/>
    <cellStyle name="常规 10 5 2 3 3 2" xfId="17059"/>
    <cellStyle name="常规 4 2 7" xfId="17060"/>
    <cellStyle name="常规 3 2 3 3 3 5 2" xfId="17061"/>
    <cellStyle name="常规 6 5 7 2 2 2" xfId="17062"/>
    <cellStyle name="常规 10 2 7 3 5 2" xfId="17063"/>
    <cellStyle name="常规 2 2 2 2 5 2 2" xfId="17064"/>
    <cellStyle name="常规 4 2 3 5 2" xfId="17065"/>
    <cellStyle name="强调文字颜色 1 2 10" xfId="17066"/>
    <cellStyle name="常规 2 2 2 2 3 5 2 2" xfId="17067"/>
    <cellStyle name="常规 6 2 4 5 3" xfId="17068"/>
    <cellStyle name="常规 10 5 2 3 3 2 2" xfId="17069"/>
    <cellStyle name="常规 7 2 2 4 2 4 3" xfId="17070"/>
    <cellStyle name="常规 4 2 7 2" xfId="17071"/>
    <cellStyle name="常规 7" xfId="17072"/>
    <cellStyle name="常规 13 2 5 4" xfId="17073"/>
    <cellStyle name="常规 3 2 3 3 3 5 3" xfId="17074"/>
    <cellStyle name="常规 2 2 2 2 5 2 3" xfId="17075"/>
    <cellStyle name="常规 4 2 3 5 3" xfId="17076"/>
    <cellStyle name="强调文字颜色 1 2 11" xfId="17077"/>
    <cellStyle name="常规 15 4 2 2 5 3" xfId="17078"/>
    <cellStyle name="常规 6 7 3 2 3" xfId="17079"/>
    <cellStyle name="常规 8 3 2 2 4 3" xfId="17080"/>
    <cellStyle name="常规 6 6 2 2 2 2 7" xfId="17081"/>
    <cellStyle name="常规 2 4 2 3 3 2 2" xfId="17082"/>
    <cellStyle name="常规 2 3 8 4 2 2" xfId="17083"/>
    <cellStyle name="常规 13 2 7 2" xfId="17084"/>
    <cellStyle name="常规 4 5 2 2 2 3" xfId="17085"/>
    <cellStyle name="常规 7 2 6 2 2 4" xfId="17086"/>
    <cellStyle name="常规 4 5 2 2 3 3" xfId="17087"/>
    <cellStyle name="常规 13 2 8 2" xfId="17088"/>
    <cellStyle name="常规 6 10 2 2 6" xfId="17089"/>
    <cellStyle name="常规 13 3" xfId="17090"/>
    <cellStyle name="常规 10 5 3 2 2" xfId="17091"/>
    <cellStyle name="常规 10 5 3 2 2 2" xfId="17092"/>
    <cellStyle name="常规 13 3 2" xfId="17093"/>
    <cellStyle name="常规 6 6 2 2 2 3 2" xfId="17094"/>
    <cellStyle name="20% - 强调文字颜色 3 2 5 5" xfId="17095"/>
    <cellStyle name="60% - 强调文字颜色 5 2 2 2 5" xfId="17096"/>
    <cellStyle name="常规 14 4 4 2 2" xfId="17097"/>
    <cellStyle name="常规 4 2 3 2 3 2 2 2" xfId="17098"/>
    <cellStyle name="常规 7 3 5 7" xfId="17099"/>
    <cellStyle name="常规 3 3 3 2 4 4 2" xfId="17100"/>
    <cellStyle name="常规 6 3 3 10" xfId="17101"/>
    <cellStyle name="常规 6 5 2 3 6 2 2" xfId="17102"/>
    <cellStyle name="常规 10 2 3 2 2 4 2" xfId="17103"/>
    <cellStyle name="常规 15 2 4 2 6" xfId="17104"/>
    <cellStyle name="常规 5 3 4 5 3" xfId="17105"/>
    <cellStyle name="常规 7 2 3 2" xfId="17106"/>
    <cellStyle name="常规 2 2 2 6 4 2 2" xfId="17107"/>
    <cellStyle name="常规 3 4 4 2 3 2" xfId="17108"/>
    <cellStyle name="常规 6 6 2 4 2 4 2 2" xfId="17109"/>
    <cellStyle name="60% - 强调文字颜色 2 2 3 2 2 3" xfId="17110"/>
    <cellStyle name="好 3" xfId="17111"/>
    <cellStyle name="常规 54 2 2 2" xfId="17112"/>
    <cellStyle name="常规 49 2 2 2" xfId="17113"/>
    <cellStyle name="常规 17 3 3 2 2" xfId="17114"/>
    <cellStyle name="常规 22 3 3 2 2" xfId="17115"/>
    <cellStyle name="常规 6 4 2 4 6" xfId="17116"/>
    <cellStyle name="60% - 强调文字颜色 3 2 6 2 2" xfId="17117"/>
    <cellStyle name="常规 3 6 9" xfId="17118"/>
    <cellStyle name="常规 10 2 6 2 2 4 2" xfId="17119"/>
    <cellStyle name="常规 17 3 3 3" xfId="17120"/>
    <cellStyle name="常规 22 3 3 3" xfId="17121"/>
    <cellStyle name="常规 3 3 2 3 2 6 2" xfId="17122"/>
    <cellStyle name="60% - 强调文字颜色 3 2 6 3" xfId="17123"/>
    <cellStyle name="常规 7 5 3 7 3" xfId="17124"/>
    <cellStyle name="常规 4 2 3 5 2 2 2" xfId="17125"/>
    <cellStyle name="强调文字颜色 1 2 10 2 2" xfId="17126"/>
    <cellStyle name="常规 17 3 4 2" xfId="17127"/>
    <cellStyle name="常规 22 3 4 2" xfId="17128"/>
    <cellStyle name="60% - 强调文字颜色 3 2 7 2" xfId="17129"/>
    <cellStyle name="强调文字颜色 1 2 10 3" xfId="17130"/>
    <cellStyle name="常规 4 2 3 5 2 3" xfId="17131"/>
    <cellStyle name="常规 17 3 5" xfId="17132"/>
    <cellStyle name="常规 22 3 5" xfId="17133"/>
    <cellStyle name="60% - 强调文字颜色 3 2 8" xfId="17134"/>
    <cellStyle name="常规 2 2 4 2 2 2 4 2" xfId="17135"/>
    <cellStyle name="常规 2 4 4 2 4" xfId="17136"/>
    <cellStyle name="20% - 强调文字颜色 1 18 2" xfId="17137"/>
    <cellStyle name="警告文本 2 3 3 6" xfId="17138"/>
    <cellStyle name="常规 19 2 3 2 2" xfId="17139"/>
    <cellStyle name="常规 24 2 3 2 2" xfId="17140"/>
    <cellStyle name="常规 2 2 3 3 3 4 2 2" xfId="17141"/>
    <cellStyle name="常规 13 3 2 2 6 2" xfId="17142"/>
    <cellStyle name="常规 2 2 2 4 7 2 2" xfId="17143"/>
    <cellStyle name="20% - 强调文字颜色 1 19" xfId="17144"/>
    <cellStyle name="常规 19 2 3 3" xfId="17145"/>
    <cellStyle name="常规 24 2 3 3" xfId="17146"/>
    <cellStyle name="20% - 强调文字颜色 5 2 2 3 3 3" xfId="17147"/>
    <cellStyle name="常规 2 2 3 3 3 4 3" xfId="17148"/>
    <cellStyle name="常规 17 3 7" xfId="17149"/>
    <cellStyle name="常规 22 3 7" xfId="17150"/>
    <cellStyle name="常规 2 2 4 2 2 2 4 3" xfId="17151"/>
    <cellStyle name="常规 2 4 4 2 5" xfId="17152"/>
    <cellStyle name="常规 3 3 2 6 2 2" xfId="17153"/>
    <cellStyle name="40% - 强调文字颜色 6 13" xfId="17154"/>
    <cellStyle name="常规 6 7 3 4 2 2 2" xfId="17155"/>
    <cellStyle name="常规 6 4 3 9 3" xfId="17156"/>
    <cellStyle name="常规 3 2 3 3 4 2 2 2" xfId="17157"/>
    <cellStyle name="常规 2 2 2 2 6" xfId="17158"/>
    <cellStyle name="常规 4 2 2 4 2 4 2" xfId="17159"/>
    <cellStyle name="常规 14 4 5 2" xfId="17160"/>
    <cellStyle name="常规 7 2 4 8 3" xfId="17161"/>
    <cellStyle name="常规 4 2 3 2 3 3 2" xfId="17162"/>
    <cellStyle name="常规 13 3 2 3 4" xfId="17163"/>
    <cellStyle name="20% - 强调文字颜色 6 2 6 4" xfId="17164"/>
    <cellStyle name="常规 17 5 2" xfId="17165"/>
    <cellStyle name="常规 22 5 2" xfId="17166"/>
    <cellStyle name="常规 10 2 2 3 3 6" xfId="17167"/>
    <cellStyle name="常规 6 5 4 7 3" xfId="17168"/>
    <cellStyle name="常规 4 2 2 5 3 2 2" xfId="17169"/>
    <cellStyle name="60% - 强调文字颜色 3 2 2 2 3 4 2" xfId="17170"/>
    <cellStyle name="常规 2 2 2 2 4 2 3 2 2" xfId="17171"/>
    <cellStyle name="常规 6 5 2 2 2 3 4" xfId="17172"/>
    <cellStyle name="60% - 强调文字颜色 1 2 3 5 2" xfId="17173"/>
    <cellStyle name="常规 15 2 4 2 7" xfId="17174"/>
    <cellStyle name="常规 7 2 3 3" xfId="17175"/>
    <cellStyle name="强调文字颜色 3 2 2 5 5 2" xfId="17176"/>
    <cellStyle name="常规 13 3 2 4 2 2" xfId="17177"/>
    <cellStyle name="强调文字颜色 1 2 12 2" xfId="17178"/>
    <cellStyle name="20% - 强调文字颜色 6 2 6 6" xfId="17179"/>
    <cellStyle name="常规 22 5 4" xfId="17180"/>
    <cellStyle name="常规 17 5 4" xfId="17181"/>
    <cellStyle name="常规 4 2 3 5 4 2" xfId="17182"/>
    <cellStyle name="60% - 强调文字颜色 1 2 3 3 2 3" xfId="17183"/>
    <cellStyle name="常规 13 3 2 4 4" xfId="17184"/>
    <cellStyle name="20% - 强调文字颜色 2 2 3 3 2 2" xfId="17185"/>
    <cellStyle name="常规 2 2 3 4 6 2 2" xfId="17186"/>
    <cellStyle name="常规 2 2 2 2 4 2 4" xfId="17187"/>
    <cellStyle name="常规 4 2 2 5 4" xfId="17188"/>
    <cellStyle name="常规 2 2 2 2 2 2 5 2" xfId="17189"/>
    <cellStyle name="常规 8 2 4 2 2 2" xfId="17190"/>
    <cellStyle name="常规 17 6 2" xfId="17191"/>
    <cellStyle name="常规 22 6 2" xfId="17192"/>
    <cellStyle name="40% - 强调文字颜色 4 2 2 2 7" xfId="17193"/>
    <cellStyle name="常规 10 2 2 3 4 6" xfId="17194"/>
    <cellStyle name="常规 2 2 2 2 4 2 4 2" xfId="17195"/>
    <cellStyle name="20% - 强调文字颜色 5 2 6 6" xfId="17196"/>
    <cellStyle name="常规 11 6 2 2 3" xfId="17197"/>
    <cellStyle name="常规 4 2 2 5 4 2" xfId="17198"/>
    <cellStyle name="60% - 强调文字颜色 4 2 3 3 6" xfId="17199"/>
    <cellStyle name="60% - 强调文字颜色 1 2 4 5" xfId="17200"/>
    <cellStyle name="常规 17 7" xfId="17201"/>
    <cellStyle name="常规 22 7" xfId="17202"/>
    <cellStyle name="常规 4 2 2 5 5" xfId="17203"/>
    <cellStyle name="常规 47 2 2 2 2" xfId="17204"/>
    <cellStyle name="常规 52 2 2 2 2" xfId="17205"/>
    <cellStyle name="常规 15 3 2 5" xfId="17206"/>
    <cellStyle name="常规 7 3 3 5 6" xfId="17207"/>
    <cellStyle name="常规 8 2 6 2 2 2" xfId="17208"/>
    <cellStyle name="常规 2 2 2 2 4 2 5 2" xfId="17209"/>
    <cellStyle name="常规 52 2 2 2 2 2" xfId="17210"/>
    <cellStyle name="常规 47 2 2 2 2 2" xfId="17211"/>
    <cellStyle name="常规 11 6 2 3 3" xfId="17212"/>
    <cellStyle name="常规 4 2 2 5 5 2" xfId="17213"/>
    <cellStyle name="60% - 强调文字颜色 1 2 5 5" xfId="17214"/>
    <cellStyle name="常规 2 5 3 2 3 2 2" xfId="17215"/>
    <cellStyle name="常规 2 2 2 2 4 2 6" xfId="17216"/>
    <cellStyle name="常规 8 2 6 2 3" xfId="17217"/>
    <cellStyle name="常规 4 2 2 5 6" xfId="17218"/>
    <cellStyle name="常规 47 2 2 2 3" xfId="17219"/>
    <cellStyle name="常规 52 2 2 2 3" xfId="17220"/>
    <cellStyle name="常规 27 2 7" xfId="17221"/>
    <cellStyle name="常规 32 2 7" xfId="17222"/>
    <cellStyle name="常规 15 3 3 5" xfId="17223"/>
    <cellStyle name="常规 7 3 3 6 6" xfId="17224"/>
    <cellStyle name="常规 8 2 6 2 3 2" xfId="17225"/>
    <cellStyle name="常规 2 2 2 2 4 2 6 2" xfId="17226"/>
    <cellStyle name="60% - 强调文字颜色 1 2 6 5" xfId="17227"/>
    <cellStyle name="常规 15 2 4 6 2 2" xfId="17228"/>
    <cellStyle name="常规 2 5 3 2 3 3 2" xfId="17229"/>
    <cellStyle name="常规 8 2 6 2 4" xfId="17230"/>
    <cellStyle name="常规 2 2 2 2 4 2 7" xfId="17231"/>
    <cellStyle name="常规 15 2 4 6 3" xfId="17232"/>
    <cellStyle name="常规 4 2 2 5 7" xfId="17233"/>
    <cellStyle name="常规 2 5 3 2 3 4" xfId="17234"/>
    <cellStyle name="常规 7 3 3 2 4 2" xfId="17235"/>
    <cellStyle name="常规 6 3 3 2 2 2 2 2" xfId="17236"/>
    <cellStyle name="标题 4 2 3 2 2" xfId="17237"/>
    <cellStyle name="常规 5 2 2 3 3 4 2" xfId="17238"/>
    <cellStyle name="常规 3 3 3 3 3 3 2 2" xfId="17239"/>
    <cellStyle name="常规 3 3 11" xfId="17240"/>
    <cellStyle name="常规 9 5 5 6 2" xfId="17241"/>
    <cellStyle name="常规 4 7 5 3" xfId="17242"/>
    <cellStyle name="计算 2 2 4 3 2 2" xfId="17243"/>
    <cellStyle name="常规 23 4 2 2" xfId="17244"/>
    <cellStyle name="常规 18 4 2 2" xfId="17245"/>
    <cellStyle name="常规 7 6 4 5 3" xfId="17246"/>
    <cellStyle name="常规 2 2 3 2 5 3 2" xfId="17247"/>
    <cellStyle name="常规 6 2 4 3 3 3" xfId="17248"/>
    <cellStyle name="常规 6 7 2 2 2 6" xfId="17249"/>
    <cellStyle name="常规 13 3 3 3 2 2" xfId="17250"/>
    <cellStyle name="标题 3 2 7" xfId="17251"/>
    <cellStyle name="常规 8 2 6 3 2 2" xfId="17252"/>
    <cellStyle name="常规 2 2 2 2 4 3 5 2" xfId="17253"/>
    <cellStyle name="常规 15 4 2 5" xfId="17254"/>
    <cellStyle name="常规 9 2 4 2 2 3" xfId="17255"/>
    <cellStyle name="常规 2 5 3 2 4 2 2" xfId="17256"/>
    <cellStyle name="常规 2 2 3 2 2 2 5 3" xfId="17257"/>
    <cellStyle name="常规 10 8 2 2 5" xfId="17258"/>
    <cellStyle name="常规 9 2 3 2 2 2 3 3" xfId="17259"/>
    <cellStyle name="常规 13 10" xfId="17260"/>
    <cellStyle name="常规 15 4 2 3 4 2 2" xfId="17261"/>
    <cellStyle name="常规 21 2 6 4 2 2" xfId="17262"/>
    <cellStyle name="常规 26 3" xfId="17263"/>
    <cellStyle name="常规 31 3" xfId="17264"/>
    <cellStyle name="常规 10 5 2 6 2 2" xfId="17265"/>
    <cellStyle name="20% - 强调文字颜色 5 2 4 4" xfId="17266"/>
    <cellStyle name="常规 28 3" xfId="17267"/>
    <cellStyle name="常规 33 3" xfId="17268"/>
    <cellStyle name="20% - 强调文字颜色 5 2 6 4" xfId="17269"/>
    <cellStyle name="常规 13 3 8 2" xfId="17270"/>
    <cellStyle name="20% - 强调文字颜色 3 2 3 2 2 3" xfId="17271"/>
    <cellStyle name="常规 4 5 2 3 3 3" xfId="17272"/>
    <cellStyle name="40% - 强调文字颜色 4 2 2 2 4" xfId="17273"/>
    <cellStyle name="常规 10 2 2 3 4 3" xfId="17274"/>
    <cellStyle name="常规 53 2 3 4" xfId="17275"/>
    <cellStyle name="常规 48 2 3 4" xfId="17276"/>
    <cellStyle name="60% - 强调文字颜色 2 2 2 2 3 5" xfId="17277"/>
    <cellStyle name="常规 6 10 3 2 6" xfId="17278"/>
    <cellStyle name="常规 13 3 9" xfId="17279"/>
    <cellStyle name="常规 2 5 5 6 3" xfId="17280"/>
    <cellStyle name="常规 11 2 2 2 2 2" xfId="17281"/>
    <cellStyle name="常规 6 6 2 2 2 4 2" xfId="17282"/>
    <cellStyle name="常规 3 2 4 2 3" xfId="17283"/>
    <cellStyle name="常规 13 4 2" xfId="17284"/>
    <cellStyle name="常规 2 3 3 7 8" xfId="17285"/>
    <cellStyle name="20% - 强调文字颜色 3 2 6 5" xfId="17286"/>
    <cellStyle name="常规 11 4 2 2 2" xfId="17287"/>
    <cellStyle name="常规 20 4 4" xfId="17288"/>
    <cellStyle name="常规 15 4 4" xfId="17289"/>
    <cellStyle name="常规 4 2 3 3 3 2" xfId="17290"/>
    <cellStyle name="常规 6 16" xfId="17291"/>
    <cellStyle name="常规 3 2 2 3 2 5" xfId="17292"/>
    <cellStyle name="常规 13 4 2 2 3" xfId="17293"/>
    <cellStyle name="常规 21 4 2 3 3" xfId="17294"/>
    <cellStyle name="常规 4 2 3 3 3 2 3" xfId="17295"/>
    <cellStyle name="常规 15 4 4 3" xfId="17296"/>
    <cellStyle name="常规 15 3 3 3 4 2 2" xfId="17297"/>
    <cellStyle name="常规 33 3 5" xfId="17298"/>
    <cellStyle name="常规 28 3 5" xfId="17299"/>
    <cellStyle name="常规 2 2 6 3 3 7 2 2" xfId="17300"/>
    <cellStyle name="常规 6 6 2 2 2 4 2 3" xfId="17301"/>
    <cellStyle name="常规 3 2 4 2 3 3" xfId="17302"/>
    <cellStyle name="40% - 强调文字颜色 6 2 2 10" xfId="17303"/>
    <cellStyle name="常规 6 6 4 2 5 3" xfId="17304"/>
    <cellStyle name="常规 15 4 2 4 2 2" xfId="17305"/>
    <cellStyle name="常规 2 3 3 3 2 3 6" xfId="17306"/>
    <cellStyle name="20% - 强调文字颜色 6 2 2 2 2 6" xfId="17307"/>
    <cellStyle name="常规 20 4 5" xfId="17308"/>
    <cellStyle name="常规 15 4 5" xfId="17309"/>
    <cellStyle name="常规 4 2 3 3 3 3" xfId="17310"/>
    <cellStyle name="20% - 强调文字颜色 6 2 14 2" xfId="17311"/>
    <cellStyle name="常规 13 4 2 3 3" xfId="17312"/>
    <cellStyle name="常规 59 6 2" xfId="17313"/>
    <cellStyle name="常规 2 16 2 2" xfId="17314"/>
    <cellStyle name="常规 28 4 5" xfId="17315"/>
    <cellStyle name="常规 33 4 5" xfId="17316"/>
    <cellStyle name="常规 15 4 5 3" xfId="17317"/>
    <cellStyle name="常规 4 2 3 3 3 3 3" xfId="17318"/>
    <cellStyle name="常规 13 4 2 4" xfId="17319"/>
    <cellStyle name="常规 2 2 2 6 5 2 2" xfId="17320"/>
    <cellStyle name="常规 3 4 4 3 3 2" xfId="17321"/>
    <cellStyle name="常规 3 2 3 4 3 3 2" xfId="17322"/>
    <cellStyle name="常规 15 4 6" xfId="17323"/>
    <cellStyle name="常规 4 2 3 3 3 4" xfId="17324"/>
    <cellStyle name="常规 13 4 2 4 2" xfId="17325"/>
    <cellStyle name="常规 6 3 2 3 2 4" xfId="17326"/>
    <cellStyle name="常规 3 4 4 3 3 2 2" xfId="17327"/>
    <cellStyle name="常规 2 2 2 2 2 3 5 2" xfId="17328"/>
    <cellStyle name="常规 8 2 4 3 2 2" xfId="17329"/>
    <cellStyle name="常规 3 4 4 3 3 3" xfId="17330"/>
    <cellStyle name="常规 3 2 2 3 3 2 4 2" xfId="17331"/>
    <cellStyle name="常规 15 4 7" xfId="17332"/>
    <cellStyle name="常规 3 2 3 4 3 3 3" xfId="17333"/>
    <cellStyle name="常规 4 2 3 3 3 5" xfId="17334"/>
    <cellStyle name="常规 13 4 2 5 2" xfId="17335"/>
    <cellStyle name="常规 8 2 4 3 2 2 2" xfId="17336"/>
    <cellStyle name="常规 2 2 2 2 2 3 5 2 2" xfId="17337"/>
    <cellStyle name="强调文字颜色 1 2 2 2 9" xfId="17338"/>
    <cellStyle name="常规 13 4 2 6 2" xfId="17339"/>
    <cellStyle name="常规 15 4 8 2" xfId="17340"/>
    <cellStyle name="常规 2 8 2 2 4 2 3" xfId="17341"/>
    <cellStyle name="20% - 强调文字颜色 3 2 6 6" xfId="17342"/>
    <cellStyle name="常规 11 4 2 2 3" xfId="17343"/>
    <cellStyle name="常规 2 3 3 7 9" xfId="17344"/>
    <cellStyle name="常规 6 6 2 2 2 4 3" xfId="17345"/>
    <cellStyle name="常规 3 2 4 2 4" xfId="17346"/>
    <cellStyle name="常规 13 4 3 3 2" xfId="17347"/>
    <cellStyle name="常规 10 2 3 3 6" xfId="17348"/>
    <cellStyle name="常规 6 4 3 5 2 3" xfId="17349"/>
    <cellStyle name="20% - 强调文字颜色 5 2 11" xfId="17350"/>
    <cellStyle name="常规 6 4 2 3 3 2 2 2" xfId="17351"/>
    <cellStyle name="常规 6 2 7 6" xfId="17352"/>
    <cellStyle name="常规 2 2 4 4 2 4 2 2" xfId="17353"/>
    <cellStyle name="常规 7 3 3 2 2 7" xfId="17354"/>
    <cellStyle name="常规 7 4 10" xfId="17355"/>
    <cellStyle name="常规 2 4 4 5" xfId="17356"/>
    <cellStyle name="常规 13 6 2" xfId="17357"/>
    <cellStyle name="常规 3 2 2 2 6 4 2 2" xfId="17358"/>
    <cellStyle name="常规 2 3 9 4 2 2" xfId="17359"/>
    <cellStyle name="常规 2 4 2 4 3 2 2" xfId="17360"/>
    <cellStyle name="常规 3 7 2 5 2 2" xfId="17361"/>
    <cellStyle name="常规 13 7" xfId="17362"/>
    <cellStyle name="常规 3 2 2 2 6 4 3" xfId="17363"/>
    <cellStyle name="常规 13 8 2" xfId="17364"/>
    <cellStyle name="常规 4 2 2 3 2 6" xfId="17365"/>
    <cellStyle name="常规 14" xfId="17366"/>
    <cellStyle name="40% - 强调文字颜色 4 2 9" xfId="17367"/>
    <cellStyle name="常规 2 2 7 2 4 5" xfId="17368"/>
    <cellStyle name="常规 15 4 2 4 2" xfId="17369"/>
    <cellStyle name="常规 5 2 2 3 3 4" xfId="17370"/>
    <cellStyle name="常规 3 3 3 3 3 3 2" xfId="17371"/>
    <cellStyle name="常规 9 5 5 6" xfId="17372"/>
    <cellStyle name="常规 3 2 2 2 2 2 4 2 2" xfId="17373"/>
    <cellStyle name="常规 14 2" xfId="17374"/>
    <cellStyle name="40% - 强调文字颜色 4 2 9 2" xfId="17375"/>
    <cellStyle name="常规 14 2 2 2 3 2" xfId="17376"/>
    <cellStyle name="常规 2 2 2 2 3 2 3 5 2" xfId="17377"/>
    <cellStyle name="常规 7 2 4 4 2 2 2" xfId="17378"/>
    <cellStyle name="常规 2 2 2 3 4 2 2 3" xfId="17379"/>
    <cellStyle name="强调文字颜色 4 2 3 3 5 2" xfId="17380"/>
    <cellStyle name="常规 6 7 5 3 2 2" xfId="17381"/>
    <cellStyle name="常规 5 3 6 2" xfId="17382"/>
    <cellStyle name="常规 14 2 2 2 3 3" xfId="17383"/>
    <cellStyle name="常规 55 2 3 4" xfId="17384"/>
    <cellStyle name="常规 2 3 6 2 2" xfId="17385"/>
    <cellStyle name="常规 14 2 2 2 4" xfId="17386"/>
    <cellStyle name="40% - 强调文字颜色 1 2 2 2 2 4 2" xfId="17387"/>
    <cellStyle name="常规 6 6 2 3 2 3 3 2" xfId="17388"/>
    <cellStyle name="常规 2 2 2 2 3 2 3 6" xfId="17389"/>
    <cellStyle name="常规 4 3 2 5 2" xfId="17390"/>
    <cellStyle name="常规 14 2 2 2 5" xfId="17391"/>
    <cellStyle name="40% - 强调文字颜色 1 2 2 2 2 4 3" xfId="17392"/>
    <cellStyle name="常规 4 3 2 5 2 2" xfId="17393"/>
    <cellStyle name="常规 14 2 2 2 5 2" xfId="17394"/>
    <cellStyle name="常规 7 2 4 4 2 4 2" xfId="17395"/>
    <cellStyle name="常规 42 4 3" xfId="17396"/>
    <cellStyle name="常规 37 4 3" xfId="17397"/>
    <cellStyle name="解释性文本 2 5 2 3" xfId="17398"/>
    <cellStyle name="常规 2 9 2 3 7 2" xfId="17399"/>
    <cellStyle name="常规 14 2 2 2 6" xfId="17400"/>
    <cellStyle name="常规 4 3 2 5 3" xfId="17401"/>
    <cellStyle name="常规 2 2 6 2 4 3 2" xfId="17402"/>
    <cellStyle name="常规 6 5 4 2 3 3" xfId="17403"/>
    <cellStyle name="常规 15 4 3 2 2 2" xfId="17404"/>
    <cellStyle name="常规 28 2 4 2 2" xfId="17405"/>
    <cellStyle name="常规 33 2 4 2 2" xfId="17406"/>
    <cellStyle name="常规 60 2 2 2 2" xfId="17407"/>
    <cellStyle name="常规 55 2 2 2 2" xfId="17408"/>
    <cellStyle name="常规 7 2 2 5 5" xfId="17409"/>
    <cellStyle name="常规 14 2 2 4" xfId="17410"/>
    <cellStyle name="常规 2 9 2 8 2" xfId="17411"/>
    <cellStyle name="40% - 强调文字颜色 1 2 9 2" xfId="17412"/>
    <cellStyle name="常规 15 3 7" xfId="17413"/>
    <cellStyle name="常规 20 3 7" xfId="17414"/>
    <cellStyle name="常规 4 2 3 3 2 5" xfId="17415"/>
    <cellStyle name="常规 3 2 3 4 3 2 3" xfId="17416"/>
    <cellStyle name="常规 14 3 2 7 2" xfId="17417"/>
    <cellStyle name="常规 6 2 3 2 3 2 3" xfId="17418"/>
    <cellStyle name="常规 14 3 2 8" xfId="17419"/>
    <cellStyle name="常规 7 2 6 2 3 5 2" xfId="17420"/>
    <cellStyle name="强调文字颜色 6 2 5 2 3" xfId="17421"/>
    <cellStyle name="好 2 2 11" xfId="17422"/>
    <cellStyle name="常规 14 2 2 5 2" xfId="17423"/>
    <cellStyle name="常规 7 4 3 5 2 2" xfId="17424"/>
    <cellStyle name="常规 14 3 3 7" xfId="17425"/>
    <cellStyle name="常规 14 2 2 7 2" xfId="17426"/>
    <cellStyle name="强调文字颜色 6 2 5 4 3" xfId="17427"/>
    <cellStyle name="常规 14 2 2 8" xfId="17428"/>
    <cellStyle name="常规 7 2 6 2 2 5 2" xfId="17429"/>
    <cellStyle name="常规 2 2 2 2 4 8" xfId="17430"/>
    <cellStyle name="常规 6 3 2 2 2 2" xfId="17431"/>
    <cellStyle name="常规 5 2 5 4 3 2 2" xfId="17432"/>
    <cellStyle name="常规 6 2 2 2 2 5 3" xfId="17433"/>
    <cellStyle name="常规 2 2 2 3 3 3 2 2 2" xfId="17434"/>
    <cellStyle name="常规 14 2 3 3 3" xfId="17435"/>
    <cellStyle name="常规 5 2 6 8" xfId="17436"/>
    <cellStyle name="常规 7 2 2 6 4 3" xfId="17437"/>
    <cellStyle name="常规 12 4 2 2 2" xfId="17438"/>
    <cellStyle name="常规 55 2 2 3 2 2" xfId="17439"/>
    <cellStyle name="常规 7 2 2 6 5 2" xfId="17440"/>
    <cellStyle name="常规 14 2 3 4 2" xfId="17441"/>
    <cellStyle name="常规 14 4 2 7" xfId="17442"/>
    <cellStyle name="常规 14 2 3 5" xfId="17443"/>
    <cellStyle name="常规 7 2 2 6 6" xfId="17444"/>
    <cellStyle name="常规 55 2 2 3 3" xfId="17445"/>
    <cellStyle name="常规 3 2 3 2 5 2 2" xfId="17446"/>
    <cellStyle name="常规 15 2 3 5 2 2" xfId="17447"/>
    <cellStyle name="注释 2 2 4 2 2" xfId="17448"/>
    <cellStyle name="常规 2 2 2 3 3 3 4 2" xfId="17449"/>
    <cellStyle name="强调文字颜色 6 2 6 2 3" xfId="17450"/>
    <cellStyle name="常规 14 2 3 5 2" xfId="17451"/>
    <cellStyle name="常规 2 2 2 3 3 3 5" xfId="17452"/>
    <cellStyle name="注释 2 2 4 3" xfId="17453"/>
    <cellStyle name="常规 8 3 5 3 2" xfId="17454"/>
    <cellStyle name="常规 8 3 5 3 2 2" xfId="17455"/>
    <cellStyle name="注释 2 2 4 3 2" xfId="17456"/>
    <cellStyle name="常规 2 2 2 3 3 3 5 2" xfId="17457"/>
    <cellStyle name="注释 2 2 4 4" xfId="17458"/>
    <cellStyle name="常规 8 3 5 3 3" xfId="17459"/>
    <cellStyle name="常规 2 2 2 3 3 3 6" xfId="17460"/>
    <cellStyle name="常规 15 3 3 7 2" xfId="17461"/>
    <cellStyle name="常规 14 2 6 2" xfId="17462"/>
    <cellStyle name="常规 7 2 2 9 3" xfId="17463"/>
    <cellStyle name="常规 3 2 2 2 2 2 2 4 2 2" xfId="17464"/>
    <cellStyle name="40% - 强调文字颜色 3 2 3 5 2" xfId="17465"/>
    <cellStyle name="常规 3 2 2 2 2 2 2 4 3" xfId="17466"/>
    <cellStyle name="40% - 强调文字颜色 3 2 3 6" xfId="17467"/>
    <cellStyle name="常规 14 2 7 2" xfId="17468"/>
    <cellStyle name="常规 4 5 3 2 2 3" xfId="17469"/>
    <cellStyle name="常规 14 2 8" xfId="17470"/>
    <cellStyle name="常规 14 2 9" xfId="17471"/>
    <cellStyle name="强调文字颜色 6 2 2 3 2 2 2" xfId="17472"/>
    <cellStyle name="常规 5 5 6 3" xfId="17473"/>
    <cellStyle name="常规 10 5 2 2 3 2 2" xfId="17474"/>
    <cellStyle name="常规 2 3 3 4 2 9" xfId="17475"/>
    <cellStyle name="常规 27 5 2 3" xfId="17476"/>
    <cellStyle name="常规 14 3" xfId="17477"/>
    <cellStyle name="常规 10 5 3 3 2" xfId="17478"/>
    <cellStyle name="常规 14 3 2" xfId="17479"/>
    <cellStyle name="常规 10 5 3 3 2 2" xfId="17480"/>
    <cellStyle name="常规 14 3 2 2" xfId="17481"/>
    <cellStyle name="常规 7 2 3 5 3" xfId="17482"/>
    <cellStyle name="常规 14 3 2 2 3 2" xfId="17483"/>
    <cellStyle name="常规 7 2 3 5 3 3 2" xfId="17484"/>
    <cellStyle name="60% - 强调文字颜色 1 2 3 8 2" xfId="17485"/>
    <cellStyle name="常规 9 3 2 2 3 3" xfId="17486"/>
    <cellStyle name="常规 15 2 10" xfId="17487"/>
    <cellStyle name="常规 2 2 3 2 4 2 3 2" xfId="17488"/>
    <cellStyle name="常规 6 2 4 2 2 4 2" xfId="17489"/>
    <cellStyle name="常规 14 3 2 2 5 2" xfId="17490"/>
    <cellStyle name="常规 4 4 2 5 2 2" xfId="17491"/>
    <cellStyle name="常规 14 3 2 3" xfId="17492"/>
    <cellStyle name="常规 7 2 3 5 4" xfId="17493"/>
    <cellStyle name="常规 3 2 3 4 4 2 2" xfId="17494"/>
    <cellStyle name="常规 21 3 6" xfId="17495"/>
    <cellStyle name="常规 16 3 6" xfId="17496"/>
    <cellStyle name="常规 9 3 3 2 2 5" xfId="17497"/>
    <cellStyle name="常规 6 6 2 2 3 3 2 3" xfId="17498"/>
    <cellStyle name="常规 7 2 3 5 4 2" xfId="17499"/>
    <cellStyle name="常规 14 3 2 3 2" xfId="17500"/>
    <cellStyle name="常规 9 3 3 2 2 5 2" xfId="17501"/>
    <cellStyle name="常规 14 2 3" xfId="17502"/>
    <cellStyle name="常规 2 2 2 3 4 2 2 2 2" xfId="17503"/>
    <cellStyle name="常规 14 3 2 3 2 2" xfId="17504"/>
    <cellStyle name="常规 7 2 3 5 4 2 2" xfId="17505"/>
    <cellStyle name="常规 14 3 2 3 3" xfId="17506"/>
    <cellStyle name="常规 7 2 3 5 4 3" xfId="17507"/>
    <cellStyle name="常规 60 2 3 2 2" xfId="17508"/>
    <cellStyle name="常规 55 2 3 2 2" xfId="17509"/>
    <cellStyle name="常规 7 2 3 5 5" xfId="17510"/>
    <cellStyle name="常规 14 3 2 4" xfId="17511"/>
    <cellStyle name="常规 2 3 2 4 3 5 2" xfId="17512"/>
    <cellStyle name="常规 9 3 3 2 2 6" xfId="17513"/>
    <cellStyle name="常规 55 2 3 2 2 2" xfId="17514"/>
    <cellStyle name="常规 7 2 3 5 5 2" xfId="17515"/>
    <cellStyle name="常规 14 3 2 4 2" xfId="17516"/>
    <cellStyle name="常规 7 3 3 5 8" xfId="17517"/>
    <cellStyle name="常规 15 3 2 7" xfId="17518"/>
    <cellStyle name="常规 5 3 2 2 4 3" xfId="17519"/>
    <cellStyle name="常规 2 2 2 3 4 2 4 2" xfId="17520"/>
    <cellStyle name="注释 2 3 3 2 2" xfId="17521"/>
    <cellStyle name="常规 14 3 2 5 2" xfId="17522"/>
    <cellStyle name="常规 7 2 3 5 6 2" xfId="17523"/>
    <cellStyle name="常规 27 2 9" xfId="17524"/>
    <cellStyle name="常规 7 3 3 6 8" xfId="17525"/>
    <cellStyle name="常规 7 4 4 5 2 2" xfId="17526"/>
    <cellStyle name="常规 15 3 3 7" xfId="17527"/>
    <cellStyle name="常规 8 2 5 2 2 2 2" xfId="17528"/>
    <cellStyle name="常规 2 2 2 2 3 2 5 2 2" xfId="17529"/>
    <cellStyle name="注释 2 3 3 4" xfId="17530"/>
    <cellStyle name="常规 2 2 2 3 4 2 6" xfId="17531"/>
    <cellStyle name="常规 8 3 6 2 3" xfId="17532"/>
    <cellStyle name="常规 2 2 2 3 4 2 6 2" xfId="17533"/>
    <cellStyle name="注释 2 3 3 4 2" xfId="17534"/>
    <cellStyle name="注释 2 3 3 5" xfId="17535"/>
    <cellStyle name="常规 2 2 2 3 4 2 7" xfId="17536"/>
    <cellStyle name="常规 6 3 3 2 2 3" xfId="17537"/>
    <cellStyle name="标题 4 2 4" xfId="17538"/>
    <cellStyle name="常规 14 3 3 2 2 2" xfId="17539"/>
    <cellStyle name="常规 6 2 5 7 2" xfId="17540"/>
    <cellStyle name="常规 7 2 3 6 3 2 2" xfId="17541"/>
    <cellStyle name="常规 64 2 3" xfId="17542"/>
    <cellStyle name="常规 59 2 3" xfId="17543"/>
    <cellStyle name="常规 2 2 2 3 4 3 2 2 2" xfId="17544"/>
    <cellStyle name="常规 10 3 2 2 6 2 2" xfId="17545"/>
    <cellStyle name="常规 6 2 2 3_总表  _1" xfId="17546"/>
    <cellStyle name="20% - 强调文字颜色 4 15" xfId="17547"/>
    <cellStyle name="20% - 强调文字颜色 4 20" xfId="17548"/>
    <cellStyle name="常规 6 3 3 2 3 6" xfId="17549"/>
    <cellStyle name="常规 7 2 3 6 4 2 2" xfId="17550"/>
    <cellStyle name="常规 6 2 6 7 2" xfId="17551"/>
    <cellStyle name="常规 14 3 3 3 2 2" xfId="17552"/>
    <cellStyle name="40% - 强调文字颜色 3 2 7" xfId="17553"/>
    <cellStyle name="40% - 强调文字颜色 5 2 2 2 2 4" xfId="17554"/>
    <cellStyle name="常规 14 3 3 3 3" xfId="17555"/>
    <cellStyle name="常规 6 2 6 8" xfId="17556"/>
    <cellStyle name="常规 6 5 2 3 2 2 3 2" xfId="17557"/>
    <cellStyle name="常规 7 2 3 6 4 3" xfId="17558"/>
    <cellStyle name="注释 2 3 4 2" xfId="17559"/>
    <cellStyle name="常规 2 2 2 3 4 3 4" xfId="17560"/>
    <cellStyle name="常规 10 3 2 2 8" xfId="17561"/>
    <cellStyle name="常规 38 4 2 2 2" xfId="17562"/>
    <cellStyle name="常规 43 4 2 2 2" xfId="17563"/>
    <cellStyle name="常规 9 2 2 2 4 2 3" xfId="17564"/>
    <cellStyle name="常规 2 2 2 2 3 2 6 2" xfId="17565"/>
    <cellStyle name="常规 8 2 5 2 3 2" xfId="17566"/>
    <cellStyle name="常规 7 2 3 6 6" xfId="17567"/>
    <cellStyle name="常规 55 2 3 3 3" xfId="17568"/>
    <cellStyle name="常规 14 3 3 5" xfId="17569"/>
    <cellStyle name="常规 15 2 3 6 2 2" xfId="17570"/>
    <cellStyle name="40% - 强调文字颜色 2 2 2 2 2 2" xfId="17571"/>
    <cellStyle name="常规 8 3 6 3 2 2" xfId="17572"/>
    <cellStyle name="常规 2 2 2 3 4 3 5 2" xfId="17573"/>
    <cellStyle name="常规 2 2 3 3 2 2 5 3" xfId="17574"/>
    <cellStyle name="常规 2 5 4 2 4 2 2" xfId="17575"/>
    <cellStyle name="常规 9 3 4 2 2 3" xfId="17576"/>
    <cellStyle name="常规 4 2 3 2 2 3 2" xfId="17577"/>
    <cellStyle name="常规 14 3 5 2" xfId="17578"/>
    <cellStyle name="常规 7 2 3 8 3" xfId="17579"/>
    <cellStyle name="常规 6 6 2 2 3 3 2 2" xfId="17580"/>
    <cellStyle name="常规 10 7 2 2 6 2" xfId="17581"/>
    <cellStyle name="常规 9 3 3 2 2 4" xfId="17582"/>
    <cellStyle name="常规 4 2 3 2 2 6 2" xfId="17583"/>
    <cellStyle name="常规 4 5 3 3 3 3" xfId="17584"/>
    <cellStyle name="常规 14 3 8 2" xfId="17585"/>
    <cellStyle name="常规 14 4" xfId="17586"/>
    <cellStyle name="常规 10 5 3 3 3" xfId="17587"/>
    <cellStyle name="常规 14 4 2" xfId="17588"/>
    <cellStyle name="40% - 强调文字颜色 2 2 2 7" xfId="17589"/>
    <cellStyle name="60% - 强调文字颜色 2 2 3 8" xfId="17590"/>
    <cellStyle name="常规 3 6 5 5 3" xfId="17591"/>
    <cellStyle name="60% - 强调文字颜色 3 2 9" xfId="17592"/>
    <cellStyle name="常规 3 2 3 4 5 2 2" xfId="17593"/>
    <cellStyle name="常规 22 3 6" xfId="17594"/>
    <cellStyle name="常规 17 3 6" xfId="17595"/>
    <cellStyle name="常规 7 2 4 5 5" xfId="17596"/>
    <cellStyle name="常规 60 2 4 2 2" xfId="17597"/>
    <cellStyle name="常规 55 2 4 2 2" xfId="17598"/>
    <cellStyle name="常规 14 4 2 4" xfId="17599"/>
    <cellStyle name="常规 14 4 2 2 3" xfId="17600"/>
    <cellStyle name="常规 7 2 4 5 3 3" xfId="17601"/>
    <cellStyle name="常规 3 2 2 2 2 2 6 3" xfId="17602"/>
    <cellStyle name="常规 10 2 2 2 2 2 4 2 2" xfId="17603"/>
    <cellStyle name="常规 10 6 8 2" xfId="17604"/>
    <cellStyle name="常规 6 2 4 9" xfId="17605"/>
    <cellStyle name="常规 7 2 4 5 6" xfId="17606"/>
    <cellStyle name="常规 14 4 2 5" xfId="17607"/>
    <cellStyle name="常规 8 2 5 3 2 2" xfId="17608"/>
    <cellStyle name="常规 2 2 2 2 3 3 5 2" xfId="17609"/>
    <cellStyle name="常规 6 6 2 2 3 4 3" xfId="17610"/>
    <cellStyle name="常规 3 2 5 2 4" xfId="17611"/>
    <cellStyle name="常规 14 4 3 2" xfId="17612"/>
    <cellStyle name="常规 7 2 4 6 3" xfId="17613"/>
    <cellStyle name="注释 2 12" xfId="17614"/>
    <cellStyle name="常规 7 2 5 7" xfId="17615"/>
    <cellStyle name="常规 14 4 3 2 2" xfId="17616"/>
    <cellStyle name="常规 7 2 4 6 3 2" xfId="17617"/>
    <cellStyle name="注释 2 12 2" xfId="17618"/>
    <cellStyle name="常规 10 7 8" xfId="17619"/>
    <cellStyle name="常规 10 2 2 2 2 2 5 2" xfId="17620"/>
    <cellStyle name="常规 5 2 3 2 2 5 2" xfId="17621"/>
    <cellStyle name="常规 45 6 2" xfId="17622"/>
    <cellStyle name="常规 50 6 2" xfId="17623"/>
    <cellStyle name="常规 5 6 3 2 2 2" xfId="17624"/>
    <cellStyle name="常规 14 5 2 2 2" xfId="17625"/>
    <cellStyle name="常规 7 2 5 5 3 2" xfId="17626"/>
    <cellStyle name="常规 14 5 2 3" xfId="17627"/>
    <cellStyle name="常规 7 2 5 5 4" xfId="17628"/>
    <cellStyle name="常规 3 2 3 4 6 2 2" xfId="17629"/>
    <cellStyle name="常规 23 3 6" xfId="17630"/>
    <cellStyle name="常规 18 3 6" xfId="17631"/>
    <cellStyle name="常规 15 4 3 5 2 2" xfId="17632"/>
    <cellStyle name="20% - 强调文字颜色 1 2 2 8 2" xfId="17633"/>
    <cellStyle name="常规 14 5 3 2 2" xfId="17634"/>
    <cellStyle name="常规 7 2 5 6 3 2" xfId="17635"/>
    <cellStyle name="常规 8 2 5 7" xfId="17636"/>
    <cellStyle name="常规 14 6" xfId="17637"/>
    <cellStyle name="常规 3 2 2 2 6 5 2" xfId="17638"/>
    <cellStyle name="常规 14 6 2" xfId="17639"/>
    <cellStyle name="常规 3 2 2 2 6 5 2 2" xfId="17640"/>
    <cellStyle name="常规 6 6 2 2 3 6 2" xfId="17641"/>
    <cellStyle name="常规 3 2 5 4 3" xfId="17642"/>
    <cellStyle name="常规 2 3 9 5 2 2" xfId="17643"/>
    <cellStyle name="常规 2 4 2 4 4 2 2" xfId="17644"/>
    <cellStyle name="常规 5 4 2 2 3 2" xfId="17645"/>
    <cellStyle name="常规 6 9 4 3 4" xfId="17646"/>
    <cellStyle name="常规 10 2 2 3 4 2 2 2" xfId="17647"/>
    <cellStyle name="60% - 强调文字颜色 2 2 2 9 2" xfId="17648"/>
    <cellStyle name="常规 5 7 2 2 3" xfId="17649"/>
    <cellStyle name="输入 2 2 4 4" xfId="17650"/>
    <cellStyle name="常规 6 9 4 3 4 2" xfId="17651"/>
    <cellStyle name="强调文字颜色 6 2 10" xfId="17652"/>
    <cellStyle name="常规 4 3 3 5 2" xfId="17653"/>
    <cellStyle name="常规 2 2 2 3 5 2 2" xfId="17654"/>
    <cellStyle name="强调文字颜色 6 2 11" xfId="17655"/>
    <cellStyle name="常规 4 3 3 5 3" xfId="17656"/>
    <cellStyle name="常规 2 2 2 3 5 2 3" xfId="17657"/>
    <cellStyle name="常规 10 3 4 3 5" xfId="17658"/>
    <cellStyle name="常规 6 4 4 6 2 2" xfId="17659"/>
    <cellStyle name="常规 10 8 2 7" xfId="17660"/>
    <cellStyle name="常规 7 2 5 2 2 3 2" xfId="17661"/>
    <cellStyle name="常规 2 3 3 3 4 2 2 2" xfId="17662"/>
    <cellStyle name="常规 6 2 2 3 9" xfId="17663"/>
    <cellStyle name="常规 6 4 4 7 2 2" xfId="17664"/>
    <cellStyle name="常规 10 9 2 7" xfId="17665"/>
    <cellStyle name="常规 6 12 9 3" xfId="17666"/>
    <cellStyle name="常规 6 6 3 3 3 2 3" xfId="17667"/>
    <cellStyle name="常规 6 4 4 8 2" xfId="17668"/>
    <cellStyle name="强调文字颜色 1 2 5 3 3" xfId="17669"/>
    <cellStyle name="常规 6 12 2 4" xfId="17670"/>
    <cellStyle name="常规 15 2 2 2 2 4 3" xfId="17671"/>
    <cellStyle name="常规 3 4 2 2 2 2 2" xfId="17672"/>
    <cellStyle name="常规 10 2 4 2 5 3" xfId="17673"/>
    <cellStyle name="常规 15 2 2 2 2 5" xfId="17674"/>
    <cellStyle name="强调文字颜色 1 2 5 4" xfId="17675"/>
    <cellStyle name="常规 3 6 10" xfId="17676"/>
    <cellStyle name="40% - 强调文字颜色 4 2 3 4 2" xfId="17677"/>
    <cellStyle name="常规 7 5 4 6 2" xfId="17678"/>
    <cellStyle name="常规 2 2 2 2 2 2 2 6 2 2" xfId="17679"/>
    <cellStyle name="常规 7 8 2 3 3 3" xfId="17680"/>
    <cellStyle name="40% - 强调文字颜色 3 2 12 2" xfId="17681"/>
    <cellStyle name="常规 11 3 2 2 2" xfId="17682"/>
    <cellStyle name="20% - 强调文字颜色 2 2 6 5" xfId="17683"/>
    <cellStyle name="常规 15 2 2 2 3 3" xfId="17684"/>
    <cellStyle name="强调文字颜色 1 2 6 2" xfId="17685"/>
    <cellStyle name="常规 15 2 2 2 3 3 2 2" xfId="17686"/>
    <cellStyle name="强调文字颜色 1 2 6 2 2 2" xfId="17687"/>
    <cellStyle name="强调文字颜色 1 2 6 2 3" xfId="17688"/>
    <cellStyle name="常规 15 2 2 2 3 3 3" xfId="17689"/>
    <cellStyle name="常规 11 3 2 3 2" xfId="17690"/>
    <cellStyle name="常规 3 2 2 2 3 2 2 4" xfId="17691"/>
    <cellStyle name="常规 20 2 2 2 4" xfId="17692"/>
    <cellStyle name="常规 15 2 2 2 4" xfId="17693"/>
    <cellStyle name="常规 2 2 5 2 2 7" xfId="17694"/>
    <cellStyle name="常规 15 2 2 2 6 2 2" xfId="17695"/>
    <cellStyle name="常规 6 7 2 2 2 8" xfId="17696"/>
    <cellStyle name="常规 6 5 4 6" xfId="17697"/>
    <cellStyle name="20% - 强调文字颜色 6 2 3 3 2 3" xfId="17698"/>
    <cellStyle name="常规 6 5 4 6 2" xfId="17699"/>
    <cellStyle name="常规 6 5 4 7" xfId="17700"/>
    <cellStyle name="常规 7 2 3 9 2 2" xfId="17701"/>
    <cellStyle name="常规 15 2 2 3 3 2 2" xfId="17702"/>
    <cellStyle name="常规 11 3 2 2 6 2" xfId="17703"/>
    <cellStyle name="60% - 强调文字颜色 5 2 5 2 2" xfId="17704"/>
    <cellStyle name="常规 6 2 5 2 3 3 2" xfId="17705"/>
    <cellStyle name="常规 2 2 3 3 4 3 2 2" xfId="17706"/>
    <cellStyle name="常规 15 2 2 3 5 2" xfId="17707"/>
    <cellStyle name="常规 5 3 2 6 2 2" xfId="17708"/>
    <cellStyle name="常规 6 9 3 4 2 2 2" xfId="17709"/>
    <cellStyle name="常规 3 2 3 3 2 3 5" xfId="17710"/>
    <cellStyle name="强调文字颜色 5 2 4 3 2" xfId="17711"/>
    <cellStyle name="常规 4 2 2 2 3 7" xfId="17712"/>
    <cellStyle name="常规 15 2 2 4 3 2" xfId="17713"/>
    <cellStyle name="常规 6 4 4 2 6 3" xfId="17714"/>
    <cellStyle name="常规 15 2 2 4 3 3" xfId="17715"/>
    <cellStyle name="常规 9 2 2 2 2 7 2" xfId="17716"/>
    <cellStyle name="常规 6 6 7 6" xfId="17717"/>
    <cellStyle name="常规 7 5 4 3 2 2" xfId="17718"/>
    <cellStyle name="常规 10 5 3 2 3" xfId="17719"/>
    <cellStyle name="常规 13 4" xfId="17720"/>
    <cellStyle name="常规 2 5 3 2 2 2 2 2" xfId="17721"/>
    <cellStyle name="常规 6 6 2 2 2 4" xfId="17722"/>
    <cellStyle name="常规 15 2 2 5 2 2" xfId="17723"/>
    <cellStyle name="常规 20 2 2 5 2 2" xfId="17724"/>
    <cellStyle name="常规 13 2 3 5" xfId="17725"/>
    <cellStyle name="常规 6 6 4 3 2" xfId="17726"/>
    <cellStyle name="常规 6 6 2 2 2 2 3 5" xfId="17727"/>
    <cellStyle name="常规 2 2 2 2 2 2 6 2" xfId="17728"/>
    <cellStyle name="常规 8 2 4 2 3 2" xfId="17729"/>
    <cellStyle name="常规 15 2 2 6 2 2" xfId="17730"/>
    <cellStyle name="常规 20 2 2 6 2 2" xfId="17731"/>
    <cellStyle name="常规 13 3 3 5" xfId="17732"/>
    <cellStyle name="常规 3 4 4 2 4 3" xfId="17733"/>
    <cellStyle name="常规 6 2 2 6 3 2 2" xfId="17734"/>
    <cellStyle name="常规 4 2 5 3" xfId="17735"/>
    <cellStyle name="好 3 7 2 2" xfId="17736"/>
    <cellStyle name="常规 2 2 2 2 2 2 7" xfId="17737"/>
    <cellStyle name="常规 5 9 3 2" xfId="17738"/>
    <cellStyle name="常规 8 2 4 2 4" xfId="17739"/>
    <cellStyle name="常规 15 2 2 7" xfId="17740"/>
    <cellStyle name="常规 20 2 2 7" xfId="17741"/>
    <cellStyle name="常规 15 2 2 9" xfId="17742"/>
    <cellStyle name="常规 9 3 2 2 4 2 2" xfId="17743"/>
    <cellStyle name="常规 2 2 2 4 3 5 3" xfId="17744"/>
    <cellStyle name="常规 20 2 3" xfId="17745"/>
    <cellStyle name="常规 15 2 3" xfId="17746"/>
    <cellStyle name="常规 2 2 2 3 4 2 3 2 2" xfId="17747"/>
    <cellStyle name="常规 15 3 2 6 3" xfId="17748"/>
    <cellStyle name="常规 8 3 4 2 4" xfId="17749"/>
    <cellStyle name="常规 2 2 2 3 2 2 7" xfId="17750"/>
    <cellStyle name="常规 6 9 3 2" xfId="17751"/>
    <cellStyle name="常规 9 6 2 7 2" xfId="17752"/>
    <cellStyle name="常规 2 4 2 3 2 4" xfId="17753"/>
    <cellStyle name="常规 4 2 3 2 2 2 4 2" xfId="17754"/>
    <cellStyle name="常规 7 2 3 7 5 2" xfId="17755"/>
    <cellStyle name="常规 2 8 2 2 6" xfId="17756"/>
    <cellStyle name="常规 2 3 6 2 2 2 2" xfId="17757"/>
    <cellStyle name="常规 15 2 3 2 2 3 2 2" xfId="17758"/>
    <cellStyle name="强调文字颜色 2 2 5 2 2 2" xfId="17759"/>
    <cellStyle name="计算 2 2 3 5" xfId="17760"/>
    <cellStyle name="常规 2 4 2 3 4 7" xfId="17761"/>
    <cellStyle name="常规 10 2 3 5 2" xfId="17762"/>
    <cellStyle name="强调文字颜色 2 2 6 2 3" xfId="17763"/>
    <cellStyle name="常规 15 2 3 2 3 3 3" xfId="17764"/>
    <cellStyle name="常规 3 2 3 2 4 2 2 2" xfId="17765"/>
    <cellStyle name="常规 12 3 2 3 2" xfId="17766"/>
    <cellStyle name="常规 10 10 2 4 2 2" xfId="17767"/>
    <cellStyle name="常规 15 2 3 2 3 4 2 2" xfId="17768"/>
    <cellStyle name="强调文字颜色 2 2 6 3 2 2" xfId="17769"/>
    <cellStyle name="常规 6 12 2 7" xfId="17770"/>
    <cellStyle name="常规 6 3 3 4 5 2" xfId="17771"/>
    <cellStyle name="常规 10 2 3 6 2" xfId="17772"/>
    <cellStyle name="强调文字颜色 2 2 6 3 3" xfId="17773"/>
    <cellStyle name="常规 15 2 3 2 3 4 3" xfId="17774"/>
    <cellStyle name="常规 12 3 2 4 2" xfId="17775"/>
    <cellStyle name="常规 3 4 3 2 3 2 2" xfId="17776"/>
    <cellStyle name="常规 15 2 3 2 4" xfId="17777"/>
    <cellStyle name="常规 15 2 3 2 4 2" xfId="17778"/>
    <cellStyle name="常规 7 4 3 2 3 4 2 2" xfId="17779"/>
    <cellStyle name="常规 6 4 5 4 3" xfId="17780"/>
    <cellStyle name="常规 15 2 3 2 4 2 2" xfId="17781"/>
    <cellStyle name="常规 11 6 3 7" xfId="17782"/>
    <cellStyle name="常规 15 2 3 2 5 2 2" xfId="17783"/>
    <cellStyle name="常规 2 2 7 2 4" xfId="17784"/>
    <cellStyle name="常规 22 2 4 2 2 2" xfId="17785"/>
    <cellStyle name="常规 17 2 4 2 2 2" xfId="17786"/>
    <cellStyle name="常规 6 3 3 3 8" xfId="17787"/>
    <cellStyle name="常规 9 5 2 6 2" xfId="17788"/>
    <cellStyle name="常规 2 2 8 2 4" xfId="17789"/>
    <cellStyle name="常规 17 2 4 3 2 2" xfId="17790"/>
    <cellStyle name="常规 22 2 4 3 2 2" xfId="17791"/>
    <cellStyle name="常规 6 2 2 2 6 2" xfId="17792"/>
    <cellStyle name="常规 15 2 3 3 4 2 2" xfId="17793"/>
    <cellStyle name="常规 3 2 4 2 2 5 2 2" xfId="17794"/>
    <cellStyle name="常规 15 2 3 3 4 3" xfId="17795"/>
    <cellStyle name="常规 15 2 3 3 5 2 2" xfId="17796"/>
    <cellStyle name="常规 15 2 3 3 5 3" xfId="17797"/>
    <cellStyle name="常规 4 3 5 3" xfId="17798"/>
    <cellStyle name="好 3 8 2 2" xfId="17799"/>
    <cellStyle name="常规 6 2 2 6 4 2 2" xfId="17800"/>
    <cellStyle name="常规 2 4 3 4 3 6 2" xfId="17801"/>
    <cellStyle name="常规 7 4 4 4 2 2" xfId="17802"/>
    <cellStyle name="常规 15 2 3 7" xfId="17803"/>
    <cellStyle name="常规 2 2 2 2 3 2 4 2 2" xfId="17804"/>
    <cellStyle name="强调文字颜色 4 2 3 10 2" xfId="17805"/>
    <cellStyle name="常规 2 2 4 2 2 2 2" xfId="17806"/>
    <cellStyle name="40% - 强调文字颜色 2 10" xfId="17807"/>
    <cellStyle name="常规 6 5 3 3 2 2 2 2" xfId="17808"/>
    <cellStyle name="常规 26 3 4 2 2" xfId="17809"/>
    <cellStyle name="常规 31 3 4 2 2" xfId="17810"/>
    <cellStyle name="常规 20 2 4 2 2 2" xfId="17811"/>
    <cellStyle name="常规 15 2 4 2 2 2" xfId="17812"/>
    <cellStyle name="常规 3 13 5 2" xfId="17813"/>
    <cellStyle name="常规 2 2 2 3 5" xfId="17814"/>
    <cellStyle name="常规 15 2 4 2 5 2" xfId="17815"/>
    <cellStyle name="常规 5 3 4 5 2 2" xfId="17816"/>
    <cellStyle name="常规 2 4 3 3 2 4 2" xfId="17817"/>
    <cellStyle name="常规 4 2 3 2 8" xfId="17818"/>
    <cellStyle name="常规 15 2 4 2 5 2 2" xfId="17819"/>
    <cellStyle name="常规 15 2 4 2 6 2" xfId="17820"/>
    <cellStyle name="常规 7 2 3 2 2" xfId="17821"/>
    <cellStyle name="常规 6 5 2 3 3 4 2 2" xfId="17822"/>
    <cellStyle name="60% - 强调文字颜色 5 2 3 2 6" xfId="17823"/>
    <cellStyle name="常规 7 4 5 8" xfId="17824"/>
    <cellStyle name="常规 10 2 3 5 5 3" xfId="17825"/>
    <cellStyle name="常规 54 3 4" xfId="17826"/>
    <cellStyle name="常规 49 3 4" xfId="17827"/>
    <cellStyle name="常规 2 2 2 4 3 4 2 2" xfId="17828"/>
    <cellStyle name="常规 2 2 2 4 3 4 3" xfId="17829"/>
    <cellStyle name="常规 21 12" xfId="17830"/>
    <cellStyle name="常规 6 5 3 6 2 2 2" xfId="17831"/>
    <cellStyle name="常规 20 2 4 5" xfId="17832"/>
    <cellStyle name="常规 15 2 4 5" xfId="17833"/>
    <cellStyle name="常规 31 3 7" xfId="17834"/>
    <cellStyle name="常规 26 3 7" xfId="17835"/>
    <cellStyle name="常规 13 4 2 3" xfId="17836"/>
    <cellStyle name="常规 3 2 3 3 5 2 2" xfId="17837"/>
    <cellStyle name="常规 15 2 3 5" xfId="17838"/>
    <cellStyle name="常规 20 2 3 5" xfId="17839"/>
    <cellStyle name="常规 26 2 7" xfId="17840"/>
    <cellStyle name="常规 31 2 7" xfId="17841"/>
    <cellStyle name="常规 7 3 2 6 6" xfId="17842"/>
    <cellStyle name="常规 3 7 2 3 7" xfId="17843"/>
    <cellStyle name="常规 15 2 4 5 3" xfId="17844"/>
    <cellStyle name="常规 4 2 2 4 7" xfId="17845"/>
    <cellStyle name="常规 2 5 3 2 2 4" xfId="17846"/>
    <cellStyle name="常规 11 4 2 4" xfId="17847"/>
    <cellStyle name="常规 2 2 2 4 5 2 2" xfId="17848"/>
    <cellStyle name="常规 3 4 2 3 3 2" xfId="17849"/>
    <cellStyle name="常规 2 3 4 3 5" xfId="17850"/>
    <cellStyle name="常规 5 3 2 2 2 5" xfId="17851"/>
    <cellStyle name="解释性文本 2 3 2 3 2" xfId="17852"/>
    <cellStyle name="常规 40 4 3 2" xfId="17853"/>
    <cellStyle name="常规 35 4 3 2" xfId="17854"/>
    <cellStyle name="常规 23 2 4 2" xfId="17855"/>
    <cellStyle name="常规 18 2 4 2" xfId="17856"/>
    <cellStyle name="常规 7 6 2 7 3" xfId="17857"/>
    <cellStyle name="常规 2 2 2 3 2 5" xfId="17858"/>
    <cellStyle name="常规 31 4 7" xfId="17859"/>
    <cellStyle name="常规 26 4 7" xfId="17860"/>
    <cellStyle name="常规 15 2 5 5" xfId="17861"/>
    <cellStyle name="常规 2 5 3 2 2 5 2" xfId="17862"/>
    <cellStyle name="常规 6 4 3 2 4 2 2 2" xfId="17863"/>
    <cellStyle name="常规 15 2 5 6" xfId="17864"/>
    <cellStyle name="常规 2 5 3 2 2 5 3" xfId="17865"/>
    <cellStyle name="常规 2 2 2 4 3 6 2" xfId="17866"/>
    <cellStyle name="常规 6 13 9" xfId="17867"/>
    <cellStyle name="常规 6 6 3 3 4 2" xfId="17868"/>
    <cellStyle name="40% - 强调文字颜色 3 2 3 2 3 3" xfId="17869"/>
    <cellStyle name="常规 15 2 6 4" xfId="17870"/>
    <cellStyle name="常规 2 4 5 3 5" xfId="17871"/>
    <cellStyle name="常规 2 6 3 2 5 2 2" xfId="17872"/>
    <cellStyle name="常规 3 6 3 4" xfId="17873"/>
    <cellStyle name="常规 3 2 5 2 6 3" xfId="17874"/>
    <cellStyle name="常规 15 2 6 6 2" xfId="17875"/>
    <cellStyle name="常规 2 6 2 2 5" xfId="17876"/>
    <cellStyle name="常规 2 5 3 4 3 3" xfId="17877"/>
    <cellStyle name="常规 15 2 7 2 2" xfId="17878"/>
    <cellStyle name="常规 20 2 7 2 2" xfId="17879"/>
    <cellStyle name="常规 15 2 7 3" xfId="17880"/>
    <cellStyle name="常规 20 2 7 3" xfId="17881"/>
    <cellStyle name="常规 2 6 3 2 4 2 2" xfId="17882"/>
    <cellStyle name="常规 2 4 4 3 5" xfId="17883"/>
    <cellStyle name="常规 2 2 4 2 2 2 5 3" xfId="17884"/>
    <cellStyle name="解释性文本 2 2 6 3" xfId="17885"/>
    <cellStyle name="常规 10 2 3 2 3 3 2 2" xfId="17886"/>
    <cellStyle name="常规 15 2 8 2" xfId="17887"/>
    <cellStyle name="常规 20 2 8 2" xfId="17888"/>
    <cellStyle name="常规 15 2 8 3" xfId="17889"/>
    <cellStyle name="常规 9 2 4 2 6 2" xfId="17890"/>
    <cellStyle name="常规 2 2 4 2 2 2 7" xfId="17891"/>
    <cellStyle name="常规 22 2 2 6 3" xfId="17892"/>
    <cellStyle name="常规 17 2 2 6 3" xfId="17893"/>
    <cellStyle name="常规 3 2 2 3 3 2 4 2 2" xfId="17894"/>
    <cellStyle name="常规 6 3 2 3 3 4" xfId="17895"/>
    <cellStyle name="常规 20 3 2 2" xfId="17896"/>
    <cellStyle name="常规 15 3 2 2" xfId="17897"/>
    <cellStyle name="常规 7 3 3 5 3" xfId="17898"/>
    <cellStyle name="常规 2 2 2 8 3" xfId="17899"/>
    <cellStyle name="40% - 强调文字颜色 5 17 2" xfId="17900"/>
    <cellStyle name="常规 6 6 2 4 4 3" xfId="17901"/>
    <cellStyle name="60% - 强调文字颜色 4 2 3 4 3" xfId="17902"/>
    <cellStyle name="60% - 强调文字颜色 1 2 5 2" xfId="17903"/>
    <cellStyle name="常规 6 6 2 2 4 3 2 2" xfId="17904"/>
    <cellStyle name="常规 7 2 3 4 2 9" xfId="17905"/>
    <cellStyle name="60% - 强调文字颜色 1 2 5 2 2" xfId="17906"/>
    <cellStyle name="警告文本 2 2 2 4 3" xfId="17907"/>
    <cellStyle name="60% - 强调文字颜色 1 2 5 6" xfId="17908"/>
    <cellStyle name="输出 2 3 2 2 2" xfId="17909"/>
    <cellStyle name="常规 15 3 2 6 2" xfId="17910"/>
    <cellStyle name="常规 7 3 3 5 7 2" xfId="17911"/>
    <cellStyle name="常规 15 3 2 6 2 2" xfId="17912"/>
    <cellStyle name="常规 8 3 4 2 3 2" xfId="17913"/>
    <cellStyle name="常规 2 2 2 3 2 2 6 2" xfId="17914"/>
    <cellStyle name="标题 5 2 7" xfId="17915"/>
    <cellStyle name="常规 6 3 3 3 2 6" xfId="17916"/>
    <cellStyle name="计算 2 4 2 3" xfId="17917"/>
    <cellStyle name="常规 3 2 5 4 2 2 2" xfId="17918"/>
    <cellStyle name="常规 15 3 2 2 2 5 2" xfId="17919"/>
    <cellStyle name="常规 15 3 2 2 2 5 2 2" xfId="17920"/>
    <cellStyle name="常规 2 2 3 4 4 4 3" xfId="17921"/>
    <cellStyle name="常规 3 5 2 2 5 3" xfId="17922"/>
    <cellStyle name="常规 15 3 2 2 2 6 2" xfId="17923"/>
    <cellStyle name="常规 9 3 2 2 2 4" xfId="17924"/>
    <cellStyle name="60% - 强调文字颜色 1 2 3 7 3" xfId="17925"/>
    <cellStyle name="常规 14 3 2 2 2 3" xfId="17926"/>
    <cellStyle name="常规 7 2 3 5 3 2 3" xfId="17927"/>
    <cellStyle name="常规 12 3 2" xfId="17928"/>
    <cellStyle name="常规 8 3 2 2 2 3" xfId="17929"/>
    <cellStyle name="常规 2 5 5 5 2 2" xfId="17930"/>
    <cellStyle name="常规 3 3 2 5 2" xfId="17931"/>
    <cellStyle name="常规 13 2 2 2 5" xfId="17932"/>
    <cellStyle name="常规 15 3 2 2 4 3" xfId="17933"/>
    <cellStyle name="常规 15 3 2 2 5 2" xfId="17934"/>
    <cellStyle name="常规 5 4 2 5 2 2" xfId="17935"/>
    <cellStyle name="常规 5 7 3 2 2" xfId="17936"/>
    <cellStyle name="输入 2 3 4 3" xfId="17937"/>
    <cellStyle name="常规 8 2 2 2 4 2" xfId="17938"/>
    <cellStyle name="常规 15 3 5 6 2" xfId="17939"/>
    <cellStyle name="常规 2 5 4 3 3 3" xfId="17940"/>
    <cellStyle name="常规 15 3 2 2 5 3" xfId="17941"/>
    <cellStyle name="常规 5 7 3 2 3" xfId="17942"/>
    <cellStyle name="常规 8 2 2 2 4 3" xfId="17943"/>
    <cellStyle name="常规 7 3 3 5 4" xfId="17944"/>
    <cellStyle name="常规 15 3 2 3" xfId="17945"/>
    <cellStyle name="常规 20 3 2 3" xfId="17946"/>
    <cellStyle name="60% - 强调文字颜色 1 2 5 3" xfId="17947"/>
    <cellStyle name="常规 3 2 3 5 4 2 2" xfId="17948"/>
    <cellStyle name="常规 2 2 2 4 4 2 2" xfId="17949"/>
    <cellStyle name="常规 3 4 2 2 3 2" xfId="17950"/>
    <cellStyle name="常规 2 5 3 2 4 2 3" xfId="17951"/>
    <cellStyle name="常规 9 2 4 2 2 4" xfId="17952"/>
    <cellStyle name="常规 15 3 2 3 2 2 2" xfId="17953"/>
    <cellStyle name="常规 15 4 2 7" xfId="17954"/>
    <cellStyle name="常规 7 2 3 6 5 2" xfId="17955"/>
    <cellStyle name="常规 14 3 3 4 2" xfId="17956"/>
    <cellStyle name="常规 55 2 3 3 2 2" xfId="17957"/>
    <cellStyle name="常规 15 3 2 3 2 3" xfId="17958"/>
    <cellStyle name="常规 2 5 3 2 4 3 3" xfId="17959"/>
    <cellStyle name="常规 9 2 4 2 3 4" xfId="17960"/>
    <cellStyle name="常规 15 3 2 3 3 2 2" xfId="17961"/>
    <cellStyle name="常规 4 2 2 3 2 2 3" xfId="17962"/>
    <cellStyle name="常规 15 3 2 3 3 3" xfId="17963"/>
    <cellStyle name="常规 15 3 2 3 4 3" xfId="17964"/>
    <cellStyle name="常规 2 2 2 4 4 2 3" xfId="17965"/>
    <cellStyle name="常规 3 4 2 2 3 3" xfId="17966"/>
    <cellStyle name="常规 20 3 2 4" xfId="17967"/>
    <cellStyle name="常规 15 3 2 4" xfId="17968"/>
    <cellStyle name="常规 55 3 3 2 2" xfId="17969"/>
    <cellStyle name="常规 60 3 3 2 2" xfId="17970"/>
    <cellStyle name="常规 7 3 3 5 5" xfId="17971"/>
    <cellStyle name="常规 15 5 2 6" xfId="17972"/>
    <cellStyle name="常规 3 3 2 3 5" xfId="17973"/>
    <cellStyle name="40% - 强调文字颜色 1 2 2 10" xfId="17974"/>
    <cellStyle name="常规 15 3 2 4 2 2" xfId="17975"/>
    <cellStyle name="常规 6 5 4 2 5 3" xfId="17976"/>
    <cellStyle name="常规 7 3 3 5 5 2 2" xfId="17977"/>
    <cellStyle name="常规 2 4 4 2 2 2" xfId="17978"/>
    <cellStyle name="常规 27 3 2 3 2 3" xfId="17979"/>
    <cellStyle name="常规 29 2 8" xfId="17980"/>
    <cellStyle name="常规 34 2 8" xfId="17981"/>
    <cellStyle name="常规 15 5 3 6" xfId="17982"/>
    <cellStyle name="常规 3 3 2 4 5" xfId="17983"/>
    <cellStyle name="常规 15 3 2 4 3 2" xfId="17984"/>
    <cellStyle name="常规 6 5 4 2 6 3" xfId="17985"/>
    <cellStyle name="常规 14 3 2 2 3 3" xfId="17986"/>
    <cellStyle name="常规 7 2 3 5 3 3 3" xfId="17987"/>
    <cellStyle name="常规 9 2 3 2 2 7 2" xfId="17988"/>
    <cellStyle name="常规 15 3 2 4 3 3" xfId="17989"/>
    <cellStyle name="常规 6 3 3 2 2 4" xfId="17990"/>
    <cellStyle name="标题 4 2 5" xfId="17991"/>
    <cellStyle name="常规 15 3 2 5 2" xfId="17992"/>
    <cellStyle name="常规 7 3 3 5 6 2" xfId="17993"/>
    <cellStyle name="注释 17" xfId="17994"/>
    <cellStyle name="常规 8 2 6 2 2 2 2" xfId="17995"/>
    <cellStyle name="常规 2 2 2 2 4 2 5 2 2" xfId="17996"/>
    <cellStyle name="常规 6 6 3 2 2 4" xfId="17997"/>
    <cellStyle name="常规 2 5 3 2 3 2 2 2" xfId="17998"/>
    <cellStyle name="注释 18" xfId="17999"/>
    <cellStyle name="常规 15 3 2 5 3" xfId="18000"/>
    <cellStyle name="常规 7 3 3 5 6 3" xfId="18001"/>
    <cellStyle name="常规 15 3 3 2 5 2" xfId="18002"/>
    <cellStyle name="常规 11 3 3 4" xfId="18003"/>
    <cellStyle name="常规 2 2 2 4 4 3 2" xfId="18004"/>
    <cellStyle name="常规 3 4 2 2 4 2" xfId="18005"/>
    <cellStyle name="常规 10 2 4 4 5 3" xfId="18006"/>
    <cellStyle name="常规 3 4 2 2 4 2 2" xfId="18007"/>
    <cellStyle name="常规 2 2 2 4 4 3 2 2" xfId="18008"/>
    <cellStyle name="常规 10 4 2 2 6 2" xfId="18009"/>
    <cellStyle name="常规 7 4 2 2 2 4" xfId="18010"/>
    <cellStyle name="40% - 强调文字颜色 6 2 3 2" xfId="18011"/>
    <cellStyle name="常规 4 4 2 6 2 2" xfId="18012"/>
    <cellStyle name="常规 15 3 3 3 2 3" xfId="18013"/>
    <cellStyle name="常规 4 3 2 2 5 2 2" xfId="18014"/>
    <cellStyle name="常规 5 7 3 2 2 2" xfId="18015"/>
    <cellStyle name="常规 8 2 2 2 4 2 2" xfId="18016"/>
    <cellStyle name="常规 15 3 3 3 4 2" xfId="18017"/>
    <cellStyle name="常规 2 2 6 3 3 7 2" xfId="18018"/>
    <cellStyle name="常规 2 2 6 3 3 7 3" xfId="18019"/>
    <cellStyle name="常规 15 3 3 3 4 3" xfId="18020"/>
    <cellStyle name="常规 2 2 6 3 3 8 2" xfId="18021"/>
    <cellStyle name="常规 15 3 3 3 5 2" xfId="18022"/>
    <cellStyle name="常规 5 8 4 2 2" xfId="18023"/>
    <cellStyle name="常规 8 2 3 3 4 2" xfId="18024"/>
    <cellStyle name="常规 10 4 2 2 7" xfId="18025"/>
    <cellStyle name="常规 9 2 2 3 4 2 2" xfId="18026"/>
    <cellStyle name="常规 10 2 6 2 2 3 2 2" xfId="18027"/>
    <cellStyle name="常规 30 14" xfId="18028"/>
    <cellStyle name="常规 22 3 2 3 2" xfId="18029"/>
    <cellStyle name="常规 17 3 2 3 2" xfId="18030"/>
    <cellStyle name="60% - 强调文字颜色 1 2 7" xfId="18031"/>
    <cellStyle name="常规 2 6 2 2 2 3 2 3" xfId="18032"/>
    <cellStyle name="强调文字颜色 2 2 3 3 3 2" xfId="18033"/>
    <cellStyle name="常规 2 2 4 2 2 3 2" xfId="18034"/>
    <cellStyle name="常规 2 2 2 4 4 4 2" xfId="18035"/>
    <cellStyle name="常规 3 4 2 2 5 2" xfId="18036"/>
    <cellStyle name="常规 10 5 4 4 2 2" xfId="18037"/>
    <cellStyle name="常规 65 3 2" xfId="18038"/>
    <cellStyle name="常规 2 3 2 4 2 2 2 2" xfId="18039"/>
    <cellStyle name="常规 17 4 2 6" xfId="18040"/>
    <cellStyle name="常规 22 4 2 6" xfId="18041"/>
    <cellStyle name="常规 2 6 2 3 4 3" xfId="18042"/>
    <cellStyle name="60% - 强调文字颜色 6 2 2 4 2 2" xfId="18043"/>
    <cellStyle name="常规 3 9 2 2 3 2" xfId="18044"/>
    <cellStyle name="常规 2 4 4 4 7" xfId="18045"/>
    <cellStyle name="常规 32 3 6" xfId="18046"/>
    <cellStyle name="常规 27 3 6" xfId="18047"/>
    <cellStyle name="常规 7 3 3 7 5" xfId="18048"/>
    <cellStyle name="常规 15 3 4 4" xfId="18049"/>
    <cellStyle name="常规 2 3 7 2 2 2" xfId="18050"/>
    <cellStyle name="60% - 强调文字颜色 6 2 2 4 3 2" xfId="18051"/>
    <cellStyle name="常规 3 9 2 2 4 2" xfId="18052"/>
    <cellStyle name="常规 2 4 4 5 7" xfId="18053"/>
    <cellStyle name="常规 3 9 2 2 4 2 2" xfId="18054"/>
    <cellStyle name="常规 2 4 4 5 7 2" xfId="18055"/>
    <cellStyle name="常规 3 3 4 3 5" xfId="18056"/>
    <cellStyle name="常规 2 2 3 2 2 2 2 5 2" xfId="18057"/>
    <cellStyle name="常规 3 8" xfId="18058"/>
    <cellStyle name="常规 3 3 5 3 5" xfId="18059"/>
    <cellStyle name="常规 2 2 3 2 2 2 3 5 2" xfId="18060"/>
    <cellStyle name="常规 2 3 3 3 2 2 2 3" xfId="18061"/>
    <cellStyle name="常规 48 4 5 2" xfId="18062"/>
    <cellStyle name="常规 53 4 5 2" xfId="18063"/>
    <cellStyle name="常规 7 2 4 3 2 2 5 2 3" xfId="18064"/>
    <cellStyle name="常规 3 3 4 3 2 2 2" xfId="18065"/>
    <cellStyle name="常规 5 3 2 2 2 4" xfId="18066"/>
    <cellStyle name="常规 2 2 4 2 2 3 5" xfId="18067"/>
    <cellStyle name="常规 4 2 3 3 2 6" xfId="18068"/>
    <cellStyle name="常规 15 3 8" xfId="18069"/>
    <cellStyle name="常规 20 3 8" xfId="18070"/>
    <cellStyle name="标题 1 2 2" xfId="18071"/>
    <cellStyle name="常规 6 2 3 3 3 3 2 2" xfId="18072"/>
    <cellStyle name="常规 2 2 4 2 2 3 6" xfId="18073"/>
    <cellStyle name="常规 17 2 2 7 2" xfId="18074"/>
    <cellStyle name="常规 22 2 2 7 2" xfId="18075"/>
    <cellStyle name="常规 3 2 2 2 3 2 2" xfId="18076"/>
    <cellStyle name="常规 15 3 8 3" xfId="18077"/>
    <cellStyle name="常规 5 5 5 5 2" xfId="18078"/>
    <cellStyle name="标题 1 2 2 3" xfId="18079"/>
    <cellStyle name="常规 4 2 3 3 2 7" xfId="18080"/>
    <cellStyle name="常规 15 3 9" xfId="18081"/>
    <cellStyle name="标题 1 2 3" xfId="18082"/>
    <cellStyle name="常规 2 2 2 2 2 2 3 4 2 2" xfId="18083"/>
    <cellStyle name="常规 7 6 2 6 2" xfId="18084"/>
    <cellStyle name="常规 3 2 2 3 3 2 5 2 2" xfId="18085"/>
    <cellStyle name="常规 6 3 2 4 3 4" xfId="18086"/>
    <cellStyle name="20% - 强调文字颜色 6 18 2" xfId="18087"/>
    <cellStyle name="常规 24 3 3 2 2" xfId="18088"/>
    <cellStyle name="常规 19 3 3 2 2" xfId="18089"/>
    <cellStyle name="常规 15 4 2 2 7" xfId="18090"/>
    <cellStyle name="20% - 强调文字颜色 4 2 3 4 3" xfId="18091"/>
    <cellStyle name="常规 6 10 3 7 2" xfId="18092"/>
    <cellStyle name="常规 6 3 3 2 6 2 2" xfId="18093"/>
    <cellStyle name="常规 15 4 2 3" xfId="18094"/>
    <cellStyle name="常规 20 4 2 3" xfId="18095"/>
    <cellStyle name="常规 3 2 3 5 5 2 2" xfId="18096"/>
    <cellStyle name="常规 15 3 2 3 7" xfId="18097"/>
    <cellStyle name="强调文字颜色 5 2 2 10 2 2" xfId="18098"/>
    <cellStyle name="常规 6 5 3 2 5 2 2" xfId="18099"/>
    <cellStyle name="常规 2 5 3 2 4 2 2 2" xfId="18100"/>
    <cellStyle name="常规 9 2 4 2 2 3 2" xfId="18101"/>
    <cellStyle name="常规 6 6 4 2 2 4" xfId="18102"/>
    <cellStyle name="常规 27 5 5" xfId="18103"/>
    <cellStyle name="常规 4 2 3 3 2 4 3" xfId="18104"/>
    <cellStyle name="常规 15 3 6 3" xfId="18105"/>
    <cellStyle name="常规 20 3 6 3" xfId="18106"/>
    <cellStyle name="常规 20 4 3 2 2" xfId="18107"/>
    <cellStyle name="常规 15 4 3 2 2" xfId="18108"/>
    <cellStyle name="常规 28 2 4 2" xfId="18109"/>
    <cellStyle name="常规 33 2 4 2" xfId="18110"/>
    <cellStyle name="常规 15 4 3 3" xfId="18111"/>
    <cellStyle name="常规 20 4 3 3" xfId="18112"/>
    <cellStyle name="常规 33 2 5" xfId="18113"/>
    <cellStyle name="常规 28 2 5" xfId="18114"/>
    <cellStyle name="常规 15 4 3 3 2" xfId="18115"/>
    <cellStyle name="常规 33 2 5 2" xfId="18116"/>
    <cellStyle name="常规 28 2 5 2" xfId="18117"/>
    <cellStyle name="常规 28 2 6 2" xfId="18118"/>
    <cellStyle name="常规 33 2 6 2" xfId="18119"/>
    <cellStyle name="常规 15 4 3 4 2" xfId="18120"/>
    <cellStyle name="常规 6 6 3 2 2 3 3 2 2" xfId="18121"/>
    <cellStyle name="输入 2 2 2 2" xfId="18122"/>
    <cellStyle name="常规 28 2 7 2" xfId="18123"/>
    <cellStyle name="常规 33 2 7 2" xfId="18124"/>
    <cellStyle name="常规 15 4 3 5 2" xfId="18125"/>
    <cellStyle name="20% - 强调文字颜色 1 2 2 8" xfId="18126"/>
    <cellStyle name="常规 2 5 3 2 4 3 2 2" xfId="18127"/>
    <cellStyle name="常规 9 2 4 2 3 3 2" xfId="18128"/>
    <cellStyle name="常规 2 2 4 2 2 4 2" xfId="18129"/>
    <cellStyle name="常规 10 7 2 2 2 2" xfId="18130"/>
    <cellStyle name="常规 10 7 2 2 2 2 2" xfId="18131"/>
    <cellStyle name="常规 7 2 3 5 6 3" xfId="18132"/>
    <cellStyle name="常规 15 4 4 3 2" xfId="18133"/>
    <cellStyle name="60% - 强调文字颜色 6 2 2 3 5" xfId="18134"/>
    <cellStyle name="常规 33 3 5 2" xfId="18135"/>
    <cellStyle name="常规 28 3 5 2" xfId="18136"/>
    <cellStyle name="常规 4 4 2 3 6" xfId="18137"/>
    <cellStyle name="警告文本 2 2 3 3 3" xfId="18138"/>
    <cellStyle name="常规 2 5 3 2 4 4 2" xfId="18139"/>
    <cellStyle name="常规 9 2 4 2 4 3" xfId="18140"/>
    <cellStyle name="常规 43 2 2 3" xfId="18141"/>
    <cellStyle name="常规 38 2 2 3" xfId="18142"/>
    <cellStyle name="常规 4 2 5 3 5" xfId="18143"/>
    <cellStyle name="输入 2 4 3 2" xfId="18144"/>
    <cellStyle name="常规 11 4 2" xfId="18145"/>
    <cellStyle name="40% - 强调文字颜色 4 2 6 4 2" xfId="18146"/>
    <cellStyle name="60% - 强调文字颜色 5 2 2 2 3 4" xfId="18147"/>
    <cellStyle name="常规 15 5 2 3" xfId="18148"/>
    <cellStyle name="常规 20 5 2 3" xfId="18149"/>
    <cellStyle name="常规 3 3 2 3 2" xfId="18150"/>
    <cellStyle name="常规 4 2 2 3 2 6 2 2" xfId="18151"/>
    <cellStyle name="常规 2 4 2 4 3" xfId="18152"/>
    <cellStyle name="常规 2 3 9 4" xfId="18153"/>
    <cellStyle name="常规 12 2" xfId="18154"/>
    <cellStyle name="40% - 强调文字颜色 4 2 7 2" xfId="18155"/>
    <cellStyle name="常规 4 2 3 3 3 4 3" xfId="18156"/>
    <cellStyle name="常规 28 5 5" xfId="18157"/>
    <cellStyle name="常规 15 4 6 3" xfId="18158"/>
    <cellStyle name="常规 10 4 3 3 2 2" xfId="18159"/>
    <cellStyle name="常规 2 2 2 2 2 2 2 3 3 3" xfId="18160"/>
    <cellStyle name="20% - 强调文字颜色 5 8 2" xfId="18161"/>
    <cellStyle name="20% - 强调文字颜色 6 2 2 6 2" xfId="18162"/>
    <cellStyle name="常规 15 4 7 3" xfId="18163"/>
    <cellStyle name="常规 5 2 4 2 2 2 2" xfId="18164"/>
    <cellStyle name="强调文字颜色 3 2 4 4" xfId="18165"/>
    <cellStyle name="常规 20 5 2 2" xfId="18166"/>
    <cellStyle name="常规 15 5 2 2" xfId="18167"/>
    <cellStyle name="60% - 强调文字颜色 5 2 2 2 3 3" xfId="18168"/>
    <cellStyle name="常规 7 3 5 5 3" xfId="18169"/>
    <cellStyle name="常规 3 2 2 3 2 4 5 2 2" xfId="18170"/>
    <cellStyle name="常规 2 2 3 2 6 3 3" xfId="18171"/>
    <cellStyle name="常规 6 15 5 2 2" xfId="18172"/>
    <cellStyle name="常规 3 6 2 4" xfId="18173"/>
    <cellStyle name="常规 3 2 5 2 5 3" xfId="18174"/>
    <cellStyle name="60% - 强调文字颜色 5 2 2 2 3 5" xfId="18175"/>
    <cellStyle name="常规 15 5 2 4" xfId="18176"/>
    <cellStyle name="常规 3 3 2 3 3" xfId="18177"/>
    <cellStyle name="常规 3 6 3 3" xfId="18178"/>
    <cellStyle name="常规 3 2 5 2 6 2" xfId="18179"/>
    <cellStyle name="60% - 强调文字颜色 2 2 10" xfId="18180"/>
    <cellStyle name="常规 8 5 2 2 5 2" xfId="18181"/>
    <cellStyle name="常规 15 5 2 4 2" xfId="18182"/>
    <cellStyle name="常规 10 2 3 3 4 2" xfId="18183"/>
    <cellStyle name="常规 47 2 3" xfId="18184"/>
    <cellStyle name="常规 52 2 3" xfId="18185"/>
    <cellStyle name="常规 3 3 2 3 3 2" xfId="18186"/>
    <cellStyle name="常规 15 5 2 4 2 2" xfId="18187"/>
    <cellStyle name="常规 3 3 2 3 3 2 2" xfId="18188"/>
    <cellStyle name="常规 10 2 3 3 4 2 2" xfId="18189"/>
    <cellStyle name="常规 52 2 3 2" xfId="18190"/>
    <cellStyle name="常规 47 2 3 2" xfId="18191"/>
    <cellStyle name="常规 8 3 2 7 2" xfId="18192"/>
    <cellStyle name="常规 5 3 3 4 4 3" xfId="18193"/>
    <cellStyle name="常规 39 3 2 2" xfId="18194"/>
    <cellStyle name="常规 44 3 2 2" xfId="18195"/>
    <cellStyle name="常规 3 6 4 3" xfId="18196"/>
    <cellStyle name="常规 3 2 5 2 7 2" xfId="18197"/>
    <cellStyle name="常规 52 3 3" xfId="18198"/>
    <cellStyle name="常规 47 3 3" xfId="18199"/>
    <cellStyle name="常规 10 2 3 3 5 2" xfId="18200"/>
    <cellStyle name="汇总 2 3 2 5" xfId="18201"/>
    <cellStyle name="常规 5 2 3 2 4 2 3" xfId="18202"/>
    <cellStyle name="常规 6 4 3 5 2 2 2" xfId="18203"/>
    <cellStyle name="常规 15 5 2 5 2" xfId="18204"/>
    <cellStyle name="常规 3 3 2 3 4 2" xfId="18205"/>
    <cellStyle name="常规 3 6 4 3 2" xfId="18206"/>
    <cellStyle name="常规 5 2 6 6 3" xfId="18207"/>
    <cellStyle name="常规 6 4 4 2" xfId="18208"/>
    <cellStyle name="常规 7 2 4 3 2 3 2 2 2" xfId="18209"/>
    <cellStyle name="常规 3 10" xfId="18210"/>
    <cellStyle name="常规 3 10 2" xfId="18211"/>
    <cellStyle name="常规 27 2 2 6 3" xfId="18212"/>
    <cellStyle name="常规 4 3 2 2 2 6 2" xfId="18213"/>
    <cellStyle name="常规 27 2 2 3" xfId="18214"/>
    <cellStyle name="常规 32 2 2 3" xfId="18215"/>
    <cellStyle name="常规 15 5 3 2 3" xfId="18216"/>
    <cellStyle name="常规 34 2 4 3" xfId="18217"/>
    <cellStyle name="常规 29 2 4 3" xfId="18218"/>
    <cellStyle name="常规 6 10 6 4" xfId="18219"/>
    <cellStyle name="常规 8 5 4 4 2" xfId="18220"/>
    <cellStyle name="适中 2 2 9 2 2" xfId="18221"/>
    <cellStyle name="强调文字颜色 1 2 3 7 3" xfId="18222"/>
    <cellStyle name="常规 3 11 2" xfId="18223"/>
    <cellStyle name="常规 22 5 3 2 3" xfId="18224"/>
    <cellStyle name="常规 2 4 3 3 2 2 6" xfId="18225"/>
    <cellStyle name="常规 7 2 4 2" xfId="18226"/>
    <cellStyle name="常规 15 2 4 3 6" xfId="18227"/>
    <cellStyle name="常规 5 3 4 6 3" xfId="18228"/>
    <cellStyle name="常规 3 7 2 3 2" xfId="18229"/>
    <cellStyle name="常规 3 7 2 4" xfId="18230"/>
    <cellStyle name="常规 6 6 3 10" xfId="18231"/>
    <cellStyle name="常规 3 11 3" xfId="18232"/>
    <cellStyle name="常规 5 3 3 4 5 2" xfId="18233"/>
    <cellStyle name="常规 2 6 4 3 2 2 2" xfId="18234"/>
    <cellStyle name="20% - 强调文字颜色 2 2 3 2 4" xfId="18235"/>
    <cellStyle name="常规 3 5 2 3 5" xfId="18236"/>
    <cellStyle name="常规 2 6 2 5 3" xfId="18237"/>
    <cellStyle name="强调文字颜色 5 2 8" xfId="18238"/>
    <cellStyle name="常规 3 9 2 4 2 2" xfId="18239"/>
    <cellStyle name="常规 2 4 5" xfId="18240"/>
    <cellStyle name="常规 8 4 2 5 2 2" xfId="18241"/>
    <cellStyle name="常规 3 12 2 2" xfId="18242"/>
    <cellStyle name="常规 3 12 3" xfId="18243"/>
    <cellStyle name="常规 3 9 2 4 2 3" xfId="18244"/>
    <cellStyle name="强调文字颜色 5 2 9" xfId="18245"/>
    <cellStyle name="常规 9 2 4 4 4 2 2" xfId="18246"/>
    <cellStyle name="常规 3 13 2" xfId="18247"/>
    <cellStyle name="常规 2 2 5 4 2 2" xfId="18248"/>
    <cellStyle name="常规 15 5 3 5 2" xfId="18249"/>
    <cellStyle name="常规 34 2 7 2" xfId="18250"/>
    <cellStyle name="常规 29 2 7 2" xfId="18251"/>
    <cellStyle name="20% - 强调文字颜色 2 2 2 8" xfId="18252"/>
    <cellStyle name="常规 53 3 3" xfId="18253"/>
    <cellStyle name="常规 48 3 3" xfId="18254"/>
    <cellStyle name="常规 6 4 3 5 3 2 2" xfId="18255"/>
    <cellStyle name="常规 10 2 3 4 5 2" xfId="18256"/>
    <cellStyle name="常规 8 3 2 2 2 2" xfId="18257"/>
    <cellStyle name="常规 6 4 2 2 2 5 3" xfId="18258"/>
    <cellStyle name="常规 15 5 4 2 2" xfId="18259"/>
    <cellStyle name="常规 34 3 4 2" xfId="18260"/>
    <cellStyle name="常规 29 3 4 2" xfId="18261"/>
    <cellStyle name="常规 4 2 3 3 4 3" xfId="18262"/>
    <cellStyle name="常规 15 5 5" xfId="18263"/>
    <cellStyle name="常规 20 5 5" xfId="18264"/>
    <cellStyle name="常规 8 3 2 2 3" xfId="18265"/>
    <cellStyle name="解释性文本 2 2 2 4" xfId="18266"/>
    <cellStyle name="常规 15 5 5 2" xfId="18267"/>
    <cellStyle name="常规 34 4 4" xfId="18268"/>
    <cellStyle name="常规 29 4 4" xfId="18269"/>
    <cellStyle name="常规 6 4 2 2 2 6 3" xfId="18270"/>
    <cellStyle name="常规 8 3 2 2 3 2" xfId="18271"/>
    <cellStyle name="常规 35 2 2 4" xfId="18272"/>
    <cellStyle name="常规 40 2 2 4" xfId="18273"/>
    <cellStyle name="输入 2 3 5 2" xfId="18274"/>
    <cellStyle name="常规 15 5 5 3" xfId="18275"/>
    <cellStyle name="常规 34 4 5" xfId="18276"/>
    <cellStyle name="常规 29 4 5" xfId="18277"/>
    <cellStyle name="解释性文本 2 2 2 5" xfId="18278"/>
    <cellStyle name="常规 40 2 2 5" xfId="18279"/>
    <cellStyle name="常规 35 2 2 5" xfId="18280"/>
    <cellStyle name="常规 5 7 3 3 2" xfId="18281"/>
    <cellStyle name="常规 8 2 2 2 5 2" xfId="18282"/>
    <cellStyle name="常规 3 2 3 4 3 4 2" xfId="18283"/>
    <cellStyle name="常规 15 5 6" xfId="18284"/>
    <cellStyle name="常规 6 7 3 2" xfId="18285"/>
    <cellStyle name="常规 8 3 2 2 4" xfId="18286"/>
    <cellStyle name="60% - 强调文字颜色 5 2 2 2 7 3" xfId="18287"/>
    <cellStyle name="解释性文本 2 2 3 4" xfId="18288"/>
    <cellStyle name="常规 15 5 6 2" xfId="18289"/>
    <cellStyle name="常规 3 2 3 4 3 4 2 2" xfId="18290"/>
    <cellStyle name="常规 5 5 2 5 2 2" xfId="18291"/>
    <cellStyle name="常规 15 4 2 2 5 2" xfId="18292"/>
    <cellStyle name="常规 6 4 2 2 2 7 3" xfId="18293"/>
    <cellStyle name="常规 6 7 3 2 2" xfId="18294"/>
    <cellStyle name="常规 8 3 2 2 4 2" xfId="18295"/>
    <cellStyle name="常规 35 2 3 4" xfId="18296"/>
    <cellStyle name="常规 40 2 3 4" xfId="18297"/>
    <cellStyle name="常规 15 5 7" xfId="18298"/>
    <cellStyle name="常规 3 2 3 4 3 4 3" xfId="18299"/>
    <cellStyle name="常规 3 8 4 2 2 2" xfId="18300"/>
    <cellStyle name="解释性文本 2 2 4 4" xfId="18301"/>
    <cellStyle name="常规 15 5 7 2" xfId="18302"/>
    <cellStyle name="60% - 强调文字颜色 5 2 2 2 8 3" xfId="18303"/>
    <cellStyle name="常规 15 6 2" xfId="18304"/>
    <cellStyle name="常规 20 6 2" xfId="18305"/>
    <cellStyle name="常规 20 6 2 2" xfId="18306"/>
    <cellStyle name="常规 15 6 2 2" xfId="18307"/>
    <cellStyle name="40% - 强调文字颜色 1 2 2 4 3" xfId="18308"/>
    <cellStyle name="60% - 强调文字颜色 5 2 2 3 3 3" xfId="18309"/>
    <cellStyle name="40% - 强调文字颜色 1 2 2 4 4" xfId="18310"/>
    <cellStyle name="常规 15 6 2 3" xfId="18311"/>
    <cellStyle name="常规 3 3 3 3 2" xfId="18312"/>
    <cellStyle name="常规 15 6 3 2 2" xfId="18313"/>
    <cellStyle name="40% - 强调文字颜色 1 2 2 5 3 2" xfId="18314"/>
    <cellStyle name="常规 40 2 4 2" xfId="18315"/>
    <cellStyle name="常规 35 2 4 2" xfId="18316"/>
    <cellStyle name="常规 3 7 2 3 5 3" xfId="18317"/>
    <cellStyle name="常规 7 4 10 3" xfId="18318"/>
    <cellStyle name="常规 7 11" xfId="18319"/>
    <cellStyle name="常规 3 11 2 5 3" xfId="18320"/>
    <cellStyle name="标题 2 2 2 3 2" xfId="18321"/>
    <cellStyle name="常规 27 3 2 6 3" xfId="18322"/>
    <cellStyle name="常规 8 3 2 3 2 2" xfId="18323"/>
    <cellStyle name="常规 6 4 2 2 3 5 3" xfId="18324"/>
    <cellStyle name="常规 20 2 2 2 2 3" xfId="18325"/>
    <cellStyle name="常规 15 2 2 2 2 3" xfId="18326"/>
    <cellStyle name="强调文字颜色 1 2 5 2" xfId="18327"/>
    <cellStyle name="常规 2 2 5 2 2 5 3" xfId="18328"/>
    <cellStyle name="常规 15 6 4 2 2" xfId="18329"/>
    <cellStyle name="常规 3 2 2 2 3 2 2 2 3" xfId="18330"/>
    <cellStyle name="常规 40 3 4 2" xfId="18331"/>
    <cellStyle name="常规 35 3 4 2" xfId="18332"/>
    <cellStyle name="常规 8 3 2 3 3" xfId="18333"/>
    <cellStyle name="强调文字颜色 6 2 6 3 2 2" xfId="18334"/>
    <cellStyle name="常规 15 6 5 2" xfId="18335"/>
    <cellStyle name="解释性文本 2 3 2 4" xfId="18336"/>
    <cellStyle name="常规 40 4 4" xfId="18337"/>
    <cellStyle name="常规 35 4 4" xfId="18338"/>
    <cellStyle name="常规 15 6 5 2 2" xfId="18339"/>
    <cellStyle name="常规 5 3 2 2 3 5" xfId="18340"/>
    <cellStyle name="解释性文本 2 3 2 4 2" xfId="18341"/>
    <cellStyle name="常规 3 2 2 2 3 2 3 2 3" xfId="18342"/>
    <cellStyle name="常规 40 4 4 2" xfId="18343"/>
    <cellStyle name="常规 35 4 4 2" xfId="18344"/>
    <cellStyle name="解释性文本 2 3 3 4" xfId="18345"/>
    <cellStyle name="注释 2 7" xfId="18346"/>
    <cellStyle name="常规 15 6 6 2" xfId="18347"/>
    <cellStyle name="常规 6 7 4 2 2" xfId="18348"/>
    <cellStyle name="常规 8 3 2 3 4 2" xfId="18349"/>
    <cellStyle name="常规 15 7" xfId="18350"/>
    <cellStyle name="常规 20 7" xfId="18351"/>
    <cellStyle name="常规 15 7 2" xfId="18352"/>
    <cellStyle name="常规 20 7 2" xfId="18353"/>
    <cellStyle name="常规 2 5 2 2 6 2 3" xfId="18354"/>
    <cellStyle name="常规 15 7 2 3" xfId="18355"/>
    <cellStyle name="常规 3 3 4 3 2" xfId="18356"/>
    <cellStyle name="常规 15 7 3 2 2" xfId="18357"/>
    <cellStyle name="常规 36 2 4 2" xfId="18358"/>
    <cellStyle name="常规 41 2 4 2" xfId="18359"/>
    <cellStyle name="常规 36 2 5" xfId="18360"/>
    <cellStyle name="常规 41 2 5" xfId="18361"/>
    <cellStyle name="常规 15 7 3 3" xfId="18362"/>
    <cellStyle name="常规 3 3 4 4 2" xfId="18363"/>
    <cellStyle name="常规 9 2 6 4 3" xfId="18364"/>
    <cellStyle name="常规 6 4 2 3 2 2 2" xfId="18365"/>
    <cellStyle name="常规 21 2 3 4 5 2" xfId="18366"/>
    <cellStyle name="60% - 强调文字颜色 3 3 2" xfId="18367"/>
    <cellStyle name="常规 6 3 3 7 2 2" xfId="18368"/>
    <cellStyle name="常规 6 4 2 3 2 2 2 2" xfId="18369"/>
    <cellStyle name="常规 3 2 2 4 2 5" xfId="18370"/>
    <cellStyle name="常规 6 6 3 4 3 4 2" xfId="18371"/>
    <cellStyle name="常规 6 12 11" xfId="18372"/>
    <cellStyle name="常规 4 2 3 3 6 2 2" xfId="18373"/>
    <cellStyle name="常规 41 3 4" xfId="18374"/>
    <cellStyle name="常规 36 3 4" xfId="18375"/>
    <cellStyle name="常规 15 7 4 2" xfId="18376"/>
    <cellStyle name="常规 8 3 2 4 2 2" xfId="18377"/>
    <cellStyle name="好 3 6" xfId="18378"/>
    <cellStyle name="常规 7 2 5 2 2 5 2" xfId="18379"/>
    <cellStyle name="常规 2 2 6 3 2 3 2 2" xfId="18380"/>
    <cellStyle name="常规 15 7 4 2 2" xfId="18381"/>
    <cellStyle name="常规 36 3 4 2" xfId="18382"/>
    <cellStyle name="常规 41 3 4 2" xfId="18383"/>
    <cellStyle name="常规 8 3 6 5" xfId="18384"/>
    <cellStyle name="好 2 3 3 5 2" xfId="18385"/>
    <cellStyle name="40% - 强调文字颜色 2 2 2 4" xfId="18386"/>
    <cellStyle name="常规 2 3 3 2 2 6 2 2" xfId="18387"/>
    <cellStyle name="常规 11 6 2 2 4 2 2" xfId="18388"/>
    <cellStyle name="常规 7 2 5 2 2 6" xfId="18389"/>
    <cellStyle name="常规 10 6 2 3 4 2 2" xfId="18390"/>
    <cellStyle name="常规 2 2 6 3 2 3 3" xfId="18391"/>
    <cellStyle name="常规 15 7 5 2" xfId="18392"/>
    <cellStyle name="常规 41 4 4" xfId="18393"/>
    <cellStyle name="常规 36 4 4" xfId="18394"/>
    <cellStyle name="常规 36 4 5" xfId="18395"/>
    <cellStyle name="常规 41 4 5" xfId="18396"/>
    <cellStyle name="常规 15 7 5 3" xfId="18397"/>
    <cellStyle name="常规 3 3 4 6 2" xfId="18398"/>
    <cellStyle name="常规 6 7 3 6 2 2" xfId="18399"/>
    <cellStyle name="常规 6 3 2 2 5 4 2 2" xfId="18400"/>
    <cellStyle name="常规 2 5 4" xfId="18401"/>
    <cellStyle name="常规 15 8" xfId="18402"/>
    <cellStyle name="常规 20 8" xfId="18403"/>
    <cellStyle name="常规 42 2 6 2" xfId="18404"/>
    <cellStyle name="常规 37 2 6 2" xfId="18405"/>
    <cellStyle name="常规 7 3 3 3 2 5 2 2" xfId="18406"/>
    <cellStyle name="常规 3 6 3 3 2 2" xfId="18407"/>
    <cellStyle name="常规 2 4 3 3 2 9" xfId="18408"/>
    <cellStyle name="常规 13 3 2 2" xfId="18409"/>
    <cellStyle name="常规 2 3 5 2 3 5 2" xfId="18410"/>
    <cellStyle name="常规 16 2 2 3 2 2" xfId="18411"/>
    <cellStyle name="常规 21 2 2 3 2 2" xfId="18412"/>
    <cellStyle name="常规 10 2 9 5 3" xfId="18413"/>
    <cellStyle name="常规 13 3 2 2 4" xfId="18414"/>
    <cellStyle name="常规 6 4 3 2 2 3 3 3" xfId="18415"/>
    <cellStyle name="常规 16 2 2 4 2" xfId="18416"/>
    <cellStyle name="常规 21 2 2 4 2" xfId="18417"/>
    <cellStyle name="常规 4 2 5 3 2 3" xfId="18418"/>
    <cellStyle name="常规 21 2 2 5" xfId="18419"/>
    <cellStyle name="常规 16 2 2 5" xfId="18420"/>
    <cellStyle name="60% - 强调文字颜色 4 2 6 3 2" xfId="18421"/>
    <cellStyle name="常规 21 2 2 6" xfId="18422"/>
    <cellStyle name="常规 16 2 2 6" xfId="18423"/>
    <cellStyle name="60% - 强调文字颜色 4 2 6 3 3" xfId="18424"/>
    <cellStyle name="常规 2 2 3 2 2 2 6" xfId="18425"/>
    <cellStyle name="常规 9 2 4 2 3" xfId="18426"/>
    <cellStyle name="常规 16 2 2 7" xfId="18427"/>
    <cellStyle name="常规 21 2 2 7" xfId="18428"/>
    <cellStyle name="常规 3 2 2 3 4 5 2" xfId="18429"/>
    <cellStyle name="常规 6 4 7 3 2 2" xfId="18430"/>
    <cellStyle name="常规 21 2 3" xfId="18431"/>
    <cellStyle name="常规 16 2 3" xfId="18432"/>
    <cellStyle name="注释 2 3 3 2 2 2" xfId="18433"/>
    <cellStyle name="常规 2 2 2 3 4 2 4 2 2" xfId="18434"/>
    <cellStyle name="常规 16 2 3 3" xfId="18435"/>
    <cellStyle name="常规 21 2 3 3" xfId="18436"/>
    <cellStyle name="常规 21 2 4 5 2 2" xfId="18437"/>
    <cellStyle name="好 2 5 2 3" xfId="18438"/>
    <cellStyle name="常规 16 2 4" xfId="18439"/>
    <cellStyle name="常规 21 2 4" xfId="18440"/>
    <cellStyle name="常规 2 2 4 2 3 2 2" xfId="18441"/>
    <cellStyle name="常规 16 2 4 2" xfId="18442"/>
    <cellStyle name="常规 21 2 4 2" xfId="18443"/>
    <cellStyle name="常规 7 4 2 7 3" xfId="18444"/>
    <cellStyle name="常规 2 2 4 2 3 2 2 2" xfId="18445"/>
    <cellStyle name="常规 16 2 4 2 2" xfId="18446"/>
    <cellStyle name="常规 21 2 4 2 2" xfId="18447"/>
    <cellStyle name="常规 16 2 4 4" xfId="18448"/>
    <cellStyle name="常规 21 2 4 4" xfId="18449"/>
    <cellStyle name="常规 2 2 2 5 3 4 3" xfId="18450"/>
    <cellStyle name="常规 6 11 6 2" xfId="18451"/>
    <cellStyle name="常规 16 2 5" xfId="18452"/>
    <cellStyle name="常规 21 2 5" xfId="18453"/>
    <cellStyle name="常规 16 2 5 2" xfId="18454"/>
    <cellStyle name="常规 21 2 5 2" xfId="18455"/>
    <cellStyle name="常规 7 4 2 8 3" xfId="18456"/>
    <cellStyle name="常规 21 2 6 2" xfId="18457"/>
    <cellStyle name="常规 16 2 6 2" xfId="18458"/>
    <cellStyle name="常规 7 4 2 9 3" xfId="18459"/>
    <cellStyle name="常规 16 2 7" xfId="18460"/>
    <cellStyle name="常规 21 2 7" xfId="18461"/>
    <cellStyle name="常规 25 2 3 4 2 2" xfId="18462"/>
    <cellStyle name="常规 30 2 3 4 2 2" xfId="18463"/>
    <cellStyle name="常规 10 3 3 2 3 4 3" xfId="18464"/>
    <cellStyle name="常规 16 2 7 2" xfId="18465"/>
    <cellStyle name="常规 21 2 7 2" xfId="18466"/>
    <cellStyle name="常规 16 2 8" xfId="18467"/>
    <cellStyle name="常规 21 2 8" xfId="18468"/>
    <cellStyle name="常规 3 3 2 2 4 5" xfId="18469"/>
    <cellStyle name="常规 7 4 6 3 2" xfId="18470"/>
    <cellStyle name="常规 2 2 2 5 4 2 2" xfId="18471"/>
    <cellStyle name="常规 3 4 3 2 3 2" xfId="18472"/>
    <cellStyle name="常规 2 2 4 2 3 3 2" xfId="18473"/>
    <cellStyle name="常规 16 3 7" xfId="18474"/>
    <cellStyle name="常规 21 3 7" xfId="18475"/>
    <cellStyle name="常规 16 8 2" xfId="18476"/>
    <cellStyle name="常规 21 8 2" xfId="18477"/>
    <cellStyle name="常规 16 9" xfId="18478"/>
    <cellStyle name="常规 21 9" xfId="18479"/>
    <cellStyle name="常规 4 2 3 2 2 5 2" xfId="18480"/>
    <cellStyle name="常规 14 3 7 2" xfId="18481"/>
    <cellStyle name="常规 4 5 3 3 2 3" xfId="18482"/>
    <cellStyle name="常规 17" xfId="18483"/>
    <cellStyle name="常规 22" xfId="18484"/>
    <cellStyle name="常规 11 2 8" xfId="18485"/>
    <cellStyle name="常规 3 5 3 5 2 2" xfId="18486"/>
    <cellStyle name="常规 17 2 2 2 3 3" xfId="18487"/>
    <cellStyle name="常规 7 2 8 2 2" xfId="18488"/>
    <cellStyle name="常规 26 7" xfId="18489"/>
    <cellStyle name="常规 31 7" xfId="18490"/>
    <cellStyle name="解释性文本 2 2 2 2 3 3" xfId="18491"/>
    <cellStyle name="常规 2 4 2 2 4 6 2" xfId="18492"/>
    <cellStyle name="常规 17 2 2 2 4 2" xfId="18493"/>
    <cellStyle name="常规 6 3 2 2 5 4 3" xfId="18494"/>
    <cellStyle name="常规 17 2 2 2 5" xfId="18495"/>
    <cellStyle name="常规 7 3 2 5 2" xfId="18496"/>
    <cellStyle name="常规 7 3 2 5 2 2" xfId="18497"/>
    <cellStyle name="常规 17 2 2 2 5 2" xfId="18498"/>
    <cellStyle name="解释性文本 2 2 2 2 5 2" xfId="18499"/>
    <cellStyle name="常规 28 6" xfId="18500"/>
    <cellStyle name="常规 33 6" xfId="18501"/>
    <cellStyle name="常规 7 3 2 5 2 3" xfId="18502"/>
    <cellStyle name="常规 17 2 2 2 5 3" xfId="18503"/>
    <cellStyle name="常规 7 2 8 4 2" xfId="18504"/>
    <cellStyle name="常规 28 7" xfId="18505"/>
    <cellStyle name="常规 33 7" xfId="18506"/>
    <cellStyle name="常规 7 3 2 5 3 2" xfId="18507"/>
    <cellStyle name="常规 15 2 2 2 2" xfId="18508"/>
    <cellStyle name="常规 20 2 2 2 2" xfId="18509"/>
    <cellStyle name="常规 2 2 5 2 2 5" xfId="18510"/>
    <cellStyle name="常规 17 2 2 2 6 2" xfId="18511"/>
    <cellStyle name="常规 29 6" xfId="18512"/>
    <cellStyle name="常规 34 6" xfId="18513"/>
    <cellStyle name="解释性文本 2 2 4" xfId="18514"/>
    <cellStyle name="常规 17 2 2 2 7" xfId="18515"/>
    <cellStyle name="常规 20 2 2 3" xfId="18516"/>
    <cellStyle name="常规 15 2 2 3" xfId="18517"/>
    <cellStyle name="常规 7 3 2 5 4" xfId="18518"/>
    <cellStyle name="常规 17 2 2 3 2" xfId="18519"/>
    <cellStyle name="常规 22 2 2 3 2" xfId="18520"/>
    <cellStyle name="常规 6 4 3 3 2 3 2 3" xfId="18521"/>
    <cellStyle name="好 2 2 9 2 2" xfId="18522"/>
    <cellStyle name="常规 7 9 3 5" xfId="18523"/>
    <cellStyle name="常规 22 2 2 3 2 2" xfId="18524"/>
    <cellStyle name="常规 17 2 2 3 2 2" xfId="18525"/>
    <cellStyle name="常规 7 9 2 3 3" xfId="18526"/>
    <cellStyle name="常规 7 2 3 3 4 4 2" xfId="18527"/>
    <cellStyle name="常规 17 2 2 3 3 2" xfId="18528"/>
    <cellStyle name="常规 22 2 2 3 3 2" xfId="18529"/>
    <cellStyle name="常规 7 9 2 4 3" xfId="18530"/>
    <cellStyle name="常规 17 2 2 3 3 3" xfId="18531"/>
    <cellStyle name="常规 5 2 7 4 3" xfId="18532"/>
    <cellStyle name="常规 6 5 2 2" xfId="18533"/>
    <cellStyle name="常规 22 2 2 3 4" xfId="18534"/>
    <cellStyle name="常规 17 2 2 3 4" xfId="18535"/>
    <cellStyle name="常规 31 2 2" xfId="18536"/>
    <cellStyle name="常规 26 2 2" xfId="18537"/>
    <cellStyle name="常规 6 5 2 2 2" xfId="18538"/>
    <cellStyle name="常规 17 2 2 3 4 2" xfId="18539"/>
    <cellStyle name="常规 31 2 2 2" xfId="18540"/>
    <cellStyle name="常规 26 2 2 2" xfId="18541"/>
    <cellStyle name="常规 2 2 3 2 4 2 4 3" xfId="18542"/>
    <cellStyle name="常规 6 5 2 2 2 2" xfId="18543"/>
    <cellStyle name="常规 58 2 3 3 3" xfId="18544"/>
    <cellStyle name="计算 2 2 5" xfId="18545"/>
    <cellStyle name="常规 6 5 2 3" xfId="18546"/>
    <cellStyle name="常规 6 5 2 3 2" xfId="18547"/>
    <cellStyle name="输出 2 2 6 2" xfId="18548"/>
    <cellStyle name="常规 6 5 2 4" xfId="18549"/>
    <cellStyle name="常规 2 10 2 3" xfId="18550"/>
    <cellStyle name="常规 53 6 3" xfId="18551"/>
    <cellStyle name="常规 48 6 3" xfId="18552"/>
    <cellStyle name="常规 2 3 7 2" xfId="18553"/>
    <cellStyle name="常规 7 2 2 2 3 4 3" xfId="18554"/>
    <cellStyle name="常规 17 2 2 4 2" xfId="18555"/>
    <cellStyle name="常规 22 2 2 4 2" xfId="18556"/>
    <cellStyle name="常规 6 4 3 3 2 3 3 3" xfId="18557"/>
    <cellStyle name="常规 17 2 2 4 2 2" xfId="18558"/>
    <cellStyle name="常规 22 2 2 4 2 2" xfId="18559"/>
    <cellStyle name="常规 7 9 3 3 3" xfId="18560"/>
    <cellStyle name="常规 7 2 3 4 4 4" xfId="18561"/>
    <cellStyle name="常规 6 10 2 4 2 2 2" xfId="18562"/>
    <cellStyle name="常规 17 2 2 4 3" xfId="18563"/>
    <cellStyle name="常规 22 2 2 4 3" xfId="18564"/>
    <cellStyle name="常规 2 3 7 2 3" xfId="18565"/>
    <cellStyle name="常规 7 8 10" xfId="18566"/>
    <cellStyle name="常规 6 3 3 6 2 3" xfId="18567"/>
    <cellStyle name="常规 21 2 3 3 5 3" xfId="18568"/>
    <cellStyle name="常规 17 2 2 5 2 2" xfId="18569"/>
    <cellStyle name="常规 22 2 2 5 2 2" xfId="18570"/>
    <cellStyle name="常规 17 2 2 5 3" xfId="18571"/>
    <cellStyle name="常规 22 2 2 5 3" xfId="18572"/>
    <cellStyle name="常规 2 3 7 3 3" xfId="18573"/>
    <cellStyle name="常规 2 4 2 2 2 3" xfId="18574"/>
    <cellStyle name="常规 2 10 2 5 2 2" xfId="18575"/>
    <cellStyle name="常规 7 8 2 3 5 2" xfId="18576"/>
    <cellStyle name="标题 2 2 2 6" xfId="18577"/>
    <cellStyle name="常规 5 2 2 3 4 5 2" xfId="18578"/>
    <cellStyle name="常规 6 10 2 2 6 3" xfId="18579"/>
    <cellStyle name="常规 28 8 3" xfId="18580"/>
    <cellStyle name="常规 10 2 3 2 3 2 2 2" xfId="18581"/>
    <cellStyle name="常规 17 2 3 2 2" xfId="18582"/>
    <cellStyle name="常规 22 2 3 2 2" xfId="18583"/>
    <cellStyle name="常规 17 2 3 3" xfId="18584"/>
    <cellStyle name="常规 22 2 3 3" xfId="18585"/>
    <cellStyle name="常规 17 2 3 3 2" xfId="18586"/>
    <cellStyle name="常规 22 2 3 3 2" xfId="18587"/>
    <cellStyle name="常规 17 2 3 3 2 2" xfId="18588"/>
    <cellStyle name="常规 22 2 3 3 2 2" xfId="18589"/>
    <cellStyle name="常规 2 10 3 2 2 2" xfId="18590"/>
    <cellStyle name="常规 2 5 4 3 5 3" xfId="18591"/>
    <cellStyle name="常规 17 2 3 3 3" xfId="18592"/>
    <cellStyle name="常规 22 2 3 3 3" xfId="18593"/>
    <cellStyle name="常规 2 2 3 4 3 5 2" xfId="18594"/>
    <cellStyle name="常规 2 10 3 2 3" xfId="18595"/>
    <cellStyle name="常规 24 3 5 2 2" xfId="18596"/>
    <cellStyle name="常规 2 10 3 3" xfId="18597"/>
    <cellStyle name="常规 48 7 3" xfId="18598"/>
    <cellStyle name="常规 53 7 3" xfId="18599"/>
    <cellStyle name="常规 17 2 3 4 2" xfId="18600"/>
    <cellStyle name="常规 22 2 3 4 2" xfId="18601"/>
    <cellStyle name="常规 2 10 3 3 2" xfId="18602"/>
    <cellStyle name="常规 2 3 8 2 2" xfId="18603"/>
    <cellStyle name="常规 2 10 3 3 2 2" xfId="18604"/>
    <cellStyle name="常规 2 3 8 2 2 2" xfId="18605"/>
    <cellStyle name="常规 21 3 4 4" xfId="18606"/>
    <cellStyle name="常规 17 2 3 4 2 2" xfId="18607"/>
    <cellStyle name="常规 6 3 2 2 2 2 3 5" xfId="18608"/>
    <cellStyle name="常规 2 2 3 4 3 6 2" xfId="18609"/>
    <cellStyle name="常规 2 10 3 3 3" xfId="18610"/>
    <cellStyle name="常规 2 3 8 2 3" xfId="18611"/>
    <cellStyle name="常规 10 3 2 2 2 6 2" xfId="18612"/>
    <cellStyle name="常规 17 2 3 4 3" xfId="18613"/>
    <cellStyle name="链接单元格 2 3" xfId="18614"/>
    <cellStyle name="常规 17 2 3 5 2" xfId="18615"/>
    <cellStyle name="强调文字颜色 1 2 4 6" xfId="18616"/>
    <cellStyle name="输入 2 8 2 2" xfId="18617"/>
    <cellStyle name="注释 4" xfId="18618"/>
    <cellStyle name="常规 2 10 3 4 3" xfId="18619"/>
    <cellStyle name="常规 2 3 8 3 3" xfId="18620"/>
    <cellStyle name="常规 2 4 2 3 2 3" xfId="18621"/>
    <cellStyle name="链接单元格 2 4" xfId="18622"/>
    <cellStyle name="常规 17 2 3 5 3" xfId="18623"/>
    <cellStyle name="常规 17 2 3 6 2" xfId="18624"/>
    <cellStyle name="常规 17 2 4" xfId="18625"/>
    <cellStyle name="常规 22 2 4" xfId="18626"/>
    <cellStyle name="20% - 强调文字颜色 6 8" xfId="18627"/>
    <cellStyle name="20% - 强调文字颜色 6 2 3 6" xfId="18628"/>
    <cellStyle name="20% - 强调文字颜色 6 2 3 6 2" xfId="18629"/>
    <cellStyle name="常规 7 5 2 7 3" xfId="18630"/>
    <cellStyle name="常规 17 2 4 2" xfId="18631"/>
    <cellStyle name="常规 22 2 4 2" xfId="18632"/>
    <cellStyle name="20% - 强调文字颜色 6 8 2" xfId="18633"/>
    <cellStyle name="常规 2 2 4 2 4 2 2 2" xfId="18634"/>
    <cellStyle name="常规 4 5 5 5" xfId="18635"/>
    <cellStyle name="常规 6 3 4 2 2 3 2" xfId="18636"/>
    <cellStyle name="常规 3 2 3 3 9" xfId="18637"/>
    <cellStyle name="常规 7 2 2 2 3 3 2" xfId="18638"/>
    <cellStyle name="常规 17 2 4 2 2" xfId="18639"/>
    <cellStyle name="常规 22 2 4 2 2" xfId="18640"/>
    <cellStyle name="常规 2 2 10 2 5 3" xfId="18641"/>
    <cellStyle name="常规 17 2 4 3" xfId="18642"/>
    <cellStyle name="常规 22 2 4 3" xfId="18643"/>
    <cellStyle name="常规 2 2 2 2 2 2 2 7" xfId="18644"/>
    <cellStyle name="常规 6 6 3 3 2 6" xfId="18645"/>
    <cellStyle name="常规 7 5 5 6" xfId="18646"/>
    <cellStyle name="常规 2 2 2 2 2 2 2 7 2" xfId="18647"/>
    <cellStyle name="常规 6 6 3 3 2 6 2" xfId="18648"/>
    <cellStyle name="常规 4 3 4 4 3" xfId="18649"/>
    <cellStyle name="20% - 强调文字颜色 3 2 2 2 4 3" xfId="18650"/>
    <cellStyle name="常规 7 2 5 3 4 4" xfId="18651"/>
    <cellStyle name="60% - 强调文字颜色 4 2 2 2 3" xfId="18652"/>
    <cellStyle name="常规 21 2 3 2 3 3 2" xfId="18653"/>
    <cellStyle name="常规 8 3 4 2 4 3" xfId="18654"/>
    <cellStyle name="常规 2 4 4 2 4 4 2" xfId="18655"/>
    <cellStyle name="常规 6 9 3 2 3" xfId="18656"/>
    <cellStyle name="常规 17 2 4 4 3" xfId="18657"/>
    <cellStyle name="常规 6 5 6 4 2 2" xfId="18658"/>
    <cellStyle name="常规 3 2 2 10 2 2" xfId="18659"/>
    <cellStyle name="常规 9 4 7" xfId="18660"/>
    <cellStyle name="常规 6 5 2 2 8 3" xfId="18661"/>
    <cellStyle name="常规 50 2 6" xfId="18662"/>
    <cellStyle name="常规 45 2 6" xfId="18663"/>
    <cellStyle name="常规 6 9 4 2 3 2 2" xfId="18664"/>
    <cellStyle name="常规 2 7 2 2 3 3" xfId="18665"/>
    <cellStyle name="常规 7 5 2 2" xfId="18666"/>
    <cellStyle name="常规 50 3 6" xfId="18667"/>
    <cellStyle name="常规 45 3 6" xfId="18668"/>
    <cellStyle name="常规 5 2 3 2 2 2 6" xfId="18669"/>
    <cellStyle name="常规 17 2 4 7" xfId="18670"/>
    <cellStyle name="常规 7 4 3 9 2 2" xfId="18671"/>
    <cellStyle name="常规 3 2 2 2 5 2" xfId="18672"/>
    <cellStyle name="20% - 强调文字颜色 6 2 3 7" xfId="18673"/>
    <cellStyle name="20% - 强调文字颜色 6 9" xfId="18674"/>
    <cellStyle name="常规 17 2 5" xfId="18675"/>
    <cellStyle name="常规 22 2 5" xfId="18676"/>
    <cellStyle name="常规 17 2 5 2 2" xfId="18677"/>
    <cellStyle name="常规 22 2 5 2 2" xfId="18678"/>
    <cellStyle name="常规 8 2 2 2 2 6" xfId="18679"/>
    <cellStyle name="常规 2 2 2 2 2 2 3 6 2" xfId="18680"/>
    <cellStyle name="常规 7 6 4 6" xfId="18681"/>
    <cellStyle name="常规 17 2 6" xfId="18682"/>
    <cellStyle name="常规 22 2 6" xfId="18683"/>
    <cellStyle name="20% - 强调文字颜色 6 2 3 8" xfId="18684"/>
    <cellStyle name="常规 9 2 3 2 4 4" xfId="18685"/>
    <cellStyle name="常规 2 2 11 5 2" xfId="18686"/>
    <cellStyle name="常规 8 2 2 3 2 6" xfId="18687"/>
    <cellStyle name="常规 17 2 6 2 2" xfId="18688"/>
    <cellStyle name="常规 22 2 6 2 2" xfId="18689"/>
    <cellStyle name="常规 3 3" xfId="18690"/>
    <cellStyle name="常规 2 2 2 2 2 2 4 6 2" xfId="18691"/>
    <cellStyle name="常规 7 7 4 6" xfId="18692"/>
    <cellStyle name="常规 6 3 2 2 2 3 4 2" xfId="18693"/>
    <cellStyle name="常规 2 10 6 2" xfId="18694"/>
    <cellStyle name="20% - 强调文字颜色 6 2 3 9" xfId="18695"/>
    <cellStyle name="常规 17 2 7" xfId="18696"/>
    <cellStyle name="常规 22 2 7" xfId="18697"/>
    <cellStyle name="常规 24 2 2 3 2" xfId="18698"/>
    <cellStyle name="常规 19 2 2 3 2" xfId="18699"/>
    <cellStyle name="常规 47 4 3 3" xfId="18700"/>
    <cellStyle name="常规 52 4 3 3" xfId="18701"/>
    <cellStyle name="警告文本 2 2 4 6" xfId="18702"/>
    <cellStyle name="常规 3 4 3 6 2 2" xfId="18703"/>
    <cellStyle name="常规 6 5 2 2 2 2 3 4 2" xfId="18704"/>
    <cellStyle name="常规 2 2 3 3 3 3 3 2" xfId="18705"/>
    <cellStyle name="20% - 强调文字颜色 6 2 3 9 2" xfId="18706"/>
    <cellStyle name="常规 17 2 7 2" xfId="18707"/>
    <cellStyle name="常规 22 2 7 2" xfId="18708"/>
    <cellStyle name="常规 8 2 2 4 2 6" xfId="18709"/>
    <cellStyle name="常规 17 2 7 2 2" xfId="18710"/>
    <cellStyle name="常规 22 2 7 2 2" xfId="18711"/>
    <cellStyle name="20% - 强调文字颜色 6 2 3 9 3" xfId="18712"/>
    <cellStyle name="常规 17 2 7 3" xfId="18713"/>
    <cellStyle name="常规 22 2 7 3" xfId="18714"/>
    <cellStyle name="常规 6 3 2 2 2 3 5 2" xfId="18715"/>
    <cellStyle name="常规 54 2 6 2 2" xfId="18716"/>
    <cellStyle name="常规 49 2 6 2 2" xfId="18717"/>
    <cellStyle name="常规 2 10 7 2" xfId="18718"/>
    <cellStyle name="常规 2 4 5 3 4 2 2" xfId="18719"/>
    <cellStyle name="常规 17 2 8" xfId="18720"/>
    <cellStyle name="常规 22 2 8" xfId="18721"/>
    <cellStyle name="常规 2 4 4 4 4 2 2" xfId="18722"/>
    <cellStyle name="常规 5 6 2 2 3 2" xfId="18723"/>
    <cellStyle name="常规 2 2 2 3 4 2 5 3" xfId="18724"/>
    <cellStyle name="注释 2 3 3 3 3" xfId="18725"/>
    <cellStyle name="常规 52 4 4 3" xfId="18726"/>
    <cellStyle name="常规 47 4 4 3" xfId="18727"/>
    <cellStyle name="常规 19 2 2 4 2" xfId="18728"/>
    <cellStyle name="常规 24 2 2 4 2" xfId="18729"/>
    <cellStyle name="常规 2 2 3 3 3 3 4 2" xfId="18730"/>
    <cellStyle name="常规 17 2 8 2" xfId="18731"/>
    <cellStyle name="常规 22 2 8 2" xfId="18732"/>
    <cellStyle name="常规 19 2 2 5" xfId="18733"/>
    <cellStyle name="常规 24 2 2 5" xfId="18734"/>
    <cellStyle name="常规 2 2 3 3 3 3 5" xfId="18735"/>
    <cellStyle name="常规 9 3 5 3 2" xfId="18736"/>
    <cellStyle name="常规 17 2 9" xfId="18737"/>
    <cellStyle name="常规 22 2 9" xfId="18738"/>
    <cellStyle name="常规 5 11" xfId="18739"/>
    <cellStyle name="常规 2 13 4 3" xfId="18740"/>
    <cellStyle name="40% - 强调文字颜色 5 7" xfId="18741"/>
    <cellStyle name="常规 6 10 2 7 3" xfId="18742"/>
    <cellStyle name="常规 17 3 2 2 2 2" xfId="18743"/>
    <cellStyle name="常规 22 3 2 2 2 2" xfId="18744"/>
    <cellStyle name="强调文字颜色 6 2 2 2 7 3" xfId="18745"/>
    <cellStyle name="常规 2 6 9 2" xfId="18746"/>
    <cellStyle name="常规 6 11 7 2 2" xfId="18747"/>
    <cellStyle name="常规 5 12" xfId="18748"/>
    <cellStyle name="常规 3 2 2 4 2 2 2" xfId="18749"/>
    <cellStyle name="常规 2 6 9 3" xfId="18750"/>
    <cellStyle name="常规 2 4 5 4 2" xfId="18751"/>
    <cellStyle name="常规 3 3 3 2 4 4 3" xfId="18752"/>
    <cellStyle name="常规 6 3 3 11" xfId="18753"/>
    <cellStyle name="常规 6 2 2 2 2 2 3" xfId="18754"/>
    <cellStyle name="差 2 3" xfId="18755"/>
    <cellStyle name="常规 17 3 2 2 3 2 2" xfId="18756"/>
    <cellStyle name="常规 3 3 3 4" xfId="18757"/>
    <cellStyle name="常规 17 3 2 2 3 3" xfId="18758"/>
    <cellStyle name="常规 13 3 3 7" xfId="18759"/>
    <cellStyle name="常规 7 4 2 5 2 2" xfId="18760"/>
    <cellStyle name="常规 17 3 2 2 5 2" xfId="18761"/>
    <cellStyle name="常规 3 2 2 2 2 2 2 5 2" xfId="18762"/>
    <cellStyle name="40% - 强调文字颜色 3 2 4 5" xfId="18763"/>
    <cellStyle name="常规 6 2 2 2 4 2 3" xfId="18764"/>
    <cellStyle name="常规 17 3 2 2 5 2 2" xfId="18765"/>
    <cellStyle name="常规 3 5 3 4" xfId="18766"/>
    <cellStyle name="常规 17 3 2 2 5 3" xfId="18767"/>
    <cellStyle name="常规 16 2 2 2" xfId="18768"/>
    <cellStyle name="常规 21 2 2 2" xfId="18769"/>
    <cellStyle name="常规 17 3 2 2 6" xfId="18770"/>
    <cellStyle name="常规 7 4 2 5 3" xfId="18771"/>
    <cellStyle name="常规 22 4 2 2 7" xfId="18772"/>
    <cellStyle name="20% - 强调文字颜色 6 2 3 4 3" xfId="18773"/>
    <cellStyle name="常规 22 2 2 3" xfId="18774"/>
    <cellStyle name="常规 17 2 2 3" xfId="18775"/>
    <cellStyle name="警告文本 2 3 3 2 2" xfId="18776"/>
    <cellStyle name="常规 4 5 2 2 5" xfId="18777"/>
    <cellStyle name="输出 2 10 2" xfId="18778"/>
    <cellStyle name="常规 2 3 3 4 4 4" xfId="18779"/>
    <cellStyle name="常规 2 3 3 5 2 2 2" xfId="18780"/>
    <cellStyle name="常规 11 6 4 4 2" xfId="18781"/>
    <cellStyle name="常规 2 2 4 6 7" xfId="18782"/>
    <cellStyle name="常规 6 3 2 2 3 2 4 3" xfId="18783"/>
    <cellStyle name="常规 16 2 2 2 2" xfId="18784"/>
    <cellStyle name="常规 21 2 2 2 2" xfId="18785"/>
    <cellStyle name="常规 17 3 2 2 6 2" xfId="18786"/>
    <cellStyle name="常规 2 3 5 2 2 5" xfId="18787"/>
    <cellStyle name="常规 5 2 2 2 2 2 4" xfId="18788"/>
    <cellStyle name="常规 7 2 3 2 2 3 3 2 2" xfId="18789"/>
    <cellStyle name="常规 2 4 2 3 2 6" xfId="18790"/>
    <cellStyle name="常规 17 3 2 2 7" xfId="18791"/>
    <cellStyle name="常规 21 2 2 3" xfId="18792"/>
    <cellStyle name="常规 16 2 2 3" xfId="18793"/>
    <cellStyle name="常规 7 3 3 2 2 2 5 2" xfId="18794"/>
    <cellStyle name="常规 6 13 2" xfId="18795"/>
    <cellStyle name="常规 3 2 2 3 2 2 2" xfId="18796"/>
    <cellStyle name="常规 44 4 3 2 2" xfId="18797"/>
    <cellStyle name="常规 39 4 3 2 2" xfId="18798"/>
    <cellStyle name="常规 2 6 2 2 3 4 2" xfId="18799"/>
    <cellStyle name="常规 2 7 9 2" xfId="18800"/>
    <cellStyle name="常规 56 2 5 3" xfId="18801"/>
    <cellStyle name="常规 3 2 2 3 2 2 2 2" xfId="18802"/>
    <cellStyle name="常规 6 13 2 2" xfId="18803"/>
    <cellStyle name="常规 7 3 3 2 2 2 6" xfId="18804"/>
    <cellStyle name="常规 6 14" xfId="18805"/>
    <cellStyle name="常规 3 2 2 3 2 3" xfId="18806"/>
    <cellStyle name="常规 44 4 3 3" xfId="18807"/>
    <cellStyle name="常规 39 4 3 3" xfId="18808"/>
    <cellStyle name="常规 2 6 2 2 3 5" xfId="18809"/>
    <cellStyle name="常规 3 3 3 2 4 5 3" xfId="18810"/>
    <cellStyle name="常规 17 3 2 3 3 2" xfId="18811"/>
    <cellStyle name="常规 22 3 2 3 3 2" xfId="18812"/>
    <cellStyle name="常规 6 2 2 3 2 2 3" xfId="18813"/>
    <cellStyle name="常规 17 3 2 3 3 2 2" xfId="18814"/>
    <cellStyle name="常规 4 3 3 4" xfId="18815"/>
    <cellStyle name="常规 13 4 2 7" xfId="18816"/>
    <cellStyle name="常规 17 3 2 3 4 2" xfId="18817"/>
    <cellStyle name="常规 6 5 2 2 2 2 2 3 3" xfId="18818"/>
    <cellStyle name="常规 3 2 2 3 2 4 2 2" xfId="18819"/>
    <cellStyle name="40% - 强调文字颜色 6 2 2 2 7 2" xfId="18820"/>
    <cellStyle name="常规 6 15 2 2" xfId="18821"/>
    <cellStyle name="常规 17 3 2 3 4 2 2" xfId="18822"/>
    <cellStyle name="常规 6 2 2 3 3 2 3" xfId="18823"/>
    <cellStyle name="常规 17 3 2 3 5 2" xfId="18824"/>
    <cellStyle name="常规 7 4 2 6 2 2" xfId="18825"/>
    <cellStyle name="常规 6 3 2 3 2 6 2 2" xfId="18826"/>
    <cellStyle name="常规 7 4 2 6 3" xfId="18827"/>
    <cellStyle name="常规 16 2 3 2" xfId="18828"/>
    <cellStyle name="常规 21 2 3 2" xfId="18829"/>
    <cellStyle name="常规 17 3 2 3 6" xfId="18830"/>
    <cellStyle name="常规 3 2 2 3 3" xfId="18831"/>
    <cellStyle name="常规 7 3 3 2 2 3 5" xfId="18832"/>
    <cellStyle name="常规 3 2 2 3 3 2" xfId="18833"/>
    <cellStyle name="常规 17 3 2 7" xfId="18834"/>
    <cellStyle name="常规 22 3 2 7" xfId="18835"/>
    <cellStyle name="常规 3 3 3 2 4 6 2" xfId="18836"/>
    <cellStyle name="常规 3 2 2 3 3 2 2" xfId="18837"/>
    <cellStyle name="常规 17 3 2 7 2" xfId="18838"/>
    <cellStyle name="常规 22 3 2 7 2" xfId="18839"/>
    <cellStyle name="常规 2 2 4 3 2 3 6" xfId="18840"/>
    <cellStyle name="常规 17 3 2 4 2 2" xfId="18841"/>
    <cellStyle name="常规 22 3 2 4 2 2" xfId="18842"/>
    <cellStyle name="常规 3 2 2 3 3 3" xfId="18843"/>
    <cellStyle name="常规 17 3 2 8" xfId="18844"/>
    <cellStyle name="常规 22 3 2 8" xfId="18845"/>
    <cellStyle name="常规 17 3 2 5 2 2" xfId="18846"/>
    <cellStyle name="常规 22 3 2 5 2 2" xfId="18847"/>
    <cellStyle name="常规 2 9 9 2" xfId="18848"/>
    <cellStyle name="常规 3 2 2 3 4 3" xfId="18849"/>
    <cellStyle name="常规 17 3 2 5 3" xfId="18850"/>
    <cellStyle name="常规 22 3 2 5 3" xfId="18851"/>
    <cellStyle name="常规 2 6 2 2 4 2 3" xfId="18852"/>
    <cellStyle name="常规 3 2 2 3 5 2" xfId="18853"/>
    <cellStyle name="常规 21 6 2 2 2" xfId="18854"/>
    <cellStyle name="常规 3 2 3 3" xfId="18855"/>
    <cellStyle name="常规 17 3 4 7" xfId="18856"/>
    <cellStyle name="常规 3 2 3 4 7 2" xfId="18857"/>
    <cellStyle name="常规 3 2 2 3 6" xfId="18858"/>
    <cellStyle name="常规 21 3 7 2" xfId="18859"/>
    <cellStyle name="常规 3 2 2 3 6 2" xfId="18860"/>
    <cellStyle name="常规 21 3 7 2 2" xfId="18861"/>
    <cellStyle name="常规 5 2 4 2 3 3 3" xfId="18862"/>
    <cellStyle name="常规 10 3 3 2 6 2" xfId="18863"/>
    <cellStyle name="常规 3 2 2 4 2 2" xfId="18864"/>
    <cellStyle name="常规 49 2 2 3 2" xfId="18865"/>
    <cellStyle name="常规 54 2 2 3 2" xfId="18866"/>
    <cellStyle name="好 4 2" xfId="18867"/>
    <cellStyle name="常规 6 2 2 6 5" xfId="18868"/>
    <cellStyle name="常规 2 11 3 2 2" xfId="18869"/>
    <cellStyle name="常规 49 7 2 2" xfId="18870"/>
    <cellStyle name="常规 54 7 2 2" xfId="18871"/>
    <cellStyle name="常规 3 2 2 4 2 3" xfId="18872"/>
    <cellStyle name="常规 3 2 2 4 3" xfId="18873"/>
    <cellStyle name="常规 3 9 4 2 2 2" xfId="18874"/>
    <cellStyle name="常规 3 2 2 3 9 2" xfId="18875"/>
    <cellStyle name="常规 7 2 2 2 2 3 2 2" xfId="18876"/>
    <cellStyle name="常规 49 2 2 4" xfId="18877"/>
    <cellStyle name="常规 54 2 2 4" xfId="18878"/>
    <cellStyle name="好 5" xfId="18879"/>
    <cellStyle name="常规 2 2 3 3 5 3" xfId="18880"/>
    <cellStyle name="20% - 强调文字颜色 2 2 2 2 3" xfId="18881"/>
    <cellStyle name="常规 3 2 2 4 3 2" xfId="18882"/>
    <cellStyle name="常规 17 4 2 7" xfId="18883"/>
    <cellStyle name="常规 22 4 2 7" xfId="18884"/>
    <cellStyle name="常规 7 2 2 2 2 3 2 2 2" xfId="18885"/>
    <cellStyle name="常规 15 3 2 2 2 2 3" xfId="18886"/>
    <cellStyle name="好 5 2" xfId="18887"/>
    <cellStyle name="常规 49 2 2 4 2" xfId="18888"/>
    <cellStyle name="常规 54 2 2 4 2" xfId="18889"/>
    <cellStyle name="常规 3 2 2 4 3 2 2" xfId="18890"/>
    <cellStyle name="常规 22 4 2 7 2" xfId="18891"/>
    <cellStyle name="常规 17 3 3 4 2 2" xfId="18892"/>
    <cellStyle name="常规 7 2 5 3 8" xfId="18893"/>
    <cellStyle name="常规 3 2 2 4 3 3" xfId="18894"/>
    <cellStyle name="常规 22 4 2 8" xfId="18895"/>
    <cellStyle name="常规 3 2 2 4 4 2 2" xfId="18896"/>
    <cellStyle name="常规 21 3 8 2" xfId="18897"/>
    <cellStyle name="常规 3 2 2 4 6" xfId="18898"/>
    <cellStyle name="常规 2 4 3 2 2 3" xfId="18899"/>
    <cellStyle name="常规 2 4 7 3 3" xfId="18900"/>
    <cellStyle name="常规 3 3 3 2 3 2 2" xfId="18901"/>
    <cellStyle name="常规 8 5 4 6" xfId="18902"/>
    <cellStyle name="常规 2 2 2 2 2 3 2 6 2" xfId="18903"/>
    <cellStyle name="常规 10 2 6 2 2 5 2" xfId="18904"/>
    <cellStyle name="常规 17 3 4 3" xfId="18905"/>
    <cellStyle name="常规 22 3 4 3" xfId="18906"/>
    <cellStyle name="常规 3 2 2 5 2 2" xfId="18907"/>
    <cellStyle name="常规 2 2 3 4 4 5" xfId="18908"/>
    <cellStyle name="常规 3 5 2 2 6" xfId="18909"/>
    <cellStyle name="常规 24 3 6 2" xfId="18910"/>
    <cellStyle name="常规 19 3 6 2" xfId="18911"/>
    <cellStyle name="常规 2 3 3 2 2 3 3 3" xfId="18912"/>
    <cellStyle name="常规 22 3 4 3 2" xfId="18913"/>
    <cellStyle name="常规 17 3 4 3 2" xfId="18914"/>
    <cellStyle name="常规 10 2 6 2 2 5 2 2" xfId="18915"/>
    <cellStyle name="常规 6 3 2 2 2 4 2 2 2" xfId="18916"/>
    <cellStyle name="常规 2 11 4 2 2" xfId="18917"/>
    <cellStyle name="60% - 强调文字颜色 2 2 2 2 2 4 2" xfId="18918"/>
    <cellStyle name="常规 3 2 2 5 2 2 2" xfId="18919"/>
    <cellStyle name="常规 3 5 2 2 6 2" xfId="18920"/>
    <cellStyle name="常规 2 2 3 4 4 5 2" xfId="18921"/>
    <cellStyle name="常规 17 3 4 3 2 2" xfId="18922"/>
    <cellStyle name="常规 22 3 4 3 2 2" xfId="18923"/>
    <cellStyle name="常规 7 9 2 3" xfId="18924"/>
    <cellStyle name="常规 6 3 2 2 6 2" xfId="18925"/>
    <cellStyle name="常规 3 2 2 5 2 3" xfId="18926"/>
    <cellStyle name="常规 2 2 3 4 4 6" xfId="18927"/>
    <cellStyle name="常规 3 5 2 2 7" xfId="18928"/>
    <cellStyle name="常规 3 2 2 5 3" xfId="18929"/>
    <cellStyle name="常规 17 3 4 4" xfId="18930"/>
    <cellStyle name="常规 22 3 4 4" xfId="18931"/>
    <cellStyle name="常规 10 2 6 2 2 5 3" xfId="18932"/>
    <cellStyle name="常规 2 3 9 2 2 2" xfId="18933"/>
    <cellStyle name="常规 3 2 2 5 3 2" xfId="18934"/>
    <cellStyle name="常规 2 6 4 3 2 2 3" xfId="18935"/>
    <cellStyle name="常规 3 5 2 3 6" xfId="18936"/>
    <cellStyle name="20% - 强调文字颜色 2 2 3 2 5" xfId="18937"/>
    <cellStyle name="常规 3 2 2 5 3 2 2" xfId="18938"/>
    <cellStyle name="60% - 强调文字颜色 2 2 2 2 3 4 2" xfId="18939"/>
    <cellStyle name="常规 3 2 2 5 3 3" xfId="18940"/>
    <cellStyle name="常规 3 2 2 5 4" xfId="18941"/>
    <cellStyle name="常规 3 2 2 5 4 2" xfId="18942"/>
    <cellStyle name="常规 2 4 6 2 2 3" xfId="18943"/>
    <cellStyle name="常规 17 3 4 5 2 2" xfId="18944"/>
    <cellStyle name="40% - 强调文字颜色 1 2 2 2 8" xfId="18945"/>
    <cellStyle name="常规 6 3 7 4 3" xfId="18946"/>
    <cellStyle name="强调文字颜色 3 2 2 2 10" xfId="18947"/>
    <cellStyle name="常规 2 8 2 2 3 3" xfId="18948"/>
    <cellStyle name="常规 3 2 2 5 4 3" xfId="18949"/>
    <cellStyle name="常规 3 2 2 5 5 2" xfId="18950"/>
    <cellStyle name="常规 51 2 2 2 2 2" xfId="18951"/>
    <cellStyle name="常规 46 2 2 2 2 2" xfId="18952"/>
    <cellStyle name="常规 6 7 2 4 2 2" xfId="18953"/>
    <cellStyle name="常规 3 2 2 6 2" xfId="18954"/>
    <cellStyle name="常规 5 6 3 3 2" xfId="18955"/>
    <cellStyle name="常规 29 2 2 5" xfId="18956"/>
    <cellStyle name="常规 34 2 2 5" xfId="18957"/>
    <cellStyle name="常规 14 5 3 2" xfId="18958"/>
    <cellStyle name="常规 7 2 5 6 3" xfId="18959"/>
    <cellStyle name="常规 17 3 5 3" xfId="18960"/>
    <cellStyle name="常规 22 3 5 3" xfId="18961"/>
    <cellStyle name="常规 10 2 6 2 2 6 2" xfId="18962"/>
    <cellStyle name="常规 6 3 2 2 2 4 3 2" xfId="18963"/>
    <cellStyle name="常规 2 11 5 2" xfId="18964"/>
    <cellStyle name="常规 40 4 3" xfId="18965"/>
    <cellStyle name="常规 35 4 3" xfId="18966"/>
    <cellStyle name="40% - 强调文字颜色 1 2 2 7 2" xfId="18967"/>
    <cellStyle name="解释性文本 2 3 2 3" xfId="18968"/>
    <cellStyle name="常规 6 2 2 2 2 4 4 2 2" xfId="18969"/>
    <cellStyle name="40% - 强调文字颜色 4 2 3 8 2" xfId="18970"/>
    <cellStyle name="常规 3 3 2 2 7" xfId="18971"/>
    <cellStyle name="常规 17 3 6 3" xfId="18972"/>
    <cellStyle name="常规 22 3 6 3" xfId="18973"/>
    <cellStyle name="常规 2 2 3 4 2 3 4 2 2" xfId="18974"/>
    <cellStyle name="常规 6 3 2 2 2 4 4 2" xfId="18975"/>
    <cellStyle name="常规 2 11 6 2" xfId="18976"/>
    <cellStyle name="20% - 强调文字颜色 1 19 2" xfId="18977"/>
    <cellStyle name="常规 19 2 3 3 2" xfId="18978"/>
    <cellStyle name="常规 24 2 3 3 2" xfId="18979"/>
    <cellStyle name="常规 3 3 2 3 6" xfId="18980"/>
    <cellStyle name="常规 17 3 7 2" xfId="18981"/>
    <cellStyle name="常规 22 3 7 2" xfId="18982"/>
    <cellStyle name="常规 15 5 2 7" xfId="18983"/>
    <cellStyle name="40% - 强调文字颜色 1 2 3 7 2" xfId="18984"/>
    <cellStyle name="解释性文本 2 4 2 3" xfId="18985"/>
    <cellStyle name="常规 36 4 3" xfId="18986"/>
    <cellStyle name="常规 41 4 3" xfId="18987"/>
    <cellStyle name="常规 10 2 3 2 2 4 3" xfId="18988"/>
    <cellStyle name="常规 24 2 3 3 2 2" xfId="18989"/>
    <cellStyle name="常规 39 2 3 4 3" xfId="18990"/>
    <cellStyle name="常规 24 2 3 4 2" xfId="18991"/>
    <cellStyle name="常规 24 2 3 5" xfId="18992"/>
    <cellStyle name="常规 2 12 2 2" xfId="18993"/>
    <cellStyle name="常规 55 6 2" xfId="18994"/>
    <cellStyle name="常规 60 6 2" xfId="18995"/>
    <cellStyle name="常规 7 3 3 3 2 2 5" xfId="18996"/>
    <cellStyle name="常规 3 2 3 3 2 2" xfId="18997"/>
    <cellStyle name="常规 2 2 3 2 4 2 7" xfId="18998"/>
    <cellStyle name="常规 21 2 4 6 3" xfId="18999"/>
    <cellStyle name="常规 10 2 6 2 3 3 2 2" xfId="19000"/>
    <cellStyle name="常规 17 4 2 3 2" xfId="19001"/>
    <cellStyle name="常规 22 4 2 3 2" xfId="19002"/>
    <cellStyle name="常规 7 3 3 3 2 2 6" xfId="19003"/>
    <cellStyle name="常规 3 2 3 3 2 3" xfId="19004"/>
    <cellStyle name="常规 6 2 5 2 3 2 2 2" xfId="19005"/>
    <cellStyle name="常规 17 4 2 3 3" xfId="19006"/>
    <cellStyle name="常规 22 4 2 3 3" xfId="19007"/>
    <cellStyle name="常规 11 9" xfId="19008"/>
    <cellStyle name="常规 3 2 2 3 4 5 2 2" xfId="19009"/>
    <cellStyle name="常规 17 4 2 4" xfId="19010"/>
    <cellStyle name="常规 22 4 2 4" xfId="19011"/>
    <cellStyle name="常规 10 2 6 2 3 3 3" xfId="19012"/>
    <cellStyle name="常规 2 9 3 2 5" xfId="19013"/>
    <cellStyle name="常规 7 4 7 6" xfId="19014"/>
    <cellStyle name="常规 60 6 3" xfId="19015"/>
    <cellStyle name="常规 55 6 3" xfId="19016"/>
    <cellStyle name="常规 2 12 2 3" xfId="19017"/>
    <cellStyle name="常规 2 5 7 2" xfId="19018"/>
    <cellStyle name="常规 7 3 3 3 2 3 5" xfId="19019"/>
    <cellStyle name="常规 3 2 3 3 3 2" xfId="19020"/>
    <cellStyle name="常规 17 4 2 4 2" xfId="19021"/>
    <cellStyle name="常规 22 4 2 4 2" xfId="19022"/>
    <cellStyle name="常规 2 4 3 3 6" xfId="19023"/>
    <cellStyle name="20% - 强调文字颜色 4 2 2 3" xfId="19024"/>
    <cellStyle name="常规 17 4 2 4 3" xfId="19025"/>
    <cellStyle name="常规 22 4 2 4 3" xfId="19026"/>
    <cellStyle name="常规 3 2 3 3 4 2" xfId="19027"/>
    <cellStyle name="常规 2 4 4 3 6" xfId="19028"/>
    <cellStyle name="解释性文本 2 2 5" xfId="19029"/>
    <cellStyle name="常规 29 7" xfId="19030"/>
    <cellStyle name="常规 34 7" xfId="19031"/>
    <cellStyle name="常规 7 2 8 5 2" xfId="19032"/>
    <cellStyle name="常规 17 4 2 5 3" xfId="19033"/>
    <cellStyle name="常规 22 4 2 5 3" xfId="19034"/>
    <cellStyle name="常规 3 2 3 3 5 2" xfId="19035"/>
    <cellStyle name="常规 17 4 2 6 2" xfId="19036"/>
    <cellStyle name="常规 22 4 2 6 2" xfId="19037"/>
    <cellStyle name="常规 17 4 3 2 2" xfId="19038"/>
    <cellStyle name="常规 22 4 3 2 2" xfId="19039"/>
    <cellStyle name="常规 2 4 3 2 2 2 5" xfId="19040"/>
    <cellStyle name="常规 17 4 3 2 3" xfId="19041"/>
    <cellStyle name="常规 22 4 3 2 3" xfId="19042"/>
    <cellStyle name="常规 2 4 3 2 2 2 6" xfId="19043"/>
    <cellStyle name="常规 17 4 3 3" xfId="19044"/>
    <cellStyle name="常规 22 4 3 3" xfId="19045"/>
    <cellStyle name="常规 10 2 6 2 3 4 2" xfId="19046"/>
    <cellStyle name="常规 2 12 3 2" xfId="19047"/>
    <cellStyle name="常规 55 7 2" xfId="19048"/>
    <cellStyle name="常规 60 7 2" xfId="19049"/>
    <cellStyle name="常规 3 2 3 4 2 2" xfId="19050"/>
    <cellStyle name="常规 4 2 3 2 2 4" xfId="19051"/>
    <cellStyle name="常规 14 3 6" xfId="19052"/>
    <cellStyle name="常规 3 2 3 4 2 2 2" xfId="19053"/>
    <cellStyle name="常规 2 6 6 8" xfId="19054"/>
    <cellStyle name="常规 2 2 5 2 2 4 3" xfId="19055"/>
    <cellStyle name="强调文字颜色 1 2 4 2" xfId="19056"/>
    <cellStyle name="常规 2 5 2 3 6" xfId="19057"/>
    <cellStyle name="20% - 强调文字颜色 1 2 3 2 5" xfId="19058"/>
    <cellStyle name="常规 3 2 3 4 2 3" xfId="19059"/>
    <cellStyle name="常规 2 2 2 7 3 2 2" xfId="19060"/>
    <cellStyle name="常规 6 6 2 4 3 3 2 2" xfId="19061"/>
    <cellStyle name="常规 17 4 3 3 3" xfId="19062"/>
    <cellStyle name="常规 22 4 3 3 3" xfId="19063"/>
    <cellStyle name="常规 2 4 3 2 2 3 6" xfId="19064"/>
    <cellStyle name="常规 6 2 5 2 3 3 2 2" xfId="19065"/>
    <cellStyle name="常规 10 2 6 2 3 4 3" xfId="19066"/>
    <cellStyle name="常规 17 4 3 4" xfId="19067"/>
    <cellStyle name="常规 22 4 3 4" xfId="19068"/>
    <cellStyle name="常规 3 2 3 4 3 2" xfId="19069"/>
    <cellStyle name="常规 17 4 3 4 2" xfId="19070"/>
    <cellStyle name="常规 22 4 3 4 2" xfId="19071"/>
    <cellStyle name="常规 17 4 3 4 2 2" xfId="19072"/>
    <cellStyle name="常规 22 4 3 4 2 2" xfId="19073"/>
    <cellStyle name="常规 3 2 2 2 4 4" xfId="19074"/>
    <cellStyle name="20% - 强调文字颜色 5 2 2 3" xfId="19075"/>
    <cellStyle name="常规 2 5 3 3 6" xfId="19076"/>
    <cellStyle name="常规 5 5 3 3 3 2" xfId="19077"/>
    <cellStyle name="常规 28 2 2 6 2" xfId="19078"/>
    <cellStyle name="常规 33 2 2 6 2" xfId="19079"/>
    <cellStyle name="常规 3 2 3 4 3 3" xfId="19080"/>
    <cellStyle name="常规 17 4 3 4 3" xfId="19081"/>
    <cellStyle name="常规 22 4 3 4 3" xfId="19082"/>
    <cellStyle name="常规 7 2 9 4 2 2" xfId="19083"/>
    <cellStyle name="常规 3 2 3 4 4" xfId="19084"/>
    <cellStyle name="常规 3 2 3 4 4 2" xfId="19085"/>
    <cellStyle name="常规 17 4 4 2" xfId="19086"/>
    <cellStyle name="常规 22 4 4 2" xfId="19087"/>
    <cellStyle name="常规 4 2 3 5 3 2 2" xfId="19088"/>
    <cellStyle name="强调文字颜色 1 2 11 2 2" xfId="19089"/>
    <cellStyle name="常规 17 4 4 3" xfId="19090"/>
    <cellStyle name="常规 22 4 4 3" xfId="19091"/>
    <cellStyle name="常规 10 2 6 2 3 5 2" xfId="19092"/>
    <cellStyle name="常规 6 3 2 2 2 5 2 2" xfId="19093"/>
    <cellStyle name="常规 2 12 4 2" xfId="19094"/>
    <cellStyle name="常规 55 8 2" xfId="19095"/>
    <cellStyle name="常规 17 4 5" xfId="19096"/>
    <cellStyle name="常规 22 4 5" xfId="19097"/>
    <cellStyle name="常规 4 2 3 5 3 3" xfId="19098"/>
    <cellStyle name="强调文字颜色 1 2 11 3" xfId="19099"/>
    <cellStyle name="常规 17 4 5 2" xfId="19100"/>
    <cellStyle name="常规 22 4 5 2" xfId="19101"/>
    <cellStyle name="常规 6 7 2 5 2 2" xfId="19102"/>
    <cellStyle name="常规 3 2 3 6 2" xfId="19103"/>
    <cellStyle name="常规 17 4 5 3" xfId="19104"/>
    <cellStyle name="常规 22 4 5 3" xfId="19105"/>
    <cellStyle name="常规 2 12 5 2" xfId="19106"/>
    <cellStyle name="常规 7 3 2 2 2 2 2" xfId="19107"/>
    <cellStyle name="常规 3 9 3 2 4" xfId="19108"/>
    <cellStyle name="60% - 强调文字颜色 6 2 3 4 3" xfId="19109"/>
    <cellStyle name="常规 24 2 4 2" xfId="19110"/>
    <cellStyle name="常规 19 2 4 2" xfId="19111"/>
    <cellStyle name="常规 2 2 3 3 2 5" xfId="19112"/>
    <cellStyle name="常规 2 2 3 3 3 5 2" xfId="19113"/>
    <cellStyle name="常规 24 2 5 2 2" xfId="19114"/>
    <cellStyle name="常规 17 4 6" xfId="19115"/>
    <cellStyle name="常规 22 4 6" xfId="19116"/>
    <cellStyle name="常规 17 4 6 2" xfId="19117"/>
    <cellStyle name="常规 22 4 6 2" xfId="19118"/>
    <cellStyle name="常规 3 3 3 2 6" xfId="19119"/>
    <cellStyle name="常规 2 12 6 2" xfId="19120"/>
    <cellStyle name="常规 7 3 2 2 2 3 2" xfId="19121"/>
    <cellStyle name="常规 2 2 3 3 2 6" xfId="19122"/>
    <cellStyle name="常规 19 2 4 3" xfId="19123"/>
    <cellStyle name="常规 24 2 4 3" xfId="19124"/>
    <cellStyle name="常规 2 2 3 3 3 5 3" xfId="19125"/>
    <cellStyle name="常规 17 4 7" xfId="19126"/>
    <cellStyle name="常规 22 4 7" xfId="19127"/>
    <cellStyle name="常规 19 2 4 3 2" xfId="19128"/>
    <cellStyle name="常规 2 2 3 3 2 6 2" xfId="19129"/>
    <cellStyle name="常规 19 2 4 4" xfId="19130"/>
    <cellStyle name="常规 2 2 3 3 2 7" xfId="19131"/>
    <cellStyle name="常规 17 5 2 2 2" xfId="19132"/>
    <cellStyle name="常规 22 5 2 2 2" xfId="19133"/>
    <cellStyle name="检查单元格 2 2 8" xfId="19134"/>
    <cellStyle name="常规 3 2 4 3 2" xfId="19135"/>
    <cellStyle name="20% - 强调文字颜色 6 2 6 4 3" xfId="19136"/>
    <cellStyle name="常规 17 5 2 3" xfId="19137"/>
    <cellStyle name="常规 22 5 2 3" xfId="19138"/>
    <cellStyle name="常规 3 5 2 3 2" xfId="19139"/>
    <cellStyle name="常规 15 2 2 2 3 3 2" xfId="19140"/>
    <cellStyle name="强调文字颜色 1 2 6 2 2" xfId="19141"/>
    <cellStyle name="常规 2 13 2 2" xfId="19142"/>
    <cellStyle name="常规 56 6 2" xfId="19143"/>
    <cellStyle name="40% - 强调文字颜色 3 6" xfId="19144"/>
    <cellStyle name="常规 17 5 3 2 2" xfId="19145"/>
    <cellStyle name="常规 22 5 3 2 2" xfId="19146"/>
    <cellStyle name="常规 2 4 3 3 2 2 5" xfId="19147"/>
    <cellStyle name="检查单元格 2 3 8" xfId="19148"/>
    <cellStyle name="常规 3 2 4 4 2" xfId="19149"/>
    <cellStyle name="常规 17 5 3 3" xfId="19150"/>
    <cellStyle name="常规 22 5 3 3" xfId="19151"/>
    <cellStyle name="常规 3 5 2 4 2" xfId="19152"/>
    <cellStyle name="常规 4 2 3 5 4 2 2" xfId="19153"/>
    <cellStyle name="常规 6 6 2 3 2 2 5" xfId="19154"/>
    <cellStyle name="常规 17 5 4 2" xfId="19155"/>
    <cellStyle name="常规 22 5 4 2" xfId="19156"/>
    <cellStyle name="常规 8 3 4 2 2 2" xfId="19157"/>
    <cellStyle name="常规 2 2 2 3 2 2 5 2" xfId="19158"/>
    <cellStyle name="常规 3 2 4 5 2" xfId="19159"/>
    <cellStyle name="常规 4 2 3 5 4 3" xfId="19160"/>
    <cellStyle name="常规 17 5 5" xfId="19161"/>
    <cellStyle name="常规 22 5 5" xfId="19162"/>
    <cellStyle name="常规 8 3 4 2 3" xfId="19163"/>
    <cellStyle name="常规 2 2 2 3 2 2 6" xfId="19164"/>
    <cellStyle name="常规 6 6 2 3 2 3 5" xfId="19165"/>
    <cellStyle name="常规 17 5 5 2" xfId="19166"/>
    <cellStyle name="常规 22 5 5 2" xfId="19167"/>
    <cellStyle name="常规 37 2 2 4" xfId="19168"/>
    <cellStyle name="常规 42 2 2 4" xfId="19169"/>
    <cellStyle name="常规 3 7" xfId="19170"/>
    <cellStyle name="常规 3 3 5 3 4" xfId="19171"/>
    <cellStyle name="常规 3 2 4 6 2" xfId="19172"/>
    <cellStyle name="常规 6 7 2 6 2 2" xfId="19173"/>
    <cellStyle name="40% - 强调文字颜色 6 6" xfId="19174"/>
    <cellStyle name="常规 2 13 5 2" xfId="19175"/>
    <cellStyle name="常规 7 3 2 2 3 2 2" xfId="19176"/>
    <cellStyle name="常规 3 2 2 3 10" xfId="19177"/>
    <cellStyle name="常规 18 8 2" xfId="19178"/>
    <cellStyle name="常规 23 8 2" xfId="19179"/>
    <cellStyle name="常规 2 2 3 2 9 3" xfId="19180"/>
    <cellStyle name="常规 5 2 7 6" xfId="19181"/>
    <cellStyle name="常规 2 2 3 3 3 5" xfId="19182"/>
    <cellStyle name="常规 19 2 5 2" xfId="19183"/>
    <cellStyle name="常规 24 2 5 2" xfId="19184"/>
    <cellStyle name="常规 2 2 3 3 3 6 2" xfId="19185"/>
    <cellStyle name="20% - 强调文字颜色 6 2 2 11" xfId="19186"/>
    <cellStyle name="常规 17 5 6" xfId="19187"/>
    <cellStyle name="常规 22 5 6" xfId="19188"/>
    <cellStyle name="常规 2 2 3 3 3 6" xfId="19189"/>
    <cellStyle name="常规 24 2 5 3" xfId="19190"/>
    <cellStyle name="20% - 强调文字颜色 6 2 2 12" xfId="19191"/>
    <cellStyle name="常规 2 2 3 3 3 6 3" xfId="19192"/>
    <cellStyle name="20% - 强调文字颜色 3 2 2 2 3 3 3" xfId="19193"/>
    <cellStyle name="警告文本 2 2 2 5 2 2" xfId="19194"/>
    <cellStyle name="常规 2 2 2 2 4 2 4 2 2" xfId="19195"/>
    <cellStyle name="常规 3 9 2 2 5 3" xfId="19196"/>
    <cellStyle name="60% - 强调文字颜色 6 2 2 4 4 3" xfId="19197"/>
    <cellStyle name="常规 3 2 5 3 2" xfId="19198"/>
    <cellStyle name="常规 7 2 2 3 2 2 4 2" xfId="19199"/>
    <cellStyle name="好 2 7 2 2 2" xfId="19200"/>
    <cellStyle name="常规 2 14 2 2" xfId="19201"/>
    <cellStyle name="常规 57 6 2" xfId="19202"/>
    <cellStyle name="常规 62 6 2" xfId="19203"/>
    <cellStyle name="常规 17 6 3 2 2" xfId="19204"/>
    <cellStyle name="常规 22 6 3 2 2" xfId="19205"/>
    <cellStyle name="60% - 强调文字颜色 6 2 2 5 4 3" xfId="19206"/>
    <cellStyle name="常规 3 9 2 3 5 3" xfId="19207"/>
    <cellStyle name="常规 3 2 5 4 2" xfId="19208"/>
    <cellStyle name="常规 7 2 2 3 2 2 5 2" xfId="19209"/>
    <cellStyle name="常规 22 6 4" xfId="19210"/>
    <cellStyle name="常规 17 6 4" xfId="19211"/>
    <cellStyle name="常规 4 2 3 5 5 2" xfId="19212"/>
    <cellStyle name="常规 47 2 3 2 2 2" xfId="19213"/>
    <cellStyle name="常规 52 2 3 2 2 2" xfId="19214"/>
    <cellStyle name="常规 6 3 4 2 6 3" xfId="19215"/>
    <cellStyle name="常规 2 2 4 2 4 6 2" xfId="19216"/>
    <cellStyle name="常规 10 6 6 2 2" xfId="19217"/>
    <cellStyle name="常规 6 2 2 9 2" xfId="19218"/>
    <cellStyle name="常规 3 2 5 5 2" xfId="19219"/>
    <cellStyle name="常规 4 2 3 5 5 3" xfId="19220"/>
    <cellStyle name="常规 6 3 3 2 2 3 3 2 2" xfId="19221"/>
    <cellStyle name="常规 17 6 5" xfId="19222"/>
    <cellStyle name="常规 22 6 5" xfId="19223"/>
    <cellStyle name="常规 2 2 2 3 2 3 6" xfId="19224"/>
    <cellStyle name="常规 8 3 4 3 3" xfId="19225"/>
    <cellStyle name="常规 17 6 5 2" xfId="19226"/>
    <cellStyle name="常规 7 10 3" xfId="19227"/>
    <cellStyle name="常规 17 6 5 2 2" xfId="19228"/>
    <cellStyle name="常规 7 10 3 2" xfId="19229"/>
    <cellStyle name="常规 3 2 5 6 2" xfId="19230"/>
    <cellStyle name="常规 6 7 2 7 2 2" xfId="19231"/>
    <cellStyle name="常规 17 6 6" xfId="19232"/>
    <cellStyle name="常规 6 3 2 2 2 2 2 2 3" xfId="19233"/>
    <cellStyle name="常规 24 2 6 2 2" xfId="19234"/>
    <cellStyle name="常规 2 2 3 3 4 5 2" xfId="19235"/>
    <cellStyle name="常规 6 2 5 2 5 3" xfId="19236"/>
    <cellStyle name="常规 2 2 3 2 10 2" xfId="19237"/>
    <cellStyle name="计算 2 2 6" xfId="19238"/>
    <cellStyle name="常规 2 9" xfId="19239"/>
    <cellStyle name="解释性文本 2 2 2 10" xfId="19240"/>
    <cellStyle name="常规 3 3 5 2 6" xfId="19241"/>
    <cellStyle name="常规 17 6 6 2" xfId="19242"/>
    <cellStyle name="常规 7 11 3" xfId="19243"/>
    <cellStyle name="常规 2 2 3 3 4 6" xfId="19244"/>
    <cellStyle name="常规 24 2 6 3" xfId="19245"/>
    <cellStyle name="常规 17 8 3" xfId="19246"/>
    <cellStyle name="常规 22 8 3" xfId="19247"/>
    <cellStyle name="常规 17 9 2" xfId="19248"/>
    <cellStyle name="常规 22 9 2" xfId="19249"/>
    <cellStyle name="常规 17 9 3" xfId="19250"/>
    <cellStyle name="常规 22 9 3" xfId="19251"/>
    <cellStyle name="40% - 强调文字颜色 4 2 2 4 2 3" xfId="19252"/>
    <cellStyle name="常规 18 2 2 2 2" xfId="19253"/>
    <cellStyle name="常规 23 2 2 2 2" xfId="19254"/>
    <cellStyle name="常规 2 2 3 2 3 3 2 2" xfId="19255"/>
    <cellStyle name="40% - 强调文字颜色 4 2 2 4 3 3" xfId="19256"/>
    <cellStyle name="常规 18 2 2 3 2" xfId="19257"/>
    <cellStyle name="常规 23 2 2 3 2" xfId="19258"/>
    <cellStyle name="常规 2 2 3 2 3 3 3 2" xfId="19259"/>
    <cellStyle name="常规 8 2 3 2 2 2 4 2 2" xfId="19260"/>
    <cellStyle name="常规 2 2 9 5 6" xfId="19261"/>
    <cellStyle name="常规 5 3 2 2 7" xfId="19262"/>
    <cellStyle name="常规 18 2 2 3 3" xfId="19263"/>
    <cellStyle name="常规 23 2 2 3 3" xfId="19264"/>
    <cellStyle name="常规 2 2 3 2 3 3 3 3" xfId="19265"/>
    <cellStyle name="40% - 强调文字颜色 4 2 2 4 4 3" xfId="19266"/>
    <cellStyle name="常规 18 2 2 4 2" xfId="19267"/>
    <cellStyle name="常规 23 2 2 4 2" xfId="19268"/>
    <cellStyle name="常规 2 2 3 2 3 3 4 2" xfId="19269"/>
    <cellStyle name="常规 10 2 4 3 6" xfId="19270"/>
    <cellStyle name="常规 6 4 3 6 2 3" xfId="19271"/>
    <cellStyle name="常规 3 2 2 3 2 4 4 2 2" xfId="19272"/>
    <cellStyle name="常规 2 2 3 2 5 3 3" xfId="19273"/>
    <cellStyle name="常规 6 15 4 2 2" xfId="19274"/>
    <cellStyle name="常规 10 2 4 4 6" xfId="19275"/>
    <cellStyle name="常规 6 4 3 6 3 3" xfId="19276"/>
    <cellStyle name="常规 2 2 3 2 3 3 7" xfId="19277"/>
    <cellStyle name="常规 9 2 5 3 4" xfId="19278"/>
    <cellStyle name="常规 21 2 3 7 3" xfId="19279"/>
    <cellStyle name="常规 10 7 4 4 2 2" xfId="19280"/>
    <cellStyle name="常规 18 2 2 7" xfId="19281"/>
    <cellStyle name="常规 23 2 2 7" xfId="19282"/>
    <cellStyle name="常规 3 2 3 2 3 2" xfId="19283"/>
    <cellStyle name="常规 2 2 4 2 5 2 2" xfId="19284"/>
    <cellStyle name="常规 6 3 4 3 2 3" xfId="19285"/>
    <cellStyle name="常规 6 9 3 7 3" xfId="19286"/>
    <cellStyle name="常规 14 2 4 2 2" xfId="19287"/>
    <cellStyle name="常规 6 6 2 2 3 2 4 2 2" xfId="19288"/>
    <cellStyle name="常规 3 4 2 3 2" xfId="19289"/>
    <cellStyle name="常规 21 5 2 3" xfId="19290"/>
    <cellStyle name="常规 3 4 2 3 2 2" xfId="19291"/>
    <cellStyle name="常规 21 5 2 3 2" xfId="19292"/>
    <cellStyle name="常规 2 2 4 3" xfId="19293"/>
    <cellStyle name="常规 23 2 7 2" xfId="19294"/>
    <cellStyle name="常规 18 2 7 2" xfId="19295"/>
    <cellStyle name="常规 2 2 2 3 5 5" xfId="19296"/>
    <cellStyle name="常规 2 2 2 4 5 2" xfId="19297"/>
    <cellStyle name="常规 3 4 2 3 3" xfId="19298"/>
    <cellStyle name="常规 21 5 2 4" xfId="19299"/>
    <cellStyle name="40% - 强调文字颜色 2 2 2 2 2 3" xfId="19300"/>
    <cellStyle name="常规 5 6 2 3 3 2" xfId="19301"/>
    <cellStyle name="常规 2 4 4 4 5 2 2" xfId="19302"/>
    <cellStyle name="常规 9 2 3 4 4 2 2" xfId="19303"/>
    <cellStyle name="检查单元格 2 9 3" xfId="19304"/>
    <cellStyle name="常规 9 3 9" xfId="19305"/>
    <cellStyle name="常规 2 6 4 6 3" xfId="19306"/>
    <cellStyle name="常规 3 4 2 4 2" xfId="19307"/>
    <cellStyle name="常规 21 5 3 3" xfId="19308"/>
    <cellStyle name="警告文本 2 10 3" xfId="19309"/>
    <cellStyle name="常规 18 5 2 2" xfId="19310"/>
    <cellStyle name="常规 23 5 2 2" xfId="19311"/>
    <cellStyle name="常规 2 2 3 2 6 3 2" xfId="19312"/>
    <cellStyle name="常规 6 2 4 4 3 3" xfId="19313"/>
    <cellStyle name="常规 18 9" xfId="19314"/>
    <cellStyle name="常规 23 9" xfId="19315"/>
    <cellStyle name="常规 19 2 2 5 2" xfId="19316"/>
    <cellStyle name="常规 24 2 2 5 2" xfId="19317"/>
    <cellStyle name="常规 9 3 5 3 2 2" xfId="19318"/>
    <cellStyle name="常规 2 2 3 3 3 3 5 2" xfId="19319"/>
    <cellStyle name="常规 7 5 3 2 4 3" xfId="19320"/>
    <cellStyle name="常规 47 2 2 6" xfId="19321"/>
    <cellStyle name="常规 52 2 2 6" xfId="19322"/>
    <cellStyle name="常规 19 2 2 6" xfId="19323"/>
    <cellStyle name="常规 24 2 2 6" xfId="19324"/>
    <cellStyle name="常规 6 2 3 2 4 4 2 2" xfId="19325"/>
    <cellStyle name="常规 2 2 3 3 3 3 6" xfId="19326"/>
    <cellStyle name="常规 9 3 5 3 3" xfId="19327"/>
    <cellStyle name="常规 19 2 2 6 2" xfId="19328"/>
    <cellStyle name="常规 24 2 2 6 2" xfId="19329"/>
    <cellStyle name="常规 22 5 2 2 2 2" xfId="19330"/>
    <cellStyle name="常规 6 5 2 2 2 3 4 2" xfId="19331"/>
    <cellStyle name="常规 5 2 11" xfId="19332"/>
    <cellStyle name="常规 2 3 5 2 2 2 3" xfId="19333"/>
    <cellStyle name="常规 19 2 2 7" xfId="19334"/>
    <cellStyle name="常规 24 2 2 7" xfId="19335"/>
    <cellStyle name="常规 6 6 2 2 2 4 2 2" xfId="19336"/>
    <cellStyle name="常规 3 2 4 2 3 2" xfId="19337"/>
    <cellStyle name="常规 19 2 6" xfId="19338"/>
    <cellStyle name="常规 24 2 6" xfId="19339"/>
    <cellStyle name="常规 2 2 14 2" xfId="19340"/>
    <cellStyle name="常规 2 2 3 3 3 7" xfId="19341"/>
    <cellStyle name="常规 3 4 3 3 2" xfId="19342"/>
    <cellStyle name="常规 21 6 2 3" xfId="19343"/>
    <cellStyle name="常规 19 2 7" xfId="19344"/>
    <cellStyle name="常规 24 2 7" xfId="19345"/>
    <cellStyle name="常规 2 2 14 3" xfId="19346"/>
    <cellStyle name="常规 2 2 3 3 3 8" xfId="19347"/>
    <cellStyle name="常规 3 4 3 3 2 2" xfId="19348"/>
    <cellStyle name="常规 2 2 3 3 5 5" xfId="19349"/>
    <cellStyle name="常规 19 2 7 2" xfId="19350"/>
    <cellStyle name="常规 24 2 7 2" xfId="19351"/>
    <cellStyle name="20% - 强调文字颜色 2 2 2 2 5" xfId="19352"/>
    <cellStyle name="常规 22 7 6" xfId="19353"/>
    <cellStyle name="常规 2 2 2 5 5 2" xfId="19354"/>
    <cellStyle name="常规 50 2 2 2 2 2" xfId="19355"/>
    <cellStyle name="常规 45 2 2 2 2 2" xfId="19356"/>
    <cellStyle name="常规 3 4 3 3 3" xfId="19357"/>
    <cellStyle name="常规 6 3 3 4 2 5 2" xfId="19358"/>
    <cellStyle name="常规 19 2 8" xfId="19359"/>
    <cellStyle name="常规 24 2 8" xfId="19360"/>
    <cellStyle name="常规 2 2 14 4" xfId="19361"/>
    <cellStyle name="40% - 强调文字颜色 2 2 2 3 2 3" xfId="19362"/>
    <cellStyle name="常规 2 4 4 4 6 2 2" xfId="19363"/>
    <cellStyle name="常规 2 4 3 2 2 2 4 3" xfId="19364"/>
    <cellStyle name="常规 7 2 7 2 3 2 2" xfId="19365"/>
    <cellStyle name="常规 8 2 3 2 9" xfId="19366"/>
    <cellStyle name="常规 23 4 6" xfId="19367"/>
    <cellStyle name="常规 2 2 3 2 5 7" xfId="19368"/>
    <cellStyle name="常规 3 2 2 2 3 2 2 5 2 2" xfId="19369"/>
    <cellStyle name="常规 3 4 3 4 2" xfId="19370"/>
    <cellStyle name="常规 21 6 3 3" xfId="19371"/>
    <cellStyle name="常规 3 2 2 2 3 2 2 5 3" xfId="19372"/>
    <cellStyle name="常规 19 3 7" xfId="19373"/>
    <cellStyle name="常规 24 3 7" xfId="19374"/>
    <cellStyle name="常规 2 2 15 3" xfId="19375"/>
    <cellStyle name="常规 3 6 3 2 3 2 2" xfId="19376"/>
    <cellStyle name="常规 19 5 2 2" xfId="19377"/>
    <cellStyle name="常规 24 5 2 2" xfId="19378"/>
    <cellStyle name="常规 3 2 2 2 3 2 3 5 2" xfId="19379"/>
    <cellStyle name="常规 5 2 2 4 2 4" xfId="19380"/>
    <cellStyle name="常规 9 6 4 6" xfId="19381"/>
    <cellStyle name="常规 3 3 3 3 4 2 2" xfId="19382"/>
    <cellStyle name="常规 6 6 3 2 2 3 2 3" xfId="19383"/>
    <cellStyle name="常规 58 4 5" xfId="19384"/>
    <cellStyle name="常规 2 2 2 6 3" xfId="19385"/>
    <cellStyle name="常规 6 6 2 4 2 3" xfId="19386"/>
    <cellStyle name="40% - 强调文字颜色 5 20 2" xfId="19387"/>
    <cellStyle name="40% - 强调文字颜色 5 15 2" xfId="19388"/>
    <cellStyle name="常规 2 10 2" xfId="19389"/>
    <cellStyle name="常规 48 6" xfId="19390"/>
    <cellStyle name="常规 53 6" xfId="19391"/>
    <cellStyle name="常规 3 4 3 6 2" xfId="19392"/>
    <cellStyle name="常规 6 7 4 5 2 2" xfId="19393"/>
    <cellStyle name="常规 6 5 2 2 2 2 3 4" xfId="19394"/>
    <cellStyle name="常规 6 3 2 2 2 3 3 2 2" xfId="19395"/>
    <cellStyle name="常规 2 10 5 2 2" xfId="19396"/>
    <cellStyle name="常规 2 4 4 2 4 4" xfId="19397"/>
    <cellStyle name="常规 3 3 2 6 7" xfId="19398"/>
    <cellStyle name="常规 2 10 5 3" xfId="19399"/>
    <cellStyle name="常规 6 3 2 2 2 3 3 3" xfId="19400"/>
    <cellStyle name="常规 6 3 2 2 2 3 4 2 2" xfId="19401"/>
    <cellStyle name="常规 2 10 6 2 2" xfId="19402"/>
    <cellStyle name="常规 2 2 2 2 4 2 2 3" xfId="19403"/>
    <cellStyle name="常规 7 2 5 3 3 4 2 2" xfId="19404"/>
    <cellStyle name="常规 6 3 2 2 2 3 4 3" xfId="19405"/>
    <cellStyle name="常规 2 10 6 3" xfId="19406"/>
    <cellStyle name="常规 54 2 6 2" xfId="19407"/>
    <cellStyle name="常规 49 2 6 2" xfId="19408"/>
    <cellStyle name="常规 6 3 2 2 2 3 5" xfId="19409"/>
    <cellStyle name="常规 2 10 7" xfId="19410"/>
    <cellStyle name="常规 2 4 5 3 4 2" xfId="19411"/>
    <cellStyle name="常规 2 5 3 2 2 4 2 2" xfId="19412"/>
    <cellStyle name="常规 2 2 2 6 4" xfId="19413"/>
    <cellStyle name="常规 6 6 2 4 2 4" xfId="19414"/>
    <cellStyle name="常规 3 2 2 6 2 2" xfId="19415"/>
    <cellStyle name="常规 6 7 2 4 2 2 2" xfId="19416"/>
    <cellStyle name="常规 34 2 2 5 2" xfId="19417"/>
    <cellStyle name="常规 29 2 2 5 2" xfId="19418"/>
    <cellStyle name="常规 5 6 3 3 2 2" xfId="19419"/>
    <cellStyle name="强调文字颜色 4 2 2 2 2 3 3" xfId="19420"/>
    <cellStyle name="常规 6 3 2 2 2 4 3 2 2" xfId="19421"/>
    <cellStyle name="常规 2 11 5 2 2" xfId="19422"/>
    <cellStyle name="常规 3 2 2 6 3" xfId="19423"/>
    <cellStyle name="常规 6 7 2 4 2 3" xfId="19424"/>
    <cellStyle name="常规 6 3 2 2 2 4 3 3" xfId="19425"/>
    <cellStyle name="常规 2 11 5 3" xfId="19426"/>
    <cellStyle name="常规 6 3 2 2 2 4 5" xfId="19427"/>
    <cellStyle name="常规 49 2 7 2" xfId="19428"/>
    <cellStyle name="常规 54 2 7 2" xfId="19429"/>
    <cellStyle name="常规 2 11 7" xfId="19430"/>
    <cellStyle name="常规 2 4 5 3 5 2" xfId="19431"/>
    <cellStyle name="常规 3 2 3 5 2 2" xfId="19432"/>
    <cellStyle name="常规 3 6 2 2 6" xfId="19433"/>
    <cellStyle name="常规 30 3 6 2" xfId="19434"/>
    <cellStyle name="常规 25 3 6 2" xfId="19435"/>
    <cellStyle name="常规 2 12 4 3" xfId="19436"/>
    <cellStyle name="常规 2 5 9 2" xfId="19437"/>
    <cellStyle name="常规 7 3 2 2 2 2 2 2" xfId="19438"/>
    <cellStyle name="常规 2 12 5 2 2" xfId="19439"/>
    <cellStyle name="常规 2 3 2 4" xfId="19440"/>
    <cellStyle name="常规 2 4 3 2 3 3 3" xfId="19441"/>
    <cellStyle name="常规 3 2 2 5 6 3" xfId="19442"/>
    <cellStyle name="常规 2 12 5 3" xfId="19443"/>
    <cellStyle name="常规 7 3 2 2 2 2 3" xfId="19444"/>
    <cellStyle name="常规 2 12 6" xfId="19445"/>
    <cellStyle name="常规 7 3 2 2 2 3" xfId="19446"/>
    <cellStyle name="检查单元格 2 2 8 2" xfId="19447"/>
    <cellStyle name="常规 3 2 4 3 2 2" xfId="19448"/>
    <cellStyle name="常规 22 5 2 3 2" xfId="19449"/>
    <cellStyle name="常规 3 5 2 3 2 2" xfId="19450"/>
    <cellStyle name="常规 22 5 2 4" xfId="19451"/>
    <cellStyle name="常规 2 2 3 4 5 2" xfId="19452"/>
    <cellStyle name="20% - 强调文字颜色 2 2 3 2 2" xfId="19453"/>
    <cellStyle name="常规 3 5 2 3 3" xfId="19454"/>
    <cellStyle name="常规 56 6 3" xfId="19455"/>
    <cellStyle name="常规 2 13 2 3" xfId="19456"/>
    <cellStyle name="40% - 强调文字颜色 3 7" xfId="19457"/>
    <cellStyle name="常规 3 2 4 4" xfId="19458"/>
    <cellStyle name="常规 2 13 3" xfId="19459"/>
    <cellStyle name="常规 56 7" xfId="19460"/>
    <cellStyle name="检查单元格 2 3 8 2" xfId="19461"/>
    <cellStyle name="常规 3 2 4 4 2 2" xfId="19462"/>
    <cellStyle name="常规 2 4 3 3 2 3 5" xfId="19463"/>
    <cellStyle name="常规 22 5 3 3 2" xfId="19464"/>
    <cellStyle name="常规 3 5 2 4 2 2" xfId="19465"/>
    <cellStyle name="常规 3 9 4 4 2 2" xfId="19466"/>
    <cellStyle name="常规 2 8 2 5 3" xfId="19467"/>
    <cellStyle name="常规 22 5 3 4" xfId="19468"/>
    <cellStyle name="20% - 强调文字颜色 2 2 3 3 2" xfId="19469"/>
    <cellStyle name="常规 3 5 2 4 3" xfId="19470"/>
    <cellStyle name="常规 2 2 3 4 6 2" xfId="19471"/>
    <cellStyle name="常规 2 13 4" xfId="19472"/>
    <cellStyle name="常规 56 8" xfId="19473"/>
    <cellStyle name="常规 6 3 2 2 2 6 2" xfId="19474"/>
    <cellStyle name="常规 2 13 6" xfId="19475"/>
    <cellStyle name="常规 7 3 2 2 3 3" xfId="19476"/>
    <cellStyle name="常规 3 2 5 4" xfId="19477"/>
    <cellStyle name="常规 7 2 2 3 2 2 5" xfId="19478"/>
    <cellStyle name="好 2 7 2 3" xfId="19479"/>
    <cellStyle name="常规 6 10 3 4 2 3" xfId="19480"/>
    <cellStyle name="常规 2 3 2 2 2 7 2" xfId="19481"/>
    <cellStyle name="计算 2 2 10 2" xfId="19482"/>
    <cellStyle name="链接单元格 2 2 2 2 3" xfId="19483"/>
    <cellStyle name="常规 3 2 6 3 2" xfId="19484"/>
    <cellStyle name="好 2 7 3 2 2" xfId="19485"/>
    <cellStyle name="常规 7 2 2 3 2 3 4 2" xfId="19486"/>
    <cellStyle name="标题 4 2 2 7" xfId="19487"/>
    <cellStyle name="60% - 强调文字颜色 4 2 6 2" xfId="19488"/>
    <cellStyle name="常规 18 3 3 2" xfId="19489"/>
    <cellStyle name="常规 23 3 3 2" xfId="19490"/>
    <cellStyle name="常规 2 15 2 2" xfId="19491"/>
    <cellStyle name="常规 58 6 2" xfId="19492"/>
    <cellStyle name="好 2 7 3 3" xfId="19493"/>
    <cellStyle name="常规 3 2 6 4" xfId="19494"/>
    <cellStyle name="常规 7 2 2 3 2 3 5" xfId="19495"/>
    <cellStyle name="好 2 7 5 2" xfId="19496"/>
    <cellStyle name="常规 6 6 2 2 2 3 3 2 2" xfId="19497"/>
    <cellStyle name="常规 3 2 8 3" xfId="19498"/>
    <cellStyle name="常规 2 2 2 2 2 5 3 3" xfId="19499"/>
    <cellStyle name="20% - 强调文字颜色 1 2 2 2 2" xfId="19500"/>
    <cellStyle name="常规 3 2 8 4" xfId="19501"/>
    <cellStyle name="常规 6 6 3 6 3 3" xfId="19502"/>
    <cellStyle name="20% - 强调文字颜色 5 2 2 2 3 2 2" xfId="19503"/>
    <cellStyle name="常规 2 2 3 3 2 2 3 4 2 2" xfId="19504"/>
    <cellStyle name="常规 3 2 9 3" xfId="19505"/>
    <cellStyle name="常规 2 2 2 2 2 5 4 3" xfId="19506"/>
    <cellStyle name="常规 5 4 4 4" xfId="19507"/>
    <cellStyle name="常规 2 2 10 2 2 2 2" xfId="19508"/>
    <cellStyle name="常规 2 2 10 2 3" xfId="19509"/>
    <cellStyle name="60% - 强调文字颜色 1 2 2 10" xfId="19510"/>
    <cellStyle name="常规 2 2 10 2 3 2 2" xfId="19511"/>
    <cellStyle name="强调文字颜色 3 2 2 2 8 2" xfId="19512"/>
    <cellStyle name="常规 8 2 6 3 2 2 2" xfId="19513"/>
    <cellStyle name="常规 2 2 10 2 3 3" xfId="19514"/>
    <cellStyle name="强调文字颜色 3 2 2 2 9" xfId="19515"/>
    <cellStyle name="常规 7 3 3 4 4 2 3" xfId="19516"/>
    <cellStyle name="常规 2 2 10 2 4 2" xfId="19517"/>
    <cellStyle name="常规 2 2 10 2 4 2 2" xfId="19518"/>
    <cellStyle name="常规 2 2 10 2 4 3" xfId="19519"/>
    <cellStyle name="常规 5 5 2 3 3 2 2" xfId="19520"/>
    <cellStyle name="常规 7 3 3 4 4 3 3" xfId="19521"/>
    <cellStyle name="常规 2 2 10 2 5 2" xfId="19522"/>
    <cellStyle name="常规 2 2 10 2 5 2 2" xfId="19523"/>
    <cellStyle name="常规 2 3 6 5 4" xfId="19524"/>
    <cellStyle name="常规 2 2 10 3 2" xfId="19525"/>
    <cellStyle name="常规 4 6 3 3 2 2" xfId="19526"/>
    <cellStyle name="常规 2 2 10 3 2 2" xfId="19527"/>
    <cellStyle name="常规 6 5 3 2 3 4" xfId="19528"/>
    <cellStyle name="常规 6 5 3 2 3 4 2" xfId="19529"/>
    <cellStyle name="常规 2 2 10 3 2 2 2" xfId="19530"/>
    <cellStyle name="常规 7 4 3 4 7" xfId="19531"/>
    <cellStyle name="常规 45" xfId="19532"/>
    <cellStyle name="常规 50" xfId="19533"/>
    <cellStyle name="常规 3 4 2 2 3 2 3" xfId="19534"/>
    <cellStyle name="20% - 强调文字颜色 3 2 6 3 3" xfId="19535"/>
    <cellStyle name="常规 51 2 3 2" xfId="19536"/>
    <cellStyle name="常规 46 2 3 2" xfId="19537"/>
    <cellStyle name="常规 2 3 3 7 6 3" xfId="19538"/>
    <cellStyle name="常规 10 2 3 2 4 2 2" xfId="19539"/>
    <cellStyle name="常规 2 4 4 5 4" xfId="19540"/>
    <cellStyle name="常规 9 2 4 2 6 2 2" xfId="19541"/>
    <cellStyle name="常规 51 2 4 2" xfId="19542"/>
    <cellStyle name="常规 46 2 4 2" xfId="19543"/>
    <cellStyle name="常规 2 3 3 7 7 3" xfId="19544"/>
    <cellStyle name="常规 10 2 3 2 4 3 2" xfId="19545"/>
    <cellStyle name="20% - 强调文字颜色 3 2 6 4 3" xfId="19546"/>
    <cellStyle name="常规 3 3 2 2 3 3 2" xfId="19547"/>
    <cellStyle name="常规 7 3 4 2 10" xfId="19548"/>
    <cellStyle name="常规 2 3 4 10" xfId="19549"/>
    <cellStyle name="常规 2 2 10 3 4 2 2" xfId="19550"/>
    <cellStyle name="常规 21 2 3 2 2 6 2" xfId="19551"/>
    <cellStyle name="常规 10 2 3 2 4 4 2" xfId="19552"/>
    <cellStyle name="常规 46 2 5 2" xfId="19553"/>
    <cellStyle name="常规 51 2 5 2" xfId="19554"/>
    <cellStyle name="常规 3 3 2 2 3 4 2" xfId="19555"/>
    <cellStyle name="常规 2 2 10 3 5" xfId="19556"/>
    <cellStyle name="常规 7 2 2 8 2 2" xfId="19557"/>
    <cellStyle name="常规 6 9 4 6 3" xfId="19558"/>
    <cellStyle name="常规 2 2 10 3 5 2" xfId="19559"/>
    <cellStyle name="常规 21 2 3 2 3 6" xfId="19560"/>
    <cellStyle name="常规 2 2 10 4 2" xfId="19561"/>
    <cellStyle name="常规 2 2 10 5" xfId="19562"/>
    <cellStyle name="常规 2 2 10 5 2" xfId="19563"/>
    <cellStyle name="常规 6 6 5 4 2" xfId="19564"/>
    <cellStyle name="常规 2 5 2 6" xfId="19565"/>
    <cellStyle name="常规 2 2 10 5 2 2" xfId="19566"/>
    <cellStyle name="常规 6 5 3 4 3 4" xfId="19567"/>
    <cellStyle name="常规 2 2 10 6" xfId="19568"/>
    <cellStyle name="常规 3 2 2 2 8 2 2" xfId="19569"/>
    <cellStyle name="常规 2 2 10 6 2" xfId="19570"/>
    <cellStyle name="常规 6 6 5 5 2" xfId="19571"/>
    <cellStyle name="常规 2 5 3 6" xfId="19572"/>
    <cellStyle name="常规 2 2 10 7" xfId="19573"/>
    <cellStyle name="常规 2 2 10 7 2" xfId="19574"/>
    <cellStyle name="常规 2 5 4 6" xfId="19575"/>
    <cellStyle name="常规 6 6 5 6 2" xfId="19576"/>
    <cellStyle name="常规 2 2 10 8" xfId="19577"/>
    <cellStyle name="常规 2 2 2 3 2 3 4 2 2" xfId="19578"/>
    <cellStyle name="常规 2 4 2 4 3 2 3" xfId="19579"/>
    <cellStyle name="常规 2 2 2 2 2 2 3 3 2 2" xfId="19580"/>
    <cellStyle name="常规 6 12 9 2 2" xfId="19581"/>
    <cellStyle name="常规 6 6 3 3 3 2 2 2" xfId="19582"/>
    <cellStyle name="常规 10 3 6 4" xfId="19583"/>
    <cellStyle name="常规 2 3 2 2 4 2" xfId="19584"/>
    <cellStyle name="常规 2 2 11 2 3" xfId="19585"/>
    <cellStyle name="常规 10 6 2 2 5 3" xfId="19586"/>
    <cellStyle name="常规 10 6 2 2 6 2" xfId="19587"/>
    <cellStyle name="常规 2 2 11 3 2" xfId="19588"/>
    <cellStyle name="常规 9 2 3 2 2 4" xfId="19589"/>
    <cellStyle name="常规 2 3 2 2 5 2" xfId="19590"/>
    <cellStyle name="常规 6 5 3 9 2 2" xfId="19591"/>
    <cellStyle name="常规 9 2 2 5 4 2 2" xfId="19592"/>
    <cellStyle name="常规 10 6 2 2 7" xfId="19593"/>
    <cellStyle name="常规 2 2 11 4" xfId="19594"/>
    <cellStyle name="常规 2 2 11 4 2" xfId="19595"/>
    <cellStyle name="常规 9 2 3 2 3 4" xfId="19596"/>
    <cellStyle name="常规 2 3 2 2 6 2" xfId="19597"/>
    <cellStyle name="常规 7 2 3 3 2 6" xfId="19598"/>
    <cellStyle name="常规 2 2 11 5" xfId="19599"/>
    <cellStyle name="20% - 强调文字颜色 6 2 12" xfId="19600"/>
    <cellStyle name="常规 7 2 3 3 3 6" xfId="19601"/>
    <cellStyle name="常规 2 3 2 2 7 2" xfId="19602"/>
    <cellStyle name="常规 30 12" xfId="19603"/>
    <cellStyle name="常规 2 2 11 6" xfId="19604"/>
    <cellStyle name="常规 2 2 11 6 2" xfId="19605"/>
    <cellStyle name="常规 2 6 3 6" xfId="19606"/>
    <cellStyle name="常规 6 6 6 5 2" xfId="19607"/>
    <cellStyle name="常规 2 3 2 2 2 3 2 2" xfId="19608"/>
    <cellStyle name="常规 10 3 4 5 2 2" xfId="19609"/>
    <cellStyle name="常规 2 2 11 7" xfId="19610"/>
    <cellStyle name="常规 2 3 2 2 2 3 2 3" xfId="19611"/>
    <cellStyle name="常规 2 2 11 8" xfId="19612"/>
    <cellStyle name="常规 2 2 12 2 2" xfId="19613"/>
    <cellStyle name="常规 10 6 2 3 5 2" xfId="19614"/>
    <cellStyle name="常规 3 2 2 3 5 5 2 2" xfId="19615"/>
    <cellStyle name="常规 2 3 2 3 4 2" xfId="19616"/>
    <cellStyle name="常规 9 2 3 3 2 4 2" xfId="19617"/>
    <cellStyle name="常规 2 2 12 3 2 2" xfId="19618"/>
    <cellStyle name="常规 5 2 5 2 3 3 3" xfId="19619"/>
    <cellStyle name="常规 2 2 2 3 4 6 3" xfId="19620"/>
    <cellStyle name="常规 2 3 2 3 5 2" xfId="19621"/>
    <cellStyle name="常规 7 2 2 3 7" xfId="19622"/>
    <cellStyle name="常规 6 3 3 3 4 2 2" xfId="19623"/>
    <cellStyle name="常规 2 2 2 2 2 4 4" xfId="19624"/>
    <cellStyle name="常规 2 2 12 4" xfId="19625"/>
    <cellStyle name="强调文字颜色 6 2 3 3 3" xfId="19626"/>
    <cellStyle name="常规 7 2 2 3 7 2" xfId="19627"/>
    <cellStyle name="常规 6 3 3 3 4 2 2 2" xfId="19628"/>
    <cellStyle name="常规 2 2 2 2 2 4 4 2" xfId="19629"/>
    <cellStyle name="常规 2 3 2 3 6 2" xfId="19630"/>
    <cellStyle name="常规 7 2 3 4 2 6" xfId="19631"/>
    <cellStyle name="常规 6 3 3 3 4 2 3" xfId="19632"/>
    <cellStyle name="常规 7 2 2 3 8" xfId="19633"/>
    <cellStyle name="常规 2 2 2 2 2 4 5" xfId="19634"/>
    <cellStyle name="常规 8 2 4 4 2" xfId="19635"/>
    <cellStyle name="常规 2 2 12 5" xfId="19636"/>
    <cellStyle name="常规 2 3 2 3 7 2" xfId="19637"/>
    <cellStyle name="常规 7 2 3 4 3 6" xfId="19638"/>
    <cellStyle name="常规 8 5 3 3 4 2 2" xfId="19639"/>
    <cellStyle name="常规 2 2 12 5 3" xfId="19640"/>
    <cellStyle name="常规 2 7 2 7" xfId="19641"/>
    <cellStyle name="常规 6 6 7 4 3" xfId="19642"/>
    <cellStyle name="常规 3 2 3 2 2 2 3 2" xfId="19643"/>
    <cellStyle name="常规 4 3 3 3 2 3" xfId="19644"/>
    <cellStyle name="常规 3 2 4 2 3 5" xfId="19645"/>
    <cellStyle name="常规 6 6 6 2 2" xfId="19646"/>
    <cellStyle name="常规 6 5 3 5 4 2 2" xfId="19647"/>
    <cellStyle name="常规 2 3 2 2 2 3 3 3" xfId="19648"/>
    <cellStyle name="常规 2 2 12 8" xfId="19649"/>
    <cellStyle name="常规 7 2 2 4 7" xfId="19650"/>
    <cellStyle name="常规 6 3 3 3 4 3 2" xfId="19651"/>
    <cellStyle name="常规 2 2 2 2 2 5 4" xfId="19652"/>
    <cellStyle name="20% - 强调文字颜色 2 2 2 4 3 2" xfId="19653"/>
    <cellStyle name="常规 3 2 9" xfId="19654"/>
    <cellStyle name="60% - 强调文字颜色 1 2 6" xfId="19655"/>
    <cellStyle name="常规 2 6 2 2 2 3 2 2" xfId="19656"/>
    <cellStyle name="常规 7 2 4 2 4 2" xfId="19657"/>
    <cellStyle name="常规 7 2 4 2 4 2 2" xfId="19658"/>
    <cellStyle name="常规 9 5 3 4 3" xfId="19659"/>
    <cellStyle name="常规 21 3 2 3 2 2 2" xfId="19660"/>
    <cellStyle name="常规 14 2 2 6" xfId="19661"/>
    <cellStyle name="常规 6 3 3 3 4 4 2" xfId="19662"/>
    <cellStyle name="常规 3 3 9" xfId="19663"/>
    <cellStyle name="20% - 强调文字颜色 2 2 2 4 4 2" xfId="19664"/>
    <cellStyle name="常规 2 3 3 2 4 4 2" xfId="19665"/>
    <cellStyle name="常规 7 2 4 2 4 3" xfId="19666"/>
    <cellStyle name="常规 11 6 2 4 2 2" xfId="19667"/>
    <cellStyle name="常规 4 2 3 10" xfId="19668"/>
    <cellStyle name="常规 7 2 4 2 4 3 2 2" xfId="19669"/>
    <cellStyle name="常规 2 3 4 5 4 3" xfId="19670"/>
    <cellStyle name="常规 3 3 2 3 2 2 2 2 2" xfId="19671"/>
    <cellStyle name="60% - 强调文字颜色 3 2 2 3 2 2" xfId="19672"/>
    <cellStyle name="常规 8 8 2" xfId="19673"/>
    <cellStyle name="常规 14 2 3 6" xfId="19674"/>
    <cellStyle name="常规 6 3 3 3 4 5 2" xfId="19675"/>
    <cellStyle name="常规 7 4 4 2 2 2 2 2" xfId="19676"/>
    <cellStyle name="常规 3 4 9" xfId="19677"/>
    <cellStyle name="常规 10 6 6 2" xfId="19678"/>
    <cellStyle name="常规 6 2 2 9" xfId="19679"/>
    <cellStyle name="常规 7 2 4 2 4 4 3" xfId="19680"/>
    <cellStyle name="链接单元格 2 2 3 2 2 2" xfId="19681"/>
    <cellStyle name="常规 2 2 17" xfId="19682"/>
    <cellStyle name="常规 6 5 3 4 2 2 2 2" xfId="19683"/>
    <cellStyle name="常规 2 2 2 10 2 2" xfId="19684"/>
    <cellStyle name="常规 2 2 2 10 3" xfId="19685"/>
    <cellStyle name="常规 2 3 6 4 4 2" xfId="19686"/>
    <cellStyle name="常规 2 2 2 11 2" xfId="19687"/>
    <cellStyle name="常规 3 3 4 2 3 3 2 2" xfId="19688"/>
    <cellStyle name="常规 7 2 2 2 2 3" xfId="19689"/>
    <cellStyle name="常规 2 2 2 12" xfId="19690"/>
    <cellStyle name="常规 15 5 6 2 2" xfId="19691"/>
    <cellStyle name="解释性文本 2 2 3 4 2" xfId="19692"/>
    <cellStyle name="常规 3 3 4 2 3 3 3" xfId="19693"/>
    <cellStyle name="常规 2 2 2 2 10" xfId="19694"/>
    <cellStyle name="常规 6 6 3 3 2 3 3 3" xfId="19695"/>
    <cellStyle name="常规 2 2 2 2 10 2" xfId="19696"/>
    <cellStyle name="常规 2 2 2 2 2" xfId="19697"/>
    <cellStyle name="常规 21 3 3 6 2" xfId="19698"/>
    <cellStyle name="常规 2 2 2 2 2 2" xfId="19699"/>
    <cellStyle name="常规 8 4 3 3 2" xfId="19700"/>
    <cellStyle name="20% - 强调文字颜色 3 2 5 3" xfId="19701"/>
    <cellStyle name="常规 2 3 3 6 6" xfId="19702"/>
    <cellStyle name="常规 2 3 4 3 4 3" xfId="19703"/>
    <cellStyle name="常规 2 2 2 2 2 2 2" xfId="19704"/>
    <cellStyle name="常规 59 3 4 3" xfId="19705"/>
    <cellStyle name="常规 27 3 4 3 2 2" xfId="19706"/>
    <cellStyle name="常规 4 2 4 2 2 2 3" xfId="19707"/>
    <cellStyle name="常规 8 4 3 3 2 2" xfId="19708"/>
    <cellStyle name="常规 2 3 3 6 6 2" xfId="19709"/>
    <cellStyle name="20% - 强调文字颜色 3 2 5 3 2" xfId="19710"/>
    <cellStyle name="常规 4 5 4 4 3" xfId="19711"/>
    <cellStyle name="常规 7 3 5 2 3 3" xfId="19712"/>
    <cellStyle name="常规 2 3 4 3 4 3 2" xfId="19713"/>
    <cellStyle name="常规 6 12 3 3 2 3" xfId="19714"/>
    <cellStyle name="常规 6 5 3 3 2 3 3 3" xfId="19715"/>
    <cellStyle name="常规 6 10 2 3 5" xfId="19716"/>
    <cellStyle name="40% - 强调文字颜色 2 2 2 3 4" xfId="19717"/>
    <cellStyle name="常规 2 2 2 2 2 2 2 2" xfId="19718"/>
    <cellStyle name="20% - 强调文字颜色 4 2 2 2 4" xfId="19719"/>
    <cellStyle name="常规 2 4 3 3 5 4" xfId="19720"/>
    <cellStyle name="常规 2 2 2 2 2 2 2 2 5" xfId="19721"/>
    <cellStyle name="常规 11 9 4 2" xfId="19722"/>
    <cellStyle name="常规 7 2 4 3 7 2 3" xfId="19723"/>
    <cellStyle name="常规 2 2 2 2 2 2 2 2 6" xfId="19724"/>
    <cellStyle name="常规 11 9 4 3" xfId="19725"/>
    <cellStyle name="常规 2 2 2 2 2 2 2 2 6 2" xfId="19726"/>
    <cellStyle name="常规 2 2 2 2 2 2 2 2 7" xfId="19727"/>
    <cellStyle name="常规 6 6 3 5 4 2 2" xfId="19728"/>
    <cellStyle name="40% - 强调文字颜色 2 2 2 3 5" xfId="19729"/>
    <cellStyle name="常规 2 2 2 2 2 2 2 3" xfId="19730"/>
    <cellStyle name="常规 2 2 2 2 2 2 2 3 2 2" xfId="19731"/>
    <cellStyle name="常规 2 2 2 2 2 2 2 3 3" xfId="19732"/>
    <cellStyle name="常规 2 2 2 2 2 2 2 4 2" xfId="19733"/>
    <cellStyle name="常规 7 5 2 6" xfId="19734"/>
    <cellStyle name="常规 2 2 2 2 2 2 2 5" xfId="19735"/>
    <cellStyle name="常规 2 6 6 6 3" xfId="19736"/>
    <cellStyle name="常规 11 2 3 3 2 2" xfId="19737"/>
    <cellStyle name="常规 7 5 3 6" xfId="19738"/>
    <cellStyle name="常规 2 2 2 2 2 2 2 5 2" xfId="19739"/>
    <cellStyle name="常规 6 3 2 2 2 5 3" xfId="19740"/>
    <cellStyle name="常规 55 9" xfId="19741"/>
    <cellStyle name="常规 2 12 5" xfId="19742"/>
    <cellStyle name="常规 7 3 2 2 2 2" xfId="19743"/>
    <cellStyle name="常规 2 2 2 2 2 2 2 5 2 2" xfId="19744"/>
    <cellStyle name="常规 7 5 3 6 2" xfId="19745"/>
    <cellStyle name="常规 7 5 3 7" xfId="19746"/>
    <cellStyle name="常规 2 2 2 2 2 2 2 5 3" xfId="19747"/>
    <cellStyle name="常规 4 3 4 2 4" xfId="19748"/>
    <cellStyle name="常规 6 6 3 3 2 4 3" xfId="19749"/>
    <cellStyle name="常规 2 2 2 2 2 2 3" xfId="19750"/>
    <cellStyle name="常规 13 3 2 2 3 2 2" xfId="19751"/>
    <cellStyle name="40% - 强调文字颜色 2 2 2 4 4" xfId="19752"/>
    <cellStyle name="常规 2 2 2 2 2 2 3 2" xfId="19753"/>
    <cellStyle name="常规 2 2 2 2 2 2 3 3" xfId="19754"/>
    <cellStyle name="40% - 强调文字颜色 2 2 2 4 5" xfId="19755"/>
    <cellStyle name="常规 6 7 2 2 2 4 2 2" xfId="19756"/>
    <cellStyle name="常规 4 2 4 3 3 2" xfId="19757"/>
    <cellStyle name="常规 6 6 3 2 2 5 2 2" xfId="19758"/>
    <cellStyle name="常规 2 2 2 2 2 2 3 4" xfId="19759"/>
    <cellStyle name="40% - 强调文字颜色 2 2 2 4 6" xfId="19760"/>
    <cellStyle name="常规 2 2 2 2 2 2 3 5 2" xfId="19761"/>
    <cellStyle name="常规 7 6 3 6" xfId="19762"/>
    <cellStyle name="常规 2 2 2 2 2 2 3 5 2 2" xfId="19763"/>
    <cellStyle name="常规 7 6 3 6 2" xfId="19764"/>
    <cellStyle name="常规 2 2 2 2 2 2 3 5 3" xfId="19765"/>
    <cellStyle name="常规 7 6 3 7" xfId="19766"/>
    <cellStyle name="常规 2 2 2 2 2 2 4" xfId="19767"/>
    <cellStyle name="常规 5 2 5 2 7" xfId="19768"/>
    <cellStyle name="注释 2 2 3 5 2" xfId="19769"/>
    <cellStyle name="常规 2 2 2 3 3 2 7 2" xfId="19770"/>
    <cellStyle name="40% - 强调文字颜色 2 2 2 5 4" xfId="19771"/>
    <cellStyle name="常规 2 2 2 2 2 2 4 2" xfId="19772"/>
    <cellStyle name="常规 3 4 4 2 2 3" xfId="19773"/>
    <cellStyle name="警告文本 2 2 9" xfId="19774"/>
    <cellStyle name="常规 2 2 2 2 2 2 4 2 2" xfId="19775"/>
    <cellStyle name="40% - 强调文字颜色 2 2 2 5 4 2" xfId="19776"/>
    <cellStyle name="40% - 强调文字颜色 2 2 2 5 4 3" xfId="19777"/>
    <cellStyle name="常规 2 2 2 2 2 2 4 2 3" xfId="19778"/>
    <cellStyle name="常规 2 2 2 2 2 2 4 3" xfId="19779"/>
    <cellStyle name="40% - 强调文字颜色 2 2 2 5 5" xfId="19780"/>
    <cellStyle name="常规 2 2 2 2 2 2 4 3 3" xfId="19781"/>
    <cellStyle name="常规 6 6 3 3 4 2 3" xfId="19782"/>
    <cellStyle name="常规 2 3 3 3 3 2 2 2" xfId="19783"/>
    <cellStyle name="常规 2 2 3 5 5 2 2" xfId="19784"/>
    <cellStyle name="常规 5 5 3 5 2" xfId="19785"/>
    <cellStyle name="常规 2 2 2 2 2 2 4 4" xfId="19786"/>
    <cellStyle name="40% - 强调文字颜色 2 2 2 5 6" xfId="19787"/>
    <cellStyle name="常规 3 2 2 2 2 2 2 5 2 2" xfId="19788"/>
    <cellStyle name="常规 4 2 3 2 2 4 2" xfId="19789"/>
    <cellStyle name="常规 7 2 3 9 3" xfId="19790"/>
    <cellStyle name="常规 3 2 3 4 2 2 2 2" xfId="19791"/>
    <cellStyle name="常规 14 3 6 2" xfId="19792"/>
    <cellStyle name="常规 6 6 3 3 4 3" xfId="19793"/>
    <cellStyle name="常规 2 6 6 8 2" xfId="19794"/>
    <cellStyle name="常规 2 2 2 2 2 2 4 4 2" xfId="19795"/>
    <cellStyle name="常规 7 7 2 6" xfId="19796"/>
    <cellStyle name="常规 2 2 2 2 2 2 4 4 3" xfId="19797"/>
    <cellStyle name="常规 7 7 2 7" xfId="19798"/>
    <cellStyle name="常规 2 2 2 2 2 2 4 5 2" xfId="19799"/>
    <cellStyle name="常规 7 7 3 6" xfId="19800"/>
    <cellStyle name="常规 2 2 2 2 2 2 5" xfId="19801"/>
    <cellStyle name="常规 8 2 4 2 2" xfId="19802"/>
    <cellStyle name="常规 2 3 9 3 2 2" xfId="19803"/>
    <cellStyle name="常规 2 4 2 4 2 2 2" xfId="19804"/>
    <cellStyle name="常规 22 4 4 4" xfId="19805"/>
    <cellStyle name="常规 12 6 3" xfId="19806"/>
    <cellStyle name="常规 3 4 4 2 5 3" xfId="19807"/>
    <cellStyle name="常规 12 2 2 4 2 2" xfId="19808"/>
    <cellStyle name="常规 6 3 2 3 4 5" xfId="19809"/>
    <cellStyle name="常规 8 2 4 2 4 2 2" xfId="19810"/>
    <cellStyle name="常规 2 2 2 2 2 2 7 2 2" xfId="19811"/>
    <cellStyle name="常规 2 3 2 4 6" xfId="19812"/>
    <cellStyle name="常规 2 3 4 2 2 3" xfId="19813"/>
    <cellStyle name="常规 8 2 4 2 5 2" xfId="19814"/>
    <cellStyle name="常规 42 2 2 5" xfId="19815"/>
    <cellStyle name="常规 37 2 2 5" xfId="19816"/>
    <cellStyle name="常规 2 2 2 2 2 2 8 2" xfId="19817"/>
    <cellStyle name="常规 3 2 2 2 4 3 3 2 2" xfId="19818"/>
    <cellStyle name="常规 4 5 3 2" xfId="19819"/>
    <cellStyle name="常规 2 2 2 2 2 3" xfId="19820"/>
    <cellStyle name="常规 2 2 2 2 2 3 2" xfId="19821"/>
    <cellStyle name="常规 4 2 2 2 4 5 3" xfId="19822"/>
    <cellStyle name="常规 3 8 2 3 2" xfId="19823"/>
    <cellStyle name="40% - 强调文字颜色 2 2 3 3 6" xfId="19824"/>
    <cellStyle name="常规 2 2 2 2 2 3 2 4" xfId="19825"/>
    <cellStyle name="常规 2 3 2 2 3 3 3" xfId="19826"/>
    <cellStyle name="常规 10 3 5 5 3" xfId="19827"/>
    <cellStyle name="常规 3 3 3 2 6 2 2" xfId="19828"/>
    <cellStyle name="常规 57 2 3 2 2" xfId="19829"/>
    <cellStyle name="常规 9 2 3 5 5" xfId="19830"/>
    <cellStyle name="常规 6 10 2 2 2 5" xfId="19831"/>
    <cellStyle name="常规 3 2 4 2 3 3 2" xfId="19832"/>
    <cellStyle name="常规 2 2 2 2 2 3 2 5" xfId="19833"/>
    <cellStyle name="常规 3 3 3 2 6 3" xfId="19834"/>
    <cellStyle name="常规 2 2 2 2 2 3 3" xfId="19835"/>
    <cellStyle name="常规 2 2 2 2 2 3 3 2 2" xfId="19836"/>
    <cellStyle name="常规 2 2 2 2 2 3 3 2 3" xfId="19837"/>
    <cellStyle name="常规 2 2 2 2 2 3 3 3" xfId="19838"/>
    <cellStyle name="常规 2 2 2 2 2 3 3 4" xfId="19839"/>
    <cellStyle name="20% - 强调文字颜色 5 14" xfId="19840"/>
    <cellStyle name="常规 3 3 3 2 7 2 2" xfId="19841"/>
    <cellStyle name="常规 2 2 2 2 2 2 2 2 2 3" xfId="19842"/>
    <cellStyle name="20% - 强调文字颜色 4 7 2" xfId="19843"/>
    <cellStyle name="常规 2 2 2 2 2 3 3 4 2 2" xfId="19844"/>
    <cellStyle name="常规 10 4 3 6" xfId="19845"/>
    <cellStyle name="常规 2 2 2 2 2 3 4" xfId="19846"/>
    <cellStyle name="常规 2 2 2 2 2 3 4 2 2" xfId="19847"/>
    <cellStyle name="常规 2 3 2 8 2" xfId="19848"/>
    <cellStyle name="40% - 强调文字颜色 3 2 3 3 3 3" xfId="19849"/>
    <cellStyle name="常规 6 6 3 4 4 2" xfId="19850"/>
    <cellStyle name="常规 2 2 2 2 2 3 4 3" xfId="19851"/>
    <cellStyle name="常规 8 2 2 3 4 5 2" xfId="19852"/>
    <cellStyle name="常规 2 3 3 7 4 2" xfId="19853"/>
    <cellStyle name="常规 4 5 5 2 3" xfId="19854"/>
    <cellStyle name="常规 2 2 2 2 2 3 5" xfId="19855"/>
    <cellStyle name="常规 8 2 4 3 2" xfId="19856"/>
    <cellStyle name="常规 2 4 2 4 2 3 2 2" xfId="19857"/>
    <cellStyle name="常规 2 8 2 2 3" xfId="19858"/>
    <cellStyle name="常规 6 3 7 4" xfId="19859"/>
    <cellStyle name="常规 2 2 2 2 2 3 6 3" xfId="19860"/>
    <cellStyle name="常规 8 2 4 3 3 3" xfId="19861"/>
    <cellStyle name="常规 2 4 2 4 2 3 3" xfId="19862"/>
    <cellStyle name="常规 2 2 2 2 2 4 2 3" xfId="19863"/>
    <cellStyle name="40% - 强调文字颜色 4 19 2" xfId="19864"/>
    <cellStyle name="常规 2 2 3 3 2 2 2 5 3" xfId="19865"/>
    <cellStyle name="强调文字颜色 4 2 2 2 3 2 2 2" xfId="19866"/>
    <cellStyle name="常规 3 3 3 3 2 2 2" xfId="19867"/>
    <cellStyle name="常规 9 4 4 6" xfId="19868"/>
    <cellStyle name="好 2 4 4 3 3" xfId="19869"/>
    <cellStyle name="常规 5 2 2 2 2 4" xfId="19870"/>
    <cellStyle name="常规 2 4 3 2 2 2 5 2" xfId="19871"/>
    <cellStyle name="常规 22 4 3 2 2 2" xfId="19872"/>
    <cellStyle name="常规 17 4 3 2 2 2" xfId="19873"/>
    <cellStyle name="常规 8 2 3 3 8" xfId="19874"/>
    <cellStyle name="常规 2 2 2 2 2 4 4 2 2" xfId="19875"/>
    <cellStyle name="常规 2 2 2 2 2 4 4 3" xfId="19876"/>
    <cellStyle name="常规 7 2 6 8 2 2" xfId="19877"/>
    <cellStyle name="常规 5 2 2 2 2 5" xfId="19878"/>
    <cellStyle name="常规 3 3 3 3 2 2 3" xfId="19879"/>
    <cellStyle name="常规 2 2 2 2 5 4 2" xfId="19880"/>
    <cellStyle name="常规 7 4 3 2 3 2 3" xfId="19881"/>
    <cellStyle name="常规 10 5 2 5 2 2" xfId="19882"/>
    <cellStyle name="常规 4 2 3 7 2" xfId="19883"/>
    <cellStyle name="常规 10 2 6 2 3 4 2 2" xfId="19884"/>
    <cellStyle name="常规 22 4 3 3 2" xfId="19885"/>
    <cellStyle name="常规 17 4 3 3 2" xfId="19886"/>
    <cellStyle name="常规 2 4 3 2 2 3 5" xfId="19887"/>
    <cellStyle name="常规 6 6 2 4 2" xfId="19888"/>
    <cellStyle name="常规 2 2 2 6" xfId="19889"/>
    <cellStyle name="常规 2 2 2 2 2 4 5 2" xfId="19890"/>
    <cellStyle name="常规 8 2 4 4 2 2" xfId="19891"/>
    <cellStyle name="常规 22 4 3 3 2 2" xfId="19892"/>
    <cellStyle name="常规 17 4 3 3 2 2" xfId="19893"/>
    <cellStyle name="常规 2 4 3 2 2 3 5 2" xfId="19894"/>
    <cellStyle name="常规 2 2 2 6 2" xfId="19895"/>
    <cellStyle name="常规 6 6 2 4 2 2" xfId="19896"/>
    <cellStyle name="常规 2 2 2 2 2 4 5 2 2" xfId="19897"/>
    <cellStyle name="常规 8 2 4 4 2 2 2" xfId="19898"/>
    <cellStyle name="常规 2 4 2 4 2 4 2 2" xfId="19899"/>
    <cellStyle name="常规 3 3 3 2 8 2" xfId="19900"/>
    <cellStyle name="常规 5 9 5 2" xfId="19901"/>
    <cellStyle name="常规 8 2 4 4 4" xfId="19902"/>
    <cellStyle name="常规 2 2 2 2 2 4 7" xfId="19903"/>
    <cellStyle name="常规 2 2 2 2 2 5 3 2 2" xfId="19904"/>
    <cellStyle name="常规 3 2 8 2 2" xfId="19905"/>
    <cellStyle name="常规 2 2 2 2 2 5 2 2 2" xfId="19906"/>
    <cellStyle name="常规 3 2 7 2 2" xfId="19907"/>
    <cellStyle name="常规 2 2 2 2 2 5 3 2" xfId="19908"/>
    <cellStyle name="常规 7 2 2 3 2 5 3" xfId="19909"/>
    <cellStyle name="常规 3 2 8 2" xfId="19910"/>
    <cellStyle name="常规 5 2 2 2 3 4" xfId="19911"/>
    <cellStyle name="常规 3 3 3 3 2 3 2" xfId="19912"/>
    <cellStyle name="好 2 4 4 4 3" xfId="19913"/>
    <cellStyle name="常规 3 2 2 2 2 2 3 2 2" xfId="19914"/>
    <cellStyle name="常规 10 10 7" xfId="19915"/>
    <cellStyle name="常规 2 2 2 2 2 5 4 2 2" xfId="19916"/>
    <cellStyle name="常规 2 2 2 2 3 4 7" xfId="19917"/>
    <cellStyle name="常规 3 2 9 2 2" xfId="19918"/>
    <cellStyle name="常规 6 6 3 2 7 2" xfId="19919"/>
    <cellStyle name="强调文字颜色 4 2 2 7" xfId="19920"/>
    <cellStyle name="常规 2 2 3 2 2 2 3 2 2 2" xfId="19921"/>
    <cellStyle name="常规 3 2 2 4 2 4 3" xfId="19922"/>
    <cellStyle name="常规 8 2 4 5 2 2" xfId="19923"/>
    <cellStyle name="常规 2 2 2 2 2 5 5 2" xfId="19924"/>
    <cellStyle name="常规 6 3 3 2 2 3 2 3" xfId="19925"/>
    <cellStyle name="常规 2 2 2 2 2 5 5 2 2" xfId="19926"/>
    <cellStyle name="常规 7 2 2 3 3 3 2" xfId="19927"/>
    <cellStyle name="常规 2 4 2 4 2 5 3" xfId="19928"/>
    <cellStyle name="常规 15 5 2" xfId="19929"/>
    <cellStyle name="常规 20 5 2" xfId="19930"/>
    <cellStyle name="常规 5 9 6 2" xfId="19931"/>
    <cellStyle name="常规 2 2 2 2 2 5 7" xfId="19932"/>
    <cellStyle name="常规 59 4 2 3" xfId="19933"/>
    <cellStyle name="常规 31 4 6" xfId="19934"/>
    <cellStyle name="常规 26 4 6" xfId="19935"/>
    <cellStyle name="常规 15 2 5 4" xfId="19936"/>
    <cellStyle name="常规 4 2 4 2 2 2 2" xfId="19937"/>
    <cellStyle name="常规 59 3 4 2" xfId="19938"/>
    <cellStyle name="常规 8 2 3 7 3" xfId="19939"/>
    <cellStyle name="常规 15 2 5 4 2" xfId="19940"/>
    <cellStyle name="常规 26 4 6 2" xfId="19941"/>
    <cellStyle name="常规 31 4 6 2" xfId="19942"/>
    <cellStyle name="常规 3 3 2 2 2 2 4" xfId="19943"/>
    <cellStyle name="60% - 强调文字颜色 2 2 2 5" xfId="19944"/>
    <cellStyle name="常规 59 3 5 2" xfId="19945"/>
    <cellStyle name="常规 8 2 3 8 3" xfId="19946"/>
    <cellStyle name="常规 4 2 4 2 2 3 2" xfId="19947"/>
    <cellStyle name="常规 6 5 2 2 4 4 2 2" xfId="19948"/>
    <cellStyle name="常规 3 3 2 2 2 3 4" xfId="19949"/>
    <cellStyle name="60% - 强调文字颜色 2 2 3 5" xfId="19950"/>
    <cellStyle name="20% - 强调文字颜色 4 2 2 2 8" xfId="19951"/>
    <cellStyle name="常规 7 2 4 3 3 5 2 2" xfId="19952"/>
    <cellStyle name="常规 4 2 4 2 2 4" xfId="19953"/>
    <cellStyle name="常规 3 2 3 5 2 2 2" xfId="19954"/>
    <cellStyle name="常规 59 3 6" xfId="19955"/>
    <cellStyle name="常规 4 2 4 2 2 4 2" xfId="19956"/>
    <cellStyle name="常规 44 4 3 2" xfId="19957"/>
    <cellStyle name="常规 39 4 3 2" xfId="19958"/>
    <cellStyle name="常规 2 6 2 2 3 4" xfId="19959"/>
    <cellStyle name="常规 7 3 3 2 2 2 5" xfId="19960"/>
    <cellStyle name="常规 6 13" xfId="19961"/>
    <cellStyle name="常规 3 2 2 3 2 2" xfId="19962"/>
    <cellStyle name="常规 4 2 4 2 2 4 3" xfId="19963"/>
    <cellStyle name="40% - 强调文字颜色 5 2 3 6 2" xfId="19964"/>
    <cellStyle name="常规 73" xfId="19965"/>
    <cellStyle name="常规 68" xfId="19966"/>
    <cellStyle name="常规 2 2 2 2 2 8 3" xfId="19967"/>
    <cellStyle name="常规 6 6 2 3 7" xfId="19968"/>
    <cellStyle name="常规 4 2 4 2 2 5 2" xfId="19969"/>
    <cellStyle name="常规 2 3 2 2 2 2 4 2 2" xfId="19970"/>
    <cellStyle name="常规 6 6 2 4 6" xfId="19971"/>
    <cellStyle name="常规 2 2 2 2 2 9 2" xfId="19972"/>
    <cellStyle name="常规 3 6 7" xfId="19973"/>
    <cellStyle name="40% - 强调文字颜色 5 11 2" xfId="19974"/>
    <cellStyle name="常规 2 2 2 2 3" xfId="19975"/>
    <cellStyle name="常规 4 5 2" xfId="19976"/>
    <cellStyle name="常规 3 3 5 4 2 2" xfId="19977"/>
    <cellStyle name="常规 2 2 2 2 3 2" xfId="19978"/>
    <cellStyle name="常规 7 5 7" xfId="19979"/>
    <cellStyle name="常规 3 2 3 2 3 6 2" xfId="19980"/>
    <cellStyle name="常规 8 4 3 4 2" xfId="19981"/>
    <cellStyle name="常规 2 3 3 7 6" xfId="19982"/>
    <cellStyle name="20% - 强调文字颜色 3 2 6 3" xfId="19983"/>
    <cellStyle name="常规 2 2 2 2 3 2 2 2 2 2" xfId="19984"/>
    <cellStyle name="常规 2 13 3 2" xfId="19985"/>
    <cellStyle name="40% - 强调文字颜色 4 6" xfId="19986"/>
    <cellStyle name="常规 2 5 2 3 2 2 3" xfId="19987"/>
    <cellStyle name="常规 56 7 2" xfId="19988"/>
    <cellStyle name="常规 2 2 2 2 3 2 2 2 3" xfId="19989"/>
    <cellStyle name="常规 40 8 2" xfId="19990"/>
    <cellStyle name="常规 35 8 2" xfId="19991"/>
    <cellStyle name="解释性文本 2 3 6 2" xfId="19992"/>
    <cellStyle name="常规 3 3 2 3 2 3 2 3" xfId="19993"/>
    <cellStyle name="60% - 强调文字颜色 3 2 3 3 3" xfId="19994"/>
    <cellStyle name="常规 2 2 2 2 3 2 2 3 2 2" xfId="19995"/>
    <cellStyle name="常规 2 5 2 3 3 2 3" xfId="19996"/>
    <cellStyle name="常规 57 7 2" xfId="19997"/>
    <cellStyle name="常规 40 9" xfId="19998"/>
    <cellStyle name="常规 35 9" xfId="19999"/>
    <cellStyle name="解释性文本 2 3 7" xfId="20000"/>
    <cellStyle name="常规 2 2 3 4 2" xfId="20001"/>
    <cellStyle name="常规 2 2 2 2 3 2 2 3 3" xfId="20002"/>
    <cellStyle name="常规 3 4 3 2 3 5" xfId="20003"/>
    <cellStyle name="常规 8 5 6 2 2" xfId="20004"/>
    <cellStyle name="常规 6 12 4 4" xfId="20005"/>
    <cellStyle name="常规 2 2 2 2 3 2 2 4 2 2" xfId="20006"/>
    <cellStyle name="常规 58 7 2" xfId="20007"/>
    <cellStyle name="常规 2 5 2 3 4 2 3" xfId="20008"/>
    <cellStyle name="常规 2 2 3 5 2" xfId="20009"/>
    <cellStyle name="常规 2 4 4 10" xfId="20010"/>
    <cellStyle name="常规 8 5 6 3" xfId="20011"/>
    <cellStyle name="常规 3 2 2 2 3 3 7" xfId="20012"/>
    <cellStyle name="常规 2 2 2 2 3 2 2 4 3" xfId="20013"/>
    <cellStyle name="常规 2 2 2 2 3 2 2 5" xfId="20014"/>
    <cellStyle name="常规 4 3 3 2 2 2 2 2" xfId="20015"/>
    <cellStyle name="常规 37 9" xfId="20016"/>
    <cellStyle name="常规 42 9" xfId="20017"/>
    <cellStyle name="常规 6 6 2 5 2 2" xfId="20018"/>
    <cellStyle name="常规 2 2 3 6 2" xfId="20019"/>
    <cellStyle name="常规 8 5 7 3" xfId="20020"/>
    <cellStyle name="常规 3 2 2 2 3 4 7" xfId="20021"/>
    <cellStyle name="常规 10 3 3 3 2 2" xfId="20022"/>
    <cellStyle name="常规 2 3 5 2 2" xfId="20023"/>
    <cellStyle name="常规 2 4 2 3 2 4 4 2" xfId="20024"/>
    <cellStyle name="常规 7 2 6 2 6 2 3" xfId="20025"/>
    <cellStyle name="常规 2 2 2 2 3 2 3 2 2 2" xfId="20026"/>
    <cellStyle name="常规 2 5 2 4 2 2 3" xfId="20027"/>
    <cellStyle name="常规 2 2 4 3 2" xfId="20028"/>
    <cellStyle name="常规 2 4 3 2 2 5 2 2" xfId="20029"/>
    <cellStyle name="计算 2 5 2 2 2" xfId="20030"/>
    <cellStyle name="常规 36 6 2" xfId="20031"/>
    <cellStyle name="常规 41 6 2" xfId="20032"/>
    <cellStyle name="解释性文本 2 4 4 2" xfId="20033"/>
    <cellStyle name="常规 3 3 3 2 3 5 2" xfId="20034"/>
    <cellStyle name="常规 7 5 6 2 2 2" xfId="20035"/>
    <cellStyle name="常规 2 2 4 4 2" xfId="20036"/>
    <cellStyle name="常规 43 2 2 4" xfId="20037"/>
    <cellStyle name="常规 38 2 2 4" xfId="20038"/>
    <cellStyle name="常规 4 2 5 3 6" xfId="20039"/>
    <cellStyle name="常规 2 2 2 2 3 2 3 3 3" xfId="20040"/>
    <cellStyle name="常规 7 3 2 3 2 2 5" xfId="20041"/>
    <cellStyle name="常规 2 2 4 5 2" xfId="20042"/>
    <cellStyle name="常规 8 5 2 3 4" xfId="20043"/>
    <cellStyle name="常规 8 7 4 2" xfId="20044"/>
    <cellStyle name="常规 3 2 2 2 2 2 3 4" xfId="20045"/>
    <cellStyle name="常规 3 3 3 3 2 5" xfId="20046"/>
    <cellStyle name="常规 6 3 2 10" xfId="20047"/>
    <cellStyle name="常规 2 2 2 2 2 3 3 3 2" xfId="20048"/>
    <cellStyle name="常规 8 2 5 2 4 2" xfId="20049"/>
    <cellStyle name="常规 4 2 5 2 7" xfId="20050"/>
    <cellStyle name="常规 2 2 2 2 3 2 7 2" xfId="20051"/>
    <cellStyle name="常规 28 3 2 2 2" xfId="20052"/>
    <cellStyle name="常规 33 3 2 2 2" xfId="20053"/>
    <cellStyle name="常规 3 2 2 3 2 2 2 5 2" xfId="20054"/>
    <cellStyle name="常规 6 5 6 2 2 2" xfId="20055"/>
    <cellStyle name="常规 3 2 3 2 3 5 2" xfId="20056"/>
    <cellStyle name="常规 7 4 7" xfId="20057"/>
    <cellStyle name="常规 8 2 5 2 5" xfId="20058"/>
    <cellStyle name="常规 6 3 2 4 2 2 2 2" xfId="20059"/>
    <cellStyle name="常规 2 2 2 2 3 2 8" xfId="20060"/>
    <cellStyle name="常规 6 7 3 2 3 2 2 2" xfId="20061"/>
    <cellStyle name="常规 2 2 2 2 3 3" xfId="20062"/>
    <cellStyle name="常规 7 3 3 3 2 2 5 2 2" xfId="20063"/>
    <cellStyle name="常规 3 2 3 3 2 2 2 2" xfId="20064"/>
    <cellStyle name="常规 4 2 2 2 2 4 2" xfId="20065"/>
    <cellStyle name="常规 6 2 3 9 3" xfId="20066"/>
    <cellStyle name="常规 2 2 2 2 3 3 3 2 2" xfId="20067"/>
    <cellStyle name="常规 9 6 5" xfId="20068"/>
    <cellStyle name="常规 7 3 3 3 2 2 5 3" xfId="20069"/>
    <cellStyle name="常规 4 2 2 2 2 5" xfId="20070"/>
    <cellStyle name="常规 3 2 3 3 2 2 3" xfId="20071"/>
    <cellStyle name="常规 9 7 4 2" xfId="20072"/>
    <cellStyle name="常规 3 2 3 3 2 3 2 2" xfId="20073"/>
    <cellStyle name="常规 4 2 2 2 3 4 2" xfId="20074"/>
    <cellStyle name="常规 2 2 2 2 3 3 4 2 2" xfId="20075"/>
    <cellStyle name="常规 7 4 5 4 2 2" xfId="20076"/>
    <cellStyle name="常规 21 2 3 7" xfId="20077"/>
    <cellStyle name="常规 2 2 2 2 3 3 4 3" xfId="20078"/>
    <cellStyle name="常规 5 5 10" xfId="20079"/>
    <cellStyle name="常规 9 8 4 2" xfId="20080"/>
    <cellStyle name="常规 4 2 2 2 4 4 2" xfId="20081"/>
    <cellStyle name="常规 3 2 3 3 2 4 2 2" xfId="20082"/>
    <cellStyle name="常规 2 2 2 2 3 4 2 3" xfId="20083"/>
    <cellStyle name="常规 21 2 3 2 3 3 3" xfId="20084"/>
    <cellStyle name="60% - 强调文字颜色 4 2 2 2 4" xfId="20085"/>
    <cellStyle name="常规 3 3 3 3 3 2 2" xfId="20086"/>
    <cellStyle name="常规 5 2 2 3 2 4" xfId="20087"/>
    <cellStyle name="常规 9 5 4 6" xfId="20088"/>
    <cellStyle name="常规 9 5 4 7" xfId="20089"/>
    <cellStyle name="常规 5 2 2 3 2 5" xfId="20090"/>
    <cellStyle name="常规 3 3 3 3 3 2 3" xfId="20091"/>
    <cellStyle name="常规 15 4 2 3 3" xfId="20092"/>
    <cellStyle name="常规 2 2 7 2 3 6" xfId="20093"/>
    <cellStyle name="常规 4 2 2 3 3 2 3" xfId="20094"/>
    <cellStyle name="常规 15 3 2 3 4 2 2" xfId="20095"/>
    <cellStyle name="常规 8 2 2 4 2 2 3" xfId="20096"/>
    <cellStyle name="常规 2 2 2 2 3 4 5" xfId="20097"/>
    <cellStyle name="常规 8 2 5 4 2" xfId="20098"/>
    <cellStyle name="常规 59 4 4" xfId="20099"/>
    <cellStyle name="常规 4 2 4 2 3 2" xfId="20100"/>
    <cellStyle name="常规 6 6 3 2 2 4 2 2" xfId="20101"/>
    <cellStyle name="常规 2 2 2 2 3 2 2" xfId="20102"/>
    <cellStyle name="常规 4 2 4 2 3 2 3" xfId="20103"/>
    <cellStyle name="常规 59 4 4 3" xfId="20104"/>
    <cellStyle name="常规 27 3 4 4 2 2" xfId="20105"/>
    <cellStyle name="常规 59 4 5 2" xfId="20106"/>
    <cellStyle name="常规 4 2 4 2 3 3 2" xfId="20107"/>
    <cellStyle name="常规 6 3 5 2 4" xfId="20108"/>
    <cellStyle name="常规 10 3 3 2 3 3 2 2" xfId="20109"/>
    <cellStyle name="常规 4 2 4 2 3 4" xfId="20110"/>
    <cellStyle name="常规 59 4 6" xfId="20111"/>
    <cellStyle name="常规 37 4 5 2 2" xfId="20112"/>
    <cellStyle name="好 2 4 4 6" xfId="20113"/>
    <cellStyle name="常规 2 2 2 2 3 9" xfId="20114"/>
    <cellStyle name="常规 2 2 2 2 4" xfId="20115"/>
    <cellStyle name="常规 3 2 3 2 3 7" xfId="20116"/>
    <cellStyle name="常规 2 2 2 2 4 2" xfId="20117"/>
    <cellStyle name="常规 10 2 7 2 5" xfId="20118"/>
    <cellStyle name="常规 23 6 2 2" xfId="20119"/>
    <cellStyle name="常规 9 6 4 4 2 2" xfId="20120"/>
    <cellStyle name="常规 2 2 2 2 4 7" xfId="20121"/>
    <cellStyle name="常规 5 2 2 4 2 2 2 2" xfId="20122"/>
    <cellStyle name="常规 3 2 7 5 3" xfId="20123"/>
    <cellStyle name="常规 5 2 5 2 3 4" xfId="20124"/>
    <cellStyle name="常规 2 2 2 3 4 7" xfId="20125"/>
    <cellStyle name="常规 5 2 2 4 2 3 2 2" xfId="20126"/>
    <cellStyle name="常规 2 2 2 2 5" xfId="20127"/>
    <cellStyle name="常规 10 8 7 2 2" xfId="20128"/>
    <cellStyle name="常规 6 4 3 9 2" xfId="20129"/>
    <cellStyle name="常规 5 2 5 2 3 4 2" xfId="20130"/>
    <cellStyle name="常规 2 2 2 3 4 7 2" xfId="20131"/>
    <cellStyle name="常规 2 2 2 2 5 2" xfId="20132"/>
    <cellStyle name="常规 10 2 7 3 5" xfId="20133"/>
    <cellStyle name="常规 6 4 3 9 2 2" xfId="20134"/>
    <cellStyle name="常规 2 2 2 2 5 3" xfId="20135"/>
    <cellStyle name="常规 10 2 7 3 6" xfId="20136"/>
    <cellStyle name="常规 57 2 3 2 3" xfId="20137"/>
    <cellStyle name="常规 4 14 2" xfId="20138"/>
    <cellStyle name="常规 9 2 3 5 6" xfId="20139"/>
    <cellStyle name="常规 4 2 4 2 5 3" xfId="20140"/>
    <cellStyle name="常规 2 2 2 2 5 7" xfId="20141"/>
    <cellStyle name="常规 21 4 2 5 3" xfId="20142"/>
    <cellStyle name="常规 10 4 3 5" xfId="20143"/>
    <cellStyle name="40% - 强调文字颜色 4 14" xfId="20144"/>
    <cellStyle name="常规 2 2 2 2 6 2" xfId="20145"/>
    <cellStyle name="常规 4 2 2 4 2 4 2 2" xfId="20146"/>
    <cellStyle name="常规 2 6 2 2 2" xfId="20147"/>
    <cellStyle name="常规 4 3 7 3" xfId="20148"/>
    <cellStyle name="常规 10 3 2 2 6 3" xfId="20149"/>
    <cellStyle name="常规 6 10 3 2 2" xfId="20150"/>
    <cellStyle name="常规 57 2 3 3 2" xfId="20151"/>
    <cellStyle name="常规 3 7 7 2 2" xfId="20152"/>
    <cellStyle name="常规 6 10 3 2 2 2" xfId="20153"/>
    <cellStyle name="常规 2 2 6 3 2 4 3" xfId="20154"/>
    <cellStyle name="常规 21 2 2 4 4 2" xfId="20155"/>
    <cellStyle name="常规 7 4 4 2 7 3" xfId="20156"/>
    <cellStyle name="常规 6 10 3 2 2 2 2" xfId="20157"/>
    <cellStyle name="常规 2 3 3 11" xfId="20158"/>
    <cellStyle name="常规 5 4 2 3 5" xfId="20159"/>
    <cellStyle name="计算 2 3 4 2" xfId="20160"/>
    <cellStyle name="强调文字颜色 3 2 3 3 3 3" xfId="20161"/>
    <cellStyle name="常规 6 10 3 2 2 3" xfId="20162"/>
    <cellStyle name="常规 2 3 2 3 3 3 2" xfId="20163"/>
    <cellStyle name="常规 21 2 2 4 5" xfId="20164"/>
    <cellStyle name="常规 6 3 2 7 2" xfId="20165"/>
    <cellStyle name="常规 6 10 3 2 3 2 2" xfId="20166"/>
    <cellStyle name="常规 2 2 4 2 3 7" xfId="20167"/>
    <cellStyle name="常规 5 2 2 4 4 2 2" xfId="20168"/>
    <cellStyle name="常规 6 10 3 2 3 3" xfId="20169"/>
    <cellStyle name="强调文字颜色 6" xfId="20170" builtinId="49"/>
    <cellStyle name="常规 2 3 2 3 3 4 2" xfId="20171"/>
    <cellStyle name="常规 3 2 2 6 4 2 2" xfId="20172"/>
    <cellStyle name="常规 2 2 2 2 6 7" xfId="20173"/>
    <cellStyle name="常规 2 2 2 2 4 3 4 3" xfId="20174"/>
    <cellStyle name="常规 5 5 2 3 2 2" xfId="20175"/>
    <cellStyle name="常规 4 2 2 4 2 4 3" xfId="20176"/>
    <cellStyle name="常规 2 2 2 2 7" xfId="20177"/>
    <cellStyle name="常规 2 3 2 2 2 3 2" xfId="20178"/>
    <cellStyle name="常规 10 3 4 5 2" xfId="20179"/>
    <cellStyle name="常规 2 2 2 2 8" xfId="20180"/>
    <cellStyle name="常规 9 5 2 6 2 2" xfId="20181"/>
    <cellStyle name="常规 2 2 8 2 4 2" xfId="20182"/>
    <cellStyle name="常规 2 3 2 2 2 3 3" xfId="20183"/>
    <cellStyle name="常规 10 3 4 5 3" xfId="20184"/>
    <cellStyle name="常规 2 2 8 2 4 3" xfId="20185"/>
    <cellStyle name="常规 2 2 2 2 9" xfId="20186"/>
    <cellStyle name="常规 27 3 9" xfId="20187"/>
    <cellStyle name="常规 21 4 2 2 2" xfId="20188"/>
    <cellStyle name="常规 15 3 4 7" xfId="20189"/>
    <cellStyle name="常规 2 2 2 3 10" xfId="20190"/>
    <cellStyle name="常规 2 2 2 3 10 2" xfId="20191"/>
    <cellStyle name="常规 5 2 5 2 3" xfId="20192"/>
    <cellStyle name="常规 9 2 4 2 2 4 2 2" xfId="20193"/>
    <cellStyle name="常规 6 6 4 2 3 4 2" xfId="20194"/>
    <cellStyle name="链接单元格 2 2 3 4" xfId="20195"/>
    <cellStyle name="常规 7 2 3 2 2 2 5" xfId="20196"/>
    <cellStyle name="常规 2 2 2 3 2 2" xfId="20197"/>
    <cellStyle name="常规 2 4 3 2 2 3 2 2 2" xfId="20198"/>
    <cellStyle name="常规 8 4 4 3 2" xfId="20199"/>
    <cellStyle name="常规 2 2 2 4 2 3 5" xfId="20200"/>
    <cellStyle name="常规 8 4 4 3 2 2" xfId="20201"/>
    <cellStyle name="常规 2 2 2 4 2 3 5 2" xfId="20202"/>
    <cellStyle name="常规 2 3 4 6 6 2" xfId="20203"/>
    <cellStyle name="常规 2 3 4 6 6 2 2" xfId="20204"/>
    <cellStyle name="常规 50 3 4 3" xfId="20205"/>
    <cellStyle name="常规 45 3 4 3" xfId="20206"/>
    <cellStyle name="常规 5 2 3 2 2 2 4 3" xfId="20207"/>
    <cellStyle name="常规 2 2 2 3 2 2 2 2 2" xfId="20208"/>
    <cellStyle name="常规 2 2 2 3 2 2 2 2 2 2" xfId="20209"/>
    <cellStyle name="常规 2 2 2 3 2 2 2 3" xfId="20210"/>
    <cellStyle name="40% - 强调文字颜色 3 2 2 3 5" xfId="20211"/>
    <cellStyle name="常规 2 2 2 3 2 2 2 3 2" xfId="20212"/>
    <cellStyle name="常规 10 3 3 3 2 3" xfId="20213"/>
    <cellStyle name="常规 2 2 2 3 2 2 2 5" xfId="20214"/>
    <cellStyle name="常规 6 10 3 6 3" xfId="20215"/>
    <cellStyle name="常规 30 13 2" xfId="20216"/>
    <cellStyle name="60% - 强调文字颜色 1 2 2 2 3 4 2" xfId="20217"/>
    <cellStyle name="常规 2 2 2 3 2 2 2 6" xfId="20218"/>
    <cellStyle name="常规 2 2 2 5 3 2 2" xfId="20219"/>
    <cellStyle name="常规 30 13 3" xfId="20220"/>
    <cellStyle name="常规 2 2 2 3 2 2 2 7" xfId="20221"/>
    <cellStyle name="常规 6 11 4 2" xfId="20222"/>
    <cellStyle name="60% - 强调文字颜色 1 2 2 2 3 4 3" xfId="20223"/>
    <cellStyle name="常规 2 2 2 5 3 2 3" xfId="20224"/>
    <cellStyle name="常规 3 7 2 2" xfId="20225"/>
    <cellStyle name="常规 3 3 5 3 4 2 2" xfId="20226"/>
    <cellStyle name="常规 6 4 2 3 2 7" xfId="20227"/>
    <cellStyle name="常规 2 3 4 6 6 3" xfId="20228"/>
    <cellStyle name="常规 10 2 3 3 3 2 2" xfId="20229"/>
    <cellStyle name="常规 6 4 2 4 2 3 3" xfId="20230"/>
    <cellStyle name="40% - 强调文字颜色 3 2 2 4 4" xfId="20231"/>
    <cellStyle name="常规 2 2 2 3 2 2 3 2" xfId="20232"/>
    <cellStyle name="常规 2 2 2 3 2 2 3 2 2" xfId="20233"/>
    <cellStyle name="40% - 强调文字颜色 3 2 2 4 4 2" xfId="20234"/>
    <cellStyle name="常规 2 2 3 2 4 2 2 2" xfId="20235"/>
    <cellStyle name="常规 6 2 4 2 2 3 2" xfId="20236"/>
    <cellStyle name="常规 2 2 2 3 2 2 3 3" xfId="20237"/>
    <cellStyle name="40% - 强调文字颜色 3 2 2 4 5" xfId="20238"/>
    <cellStyle name="40% - 强调文字颜色 3 2 2 4 6" xfId="20239"/>
    <cellStyle name="常规 2 2 2 3 2 2 3 4" xfId="20240"/>
    <cellStyle name="常规 2 5 10 2" xfId="20241"/>
    <cellStyle name="常规 6 10 3 7 3" xfId="20242"/>
    <cellStyle name="常规 30 14 2" xfId="20243"/>
    <cellStyle name="常规 22 3 2 3 2 2" xfId="20244"/>
    <cellStyle name="常规 17 3 2 3 2 2" xfId="20245"/>
    <cellStyle name="常规 2 2 2 3 2 2 3 6" xfId="20246"/>
    <cellStyle name="常规 2 2 2 5 3 3 2" xfId="20247"/>
    <cellStyle name="常规 6 4 2 3 2 8" xfId="20248"/>
    <cellStyle name="常规 2 2 2 3 2 2 4" xfId="20249"/>
    <cellStyle name="常规 6 4 2 4 2 4 3" xfId="20250"/>
    <cellStyle name="常规 2 2 2 3 2 2 4 2" xfId="20251"/>
    <cellStyle name="40% - 强调文字颜色 3 2 2 5 4" xfId="20252"/>
    <cellStyle name="常规 2 2 2 3 2 2 4 3" xfId="20253"/>
    <cellStyle name="40% - 强调文字颜色 3 2 2 5 5" xfId="20254"/>
    <cellStyle name="常规 27 3 2 3 4 2 2" xfId="20255"/>
    <cellStyle name="常规 8 3 4 2 2" xfId="20256"/>
    <cellStyle name="常规 2 2 2 3 2 2 5" xfId="20257"/>
    <cellStyle name="常规 8 3 4 2 2 2 2" xfId="20258"/>
    <cellStyle name="常规 2 2 2 3 2 2 5 2 2" xfId="20259"/>
    <cellStyle name="常规 4 12" xfId="20260"/>
    <cellStyle name="常规 6 6 2 3 2 2 5 2" xfId="20261"/>
    <cellStyle name="常规 17 5 4 2 2" xfId="20262"/>
    <cellStyle name="常规 22 5 4 2 2" xfId="20263"/>
    <cellStyle name="常规 6 6 2 3 2 2 6" xfId="20264"/>
    <cellStyle name="常规 17 5 4 3" xfId="20265"/>
    <cellStyle name="常规 22 5 4 3" xfId="20266"/>
    <cellStyle name="常规 3 5 2 5 2" xfId="20267"/>
    <cellStyle name="常规 2 2 2 3 2 2 5 3" xfId="20268"/>
    <cellStyle name="常规 2 4 4 2 4 2 2" xfId="20269"/>
    <cellStyle name="常规 8 3 4 2 2 3" xfId="20270"/>
    <cellStyle name="常规 8 3 4 2 3 2 2" xfId="20271"/>
    <cellStyle name="常规 7 3 2 2 4 5" xfId="20272"/>
    <cellStyle name="常规 2 2 2 3 2 2 6 2 2" xfId="20273"/>
    <cellStyle name="常规 9 12" xfId="20274"/>
    <cellStyle name="常规 2 4 4 2 4 3 2" xfId="20275"/>
    <cellStyle name="常规 8 3 4 2 3 3" xfId="20276"/>
    <cellStyle name="常规 2 2 2 3 2 2 6 3" xfId="20277"/>
    <cellStyle name="常规 17 5 5 3" xfId="20278"/>
    <cellStyle name="常规 22 5 5 3" xfId="20279"/>
    <cellStyle name="常规 6 7 5 4 2 2" xfId="20280"/>
    <cellStyle name="常规 3 5 2 6 2" xfId="20281"/>
    <cellStyle name="常规 6 9 3 2 2" xfId="20282"/>
    <cellStyle name="常规 8 3 4 2 4 2" xfId="20283"/>
    <cellStyle name="常规 2 2 2 3 2 2 7 2" xfId="20284"/>
    <cellStyle name="常规 2 2 2 3 2 3" xfId="20285"/>
    <cellStyle name="常规 7 2 3 2 2 2 6" xfId="20286"/>
    <cellStyle name="常规 7 2 3 4 2 2 2 2 2" xfId="20287"/>
    <cellStyle name="常规 8 4 4 3 3" xfId="20288"/>
    <cellStyle name="常规 2 2 2 4 2 3 6" xfId="20289"/>
    <cellStyle name="常规 2 3 4 6 7" xfId="20290"/>
    <cellStyle name="常规 2 3 4 6 7 2" xfId="20291"/>
    <cellStyle name="常规 2 2 2 3 2 3 2" xfId="20292"/>
    <cellStyle name="常规 2 3 4 6 7 2 2" xfId="20293"/>
    <cellStyle name="常规 2 2 8 7" xfId="20294"/>
    <cellStyle name="40% - 强调文字颜色 3 2 3 3 4" xfId="20295"/>
    <cellStyle name="常规 6 4 2 4 3 2 3" xfId="20296"/>
    <cellStyle name="常规 2 2 2 3 2 3 2 2" xfId="20297"/>
    <cellStyle name="常规 8 3 2 2 6 2 2" xfId="20298"/>
    <cellStyle name="常规 3 3 2 6 2" xfId="20299"/>
    <cellStyle name="常规 6 7 3 4 2 2" xfId="20300"/>
    <cellStyle name="常规 2 2 2 3 2 3 2 3" xfId="20301"/>
    <cellStyle name="40% - 强调文字颜色 3 2 3 3 5" xfId="20302"/>
    <cellStyle name="常规 2 3 4 6 7 3" xfId="20303"/>
    <cellStyle name="常规 10 2 3 3 3 3 2" xfId="20304"/>
    <cellStyle name="常规 2 2 2 3 2 3 3" xfId="20305"/>
    <cellStyle name="常规 6 4 2 4 3 3 3" xfId="20306"/>
    <cellStyle name="常规 2 2 2 3 2 3 3 2" xfId="20307"/>
    <cellStyle name="常规 2 2 2 3 2 3 3 3" xfId="20308"/>
    <cellStyle name="常规 2 2 2 3 2 3 4" xfId="20309"/>
    <cellStyle name="常规 2 2 2 3 2 3 4 2" xfId="20310"/>
    <cellStyle name="常规 8 3 4 3 2 2" xfId="20311"/>
    <cellStyle name="常规 2 2 2 3 2 3 5 2" xfId="20312"/>
    <cellStyle name="常规 4 2 3 5 5 2 2" xfId="20313"/>
    <cellStyle name="常规 17 6 4 2" xfId="20314"/>
    <cellStyle name="常规 22 6 4 2" xfId="20315"/>
    <cellStyle name="常规 8 3 4 3 2 2 2" xfId="20316"/>
    <cellStyle name="常规 2 2 2 3 2 3 5 2 2" xfId="20317"/>
    <cellStyle name="常规 17 6 4 2 2" xfId="20318"/>
    <cellStyle name="常规 6 4 2 2 2 2 2 3 3" xfId="20319"/>
    <cellStyle name="常规 2 2 2 3 2 4 2 2" xfId="20320"/>
    <cellStyle name="常规 2 2 2 3 2 4 2 3" xfId="20321"/>
    <cellStyle name="常规 6 4 2 2 2 2 2 4 3" xfId="20322"/>
    <cellStyle name="常规 2 2 2 3 2 4 3 2" xfId="20323"/>
    <cellStyle name="常规 2 2 2 3 2 4 3 2 2" xfId="20324"/>
    <cellStyle name="常规 2 2 2 3 2 4 3 3" xfId="20325"/>
    <cellStyle name="常规 2 2 2 3 2 4 4 2" xfId="20326"/>
    <cellStyle name="常规 2 2 2 3 2 4 4 2 2" xfId="20327"/>
    <cellStyle name="常规 2 2 2 3 2 4 4 3" xfId="20328"/>
    <cellStyle name="常规 8 3 4 4 2" xfId="20329"/>
    <cellStyle name="常规 2 2 2 3 2 4 5" xfId="20330"/>
    <cellStyle name="常规 8 3 4 4 2 2" xfId="20331"/>
    <cellStyle name="常规 2 2 2 3 2 4 5 2" xfId="20332"/>
    <cellStyle name="常规 27 3 2 2 5 3" xfId="20333"/>
    <cellStyle name="常规 2 5 6 6 2" xfId="20334"/>
    <cellStyle name="常规 2 2 2 3 2 4 5 2 2" xfId="20335"/>
    <cellStyle name="常规 2 4 4 2 6 2 2" xfId="20336"/>
    <cellStyle name="常规 2 2 2 3 2 4 5 3" xfId="20337"/>
    <cellStyle name="常规 2 2 2 3 2 4 6 2" xfId="20338"/>
    <cellStyle name="常规 6 9 5 2" xfId="20339"/>
    <cellStyle name="常规 2 2 2 3 2 4 7" xfId="20340"/>
    <cellStyle name="常规 3 3 8 2 2" xfId="20341"/>
    <cellStyle name="常规 7 2 5 3 2 2 2 2" xfId="20342"/>
    <cellStyle name="常规 6 3 2 2 9 2" xfId="20343"/>
    <cellStyle name="常规 7 9 5 3" xfId="20344"/>
    <cellStyle name="常规 2 2 2 3 2 5 2" xfId="20345"/>
    <cellStyle name="常规 18 2 4 2 2" xfId="20346"/>
    <cellStyle name="常规 23 2 4 2 2" xfId="20347"/>
    <cellStyle name="常规 2 2 2 3 2 5 2 2" xfId="20348"/>
    <cellStyle name="常规 6 4 2 2 2 2 3 3 3" xfId="20349"/>
    <cellStyle name="常规 2 2 2 3 2 5 3" xfId="20350"/>
    <cellStyle name="常规 3 3 2 3 2 2 4" xfId="20351"/>
    <cellStyle name="60% - 强调文字颜色 3 2 2 5" xfId="20352"/>
    <cellStyle name="常规 2 2 2 3 2 6 2" xfId="20353"/>
    <cellStyle name="常规 18 2 4 3 2" xfId="20354"/>
    <cellStyle name="常规 2 2 2 3 2 6 2 2" xfId="20355"/>
    <cellStyle name="常规 2 2 2 3 2 6 3" xfId="20356"/>
    <cellStyle name="常规 2 2 2 3 2 7" xfId="20357"/>
    <cellStyle name="常规 12 3 2 2 3 2 2" xfId="20358"/>
    <cellStyle name="常规 18 2 4 4" xfId="20359"/>
    <cellStyle name="常规 2 2 2 3 2 7 2" xfId="20360"/>
    <cellStyle name="常规 6 7 2 2 6" xfId="20361"/>
    <cellStyle name="常规 2 2 2 3 2 7 2 2" xfId="20362"/>
    <cellStyle name="常规 6 7 2 2 6 2" xfId="20363"/>
    <cellStyle name="常规 2 2 2 3 2 7 3" xfId="20364"/>
    <cellStyle name="常规 6 7 2 2 7" xfId="20365"/>
    <cellStyle name="常规 2 2 2 3 2 8 2" xfId="20366"/>
    <cellStyle name="常规 6 7 2 3 6" xfId="20367"/>
    <cellStyle name="常规 6 4 3 4 2 4 3" xfId="20368"/>
    <cellStyle name="常规 2 2 2 4 2 2 4 2" xfId="20369"/>
    <cellStyle name="常规 10 2 2 3 7 3" xfId="20370"/>
    <cellStyle name="40% - 强调文字颜色 4 2 2 5 4" xfId="20371"/>
    <cellStyle name="40% - 强调文字颜色 5 12 2" xfId="20372"/>
    <cellStyle name="常规 2 2 2 3 3" xfId="20373"/>
    <cellStyle name="常规 2 4 3 2 2 3 2 3" xfId="20374"/>
    <cellStyle name="常规 2 2 2 3 3 2" xfId="20375"/>
    <cellStyle name="常规 7 2 3 2 2 3 5" xfId="20376"/>
    <cellStyle name="常规 8 5 7" xfId="20377"/>
    <cellStyle name="常规 3 2 3 2 4 6 2" xfId="20378"/>
    <cellStyle name="常规 2 2 2 3 3 2 2 5" xfId="20379"/>
    <cellStyle name="常规 2 2 2 6 3 2 2" xfId="20380"/>
    <cellStyle name="常规 2 2 2 3 3 2 2 6" xfId="20381"/>
    <cellStyle name="常规 6 6 2 4 2 3 2 2" xfId="20382"/>
    <cellStyle name="常规 2 2 2 3 3 2 3 2 3" xfId="20383"/>
    <cellStyle name="常规 6 7 2 5 5 2" xfId="20384"/>
    <cellStyle name="常规 3 2 3 9 2" xfId="20385"/>
    <cellStyle name="常规 6 2 5 2 2 3 2" xfId="20386"/>
    <cellStyle name="常规 2 2 3 3 4 2 2 2" xfId="20387"/>
    <cellStyle name="常规 4 2 3 2 2 7 2" xfId="20388"/>
    <cellStyle name="注释 2 2 3 3 2 2" xfId="20389"/>
    <cellStyle name="常规 2 2 2 3 3 2 5 2 2" xfId="20390"/>
    <cellStyle name="常规 9 5 6" xfId="20391"/>
    <cellStyle name="注释 2 2 3 3 3" xfId="20392"/>
    <cellStyle name="常规 2 4 4 3 4 2 2" xfId="20393"/>
    <cellStyle name="常规 2 2 2 3 3 2 5 3" xfId="20394"/>
    <cellStyle name="常规 2 3 2 2 2 3 3 2" xfId="20395"/>
    <cellStyle name="常规 2 2 12 7" xfId="20396"/>
    <cellStyle name="注释 2 2 3 4 2 2" xfId="20397"/>
    <cellStyle name="常规 2 2 2 3 3 2 6 2 2" xfId="20398"/>
    <cellStyle name="40% - 强调文字颜色 6 2 5 3" xfId="20399"/>
    <cellStyle name="注释 2 2 3 4 3" xfId="20400"/>
    <cellStyle name="常规 2 2 2 3 3 2 6 3" xfId="20401"/>
    <cellStyle name="常规 6 3 2 4 3 2 2 2" xfId="20402"/>
    <cellStyle name="注释 2 2 3 6" xfId="20403"/>
    <cellStyle name="常规 2 2 2 3 3 2 8" xfId="20404"/>
    <cellStyle name="常规 6 7 3 2 3 3 2 2" xfId="20405"/>
    <cellStyle name="常规 2 2 2 3 3 3" xfId="20406"/>
    <cellStyle name="常规 2 2 2 3 3 3 3 2 2" xfId="20407"/>
    <cellStyle name="60% - 强调文字颜色 1 2 2 4 4 3" xfId="20408"/>
    <cellStyle name="注释 2 2 4 2 2 2" xfId="20409"/>
    <cellStyle name="常规 2 2 2 3 3 3 4 2 2" xfId="20410"/>
    <cellStyle name="60% - 强调文字颜色 1 2 2 5 4 3" xfId="20411"/>
    <cellStyle name="常规 11 3 3 3" xfId="20412"/>
    <cellStyle name="注释 2 2 4 2 3" xfId="20413"/>
    <cellStyle name="常规 2 2 2 3 3 3 4 3" xfId="20414"/>
    <cellStyle name="常规 6 7 2 4 5" xfId="20415"/>
    <cellStyle name="常规 3 2 2 9" xfId="20416"/>
    <cellStyle name="常规 28 3 3 2 3" xfId="20417"/>
    <cellStyle name="常规 4 3 3 3 3 2 2" xfId="20418"/>
    <cellStyle name="常规 9 4" xfId="20419"/>
    <cellStyle name="注释 2 2 4 3 2 2" xfId="20420"/>
    <cellStyle name="常规 2 2 2 3 3 3 5 2 2" xfId="20421"/>
    <cellStyle name="常规 11 4 3 3" xfId="20422"/>
    <cellStyle name="常规 2 8 2 2 5 3" xfId="20423"/>
    <cellStyle name="注释 2 2 4 4 2" xfId="20424"/>
    <cellStyle name="常规 2 2 2 3 3 3 6 2" xfId="20425"/>
    <cellStyle name="常规 7 2 3 10 2 2" xfId="20426"/>
    <cellStyle name="常规 4 2 8 4 3" xfId="20427"/>
    <cellStyle name="注释 2 2 4 5" xfId="20428"/>
    <cellStyle name="常规 2 2 2 3 3 3 7" xfId="20429"/>
    <cellStyle name="常规 2 2 2 3 3 4 2 2 2" xfId="20430"/>
    <cellStyle name="60% - 强调文字颜色 1 2 3 3 4 3" xfId="20431"/>
    <cellStyle name="常规 3 2 2 3 2 2 2 4 2" xfId="20432"/>
    <cellStyle name="常规 6 13 2 4 2" xfId="20433"/>
    <cellStyle name="常规 2 2 2 3 3 4 2 3" xfId="20434"/>
    <cellStyle name="强调文字颜色 4 2 2 5 5 2" xfId="20435"/>
    <cellStyle name="常规 5 2 3 3 2 4" xfId="20436"/>
    <cellStyle name="常规 3 3 3 4 3 2 2" xfId="20437"/>
    <cellStyle name="常规 2 2 8 2 3 5" xfId="20438"/>
    <cellStyle name="常规 15 5 2 3 2" xfId="20439"/>
    <cellStyle name="常规 6 12 2 7 2" xfId="20440"/>
    <cellStyle name="常规 7 3 3 3 7" xfId="20441"/>
    <cellStyle name="常规 6 3 3 4 5 2 2" xfId="20442"/>
    <cellStyle name="注释 2 2 5 2" xfId="20443"/>
    <cellStyle name="常规 2 2 2 3 3 4 4" xfId="20444"/>
    <cellStyle name="常规 8 2 2 5 2 2 2" xfId="20445"/>
    <cellStyle name="注释 2 2 5 3" xfId="20446"/>
    <cellStyle name="常规 2 2 2 3 3 4 5" xfId="20447"/>
    <cellStyle name="常规 8 3 5 4 2" xfId="20448"/>
    <cellStyle name="常规 2 2 2 3 3 4 6" xfId="20449"/>
    <cellStyle name="注释 2 2 5 4" xfId="20450"/>
    <cellStyle name="常规 8 3 5 4 3" xfId="20451"/>
    <cellStyle name="强调文字颜色 6 2 2 2 5 3" xfId="20452"/>
    <cellStyle name="常规 2 6 7 2" xfId="20453"/>
    <cellStyle name="注释 2 2 5 5" xfId="20454"/>
    <cellStyle name="常规 2 2 2 3 3 4 7" xfId="20455"/>
    <cellStyle name="常规 3 3 9 2 2" xfId="20456"/>
    <cellStyle name="常规 4 2 4 3 3 3" xfId="20457"/>
    <cellStyle name="常规 4 2 3 3 5 2 2" xfId="20458"/>
    <cellStyle name="常规 15 6 4 2" xfId="20459"/>
    <cellStyle name="常规 40 3 4" xfId="20460"/>
    <cellStyle name="常规 35 3 4" xfId="20461"/>
    <cellStyle name="常规 2 2 2 3 3 7" xfId="20462"/>
    <cellStyle name="常规 5 2 5 2 2 4" xfId="20463"/>
    <cellStyle name="常规 3 2 7 4 3" xfId="20464"/>
    <cellStyle name="常规 2 2 2 3 3 7 2 2" xfId="20465"/>
    <cellStyle name="常规 6 7 3 2 6 2" xfId="20466"/>
    <cellStyle name="常规 2 2 2 3 3 7 3" xfId="20467"/>
    <cellStyle name="常规 6 7 3 2 7" xfId="20468"/>
    <cellStyle name="常规 2 2 2 3 3 8 2" xfId="20469"/>
    <cellStyle name="常规 6 7 3 3 6" xfId="20470"/>
    <cellStyle name="常规 2 2 2 3 4" xfId="20471"/>
    <cellStyle name="常规 2 2 2 3 4 2 4 3" xfId="20472"/>
    <cellStyle name="常规 5 6 2 2 2 2" xfId="20473"/>
    <cellStyle name="注释 2 3 3 2 3" xfId="20474"/>
    <cellStyle name="常规 65 2 3" xfId="20475"/>
    <cellStyle name="常规 2 2 2 3 4 3 3 2 2" xfId="20476"/>
    <cellStyle name="常规 2 2 2 3 4 3 3 3" xfId="20477"/>
    <cellStyle name="常规 2 2 2 3 4 3 4 3" xfId="20478"/>
    <cellStyle name="常规 5 6 2 3 2 2" xfId="20479"/>
    <cellStyle name="常规 2 8 3 3 2 2" xfId="20480"/>
    <cellStyle name="常规 3 2 2 4 4 5" xfId="20481"/>
    <cellStyle name="常规 4 2 4 3 5 3" xfId="20482"/>
    <cellStyle name="常规 2 2 2 3 5 7" xfId="20483"/>
    <cellStyle name="常规 29 2 3 2 2" xfId="20484"/>
    <cellStyle name="常规 34 2 3 2 2" xfId="20485"/>
    <cellStyle name="常规 3 10 2 5" xfId="20486"/>
    <cellStyle name="强调文字颜色 4 2 2 3 4 3" xfId="20487"/>
    <cellStyle name="常规 6 10 4 2 2" xfId="20488"/>
    <cellStyle name="40% - 强调文字颜色 5 2 2 4 4" xfId="20489"/>
    <cellStyle name="常规 6 10 4 2 2 2" xfId="20490"/>
    <cellStyle name="40% - 强调文字颜色 5 2 2 4 4 2" xfId="20491"/>
    <cellStyle name="常规 6 10 4 2 2 2 2" xfId="20492"/>
    <cellStyle name="常规 6 10 4 2 3 2" xfId="20493"/>
    <cellStyle name="常规 6 10 4 2 3 2 2" xfId="20494"/>
    <cellStyle name="常规 2 3 4 2 3 7" xfId="20495"/>
    <cellStyle name="常规 3 2 2 7 2 2" xfId="20496"/>
    <cellStyle name="常规 6 7 2 4 3 2 2" xfId="20497"/>
    <cellStyle name="常规 2 2 2 3 6 7" xfId="20498"/>
    <cellStyle name="常规 2 2 2 3 7" xfId="20499"/>
    <cellStyle name="常规 4 2 2 4 2 5 3" xfId="20500"/>
    <cellStyle name="常规 2 3 2 2 2 4 3" xfId="20501"/>
    <cellStyle name="常规 10 3 4 6 3" xfId="20502"/>
    <cellStyle name="常规 2 2 2 3 9 2" xfId="20503"/>
    <cellStyle name="常规 6 7 4 3 3 3" xfId="20504"/>
    <cellStyle name="常规 2 2 2 4 2 2 2 2" xfId="20505"/>
    <cellStyle name="常规 6 4 3 4 2 2 3" xfId="20506"/>
    <cellStyle name="40% - 强调文字颜色 4 2 2 3 4" xfId="20507"/>
    <cellStyle name="常规 10 2 2 3 5 3" xfId="20508"/>
    <cellStyle name="常规 8 2 2 2 3 5" xfId="20509"/>
    <cellStyle name="常规 6 4 3 3 2 6 2 2" xfId="20510"/>
    <cellStyle name="常规 2 2 3 2 9 2" xfId="20511"/>
    <cellStyle name="常规 5 2 7 5" xfId="20512"/>
    <cellStyle name="常规 15 4 2 3 3 2 2" xfId="20513"/>
    <cellStyle name="常规 27 3 2 2 4" xfId="20514"/>
    <cellStyle name="40% - 强调文字颜色 4 2 3 10" xfId="20515"/>
    <cellStyle name="常规 2 2 2 4 2 2 2 2 2" xfId="20516"/>
    <cellStyle name="常规 6 4 3 3 2 6 3" xfId="20517"/>
    <cellStyle name="常规 7 2 4 6 3 2 2" xfId="20518"/>
    <cellStyle name="常规 7 2 5 7 2" xfId="20519"/>
    <cellStyle name="注释 2 12 2 2" xfId="20520"/>
    <cellStyle name="常规 2 2 2 4 2 2 2 3" xfId="20521"/>
    <cellStyle name="40% - 强调文字颜色 4 2 2 3 5" xfId="20522"/>
    <cellStyle name="常规 2 2 2 4 2 2 3 2" xfId="20523"/>
    <cellStyle name="常规 10 2 2 3 6 3" xfId="20524"/>
    <cellStyle name="40% - 强调文字颜色 4 2 2 4 4" xfId="20525"/>
    <cellStyle name="常规 6 4 3 4 2 3 3" xfId="20526"/>
    <cellStyle name="常规 7 3 3 6 4" xfId="20527"/>
    <cellStyle name="常规 32 2 5" xfId="20528"/>
    <cellStyle name="常规 27 2 5" xfId="20529"/>
    <cellStyle name="常规 20 3 3 3" xfId="20530"/>
    <cellStyle name="常规 15 3 3 3" xfId="20531"/>
    <cellStyle name="常规 2 2 2 4 2 2 3 2 2" xfId="20532"/>
    <cellStyle name="40% - 强调文字颜色 4 2 2 4 4 2" xfId="20533"/>
    <cellStyle name="常规 2 2 2 4 2 2 3 3" xfId="20534"/>
    <cellStyle name="40% - 强调文字颜色 4 2 2 4 5" xfId="20535"/>
    <cellStyle name="常规 2 2 2 4 2 2 4" xfId="20536"/>
    <cellStyle name="40% - 强调文字颜色 4 2 2 5 4 2" xfId="20537"/>
    <cellStyle name="常规 2 2 2 4 2 2 4 2 2" xfId="20538"/>
    <cellStyle name="常规 15 3 4 3 2" xfId="20539"/>
    <cellStyle name="常规 27 3 5 2" xfId="20540"/>
    <cellStyle name="常规 32 3 5 2" xfId="20541"/>
    <cellStyle name="常规 7 3 3 7 4 2" xfId="20542"/>
    <cellStyle name="常规 2 2 2 4 2 2 5" xfId="20543"/>
    <cellStyle name="常规 8 4 4 2 2" xfId="20544"/>
    <cellStyle name="常规 7 3 3 3 2 10" xfId="20545"/>
    <cellStyle name="常规 6 3 4 7 3" xfId="20546"/>
    <cellStyle name="常规 4 2 2 3 3 2 2" xfId="20547"/>
    <cellStyle name="常规 6 7 2 2 5" xfId="20548"/>
    <cellStyle name="常规 2 2 2 4 2 2 5 2 2" xfId="20549"/>
    <cellStyle name="链接单元格 2 8 2" xfId="20550"/>
    <cellStyle name="常规 27 4 5 2" xfId="20551"/>
    <cellStyle name="常规 32 4 5 2" xfId="20552"/>
    <cellStyle name="常规 15 3 5 3 2" xfId="20553"/>
    <cellStyle name="常规 6 4 3 7 3" xfId="20554"/>
    <cellStyle name="常规 4 2 2 4 2 2 2" xfId="20555"/>
    <cellStyle name="常规 10 2 2 5 5 3" xfId="20556"/>
    <cellStyle name="常规 2 2 2 4 2 4 2 2" xfId="20557"/>
    <cellStyle name="常规 2 2 2 4 2 4 3" xfId="20558"/>
    <cellStyle name="常规 2 2 2 4 2 5 2 2" xfId="20559"/>
    <cellStyle name="常规 10 2 2 6 5 3" xfId="20560"/>
    <cellStyle name="常规 10 3 4" xfId="20561"/>
    <cellStyle name="常规 2 2 2 4 2 5 3" xfId="20562"/>
    <cellStyle name="常规 2 2 2 4 2 6 2 2" xfId="20563"/>
    <cellStyle name="常规 11 3 4" xfId="20564"/>
    <cellStyle name="常规 2 2 2 4 3 7" xfId="20565"/>
    <cellStyle name="常规 2 2 2 4 4 7" xfId="20566"/>
    <cellStyle name="常规 3 4 2 2 8" xfId="20567"/>
    <cellStyle name="常规 5 2 2 4 2 4 2 2" xfId="20568"/>
    <cellStyle name="常规 2 3 2 2 2 5 2" xfId="20569"/>
    <cellStyle name="常规 10 3 4 7 2" xfId="20570"/>
    <cellStyle name="常规 2 3 2 2 2 5 2 2" xfId="20571"/>
    <cellStyle name="常规 2 3 2 2 2 5 3" xfId="20572"/>
    <cellStyle name="常规 2 2 2 5 2 2 2 2" xfId="20573"/>
    <cellStyle name="40% - 强调文字颜色 5 2 2 3 4" xfId="20574"/>
    <cellStyle name="常规 10 3 2 3 5 3" xfId="20575"/>
    <cellStyle name="常规 2 2 2 5 2 3 2" xfId="20576"/>
    <cellStyle name="常规 2 2 2 5 2 3 3" xfId="20577"/>
    <cellStyle name="常规 6 10 5 2" xfId="20578"/>
    <cellStyle name="常规 2 2 2 5 2 4 2" xfId="20579"/>
    <cellStyle name="常规 25 2 2 4 2 2" xfId="20580"/>
    <cellStyle name="常规 30 2 2 4 2 2" xfId="20581"/>
    <cellStyle name="强调文字颜色 3 2 2 7 3" xfId="20582"/>
    <cellStyle name="常规 6 10 6 2" xfId="20583"/>
    <cellStyle name="常规 2 2 2 5 2 4 3" xfId="20584"/>
    <cellStyle name="常规 7 4 5 6 3" xfId="20585"/>
    <cellStyle name="60% - 强调文字颜色 5 2 3 2 4 3" xfId="20586"/>
    <cellStyle name="常规 16 5 3 2" xfId="20587"/>
    <cellStyle name="常规 21 5 3 2" xfId="20588"/>
    <cellStyle name="常规 30 2 2 4 3" xfId="20589"/>
    <cellStyle name="常规 25 2 2 4 3" xfId="20590"/>
    <cellStyle name="好 2 5 5 2 2" xfId="20591"/>
    <cellStyle name="常规 23 4 4 2 2" xfId="20592"/>
    <cellStyle name="常规 2 2 2 5 2 5 2" xfId="20593"/>
    <cellStyle name="常规 2 2 2 5 2 5 3" xfId="20594"/>
    <cellStyle name="常规 6 10 7 2" xfId="20595"/>
    <cellStyle name="常规 23 4 4 3" xfId="20596"/>
    <cellStyle name="常规 2 2 2 5 2 6" xfId="20597"/>
    <cellStyle name="常规 30 2 2 5 3" xfId="20598"/>
    <cellStyle name="常规 25 2 2 5 3" xfId="20599"/>
    <cellStyle name="常规 5 2 3 3 2 3" xfId="20600"/>
    <cellStyle name="常规 23 4 5 2" xfId="20601"/>
    <cellStyle name="常规 2 2 2 5 3 5" xfId="20602"/>
    <cellStyle name="常规 5 2 5 4 2 2" xfId="20603"/>
    <cellStyle name="常规 21 2 5 3" xfId="20604"/>
    <cellStyle name="常规 23 4 5 2 2" xfId="20605"/>
    <cellStyle name="常规 2 2 2 5 3 5 2" xfId="20606"/>
    <cellStyle name="常规 5 2 5 4 2 2 2" xfId="20607"/>
    <cellStyle name="常规 23 4 5 3" xfId="20608"/>
    <cellStyle name="常规 2 2 2 5 3 6" xfId="20609"/>
    <cellStyle name="常规 5 2 5 4 2 3" xfId="20610"/>
    <cellStyle name="20% - 强调文字颜色 1 2 2 3 2 2" xfId="20611"/>
    <cellStyle name="常规 2 2 2 5 5 2 2" xfId="20612"/>
    <cellStyle name="常规 3 4 3 3 3 2" xfId="20613"/>
    <cellStyle name="常规 15 9" xfId="20614"/>
    <cellStyle name="常规 20 9" xfId="20615"/>
    <cellStyle name="常规 2 3 2 2 2 6 2" xfId="20616"/>
    <cellStyle name="常规 9 6 8 2 2" xfId="20617"/>
    <cellStyle name="强调文字颜色 1 2 2 12" xfId="20618"/>
    <cellStyle name="常规 2 2 2 6 2 2" xfId="20619"/>
    <cellStyle name="常规 6 6 2 4 2 2 2" xfId="20620"/>
    <cellStyle name="常规 6 6 2 4 3 4" xfId="20621"/>
    <cellStyle name="常规 2 2 2 7 4" xfId="20622"/>
    <cellStyle name="常规 3 2 2 4 4 2" xfId="20623"/>
    <cellStyle name="常规 2 2 2 2 3 2 3 3 2 2" xfId="20624"/>
    <cellStyle name="常规 7 3 2 3 2 2 4 2" xfId="20625"/>
    <cellStyle name="常规 7 2 6 2 7 2 3" xfId="20626"/>
    <cellStyle name="常规 22 4 3 7" xfId="20627"/>
    <cellStyle name="常规 3 3 2 3" xfId="20628"/>
    <cellStyle name="输入 2 6" xfId="20629"/>
    <cellStyle name="常规 2 4 3 3 3 3 2" xfId="20630"/>
    <cellStyle name="常规 3 2 3 5 6 2" xfId="20631"/>
    <cellStyle name="常规 2 2 2 7 4 2" xfId="20632"/>
    <cellStyle name="常规 3 4 5 2 3" xfId="20633"/>
    <cellStyle name="常规 6 6 2 4 3 4 2" xfId="20634"/>
    <cellStyle name="常规 3 3 2 4" xfId="20635"/>
    <cellStyle name="常规 3 3 4 3" xfId="20636"/>
    <cellStyle name="常规 2 4 3 3 3 5 2" xfId="20637"/>
    <cellStyle name="常规 2 2 2 7 6 2" xfId="20638"/>
    <cellStyle name="常规 3 4 5 4 3" xfId="20639"/>
    <cellStyle name="常规 23 2 3 3 3" xfId="20640"/>
    <cellStyle name="常规 2 2 3 2 3 4 3 3" xfId="20641"/>
    <cellStyle name="常规 6 14 6" xfId="20642"/>
    <cellStyle name="常规 3 2 2 3 2 3 6" xfId="20643"/>
    <cellStyle name="强调文字颜色 1 2 2 2 7 2 2" xfId="20644"/>
    <cellStyle name="强调文字颜色 4 2 4 3 3" xfId="20645"/>
    <cellStyle name="常规 23 2 3 4 3" xfId="20646"/>
    <cellStyle name="常规 2 2 3 2 3 4 4 3" xfId="20647"/>
    <cellStyle name="常规 6 15 6" xfId="20648"/>
    <cellStyle name="常规 3 2 2 3 2 4 6" xfId="20649"/>
    <cellStyle name="强调文字颜色 4 2 4 4 3" xfId="20650"/>
    <cellStyle name="常规 6 6 3 2 4 3" xfId="20651"/>
    <cellStyle name="常规 2 6 5 8 2" xfId="20652"/>
    <cellStyle name="常规 6 6 3 2 4 3 2" xfId="20653"/>
    <cellStyle name="常规 6 6 3 2 4 3 2 2" xfId="20654"/>
    <cellStyle name="常规 2 2 3 10 2 2" xfId="20655"/>
    <cellStyle name="60% - 强调文字颜色 6 2 4 2" xfId="20656"/>
    <cellStyle name="常规 6 6 2 9 2 2" xfId="20657"/>
    <cellStyle name="常规 2 2 7 6 2" xfId="20658"/>
    <cellStyle name="常规 6 6 3 2 4 3 3" xfId="20659"/>
    <cellStyle name="常规 2 3 4 6 6" xfId="20660"/>
    <cellStyle name="常规 2 2 3 13" xfId="20661"/>
    <cellStyle name="常规 7 2 4 2 4 2 2 2" xfId="20662"/>
    <cellStyle name="常规 4 6 2 2 4" xfId="20663"/>
    <cellStyle name="常规 2 3 4 4 4 3" xfId="20664"/>
    <cellStyle name="常规 21 3 4 6" xfId="20665"/>
    <cellStyle name="常规 2 2 3 2" xfId="20666"/>
    <cellStyle name="常规 2 6 2 3 8 3" xfId="20667"/>
    <cellStyle name="常规 6 5 5 2 4 2 2" xfId="20668"/>
    <cellStyle name="常规 2 2 3 2 2" xfId="20669"/>
    <cellStyle name="常规 21 3 4 6 2" xfId="20670"/>
    <cellStyle name="常规 2 2 3 2 2 2" xfId="20671"/>
    <cellStyle name="20% - 强调文字颜色 4 2 5 3" xfId="20672"/>
    <cellStyle name="常规 9 2 2" xfId="20673"/>
    <cellStyle name="常规 2 4 3 6 6" xfId="20674"/>
    <cellStyle name="常规 2 3 5 3 4 3" xfId="20675"/>
    <cellStyle name="常规 8 5 3 3 2 2" xfId="20676"/>
    <cellStyle name="常规 9 2 2 2" xfId="20677"/>
    <cellStyle name="常规 5 5 4 4 3" xfId="20678"/>
    <cellStyle name="常规 2 4 3 6 6 2" xfId="20679"/>
    <cellStyle name="20% - 强调文字颜色 4 2 5 3 2" xfId="20680"/>
    <cellStyle name="常规 2 19 3" xfId="20681"/>
    <cellStyle name="常规 12 2 2 3 4" xfId="20682"/>
    <cellStyle name="常规 3 3 2 4 3 2 2 2" xfId="20683"/>
    <cellStyle name="常规 5 2 3 5 5" xfId="20684"/>
    <cellStyle name="常规 48 2 3 2 2" xfId="20685"/>
    <cellStyle name="常规 53 2 3 2 2" xfId="20686"/>
    <cellStyle name="常规 2 7 2 2 2" xfId="20687"/>
    <cellStyle name="常规 5 3 7 3" xfId="20688"/>
    <cellStyle name="常规 6 3 3 6 4 3" xfId="20689"/>
    <cellStyle name="常规 2 2 3 2 2 2 2 2 2" xfId="20690"/>
    <cellStyle name="常规 5 2 3 5 5 2" xfId="20691"/>
    <cellStyle name="常规 48 2 3 2 2 2" xfId="20692"/>
    <cellStyle name="常规 53 2 3 2 2 2" xfId="20693"/>
    <cellStyle name="20% - 强调文字颜色 5 2 3" xfId="20694"/>
    <cellStyle name="常规 2 6 3 3 3 3" xfId="20695"/>
    <cellStyle name="常规 5 2 3 5 6" xfId="20696"/>
    <cellStyle name="常规 48 2 3 2 3" xfId="20697"/>
    <cellStyle name="常规 53 2 3 2 3" xfId="20698"/>
    <cellStyle name="常规 2 2 3 2 2 2 2 2 3" xfId="20699"/>
    <cellStyle name="20% - 强调文字颜色 5 3" xfId="20700"/>
    <cellStyle name="常规 2 6 3 3 4" xfId="20701"/>
    <cellStyle name="常规 2 5 3 5 4 2" xfId="20702"/>
    <cellStyle name="常规 6 5 3 2 3" xfId="20703"/>
    <cellStyle name="常规 15 11" xfId="20704"/>
    <cellStyle name="常规 56 2 2 5 2" xfId="20705"/>
    <cellStyle name="20% - 强调文字颜色 5 3 2" xfId="20706"/>
    <cellStyle name="常规 2 6 3 3 4 2" xfId="20707"/>
    <cellStyle name="常规 2 5 3 5 4 2 2" xfId="20708"/>
    <cellStyle name="常规 6 5 3 2 3 2" xfId="20709"/>
    <cellStyle name="常规 2 5 4 3 5" xfId="20710"/>
    <cellStyle name="常规 2 6 3 3 4 2 2" xfId="20711"/>
    <cellStyle name="常规 2 7 4 8" xfId="20712"/>
    <cellStyle name="常规 2 2 3 2 2 2 2 3 2 2" xfId="20713"/>
    <cellStyle name="常规 3 7 3 2 2 2" xfId="20714"/>
    <cellStyle name="常规 3 2 2 3 3 4 3" xfId="20715"/>
    <cellStyle name="常规 2 6 3 3 4 3" xfId="20716"/>
    <cellStyle name="常规 2 2 3 2 2 2 2 3 3" xfId="20717"/>
    <cellStyle name="20% - 强调文字颜色 5 4 2" xfId="20718"/>
    <cellStyle name="常规 2 6 3 3 5 2" xfId="20719"/>
    <cellStyle name="20% - 强调文字颜色 6 2 2 2 2" xfId="20720"/>
    <cellStyle name="常规 2 7 2 4 2" xfId="20721"/>
    <cellStyle name="常规 5 3 9 3" xfId="20722"/>
    <cellStyle name="常规 2 2 3 2 2 2 2 4 2" xfId="20723"/>
    <cellStyle name="常规 3 3 4 2 5" xfId="20724"/>
    <cellStyle name="20% - 强调文字颜色 6 2 2 2 3" xfId="20725"/>
    <cellStyle name="常规 2 6 3 3 5 3" xfId="20726"/>
    <cellStyle name="常规 4 2 2 2 2 3 4 2 2" xfId="20727"/>
    <cellStyle name="40% - 强调文字颜色 6 2 6 5" xfId="20728"/>
    <cellStyle name="20% - 强调文字颜色 6 2 2 3" xfId="20729"/>
    <cellStyle name="20% - 强调文字颜色 5 5" xfId="20730"/>
    <cellStyle name="常规 2 6 3 3 6" xfId="20731"/>
    <cellStyle name="常规 2 2 3 2 2 2 2 5" xfId="20732"/>
    <cellStyle name="常规 2 6 3 3 6 2" xfId="20733"/>
    <cellStyle name="20% - 强调文字颜色 6 2 2 3 2" xfId="20734"/>
    <cellStyle name="20% - 强调文字颜色 5 5 2" xfId="20735"/>
    <cellStyle name="20% - 强调文字颜色 6 2 2 3 3" xfId="20736"/>
    <cellStyle name="常规 2 6 3 3 6 3" xfId="20737"/>
    <cellStyle name="常规 11 6 3 3 2" xfId="20738"/>
    <cellStyle name="20% - 强调文字颜色 2 2 4 4" xfId="20739"/>
    <cellStyle name="常规 2 2 3 5 7" xfId="20740"/>
    <cellStyle name="常规 2 3 3 3 3 4" xfId="20741"/>
    <cellStyle name="常规 2 6 3 3 7 2" xfId="20742"/>
    <cellStyle name="20% - 强调文字颜色 5 6 2" xfId="20743"/>
    <cellStyle name="20% - 强调文字颜色 6 2 2 4 2" xfId="20744"/>
    <cellStyle name="常规 2 2 3 2 2 2 2 6 2" xfId="20745"/>
    <cellStyle name="常规 2 4 4 4 2 2" xfId="20746"/>
    <cellStyle name="常规 3 3 4 4 5" xfId="20747"/>
    <cellStyle name="常规 2 6 3 3 8" xfId="20748"/>
    <cellStyle name="20% - 强调文字颜色 6 2 2 5" xfId="20749"/>
    <cellStyle name="20% - 强调文字颜色 5 7" xfId="20750"/>
    <cellStyle name="20% - 强调文字颜色 6 2" xfId="20751"/>
    <cellStyle name="常规 2 6 3 4 3" xfId="20752"/>
    <cellStyle name="常规 2 2 3 2 2 2 3 2" xfId="20753"/>
    <cellStyle name="20% - 强调文字颜色 6 2 2" xfId="20754"/>
    <cellStyle name="常规 2 6 3 4 3 2" xfId="20755"/>
    <cellStyle name="常规 2 7 2 2 3 2 3" xfId="20756"/>
    <cellStyle name="20% - 强调文字颜色 6 2 3" xfId="20757"/>
    <cellStyle name="常规 2 6 3 4 3 3" xfId="20758"/>
    <cellStyle name="常规 21 2 6 6 2" xfId="20759"/>
    <cellStyle name="常规 3 6 2 2 5" xfId="20760"/>
    <cellStyle name="常规 2 2 3 2 2 2 3 2 3" xfId="20761"/>
    <cellStyle name="20% - 强调文字颜色 6 3" xfId="20762"/>
    <cellStyle name="常规 2 6 3 4 4" xfId="20763"/>
    <cellStyle name="常规 2 5 3 5 5 2" xfId="20764"/>
    <cellStyle name="20% - 强调文字颜色 5 2 4 2 2" xfId="20765"/>
    <cellStyle name="常规 6 5 3 3 3" xfId="20766"/>
    <cellStyle name="常规 2 2 3 2 2 2 3 3" xfId="20767"/>
    <cellStyle name="常规 7 5 2 2 3" xfId="20768"/>
    <cellStyle name="20% - 强调文字颜色 6 3 2" xfId="20769"/>
    <cellStyle name="常规 2 6 3 4 4 2" xfId="20770"/>
    <cellStyle name="常规 2 2 4 4 5 3" xfId="20771"/>
    <cellStyle name="常规 3 6 2 3 4" xfId="20772"/>
    <cellStyle name="常规 4 2 2 3 2 2 4 3" xfId="20773"/>
    <cellStyle name="常规 2 2 3 2 2 2 3 3 2" xfId="20774"/>
    <cellStyle name="20% - 强调文字颜色 1 2 3 8" xfId="20775"/>
    <cellStyle name="常规 15 4 3 6 2" xfId="20776"/>
    <cellStyle name="40% - 强调文字颜色 5 2 2 10" xfId="20777"/>
    <cellStyle name="常规 2 2 3 2 2 2 3 3 2 2" xfId="20778"/>
    <cellStyle name="20% - 强调文字颜色 4 2 2 2 2 2 2" xfId="20779"/>
    <cellStyle name="常规 2 2 3 2 2 2 3 3 3" xfId="20780"/>
    <cellStyle name="常规 2 2 3 2 2 2 3 4" xfId="20781"/>
    <cellStyle name="常规 4 2 2 3 2 2 5 3" xfId="20782"/>
    <cellStyle name="常规 2 2 3 2 2 2 3 4 2" xfId="20783"/>
    <cellStyle name="常规 2 8" xfId="20784"/>
    <cellStyle name="常规 3 3 5 2 5" xfId="20785"/>
    <cellStyle name="20% - 强调文字颜色 6 5" xfId="20786"/>
    <cellStyle name="常规 2 6 3 4 6" xfId="20787"/>
    <cellStyle name="20% - 强调文字颜色 6 2 3 3" xfId="20788"/>
    <cellStyle name="常规 2 2 3 2 2 2 4 2" xfId="20789"/>
    <cellStyle name="常规 2 2 3 2 2 2 4 3" xfId="20790"/>
    <cellStyle name="常规 5 3 2 2 7 2" xfId="20791"/>
    <cellStyle name="常规 2 2 9 5 6 2" xfId="20792"/>
    <cellStyle name="常规 6 9" xfId="20793"/>
    <cellStyle name="常规 21 2 2 2 3 2 2" xfId="20794"/>
    <cellStyle name="常规 2 2 3 2 2 2 5" xfId="20795"/>
    <cellStyle name="常规 9 2 4 2 2" xfId="20796"/>
    <cellStyle name="常规 2 2 3 2 2 2 5 2" xfId="20797"/>
    <cellStyle name="常规 9 2 4 2 2 2" xfId="20798"/>
    <cellStyle name="常规 9 2 4 2 2 2 2" xfId="20799"/>
    <cellStyle name="常规 2 2 3 2 2 2 5 2 2" xfId="20800"/>
    <cellStyle name="常规 2 4 3 4 2 2 2" xfId="20801"/>
    <cellStyle name="常规 3 2 4 4 5 2" xfId="20802"/>
    <cellStyle name="常规 2 8 2 3" xfId="20803"/>
    <cellStyle name="常规 9 2 4 2 3 2" xfId="20804"/>
    <cellStyle name="常规 2 2 3 2 2 2 6 2" xfId="20805"/>
    <cellStyle name="常规 7 4 4 4 5 3" xfId="20806"/>
    <cellStyle name="常规 21 2 2 6 2 2" xfId="20807"/>
    <cellStyle name="常规 9 2 4 2 3 2 2" xfId="20808"/>
    <cellStyle name="常规 2 2 3 2 2 2 6 2 2" xfId="20809"/>
    <cellStyle name="常规 6 3 3 2 4 3" xfId="20810"/>
    <cellStyle name="常规 2 5 3 2 4 3 2" xfId="20811"/>
    <cellStyle name="常规 2 2 3 2 2 2 6 3" xfId="20812"/>
    <cellStyle name="常规 9 2 4 2 3 3" xfId="20813"/>
    <cellStyle name="常规 3 2 2 2 3 2 4 2 2" xfId="20814"/>
    <cellStyle name="常规 7 2 2 8 2" xfId="20815"/>
    <cellStyle name="常规 7 2 4 3 4 4 2 2" xfId="20816"/>
    <cellStyle name="常规 2 2 3 2 2 2 7 2" xfId="20817"/>
    <cellStyle name="常规 9 2 4 2 4 2" xfId="20818"/>
    <cellStyle name="常规 7 2 2 9" xfId="20819"/>
    <cellStyle name="常规 7 2 4 3 4 4 3" xfId="20820"/>
    <cellStyle name="常规 11 6 6 2" xfId="20821"/>
    <cellStyle name="常规 9 2 4 2 5" xfId="20822"/>
    <cellStyle name="常规 2 2 3 2 2 2 8" xfId="20823"/>
    <cellStyle name="常规 2 2 3 2 2 3" xfId="20824"/>
    <cellStyle name="常规 2 4 3 6 7" xfId="20825"/>
    <cellStyle name="20% - 强调文字颜色 4 2 5 4" xfId="20826"/>
    <cellStyle name="常规 9 2 3" xfId="20827"/>
    <cellStyle name="常规 2 2 3 2 2 3 2" xfId="20828"/>
    <cellStyle name="强调文字颜色 5 2 2 2 3 6" xfId="20829"/>
    <cellStyle name="常规 2 2 3 2 2 3 2 2" xfId="20830"/>
    <cellStyle name="常规 2 2 3 2 2 3 2 2 2" xfId="20831"/>
    <cellStyle name="常规 2 6 4 3 4" xfId="20832"/>
    <cellStyle name="常规 2 2 3 2 2 3 3" xfId="20833"/>
    <cellStyle name="常规 2 2 3 2 2 3 3 2" xfId="20834"/>
    <cellStyle name="常规 2 2 3 2 2 3 3 3" xfId="20835"/>
    <cellStyle name="常规 9 3 2 2 3 2 2 2" xfId="20836"/>
    <cellStyle name="常规 2 2 3 2 2 3 4" xfId="20837"/>
    <cellStyle name="常规 2 2 3 2 2 3 4 2" xfId="20838"/>
    <cellStyle name="常规 2 2 3 2 2 3 4 2 2" xfId="20839"/>
    <cellStyle name="常规 2 2 3 2 2 3 4 3" xfId="20840"/>
    <cellStyle name="常规 10 2 4 2 3 4 2 2" xfId="20841"/>
    <cellStyle name="常规 9 2 4 3 2" xfId="20842"/>
    <cellStyle name="常规 2 2 3 2 2 3 5" xfId="20843"/>
    <cellStyle name="常规 43 2 2 3 2" xfId="20844"/>
    <cellStyle name="常规 38 2 2 3 2" xfId="20845"/>
    <cellStyle name="常规 4 2 5 3 5 2" xfId="20846"/>
    <cellStyle name="常规 6 4 2 4 2 5" xfId="20847"/>
    <cellStyle name="常规 2 2 3 2 2 3 5 2" xfId="20848"/>
    <cellStyle name="常规 9 2 4 3 2 2" xfId="20849"/>
    <cellStyle name="常规 9 2 4 3 2 2 2" xfId="20850"/>
    <cellStyle name="常规 2 2 3 2 2 3 5 2 2" xfId="20851"/>
    <cellStyle name="常规 46 4 4 2 2" xfId="20852"/>
    <cellStyle name="常规 51 4 4 2 2" xfId="20853"/>
    <cellStyle name="常规 5 2 4 2 2 3" xfId="20854"/>
    <cellStyle name="常规 6 2 3 2 3 3 2 2" xfId="20855"/>
    <cellStyle name="常规 2 2 3 2 2 3 6" xfId="20856"/>
    <cellStyle name="常规 9 2 4 3 3" xfId="20857"/>
    <cellStyle name="常规 9 2 4 3 3 2" xfId="20858"/>
    <cellStyle name="常规 2 2 3 2 2 3 6 2" xfId="20859"/>
    <cellStyle name="常规 21 2 2 7 2 2" xfId="20860"/>
    <cellStyle name="常规 21 4 2 4 3" xfId="20861"/>
    <cellStyle name="常规 9 2 4 3 4" xfId="20862"/>
    <cellStyle name="常规 2 2 3 2 2 3 7" xfId="20863"/>
    <cellStyle name="常规 21 2 2 7 3" xfId="20864"/>
    <cellStyle name="常规 10 7 4 3 2 2" xfId="20865"/>
    <cellStyle name="常规 2 2 3 2 2 4 3 2" xfId="20866"/>
    <cellStyle name="常规 2 2 3 2 2 4 4 2" xfId="20867"/>
    <cellStyle name="强调文字颜色 2 2 9" xfId="20868"/>
    <cellStyle name="常规 2 2 3 2 2 4 4 2 2" xfId="20869"/>
    <cellStyle name="注释 2 3 2 3 3" xfId="20870"/>
    <cellStyle name="常规 2 4 4 4 3 2 2" xfId="20871"/>
    <cellStyle name="常规 2 2 3 2 2 4 5" xfId="20872"/>
    <cellStyle name="常规 9 2 4 4 2" xfId="20873"/>
    <cellStyle name="常规 2 6 5 6 3" xfId="20874"/>
    <cellStyle name="常规 11 2 3 2 2 2" xfId="20875"/>
    <cellStyle name="常规 9 2 4 4 2 2 2" xfId="20876"/>
    <cellStyle name="强调文字颜色 3 2 9" xfId="20877"/>
    <cellStyle name="常规 3 9 2 2 2 3" xfId="20878"/>
    <cellStyle name="常规 2 2 3 2 2 4 5 2 2" xfId="20879"/>
    <cellStyle name="常规 2 4 4 3 8" xfId="20880"/>
    <cellStyle name="常规 2 2 3 2 2 4 6" xfId="20881"/>
    <cellStyle name="常规 9 2 4 4 3" xfId="20882"/>
    <cellStyle name="常规 2 2 3 2 2 4 6 2" xfId="20883"/>
    <cellStyle name="常规 9 2 4 4 3 2" xfId="20884"/>
    <cellStyle name="常规 2 6 6 3 3" xfId="20885"/>
    <cellStyle name="常规 4 2 5 2 2 2" xfId="20886"/>
    <cellStyle name="常规 9 2 3 7 3" xfId="20887"/>
    <cellStyle name="常规 4 2 5 2 2 2 2" xfId="20888"/>
    <cellStyle name="常规 3 3 3 2 2 2 4" xfId="20889"/>
    <cellStyle name="常规 4 2 5 2 2 2 2 2" xfId="20890"/>
    <cellStyle name="常规 3 3 3 2 2 2 4 2" xfId="20891"/>
    <cellStyle name="常规 4 2 5 2 2 3" xfId="20892"/>
    <cellStyle name="常规 9 2 3 8 3" xfId="20893"/>
    <cellStyle name="常规 4 2 5 2 2 3 2" xfId="20894"/>
    <cellStyle name="常规 3 3 3 2 2 3 4" xfId="20895"/>
    <cellStyle name="常规 6 5 2 3 4 4 2 2" xfId="20896"/>
    <cellStyle name="常规 6 2 5 2 2 5" xfId="20897"/>
    <cellStyle name="常规 6 3 2 2 4 4 2 2" xfId="20898"/>
    <cellStyle name="常规 3 2 2 3 3 8" xfId="20899"/>
    <cellStyle name="常规 4 2 5 2 2 3 2 2" xfId="20900"/>
    <cellStyle name="常规 3 3 3 2 2 3 4 2" xfId="20901"/>
    <cellStyle name="常规 6 6 3 2 2 3 4" xfId="20902"/>
    <cellStyle name="输入 2 3" xfId="20903"/>
    <cellStyle name="常规 4 2 5 2 2 4" xfId="20904"/>
    <cellStyle name="常规 3 2 3 6 2 2 2" xfId="20905"/>
    <cellStyle name="常规 4 2 5 2 2 4 2" xfId="20906"/>
    <cellStyle name="常规 2 2 3 2 3" xfId="20907"/>
    <cellStyle name="常规 3 3 5 5 2 2" xfId="20908"/>
    <cellStyle name="常规 5 5 2" xfId="20909"/>
    <cellStyle name="常规 2 2 3 2 3 2" xfId="20910"/>
    <cellStyle name="常规 2 2 3 2 3 2 2" xfId="20911"/>
    <cellStyle name="常规 3 2 11" xfId="20912"/>
    <cellStyle name="强调文字颜色 2 2 4 4 3" xfId="20913"/>
    <cellStyle name="常规 4 7 6 2 2" xfId="20914"/>
    <cellStyle name="常规 58 2 2 3 2" xfId="20915"/>
    <cellStyle name="常规 2 7 3 3 3" xfId="20916"/>
    <cellStyle name="常规 58 2 2 3 2 2" xfId="20917"/>
    <cellStyle name="强调文字颜色 3 2 2 2 3 3" xfId="20918"/>
    <cellStyle name="常规 2 7 3 3 3 2" xfId="20919"/>
    <cellStyle name="常规 6 4 3 6 4 3" xfId="20920"/>
    <cellStyle name="常规 2 2 3 2 3 2 2 2 2" xfId="20921"/>
    <cellStyle name="常规 3 2 11 2 2" xfId="20922"/>
    <cellStyle name="常规 2 2 3 2 3 2 2 2 3" xfId="20923"/>
    <cellStyle name="常规 21 2 3 2 2 4" xfId="20924"/>
    <cellStyle name="常规 6 6 3 3 2 3 2 2 2" xfId="20925"/>
    <cellStyle name="常规 2 2 3 2 3 2 2 6 2" xfId="20926"/>
    <cellStyle name="常规 2 5 4 4 2 2" xfId="20927"/>
    <cellStyle name="常规 4 7 6 3" xfId="20928"/>
    <cellStyle name="强调文字颜色 6 2 2 2 4 2 2" xfId="20929"/>
    <cellStyle name="常规 58 2 2 4" xfId="20930"/>
    <cellStyle name="常规 3 10 3 2 2" xfId="20931"/>
    <cellStyle name="常规 58 2 2 4 2" xfId="20932"/>
    <cellStyle name="60% - 强调文字颜色 5 2 3" xfId="20933"/>
    <cellStyle name="常规 3 10 3 2 2 2" xfId="20934"/>
    <cellStyle name="常规 2 2 3 2 3 2 3 6" xfId="20935"/>
    <cellStyle name="常规 10 2 14" xfId="20936"/>
    <cellStyle name="常规 6 6 3 3 2 3 3 2" xfId="20937"/>
    <cellStyle name="常规 5 2 2 3 2 8" xfId="20938"/>
    <cellStyle name="常规 58 2 2 5 2" xfId="20939"/>
    <cellStyle name="常规 3 9 3 5 2 2" xfId="20940"/>
    <cellStyle name="常规 2 7 3 5 3" xfId="20941"/>
    <cellStyle name="常规 2 2 3 2 3 2 4 2" xfId="20942"/>
    <cellStyle name="常规 2 2 3 2 3 2 4 2 2" xfId="20943"/>
    <cellStyle name="常规 2 2 3 2 3 2 5" xfId="20944"/>
    <cellStyle name="常规 9 2 5 2 2" xfId="20945"/>
    <cellStyle name="常规 4 2 5 4 4 2" xfId="20946"/>
    <cellStyle name="常规 38 2 3 2 2" xfId="20947"/>
    <cellStyle name="常规 43 2 3 2 2" xfId="20948"/>
    <cellStyle name="常规 2 7 3 6 3" xfId="20949"/>
    <cellStyle name="常规 2 2 3 2 3 2 5 2 2" xfId="20950"/>
    <cellStyle name="常规 2 2 2 2 7 3" xfId="20951"/>
    <cellStyle name="常规 9 2 5 2 2 2 2" xfId="20952"/>
    <cellStyle name="常规 2 4 3 4 3 2 2" xfId="20953"/>
    <cellStyle name="常规 2 2 3 2 3 2 6" xfId="20954"/>
    <cellStyle name="常规 9 2 5 2 3" xfId="20955"/>
    <cellStyle name="常规 4 2 5 4 4 3" xfId="20956"/>
    <cellStyle name="常规 38 2 3 2 3" xfId="20957"/>
    <cellStyle name="常规 43 2 3 2 3" xfId="20958"/>
    <cellStyle name="常规 9 2 5 2 4 2" xfId="20959"/>
    <cellStyle name="常规 2 2 3 2 3 2 7 2" xfId="20960"/>
    <cellStyle name="常规 3 2 3 2 2 2 2" xfId="20961"/>
    <cellStyle name="常规 9 2 5 2 5" xfId="20962"/>
    <cellStyle name="常规 2 2 3 2 3 2 8" xfId="20963"/>
    <cellStyle name="常规 3 2 3 2 2 3" xfId="20964"/>
    <cellStyle name="常规 58 2 3 3" xfId="20965"/>
    <cellStyle name="常规 4 7 7 2" xfId="20966"/>
    <cellStyle name="常规 2 7 4 3 3" xfId="20967"/>
    <cellStyle name="强调文字颜色 3 2 3 2 3 3" xfId="20968"/>
    <cellStyle name="常规 58 2 3 3 2 2" xfId="20969"/>
    <cellStyle name="常规 2 4 2 3 5 4" xfId="20970"/>
    <cellStyle name="计算 2 2 4 2" xfId="20971"/>
    <cellStyle name="计算 2 3 4" xfId="20972"/>
    <cellStyle name="常规 2 6 6 2 2 2" xfId="20973"/>
    <cellStyle name="常规 58 2 3 4 2" xfId="20974"/>
    <cellStyle name="常规 11 6 3 3" xfId="20975"/>
    <cellStyle name="常规 2 7 4 4 3" xfId="20976"/>
    <cellStyle name="常规 3 9 3 6 2 2" xfId="20977"/>
    <cellStyle name="常规 2 7 4 5 3" xfId="20978"/>
    <cellStyle name="常规 2 2 3 2 3 3 4 3" xfId="20979"/>
    <cellStyle name="常规 23 2 2 4 3" xfId="20980"/>
    <cellStyle name="常规 2 7 4 6 3" xfId="20981"/>
    <cellStyle name="常规 2 4 3 4 3 3 2" xfId="20982"/>
    <cellStyle name="常规 4 3 2 3" xfId="20983"/>
    <cellStyle name="20% - 强调文字颜色 4 2 2 2 3 4 3" xfId="20984"/>
    <cellStyle name="常规 2 7 5 4 3" xfId="20985"/>
    <cellStyle name="常规 10 12" xfId="20986"/>
    <cellStyle name="常规 2 2 3 2 3 4 4 2" xfId="20987"/>
    <cellStyle name="常规 23 2 3 4 2" xfId="20988"/>
    <cellStyle name="40% - 强调文字颜色 4 2 2 5 4 3" xfId="20989"/>
    <cellStyle name="常规 4 2 2 6 2 3" xfId="20990"/>
    <cellStyle name="常规 2 2 6 3 2 2 2 2" xfId="20991"/>
    <cellStyle name="常规 2 5 2 6 2" xfId="20992"/>
    <cellStyle name="常规 6 6 5 4 2 2" xfId="20993"/>
    <cellStyle name="常规 2 2 3 2 3 4 5 2" xfId="20994"/>
    <cellStyle name="常规 9 2 5 4 2 2" xfId="20995"/>
    <cellStyle name="强调文字颜色 5 2 2 2 2 5" xfId="20996"/>
    <cellStyle name="常规 2 2 3 2 3 4 5 2 2" xfId="20997"/>
    <cellStyle name="常规 2 2 4 2 7 3" xfId="20998"/>
    <cellStyle name="常规 2 2 3 2 3 4 6 2" xfId="20999"/>
    <cellStyle name="常规 9 2 4 7 3" xfId="21000"/>
    <cellStyle name="常规 4 2 5 2 3 2 2" xfId="21001"/>
    <cellStyle name="常规 6 10 3 4 3 2 2" xfId="21002"/>
    <cellStyle name="常规 2 2 6 2 3 7" xfId="21003"/>
    <cellStyle name="常规 15 3 2 3 4" xfId="21004"/>
    <cellStyle name="常规 4 2 5 2 3 3" xfId="21005"/>
    <cellStyle name="常规 4 2 5 2 3 3 2" xfId="21006"/>
    <cellStyle name="常规 4 2 5 2 3 3 2 2" xfId="21007"/>
    <cellStyle name="40% - 强调文字颜色 4 2 2 2 9 3" xfId="21008"/>
    <cellStyle name="常规 2 2 3 2 3 7 2 2" xfId="21009"/>
    <cellStyle name="常规 10 2 2 4 3 4 3" xfId="21010"/>
    <cellStyle name="常规 2 2 3 2 3 7 3" xfId="21011"/>
    <cellStyle name="常规 2 2 2 3 4 6" xfId="21012"/>
    <cellStyle name="常规 23 2 6 3" xfId="21013"/>
    <cellStyle name="常规 9 5 5 6 3" xfId="21014"/>
    <cellStyle name="常规 5 2 2 3 3 4 3" xfId="21015"/>
    <cellStyle name="常规 3 3 12" xfId="21016"/>
    <cellStyle name="常规 2 2 3 2 4" xfId="21017"/>
    <cellStyle name="常规 3 2 3 3 3 7" xfId="21018"/>
    <cellStyle name="常规 2 8 3 3 3" xfId="21019"/>
    <cellStyle name="常规 2 8 3 6 3" xfId="21020"/>
    <cellStyle name="常规 8 2 6 2 2 3" xfId="21021"/>
    <cellStyle name="常规 5 5 2 2 3 2" xfId="21022"/>
    <cellStyle name="常规 2 2 2 2 4 2 5 3" xfId="21023"/>
    <cellStyle name="常规 2 4 3 4 4 2 2" xfId="21024"/>
    <cellStyle name="常规 7 3 3 5 7" xfId="21025"/>
    <cellStyle name="常规 15 3 2 6" xfId="21026"/>
    <cellStyle name="常规 2 5 3 2 3 2 3" xfId="21027"/>
    <cellStyle name="常规 23 3 4 3" xfId="21028"/>
    <cellStyle name="常规 2 2 2 4 2 6" xfId="21029"/>
    <cellStyle name="常规 4 2 5 2 4 2" xfId="21030"/>
    <cellStyle name="常规 4 2 5 2 4 3" xfId="21031"/>
    <cellStyle name="常规 2 2 3 2 5" xfId="21032"/>
    <cellStyle name="常规 3 2 5 2 4 2" xfId="21033"/>
    <cellStyle name="常规 3 2 5 2 4 3" xfId="21034"/>
    <cellStyle name="常规 3 2 5 2 5" xfId="21035"/>
    <cellStyle name="常规 4 9 7 2" xfId="21036"/>
    <cellStyle name="常规 58 4 3 3" xfId="21037"/>
    <cellStyle name="常规 3 2 5 2 5 2" xfId="21038"/>
    <cellStyle name="常规 3 6 2 3" xfId="21039"/>
    <cellStyle name="汇总 2 3 10" xfId="21040"/>
    <cellStyle name="常规 3 2 5 2 5 2 2" xfId="21041"/>
    <cellStyle name="常规 3 6 2 3 2" xfId="21042"/>
    <cellStyle name="常规 2 9 4 3 3" xfId="21043"/>
    <cellStyle name="常规 23 4 4 2" xfId="21044"/>
    <cellStyle name="常规 2 2 2 5 2 5" xfId="21045"/>
    <cellStyle name="常规 4 2 5 2 5 2" xfId="21046"/>
    <cellStyle name="常规 6 4 2 3 2 5" xfId="21047"/>
    <cellStyle name="常规 2 4 2 3 4 4 2" xfId="21048"/>
    <cellStyle name="计算 2 2 3 2 2" xfId="21049"/>
    <cellStyle name="常规 3 2 5 2 8" xfId="21050"/>
    <cellStyle name="常规 27 3 2 2 3" xfId="21051"/>
    <cellStyle name="常规 3 7 9" xfId="21052"/>
    <cellStyle name="常规 4 3 2 3 2 2 2" xfId="21053"/>
    <cellStyle name="常规 4 2 5 2 5 2 2" xfId="21054"/>
    <cellStyle name="常规 6 4 2 3 2 5 2" xfId="21055"/>
    <cellStyle name="常规 4 2 5 2 5 3" xfId="21056"/>
    <cellStyle name="常规 6 4 2 3 2 6" xfId="21057"/>
    <cellStyle name="常规 6 6 2 2 3 5 3" xfId="21058"/>
    <cellStyle name="常规 3 2 5 3 4" xfId="21059"/>
    <cellStyle name="常规 3 2 5 3 4 2 2" xfId="21060"/>
    <cellStyle name="链接单元格 2 6" xfId="21061"/>
    <cellStyle name="常规 7 3 3 8 2" xfId="21062"/>
    <cellStyle name="常规 27 4 3" xfId="21063"/>
    <cellStyle name="常规 32 4 3" xfId="21064"/>
    <cellStyle name="常规 2 2 3 2 6 2 2 2" xfId="21065"/>
    <cellStyle name="汇总 2 9" xfId="21066"/>
    <cellStyle name="常规 5 2 4 5 2 2" xfId="21067"/>
    <cellStyle name="常规 3 2 5 3 4 3" xfId="21068"/>
    <cellStyle name="常规 2 2 3 2 6 2 3" xfId="21069"/>
    <cellStyle name="常规 3 6 2 2 2" xfId="21070"/>
    <cellStyle name="常规 3 2 5 3 5 2" xfId="21071"/>
    <cellStyle name="常规 3 7 2 3" xfId="21072"/>
    <cellStyle name="常规 2 2 3 2 6 5 2 2" xfId="21073"/>
    <cellStyle name="常规 2 2 3 2 6 5 3" xfId="21074"/>
    <cellStyle name="强调文字颜色 5 2 2 4 2 3" xfId="21075"/>
    <cellStyle name="常规 3 6 2 5 2" xfId="21076"/>
    <cellStyle name="警告文本 2 3 10" xfId="21077"/>
    <cellStyle name="常规 4 2 5 2 6 2 2" xfId="21078"/>
    <cellStyle name="常规 6 4 2 3 3 5 2" xfId="21079"/>
    <cellStyle name="常规 4 2 5 2 6 3" xfId="21080"/>
    <cellStyle name="常规 6 4 2 3 3 6" xfId="21081"/>
    <cellStyle name="常规 21 2 3 2 2 7" xfId="21082"/>
    <cellStyle name="常规 3 2 2 7 4 2 2" xfId="21083"/>
    <cellStyle name="常规 6 6 2 2 3 6 3" xfId="21084"/>
    <cellStyle name="常规 3 2 5 4 4" xfId="21085"/>
    <cellStyle name="常规 3 2 5 4 4 2" xfId="21086"/>
    <cellStyle name="常规 2 2 3 2 7 2 2" xfId="21087"/>
    <cellStyle name="常规 2 3 2 2 3 3 2" xfId="21088"/>
    <cellStyle name="常规 10 3 5 5 2" xfId="21089"/>
    <cellStyle name="强调文字颜色 2 2 2 2 10 2" xfId="21090"/>
    <cellStyle name="常规 2 2 3 3 10" xfId="21091"/>
    <cellStyle name="常规 6 2 6 3 4" xfId="21092"/>
    <cellStyle name="差 2 2 7 2" xfId="21093"/>
    <cellStyle name="常规 2 2 3 3 2 2" xfId="21094"/>
    <cellStyle name="常规 7 2 3 3 2 2 5" xfId="21095"/>
    <cellStyle name="常规 2 2 3 3 2 2 2" xfId="21096"/>
    <cellStyle name="常规 7 2 3 3 2 2 5 2" xfId="21097"/>
    <cellStyle name="常规 2 2 3 3 2 2 2 2" xfId="21098"/>
    <cellStyle name="常规 6 5 2 4 2 2 3" xfId="21099"/>
    <cellStyle name="常规 6 6 5 8" xfId="21100"/>
    <cellStyle name="常规 6 5 2 3 2 6 2 2" xfId="21101"/>
    <cellStyle name="常规 6 5 2 2 2 2 2 2 2 2" xfId="21102"/>
    <cellStyle name="常规 2 2 3 2 2 2 3" xfId="21103"/>
    <cellStyle name="常规 2 2 4 5 5 3" xfId="21104"/>
    <cellStyle name="常规 3 6 3 3 4" xfId="21105"/>
    <cellStyle name="常规 6 12 2 6 3" xfId="21106"/>
    <cellStyle name="常规 7 3 3 2 8" xfId="21107"/>
    <cellStyle name="常规 2 2 3 3 2 2 2 3 3" xfId="21108"/>
    <cellStyle name="常规 7 3 3 6 6 3" xfId="21109"/>
    <cellStyle name="常规 27 2 7 3" xfId="21110"/>
    <cellStyle name="常规 2 2 3 3 2 2 2 4 2" xfId="21111"/>
    <cellStyle name="常规 15 3 3 5 3" xfId="21112"/>
    <cellStyle name="常规 4 2 5 3 4 2 2" xfId="21113"/>
    <cellStyle name="常规 38 2 2 2 2 2" xfId="21114"/>
    <cellStyle name="常规 43 2 2 2 2 2" xfId="21115"/>
    <cellStyle name="60% - 强调文字颜色 6 3 2" xfId="21116"/>
    <cellStyle name="常规 2 2 8 4" xfId="21117"/>
    <cellStyle name="常规 6 6 2 2 2 2 3 2 3" xfId="21118"/>
    <cellStyle name="常规 2 2 3 3 2 2 2 4 2 2" xfId="21119"/>
    <cellStyle name="常规 10 2 6 2 2 5" xfId="21120"/>
    <cellStyle name="常规 2 2 3 3 2 2 2 5" xfId="21121"/>
    <cellStyle name="常规 21 7 3 2" xfId="21122"/>
    <cellStyle name="常规 2 2 3 3 2 2 2 5 2" xfId="21123"/>
    <cellStyle name="常规 15 3 3 6 3" xfId="21124"/>
    <cellStyle name="常规 6 12 2 8 2" xfId="21125"/>
    <cellStyle name="常规 7 3 3 4 7" xfId="21126"/>
    <cellStyle name="常规 4 3 3 3" xfId="21127"/>
    <cellStyle name="常规 21 7 3 2 2" xfId="21128"/>
    <cellStyle name="常规 2 4 3 4 3 4 2" xfId="21129"/>
    <cellStyle name="常规 2 2 3 3 2 2 2 6 2" xfId="21130"/>
    <cellStyle name="常规 3 4 4 4 2 2" xfId="21131"/>
    <cellStyle name="常规 2 2 3 3 2 2 2 7" xfId="21132"/>
    <cellStyle name="常规 2 2 2 6 6 2" xfId="21133"/>
    <cellStyle name="常规 3 4 4 4 3" xfId="21134"/>
    <cellStyle name="常规 2 2 2 2 2 3 3 4 2" xfId="21135"/>
    <cellStyle name="常规 8 6 2 6" xfId="21136"/>
    <cellStyle name="常规 6 5 2 3 2 7" xfId="21137"/>
    <cellStyle name="常规 6 5 2 2 2 2 3 2 2 2" xfId="21138"/>
    <cellStyle name="常规 2 2 3 3 2 2 3" xfId="21139"/>
    <cellStyle name="常规 2 2 4 5 6 2" xfId="21140"/>
    <cellStyle name="常规 3 6 3 4 3" xfId="21141"/>
    <cellStyle name="常规 2 2 3 3 2 2 3 2" xfId="21142"/>
    <cellStyle name="常规 6 5 2 4 2 3 3" xfId="21143"/>
    <cellStyle name="常规 6 8 8" xfId="21144"/>
    <cellStyle name="常规 2 2 3 3 2 2 3 2 2 2" xfId="21145"/>
    <cellStyle name="常规 2 2 3 3 2 2 3 2 3" xfId="21146"/>
    <cellStyle name="常规 7 2 2 3 2 2 3" xfId="21147"/>
    <cellStyle name="常规 3 2 5 2" xfId="21148"/>
    <cellStyle name="常规 2 3 3 2 4 2 2 2" xfId="21149"/>
    <cellStyle name="常规 7 2 4 2 2 3 2" xfId="21150"/>
    <cellStyle name="常规 5 2 2 3 9" xfId="21151"/>
    <cellStyle name="常规 5 2 2 2 2 7 2" xfId="21152"/>
    <cellStyle name="常规 5 2 3 2 5" xfId="21153"/>
    <cellStyle name="常规 2 2 3 3 2 2 3 3" xfId="21154"/>
    <cellStyle name="常规 2 2 3 2 7" xfId="21155"/>
    <cellStyle name="常规 4 2 2 4 3 4 3" xfId="21156"/>
    <cellStyle name="常规 2 2 3 3 2 2 3 3 2 2" xfId="21157"/>
    <cellStyle name="20% - 强调文字颜色 5 2 2 2 2 2 2" xfId="21158"/>
    <cellStyle name="常规 7 8 8" xfId="21159"/>
    <cellStyle name="适中 2 2 2 2 2" xfId="21160"/>
    <cellStyle name="常规 2 2 3 3 2 2 3 3 3" xfId="21161"/>
    <cellStyle name="常规 7 2 2 3 2 3 3" xfId="21162"/>
    <cellStyle name="常规 3 2 6 2" xfId="21163"/>
    <cellStyle name="常规 2 2 3 3 2 2 3 4" xfId="21164"/>
    <cellStyle name="常规 7 2 4 2 2 5 2" xfId="21165"/>
    <cellStyle name="常规 3 4 4 5 2" xfId="21166"/>
    <cellStyle name="强调文字颜色 1 2 3 11" xfId="21167"/>
    <cellStyle name="常规 6 5 2 3 2 8" xfId="21168"/>
    <cellStyle name="常规 2 2 3 3 2 2 4" xfId="21169"/>
    <cellStyle name="常规 3 6 3 5 3" xfId="21170"/>
    <cellStyle name="常规 2 2 3 3 2 2 4 2" xfId="21171"/>
    <cellStyle name="常规 6 5 2 4 2 4 3" xfId="21172"/>
    <cellStyle name="常规 2 2 3 3 2 2 4 3" xfId="21173"/>
    <cellStyle name="常规 2 2 3 3 2 2 5 2" xfId="21174"/>
    <cellStyle name="常规 9 3 4 2 2 2" xfId="21175"/>
    <cellStyle name="警告文本 2 2 4 5 2" xfId="21176"/>
    <cellStyle name="常规 47 4 3 2 2" xfId="21177"/>
    <cellStyle name="常规 52 4 3 2 2" xfId="21178"/>
    <cellStyle name="适中 2 2 2 4 3" xfId="21179"/>
    <cellStyle name="常规 2 2 3 3 2 2 6 2 2" xfId="21180"/>
    <cellStyle name="常规 27 6 5 3" xfId="21181"/>
    <cellStyle name="常规 9 3 4 2 3 2 2" xfId="21182"/>
    <cellStyle name="常规 15 7 5 2 2" xfId="21183"/>
    <cellStyle name="常规 5 3 3 2 3 5" xfId="21184"/>
    <cellStyle name="常规 36 4 4 2" xfId="21185"/>
    <cellStyle name="常规 41 4 4 2" xfId="21186"/>
    <cellStyle name="常规 2 2 3 3 2 2 6 3" xfId="21187"/>
    <cellStyle name="常规 9 3 4 2 3 3" xfId="21188"/>
    <cellStyle name="常规 7 2 2 4 3 2 3" xfId="21189"/>
    <cellStyle name="常规 4 3 5 2" xfId="21190"/>
    <cellStyle name="常规 2 2 3 3 2 2 7 2" xfId="21191"/>
    <cellStyle name="常规 9 3 4 2 4 2" xfId="21192"/>
    <cellStyle name="常规 3 3 3 2 3 3 3" xfId="21193"/>
    <cellStyle name="常规 4 2 3 2 4 4 2 2" xfId="21194"/>
    <cellStyle name="常规 8 5 5 7" xfId="21195"/>
    <cellStyle name="常规 9 3 4 2 5" xfId="21196"/>
    <cellStyle name="常规 2 2 3 3 2 2 8" xfId="21197"/>
    <cellStyle name="常规 4 6 9 2" xfId="21198"/>
    <cellStyle name="常规 6 12 2 7 3" xfId="21199"/>
    <cellStyle name="常规 22 3 4 2 2 2" xfId="21200"/>
    <cellStyle name="常规 17 3 4 2 2 2" xfId="21201"/>
    <cellStyle name="常规 7 3 3 3 8" xfId="21202"/>
    <cellStyle name="常规 2 2 2 2 2 2 4 3 2 2" xfId="21203"/>
    <cellStyle name="警告文本 2 3 9 2" xfId="21204"/>
    <cellStyle name="常规 2 3 3 6 4 2 2" xfId="21205"/>
    <cellStyle name="常规 31 7 3" xfId="21206"/>
    <cellStyle name="常规 26 7 3" xfId="21207"/>
    <cellStyle name="常规 2 2 4 6 5 2" xfId="21208"/>
    <cellStyle name="常规 3 6 4 3 3" xfId="21209"/>
    <cellStyle name="常规 2 6 6 7" xfId="21210"/>
    <cellStyle name="常规 2 2 4 6 6 2" xfId="21211"/>
    <cellStyle name="常规 3 6 4 4 3" xfId="21212"/>
    <cellStyle name="常规 15 4 4 3 3" xfId="21213"/>
    <cellStyle name="常规 2 2 3 3 2 3 3 2 2" xfId="21214"/>
    <cellStyle name="常规 33 3 5 3" xfId="21215"/>
    <cellStyle name="常规 28 3 5 3" xfId="21216"/>
    <cellStyle name="常规 3 6 4 5 3" xfId="21217"/>
    <cellStyle name="常规 2 2 3 3 2 3 4 2" xfId="21218"/>
    <cellStyle name="常规 2 2 3 3 2 3 4 2 2" xfId="21219"/>
    <cellStyle name="60% - 强调文字颜色 6 2 3 3 6" xfId="21220"/>
    <cellStyle name="常规 33 4 5 3" xfId="21221"/>
    <cellStyle name="常规 28 4 5 3" xfId="21222"/>
    <cellStyle name="常规 3 6 4 6 3" xfId="21223"/>
    <cellStyle name="常规 47 4 4 2 2" xfId="21224"/>
    <cellStyle name="常规 52 4 4 2 2" xfId="21225"/>
    <cellStyle name="常规 5 3 4 2 2 3" xfId="21226"/>
    <cellStyle name="常规 2 2 3 3 2 3 6 2" xfId="21227"/>
    <cellStyle name="常规 9 3 4 3 3 2" xfId="21228"/>
    <cellStyle name="常规 3 7 3" xfId="21229"/>
    <cellStyle name="常规 3 2 2 2 4 2 5 2" xfId="21230"/>
    <cellStyle name="常规 3 3 5 3 4 3" xfId="21231"/>
    <cellStyle name="注释 2 2 10 2 2" xfId="21232"/>
    <cellStyle name="常规 9 3 4 3 4" xfId="21233"/>
    <cellStyle name="常规 2 2 3 3 2 3 7" xfId="21234"/>
    <cellStyle name="常规 6 5 2 3 4 6" xfId="21235"/>
    <cellStyle name="常规 3 3 3 2 2 8" xfId="21236"/>
    <cellStyle name="常规 2 2 3 3 2 4 2 3" xfId="21237"/>
    <cellStyle name="常规 5 3 3 2 2 4" xfId="21238"/>
    <cellStyle name="常规 3 3 4 4 2 2 2" xfId="21239"/>
    <cellStyle name="常规 2 2 3 3 2 4 4 2 2" xfId="21240"/>
    <cellStyle name="常规 34 4 5 3" xfId="21241"/>
    <cellStyle name="常规 29 4 5 3" xfId="21242"/>
    <cellStyle name="解释性文本 2 2 2 5 3" xfId="21243"/>
    <cellStyle name="常规 2 2 3 3 2 4 5 2" xfId="21244"/>
    <cellStyle name="常规 9 3 4 4 2 2" xfId="21245"/>
    <cellStyle name="常规 2 2 3 3 2 4 6 2" xfId="21246"/>
    <cellStyle name="常规 4 2 5 3 2 2" xfId="21247"/>
    <cellStyle name="常规 4 2 5 3 2 2 2" xfId="21248"/>
    <cellStyle name="常规 9 3 3 7 3" xfId="21249"/>
    <cellStyle name="常规 2 2 3 3 2 6 3" xfId="21250"/>
    <cellStyle name="20% - 强调文字颜色 3 2 2 2 2 3 3" xfId="21251"/>
    <cellStyle name="常规 7 2 3 4 2 8 2" xfId="21252"/>
    <cellStyle name="警告文本 2 2 2 4 2 2" xfId="21253"/>
    <cellStyle name="常规 10 2 3 3 3 4 3" xfId="21254"/>
    <cellStyle name="常规 2 2 3 3 2 7 2 2" xfId="21255"/>
    <cellStyle name="常规 2 2 3 3 2 7 3" xfId="21256"/>
    <cellStyle name="差 2 2 8" xfId="21257"/>
    <cellStyle name="常规 2 2 3 3 3" xfId="21258"/>
    <cellStyle name="常规 28 5 2 2 2" xfId="21259"/>
    <cellStyle name="常规 2 2 2 2 2 4 5 3" xfId="21260"/>
    <cellStyle name="常规 8 2 4 4 2 3" xfId="21261"/>
    <cellStyle name="常规 2 4 3 2 6 2 2" xfId="21262"/>
    <cellStyle name="60% - 强调文字颜色 3 2 2 2 8" xfId="21263"/>
    <cellStyle name="常规 2 5 4 5 2" xfId="21264"/>
    <cellStyle name="常规 7 2 3 3 2 3 5" xfId="21265"/>
    <cellStyle name="常规 2 2 3 3 3 2" xfId="21266"/>
    <cellStyle name="常规 15 2 3 2 2 3 3" xfId="21267"/>
    <cellStyle name="常规 10 2 2 5 2" xfId="21268"/>
    <cellStyle name="强调文字颜色 2 2 5 2 3" xfId="21269"/>
    <cellStyle name="常规 3 2 3 3 4 6 2" xfId="21270"/>
    <cellStyle name="常规 5 7 6 2" xfId="21271"/>
    <cellStyle name="常规 59 2 2 3" xfId="21272"/>
    <cellStyle name="常规 8 2 2 5 4" xfId="21273"/>
    <cellStyle name="常规 59 2 2 3 2" xfId="21274"/>
    <cellStyle name="注释 2 4 5" xfId="21275"/>
    <cellStyle name="常规 5 7 6 2 2" xfId="21276"/>
    <cellStyle name="常规 8 2 2 5 4 2" xfId="21277"/>
    <cellStyle name="常规 15 2 4 3 2 3" xfId="21278"/>
    <cellStyle name="常规 4 2 2 2 6 3" xfId="21279"/>
    <cellStyle name="常规 2 2 2 2 2 4 6 2" xfId="21280"/>
    <cellStyle name="常规 8 2 4 4 3 2" xfId="21281"/>
    <cellStyle name="注释 2 4 6" xfId="21282"/>
    <cellStyle name="常规 59 2 2 3 3" xfId="21283"/>
    <cellStyle name="常规 8 2 2 5 4 3" xfId="21284"/>
    <cellStyle name="常规 2 2 2 2 3 2 2 2 2" xfId="21285"/>
    <cellStyle name="常规 56 2 2 2 2" xfId="21286"/>
    <cellStyle name="常规 59 2 2 4" xfId="21287"/>
    <cellStyle name="常规 5 7 6 3" xfId="21288"/>
    <cellStyle name="常规 8 2 2 5 5" xfId="21289"/>
    <cellStyle name="强调文字颜色 6 2 2 3 4 2 2" xfId="21290"/>
    <cellStyle name="常规 3 11 3 2 2" xfId="21291"/>
    <cellStyle name="常规 6 7 3 2 3 2 3" xfId="21292"/>
    <cellStyle name="常规 27 4 3 4" xfId="21293"/>
    <cellStyle name="常规 6 2 6 4 3" xfId="21294"/>
    <cellStyle name="40% - 强调文字颜色 6 2 14" xfId="21295"/>
    <cellStyle name="常规 59 2 2 4 2" xfId="21296"/>
    <cellStyle name="常规 8 2 2 5 5 2" xfId="21297"/>
    <cellStyle name="常规 56 2 2 2 2 2" xfId="21298"/>
    <cellStyle name="注释 2 5 5" xfId="21299"/>
    <cellStyle name="常规 3 11 3 2 2 2" xfId="21300"/>
    <cellStyle name="常规 2 2 2 2 4 3" xfId="21301"/>
    <cellStyle name="常规 10 2 7 2 6" xfId="21302"/>
    <cellStyle name="常规 3 12 3 3" xfId="21303"/>
    <cellStyle name="常规 5 9 5 2 2" xfId="21304"/>
    <cellStyle name="常规 8 2 4 4 4 2" xfId="21305"/>
    <cellStyle name="注释 2 5 6" xfId="21306"/>
    <cellStyle name="常规 59 2 2 4 3" xfId="21307"/>
    <cellStyle name="常规 6 10 3 3 3 2" xfId="21308"/>
    <cellStyle name="常规 30 10 2 2" xfId="21309"/>
    <cellStyle name="常规 2 2 3 3 3 2 3 3" xfId="21310"/>
    <cellStyle name="常规 3 2 2 3 2 4 3 2" xfId="21311"/>
    <cellStyle name="常规 6 5 2 2 2 2 2 4 3" xfId="21312"/>
    <cellStyle name="40% - 强调文字颜色 6 2 2 2 8 2" xfId="21313"/>
    <cellStyle name="常规 6 15 3 2" xfId="21314"/>
    <cellStyle name="强调文字颜色 4 2 2 2 3 2 3" xfId="21315"/>
    <cellStyle name="常规 34 2 3 4 2" xfId="21316"/>
    <cellStyle name="常规 29 2 3 4 2" xfId="21317"/>
    <cellStyle name="常规 8 2 2 5 6" xfId="21318"/>
    <cellStyle name="常规 56 2 2 2 3" xfId="21319"/>
    <cellStyle name="常规 59 2 2 5" xfId="21320"/>
    <cellStyle name="解释性文本 2 2 2 5 2 2" xfId="21321"/>
    <cellStyle name="常规 3 11 3 2 3" xfId="21322"/>
    <cellStyle name="常规 34 4 5 2 2" xfId="21323"/>
    <cellStyle name="常规 29 4 5 2 2" xfId="21324"/>
    <cellStyle name="注释 2 6 5" xfId="21325"/>
    <cellStyle name="常规 59 2 2 5 2" xfId="21326"/>
    <cellStyle name="常规 15 2 4 3 4 3" xfId="21327"/>
    <cellStyle name="常规 3 7 3 5 3" xfId="21328"/>
    <cellStyle name="常规 2 2 3 3 3 2 4 2" xfId="21329"/>
    <cellStyle name="常规 6 5 2 2 2 2 2 5 2" xfId="21330"/>
    <cellStyle name="常规 2 2 3 3 3 2 4 3" xfId="21331"/>
    <cellStyle name="常规 59 2 2 6" xfId="21332"/>
    <cellStyle name="强调文字颜色 4 2 2 2 8 2" xfId="21333"/>
    <cellStyle name="常规 3 7 3 6 3" xfId="21334"/>
    <cellStyle name="常规 3 12 5 3" xfId="21335"/>
    <cellStyle name="常规 9 3 5 2 2 2" xfId="21336"/>
    <cellStyle name="常规 2 2 3 3 3 2 5 2" xfId="21337"/>
    <cellStyle name="常规 2 2 3 3 3 2 6 2" xfId="21338"/>
    <cellStyle name="好 2 4 10" xfId="21339"/>
    <cellStyle name="常规 2 2 3 3 3 2 7" xfId="21340"/>
    <cellStyle name="常规 3 2 4 2 2 2" xfId="21341"/>
    <cellStyle name="常规 8 2 2 6 4 2" xfId="21342"/>
    <cellStyle name="常规 59 2 3 3 2" xfId="21343"/>
    <cellStyle name="强调文字颜色 1 2 2 2 2 3" xfId="21344"/>
    <cellStyle name="常规 3 13 2 3" xfId="21345"/>
    <cellStyle name="强调文字颜色 3 2 2 2" xfId="21346"/>
    <cellStyle name="强调文字颜色 4 2 2 2 3 3 2 2" xfId="21347"/>
    <cellStyle name="适中 2 2 2 4 2" xfId="21348"/>
    <cellStyle name="常规 6 2 7 4 3" xfId="21349"/>
    <cellStyle name="强调文字颜色 1 2 2 2 3 3" xfId="21350"/>
    <cellStyle name="常规 8 2 2 6 5 2" xfId="21351"/>
    <cellStyle name="常规 56 2 2 3 2 2" xfId="21352"/>
    <cellStyle name="常规 59 2 3 4 2" xfId="21353"/>
    <cellStyle name="常规 2 2 2 3 4 3" xfId="21354"/>
    <cellStyle name="常规 3 11 3 3 2 2" xfId="21355"/>
    <cellStyle name="常规 3 13 3 3" xfId="21356"/>
    <cellStyle name="强调文字颜色 3 2 3 2" xfId="21357"/>
    <cellStyle name="适中 2 2 2 5" xfId="21358"/>
    <cellStyle name="强调文字颜色 4 2 2 2 3 3 3" xfId="21359"/>
    <cellStyle name="常规 34 2 3 5 2" xfId="21360"/>
    <cellStyle name="常规 29 2 3 5 2" xfId="21361"/>
    <cellStyle name="常规 3 2 4 3 3 2 2" xfId="21362"/>
    <cellStyle name="检查单元格 2 2 9 2 2" xfId="21363"/>
    <cellStyle name="常规 2 2 3 3 3 3 4 2 2" xfId="21364"/>
    <cellStyle name="常规 24 2 2 4 2 2" xfId="21365"/>
    <cellStyle name="强调文字颜色 3 2 5 2" xfId="21366"/>
    <cellStyle name="常规 15 2 4 2 2 3" xfId="21367"/>
    <cellStyle name="常规 3 13 5 3" xfId="21368"/>
    <cellStyle name="常规 59 2 4 3" xfId="21369"/>
    <cellStyle name="常规 27 3 4 2 2 2" xfId="21370"/>
    <cellStyle name="常规 20 10" xfId="21371"/>
    <cellStyle name="常规 15 10" xfId="21372"/>
    <cellStyle name="常规 59 2 5 3" xfId="21373"/>
    <cellStyle name="常规 2 2 7 2 3 7" xfId="21374"/>
    <cellStyle name="常规 15 4 2 3 4" xfId="21375"/>
    <cellStyle name="常规 59 2 6 3" xfId="21376"/>
    <cellStyle name="常规 2 2 3 3 4" xfId="21377"/>
    <cellStyle name="常规 59 3 2 3" xfId="21378"/>
    <cellStyle name="常规 8 2 3 5 4" xfId="21379"/>
    <cellStyle name="常规 5 2 4 3 6" xfId="21380"/>
    <cellStyle name="常规 21 2 6 4 2" xfId="21381"/>
    <cellStyle name="强调文字颜色 3 2 3 3 2 2 2" xfId="21382"/>
    <cellStyle name="常规 5 4 2 2 4 2" xfId="21383"/>
    <cellStyle name="常规 59 3 3 3" xfId="21384"/>
    <cellStyle name="常规 3 8 4 3 3" xfId="21385"/>
    <cellStyle name="常规 3 2 6 2 4 2" xfId="21386"/>
    <cellStyle name="常规 8 5 2 3 2 3" xfId="21387"/>
    <cellStyle name="常规 2 7 5 6 2 2" xfId="21388"/>
    <cellStyle name="常规 3 2 6 2 4 2 2" xfId="21389"/>
    <cellStyle name="常规 2 2 3 3 5 2 3" xfId="21390"/>
    <cellStyle name="20% - 强调文字颜色 2 2 2 2 2 3" xfId="21391"/>
    <cellStyle name="常规 3 2 6 2 4 3" xfId="21392"/>
    <cellStyle name="常规 3 2 6 2 5" xfId="21393"/>
    <cellStyle name="常规 4 6 2 3" xfId="21394"/>
    <cellStyle name="常规 3 2 6 2 5 2" xfId="21395"/>
    <cellStyle name="常规 3 2 6 2 5 2 2" xfId="21396"/>
    <cellStyle name="常规 4 6 2 3 2" xfId="21397"/>
    <cellStyle name="常规 4 6 3 3" xfId="21398"/>
    <cellStyle name="常规 3 2 6 2 6 2" xfId="21399"/>
    <cellStyle name="常规 4 7 8" xfId="21400"/>
    <cellStyle name="常规 32 3 3 2 2" xfId="21401"/>
    <cellStyle name="常规 27 3 3 2 2" xfId="21402"/>
    <cellStyle name="常规 7 3 3 7 2 2 2" xfId="21403"/>
    <cellStyle name="常规 3 2 6 2 7" xfId="21404"/>
    <cellStyle name="常规 5 6 2 7 2 2" xfId="21405"/>
    <cellStyle name="常规 6 3 2 2 2 2 3 3 3" xfId="21406"/>
    <cellStyle name="常规 2 2 3 3 5 6 2" xfId="21407"/>
    <cellStyle name="20% - 强调文字颜色 2 2 2 2 6 2" xfId="21408"/>
    <cellStyle name="常规 3 2 6 3 4" xfId="21409"/>
    <cellStyle name="常规 2 2 3 3 6 2" xfId="21410"/>
    <cellStyle name="20% - 强调文字颜色 2 20" xfId="21411"/>
    <cellStyle name="20% - 强调文字颜色 2 15" xfId="21412"/>
    <cellStyle name="20% - 强调文字颜色 2 2 2 3 2" xfId="21413"/>
    <cellStyle name="常规 3 2 6 3 4 2" xfId="21414"/>
    <cellStyle name="常规 2 2 3 3 6 2 2" xfId="21415"/>
    <cellStyle name="常规 6 2 5 4 2 3" xfId="21416"/>
    <cellStyle name="20% - 强调文字颜色 2 2 2 3 2 2" xfId="21417"/>
    <cellStyle name="20% - 强调文字颜色 2 20 2" xfId="21418"/>
    <cellStyle name="20% - 强调文字颜色 2 15 2" xfId="21419"/>
    <cellStyle name="常规 3 2 6 3 5" xfId="21420"/>
    <cellStyle name="常规 2 2 3 3 7" xfId="21421"/>
    <cellStyle name="20% - 强调文字颜色 2 2 2 4" xfId="21422"/>
    <cellStyle name="常规 2 2 8 3 5 2 2" xfId="21423"/>
    <cellStyle name="20% - 强调文字颜色 2 2 2 5 2" xfId="21424"/>
    <cellStyle name="常规 2 2 3 3 8 2" xfId="21425"/>
    <cellStyle name="常规 5 3 6 5" xfId="21426"/>
    <cellStyle name="常规 2 3 2 2 2 2 7" xfId="21427"/>
    <cellStyle name="常规 2 2 3 3 8 2 2" xfId="21428"/>
    <cellStyle name="20% - 强调文字颜色 2 2 2 5 2 2" xfId="21429"/>
    <cellStyle name="常规 2 2 3 3 9 2" xfId="21430"/>
    <cellStyle name="20% - 强调文字颜色 2 2 2 6 2" xfId="21431"/>
    <cellStyle name="常规 2 2 3 4 2 2" xfId="21432"/>
    <cellStyle name="常规 6 5 3 3 2 6" xfId="21433"/>
    <cellStyle name="检查单元格 2 6 5 2" xfId="21434"/>
    <cellStyle name="常规 2 2 3 4 2 2 2" xfId="21435"/>
    <cellStyle name="输入 2 10 3" xfId="21436"/>
    <cellStyle name="常规 6 5 3 4 2 2 3" xfId="21437"/>
    <cellStyle name="常规 2 2 3 4 2 2 2 2" xfId="21438"/>
    <cellStyle name="常规 2 2 3 4 2 2 2 2 2" xfId="21439"/>
    <cellStyle name="常规 6 5 3 4 2 3 3" xfId="21440"/>
    <cellStyle name="常规 2 2 3 4 2 2 3 2" xfId="21441"/>
    <cellStyle name="常规 2 2 3 4 2 2 3 2 2" xfId="21442"/>
    <cellStyle name="常规 21 2 6 3" xfId="21443"/>
    <cellStyle name="常规 2 2 3 4 2 2 3 3" xfId="21444"/>
    <cellStyle name="常规 6 5 3 3 2 8" xfId="21445"/>
    <cellStyle name="常规 6 9 3 2 2 4 2 2" xfId="21446"/>
    <cellStyle name="常规 48 4 3 2 2" xfId="21447"/>
    <cellStyle name="常规 53 4 3 2 2" xfId="21448"/>
    <cellStyle name="常规 6 5 3 4 3 2 3" xfId="21449"/>
    <cellStyle name="常规 2 2 3 4 2 3 2 2" xfId="21450"/>
    <cellStyle name="常规 6 5 3 4 3 3 3" xfId="21451"/>
    <cellStyle name="常规 2 2 3 4 2 3 3 2" xfId="21452"/>
    <cellStyle name="常规 6 4 2 2 2 2" xfId="21453"/>
    <cellStyle name="常规 6 2 3 2 2 5 3" xfId="21454"/>
    <cellStyle name="常规 4 20 2" xfId="21455"/>
    <cellStyle name="常规 4 15 2" xfId="21456"/>
    <cellStyle name="常规 57 2 3 3 3" xfId="21457"/>
    <cellStyle name="常规 2 2 3 4 2 3 3 3" xfId="21458"/>
    <cellStyle name="常规 2 2 3 4 2 3 4 3" xfId="21459"/>
    <cellStyle name="常规 9 4 4 3 2 2" xfId="21460"/>
    <cellStyle name="常规 2 2 3 4 2 3 5 2" xfId="21461"/>
    <cellStyle name="常规 2 2 3 4 2 6 2" xfId="21462"/>
    <cellStyle name="常规 2 10 2 3 3" xfId="21463"/>
    <cellStyle name="常规 2 2 3 4 2 7 2" xfId="21464"/>
    <cellStyle name="常规 7 8 2 2 6" xfId="21465"/>
    <cellStyle name="常规 2 10 2 4 3" xfId="21466"/>
    <cellStyle name="常规 2 2 3 4 3" xfId="21467"/>
    <cellStyle name="常规 2 2 3 4 3 2" xfId="21468"/>
    <cellStyle name="常规 7 2 3 4 2 2 5 2 3" xfId="21469"/>
    <cellStyle name="常规 2 2 4 3 2 2 2 3" xfId="21470"/>
    <cellStyle name="常规 2 2 4 3 2 2 3 3" xfId="21471"/>
    <cellStyle name="常规 4 2 5 4 3 2" xfId="21472"/>
    <cellStyle name="20% - 强调文字颜色 1 9 2" xfId="21473"/>
    <cellStyle name="常规 2 2 3 4 4" xfId="21474"/>
    <cellStyle name="常规 2 2 4 3 2 3 2 3" xfId="21475"/>
    <cellStyle name="常规 2 2 4 3 2 3 3 3" xfId="21476"/>
    <cellStyle name="常规 7 2 4 3 3 6 2" xfId="21477"/>
    <cellStyle name="常规 2 3 3 2 7 2 2" xfId="21478"/>
    <cellStyle name="常规 7 2 4 5 2 3" xfId="21479"/>
    <cellStyle name="常规 2 2 4 3 2 3 4 3" xfId="21480"/>
    <cellStyle name="常规 2 4 2 2 9" xfId="21481"/>
    <cellStyle name="常规 2 2 3 5 2 2" xfId="21482"/>
    <cellStyle name="常规 2 2 3 5 2 2 2" xfId="21483"/>
    <cellStyle name="常规 2 4 4 5 5 2" xfId="21484"/>
    <cellStyle name="常规 5 6 3 3 3" xfId="21485"/>
    <cellStyle name="常规 34 2 2 6" xfId="21486"/>
    <cellStyle name="常规 29 2 2 6" xfId="21487"/>
    <cellStyle name="常规 5 6 4 3 3" xfId="21488"/>
    <cellStyle name="常规 15 4 3 5" xfId="21489"/>
    <cellStyle name="常规 33 2 7" xfId="21490"/>
    <cellStyle name="常规 28 2 7" xfId="21491"/>
    <cellStyle name="常规 6 6 3 2 2 3 3 3" xfId="21492"/>
    <cellStyle name="输入 2 2 3" xfId="21493"/>
    <cellStyle name="常规 24 4 4 2 2" xfId="21494"/>
    <cellStyle name="常规 2 2 3 5 2 5 2" xfId="21495"/>
    <cellStyle name="常规 2 2 3 5 2 5 2 2" xfId="21496"/>
    <cellStyle name="常规 2 2 4 9" xfId="21497"/>
    <cellStyle name="常规 6 6 2 6 5" xfId="21498"/>
    <cellStyle name="常规 2 2 3 5 2 5 3" xfId="21499"/>
    <cellStyle name="常规 2 2 3 5 3" xfId="21500"/>
    <cellStyle name="常规 2 4 4 5 3 2 2" xfId="21501"/>
    <cellStyle name="常规 2 2 3 5 3 2" xfId="21502"/>
    <cellStyle name="常规 2 2 3 5 3 2 2" xfId="21503"/>
    <cellStyle name="常规 57 2 3 3 2 2" xfId="21504"/>
    <cellStyle name="强调文字颜色 2 2 3 2 3 3" xfId="21505"/>
    <cellStyle name="常规 2 2 3 5 3 2 2 2" xfId="21506"/>
    <cellStyle name="常规 2 2 3 5 3 2 3" xfId="21507"/>
    <cellStyle name="常规 2 2 3 5 3 3 2 2" xfId="21508"/>
    <cellStyle name="常规 26 2 2 2 2" xfId="21509"/>
    <cellStyle name="常规 31 2 2 2 2" xfId="21510"/>
    <cellStyle name="常规 17 2 2 3 4 2 2" xfId="21511"/>
    <cellStyle name="常规 31 2 3 2" xfId="21512"/>
    <cellStyle name="常规 26 2 3 2" xfId="21513"/>
    <cellStyle name="常规 17 2 2 3 5 2" xfId="21514"/>
    <cellStyle name="常规 7 3 2 6 2 2" xfId="21515"/>
    <cellStyle name="常规 2 2 3 5 3 4 3" xfId="21516"/>
    <cellStyle name="常规 26 2 3 3" xfId="21517"/>
    <cellStyle name="常规 31 2 3 3" xfId="21518"/>
    <cellStyle name="常规 7 3 2 6 2 3" xfId="21519"/>
    <cellStyle name="常规 31 2 4" xfId="21520"/>
    <cellStyle name="常规 26 2 4" xfId="21521"/>
    <cellStyle name="常规 20 2 3 2" xfId="21522"/>
    <cellStyle name="常规 15 2 3 2" xfId="21523"/>
    <cellStyle name="常规 17 2 2 3 6" xfId="21524"/>
    <cellStyle name="常规 7 3 2 6 3" xfId="21525"/>
    <cellStyle name="常规 24 4 5 2 2" xfId="21526"/>
    <cellStyle name="常规 2 2 3 5 3 5 2" xfId="21527"/>
    <cellStyle name="常规 7 3 2 6 3 2" xfId="21528"/>
    <cellStyle name="常规 26 2 4 2" xfId="21529"/>
    <cellStyle name="常规 31 2 4 2" xfId="21530"/>
    <cellStyle name="常规 20 2 3 2 2" xfId="21531"/>
    <cellStyle name="常规 15 2 3 2 2" xfId="21532"/>
    <cellStyle name="常规 7 3 2 6 4" xfId="21533"/>
    <cellStyle name="常规 31 2 5" xfId="21534"/>
    <cellStyle name="常规 26 2 5" xfId="21535"/>
    <cellStyle name="常规 20 2 3 3" xfId="21536"/>
    <cellStyle name="常规 15 2 3 3" xfId="21537"/>
    <cellStyle name="常规 2 2 3 5 4" xfId="21538"/>
    <cellStyle name="常规 2 2 3 5 4 2 2" xfId="21539"/>
    <cellStyle name="常规 5 5 2 5 2" xfId="21540"/>
    <cellStyle name="常规 15 4 2 2 5" xfId="21541"/>
    <cellStyle name="常规 2 3 3 3 3 3 2 2" xfId="21542"/>
    <cellStyle name="常规 22 2 2 2 2 3" xfId="21543"/>
    <cellStyle name="常规 17 2 2 2 2 3" xfId="21544"/>
    <cellStyle name="常规 3 4 2 5 2" xfId="21545"/>
    <cellStyle name="常规 13 3 2 2 5" xfId="21546"/>
    <cellStyle name="常规 8 3 3 2 3" xfId="21547"/>
    <cellStyle name="常规 4 2 3 4 4 3" xfId="21548"/>
    <cellStyle name="常规 21 5 5" xfId="21549"/>
    <cellStyle name="常规 6 8 3 2" xfId="21550"/>
    <cellStyle name="常规 8 3 3 2 4" xfId="21551"/>
    <cellStyle name="常规 21 5 6" xfId="21552"/>
    <cellStyle name="常规 6 6 2 5 2" xfId="21553"/>
    <cellStyle name="常规 2 2 3 6" xfId="21554"/>
    <cellStyle name="常规 2 2 3 6 2 2" xfId="21555"/>
    <cellStyle name="常规 6 6 2 5 2 2 2" xfId="21556"/>
    <cellStyle name="常规 2 2 3 6 2 2 2" xfId="21557"/>
    <cellStyle name="常规 17 6 4 3" xfId="21558"/>
    <cellStyle name="常规 3 5 3 5 2" xfId="21559"/>
    <cellStyle name="常规 2 2 2 3 2 3 5 3" xfId="21560"/>
    <cellStyle name="常规 8 3 4 3 2 3" xfId="21561"/>
    <cellStyle name="常规 7 4 10 2" xfId="21562"/>
    <cellStyle name="常规 7 3 3 2 2 7 2" xfId="21563"/>
    <cellStyle name="常规 7 10" xfId="21564"/>
    <cellStyle name="常规 3 7 2 3 5 2" xfId="21565"/>
    <cellStyle name="常规 3 7 2 3 5 2 2" xfId="21566"/>
    <cellStyle name="常规 8 5 3" xfId="21567"/>
    <cellStyle name="常规 2 2 3 6 3 2" xfId="21568"/>
    <cellStyle name="常规 7 10 2 2" xfId="21569"/>
    <cellStyle name="常规 2 2 3 6 4" xfId="21570"/>
    <cellStyle name="常规 2 5 3 2 2 5 2 2" xfId="21571"/>
    <cellStyle name="常规 4 2 2 3 2" xfId="21572"/>
    <cellStyle name="常规 4 2 2 4" xfId="21573"/>
    <cellStyle name="常规 13 9 2" xfId="21574"/>
    <cellStyle name="常规 4 2 2 3 3 6" xfId="21575"/>
    <cellStyle name="常规 2 3 3 3 4 2 2" xfId="21576"/>
    <cellStyle name="常规 7 2 5 2 2 3" xfId="21577"/>
    <cellStyle name="常规 7 12 3" xfId="21578"/>
    <cellStyle name="常规 3 2 2 3 7 2" xfId="21579"/>
    <cellStyle name="常规 7 13" xfId="21580"/>
    <cellStyle name="常规 2 5 3 3 2 2 2" xfId="21581"/>
    <cellStyle name="常规 21 6 4" xfId="21582"/>
    <cellStyle name="常规 4 2 3 4 5 2" xfId="21583"/>
    <cellStyle name="常规 4 2 4 3" xfId="21584"/>
    <cellStyle name="常规 2 4 3 4 2 5 2" xfId="21585"/>
    <cellStyle name="常规 8 3 3 3 2 2" xfId="21586"/>
    <cellStyle name="常规 4 2 3 4 5 2 2" xfId="21587"/>
    <cellStyle name="常规 21 6 4 2" xfId="21588"/>
    <cellStyle name="常规 6 6 2 2 3 2 5" xfId="21589"/>
    <cellStyle name="常规 8 3 3 3 3" xfId="21590"/>
    <cellStyle name="强调文字颜色 6 2 6 4 2 2" xfId="21591"/>
    <cellStyle name="常规 2 2 3 7 3" xfId="21592"/>
    <cellStyle name="常规 6 6 2 5 3 3" xfId="21593"/>
    <cellStyle name="常规 2 2 3 7 4" xfId="21594"/>
    <cellStyle name="常规 4 3 2 3 2" xfId="21595"/>
    <cellStyle name="常规 4 3 2 4" xfId="21596"/>
    <cellStyle name="20% - 强调文字颜色 2 2 6 2" xfId="21597"/>
    <cellStyle name="常规 50 2 3 4 2" xfId="21598"/>
    <cellStyle name="常规 45 2 3 4 2" xfId="21599"/>
    <cellStyle name="常规 2 2 3 7 5" xfId="21600"/>
    <cellStyle name="20% - 强调文字颜色 3 2 2 2 2" xfId="21601"/>
    <cellStyle name="常规 2 3 3 3 5 2" xfId="21602"/>
    <cellStyle name="常规 2 2 3 7 5 2 2" xfId="21603"/>
    <cellStyle name="常规 8 3 3 4 2" xfId="21604"/>
    <cellStyle name="常规 21 7 4" xfId="21605"/>
    <cellStyle name="常规 4 2 3 4 6 2" xfId="21606"/>
    <cellStyle name="常规 6 6 2 5 4 2" xfId="21607"/>
    <cellStyle name="40% - 强调文字颜色 3 2 2 4 3 3" xfId="21608"/>
    <cellStyle name="常规 2 2 3 8 2" xfId="21609"/>
    <cellStyle name="常规 2 2 2 3 5 6 2" xfId="21610"/>
    <cellStyle name="常规 2 2 3 8 2 2" xfId="21611"/>
    <cellStyle name="常规 6 6 2 5 4 2 2" xfId="21612"/>
    <cellStyle name="常规 2 2 3 8 3" xfId="21613"/>
    <cellStyle name="常规 6 6 2 5 4 3" xfId="21614"/>
    <cellStyle name="常规 5 2 3 2 2 8" xfId="21615"/>
    <cellStyle name="常规 45 9" xfId="21616"/>
    <cellStyle name="常规 50 9" xfId="21617"/>
    <cellStyle name="常规 2 2 3 9 2" xfId="21618"/>
    <cellStyle name="常规 2 2 2 3 2 2 3 2 3" xfId="21619"/>
    <cellStyle name="40% - 强调文字颜色 3 2 2 4 4 3" xfId="21620"/>
    <cellStyle name="常规 6 6 2 5 5 2" xfId="21621"/>
    <cellStyle name="常规 2 2 3 9 2 2" xfId="21622"/>
    <cellStyle name="常规 2 2 3 9 3" xfId="21623"/>
    <cellStyle name="常规 6 3 3 2 3 5 2" xfId="21624"/>
    <cellStyle name="20% - 强调文字颜色 4 14 2" xfId="21625"/>
    <cellStyle name="常规 2 2 4 12" xfId="21626"/>
    <cellStyle name="常规 5 3 4 3 2 2" xfId="21627"/>
    <cellStyle name="常规 45 2 2 5" xfId="21628"/>
    <cellStyle name="常规 50 2 2 5" xfId="21629"/>
    <cellStyle name="常规 3 8 2 6 2" xfId="21630"/>
    <cellStyle name="常规 2 2 4 2" xfId="21631"/>
    <cellStyle name="常规 2 2 4 2 2" xfId="21632"/>
    <cellStyle name="强调文字颜色 4 2 3 10" xfId="21633"/>
    <cellStyle name="常规 2 2 4 2 2 2" xfId="21634"/>
    <cellStyle name="常规 2 2 3 2 3 4 5" xfId="21635"/>
    <cellStyle name="常规 9 2 5 4 2" xfId="21636"/>
    <cellStyle name="强调文字颜色 4 2 3 11" xfId="21637"/>
    <cellStyle name="常规 2 2 4 2 2 3" xfId="21638"/>
    <cellStyle name="常规 2 2 3 2 3 4 6" xfId="21639"/>
    <cellStyle name="常规 9 2 5 4 3" xfId="21640"/>
    <cellStyle name="常规 6 4 2 3 2 2" xfId="21641"/>
    <cellStyle name="常规 21 2 3 4 5" xfId="21642"/>
    <cellStyle name="常规 6 3 3 7 2" xfId="21643"/>
    <cellStyle name="60% - 强调文字颜色 3 3" xfId="21644"/>
    <cellStyle name="常规 6 4 2 3 2 3" xfId="21645"/>
    <cellStyle name="常规 21 2 3 4 6" xfId="21646"/>
    <cellStyle name="常规 6 3 3 7 3" xfId="21647"/>
    <cellStyle name="常规 4 2 2 3 2 2 2" xfId="21648"/>
    <cellStyle name="常规 5 2 5 4 3 2" xfId="21649"/>
    <cellStyle name="常规 6 3 2 2 2" xfId="21650"/>
    <cellStyle name="常规 4 2 3 4 3 3" xfId="21651"/>
    <cellStyle name="常规 21 4 5" xfId="21652"/>
    <cellStyle name="常规 6 3 2 2 3" xfId="21653"/>
    <cellStyle name="常规 5 2 5 4 3 3" xfId="21654"/>
    <cellStyle name="20% - 强调文字颜色 1 2 2 3 3 2" xfId="21655"/>
    <cellStyle name="常规 3 2 2 3 2 8 2" xfId="21656"/>
    <cellStyle name="常规 6 19 2" xfId="21657"/>
    <cellStyle name="常规 2 2 4 2 4" xfId="21658"/>
    <cellStyle name="常规 6 10 3 2 3 3 2" xfId="21659"/>
    <cellStyle name="常规 2 2 4 2 4 7" xfId="21660"/>
    <cellStyle name="常规 13 3 4 3 2" xfId="21661"/>
    <cellStyle name="常规 6 5 3 9 3" xfId="21662"/>
    <cellStyle name="常规 2 3 2 2 6" xfId="21663"/>
    <cellStyle name="常规 2 2 4 2 6" xfId="21664"/>
    <cellStyle name="常规 3 2 3 3 4 4 2 2" xfId="21665"/>
    <cellStyle name="常规 2 3 2 2 4 3 2" xfId="21666"/>
    <cellStyle name="常规 10 3 6 5 2" xfId="21667"/>
    <cellStyle name="常规 7 2 3 4 2 2 5" xfId="21668"/>
    <cellStyle name="常规 2 2 4 3 2 2" xfId="21669"/>
    <cellStyle name="常规 15 2 3 2 2 7" xfId="21670"/>
    <cellStyle name="强调文字颜色 2 2 5 6" xfId="21671"/>
    <cellStyle name="常规 6 10 2 2 2" xfId="21672"/>
    <cellStyle name="常规 2 2 4 3 2 2 3 2 2" xfId="21673"/>
    <cellStyle name="常规 2 2 2 3 3 2 3 6" xfId="21674"/>
    <cellStyle name="常规 7 2 3 4 2 2 6" xfId="21675"/>
    <cellStyle name="常规 2 2 4 3 2 3" xfId="21676"/>
    <cellStyle name="常规 2 6 10" xfId="21677"/>
    <cellStyle name="常规 7 2 3 4 2 2 6 2" xfId="21678"/>
    <cellStyle name="常规 2 2 4 3 2 3 2" xfId="21679"/>
    <cellStyle name="常规 2 6 10 2" xfId="21680"/>
    <cellStyle name="常规 2 2 2 7 2 3" xfId="21681"/>
    <cellStyle name="常规 6 6 2 4 3 2 3" xfId="21682"/>
    <cellStyle name="常规 2 2 4 3 2 3 2 2" xfId="21683"/>
    <cellStyle name="常规 2 6 10 2 2" xfId="21684"/>
    <cellStyle name="常规 2 2 4 3 2 3 3" xfId="21685"/>
    <cellStyle name="常规 2 6 10 3" xfId="21686"/>
    <cellStyle name="常规 2 2 2 7 3 3" xfId="21687"/>
    <cellStyle name="常规 2 2 4 3 2 3 3 2" xfId="21688"/>
    <cellStyle name="常规 6 6 2 4 3 3 3" xfId="21689"/>
    <cellStyle name="常规 2 2 4 3 2 3 3 2 2" xfId="21690"/>
    <cellStyle name="常规 2 2 2 7 4 3" xfId="21691"/>
    <cellStyle name="常规 2 2 4 3 2 3 4 2" xfId="21692"/>
    <cellStyle name="常规 5 2 2 3 2 4 2 2" xfId="21693"/>
    <cellStyle name="常规 9 5 4 6 2 2" xfId="21694"/>
    <cellStyle name="常规 2 4 2 2 8" xfId="21695"/>
    <cellStyle name="常规 2 2 4 3 2 3 5" xfId="21696"/>
    <cellStyle name="常规 2 2 2 7 5 3" xfId="21697"/>
    <cellStyle name="常规 2 2 4 3 2 3 5 2" xfId="21698"/>
    <cellStyle name="常规 2 4 2 3 8" xfId="21699"/>
    <cellStyle name="常规 2 2 2 3 3 2 4 3" xfId="21700"/>
    <cellStyle name="注释 2 2 3 2 3" xfId="21701"/>
    <cellStyle name="常规 10 10 5 2" xfId="21702"/>
    <cellStyle name="常规 2 2 4 3 2 4 2 2" xfId="21703"/>
    <cellStyle name="常规 2 6 11 2 2" xfId="21704"/>
    <cellStyle name="常规 7 8 2 7 2 3" xfId="21705"/>
    <cellStyle name="常规 10 10 6" xfId="21706"/>
    <cellStyle name="常规 2 2 4 3 2 4 3" xfId="21707"/>
    <cellStyle name="常规 2 6 11 3" xfId="21708"/>
    <cellStyle name="常规 6 7 2 2 5 2 2" xfId="21709"/>
    <cellStyle name="常规 25 2 4 2 2" xfId="21710"/>
    <cellStyle name="常规 30 2 4 2 2" xfId="21711"/>
    <cellStyle name="常规 10 11 5" xfId="21712"/>
    <cellStyle name="常规 2 2 4 3 2 5 2" xfId="21713"/>
    <cellStyle name="常规 2 6 12 2" xfId="21714"/>
    <cellStyle name="常规 3 2 2 2 2 3 2 2 2" xfId="21715"/>
    <cellStyle name="常规 6 10 2 2 2 2 3" xfId="21716"/>
    <cellStyle name="常规 6 8 2 3 2 2" xfId="21717"/>
    <cellStyle name="常规 2 2 4 3 2 5 2 2" xfId="21718"/>
    <cellStyle name="常规 10 11 5 2" xfId="21719"/>
    <cellStyle name="常规 10 11 6" xfId="21720"/>
    <cellStyle name="常规 2 2 4 3 2 5 3" xfId="21721"/>
    <cellStyle name="常规 2 6 12 3" xfId="21722"/>
    <cellStyle name="常规 2 2 2 2 2 5 5 3" xfId="21723"/>
    <cellStyle name="常规 2 4 3 2 7 2 2" xfId="21724"/>
    <cellStyle name="常规 2 2 4 3 3" xfId="21725"/>
    <cellStyle name="常规 7 2 3 4 2 3 5" xfId="21726"/>
    <cellStyle name="常规 2 2 4 3 3 2" xfId="21727"/>
    <cellStyle name="常规 6 6 2 4 2 6" xfId="21728"/>
    <cellStyle name="常规 2 2 2 6 6" xfId="21729"/>
    <cellStyle name="常规 45 2 2 3 3" xfId="21730"/>
    <cellStyle name="常规 50 2 2 3 3" xfId="21731"/>
    <cellStyle name="输入 3 2" xfId="21732"/>
    <cellStyle name="常规 4 2 4 2 4" xfId="21733"/>
    <cellStyle name="常规 6 6 3 2 2 4 3" xfId="21734"/>
    <cellStyle name="常规 7 2 3 4 2 3 5 2" xfId="21735"/>
    <cellStyle name="常规 2 2 4 3 3 2 2" xfId="21736"/>
    <cellStyle name="常规 2 2 4 3 3 2 2 2" xfId="21737"/>
    <cellStyle name="常规 2 2 3 6 2 3" xfId="21738"/>
    <cellStyle name="常规 2 2 4 3 3 2 3" xfId="21739"/>
    <cellStyle name="常规 2 2 4 3 3 3 2" xfId="21740"/>
    <cellStyle name="常规 2 2 3 7 2 3" xfId="21741"/>
    <cellStyle name="常规 2 2 4 3 3 3 2 2" xfId="21742"/>
    <cellStyle name="常规 6 6 3 2 2 6 3" xfId="21743"/>
    <cellStyle name="常规 2 9 2 4 4 2 2" xfId="21744"/>
    <cellStyle name="常规 4 2 4 4 4" xfId="21745"/>
    <cellStyle name="常规 2 2 4 3 3 4 2 2" xfId="21746"/>
    <cellStyle name="常规 2 2 4 3 3 5 2 2" xfId="21747"/>
    <cellStyle name="常规 2 2 4 3 3 6 2" xfId="21748"/>
    <cellStyle name="常规 5 2 3 2 2 2 3 2" xfId="21749"/>
    <cellStyle name="20% - 强调文字颜色 3 2 4" xfId="21750"/>
    <cellStyle name="常规 45 3 3 2" xfId="21751"/>
    <cellStyle name="常规 50 3 3 2" xfId="21752"/>
    <cellStyle name="常规 6 10 3 2 4 2 2" xfId="21753"/>
    <cellStyle name="常规 2 2 4 3 3 7" xfId="21754"/>
    <cellStyle name="常规 2 2 4 3 4" xfId="21755"/>
    <cellStyle name="常规 6 4 3 3 3 3 2 2" xfId="21756"/>
    <cellStyle name="常规 30 13" xfId="21757"/>
    <cellStyle name="常规 2 3 2 2 7 3" xfId="21758"/>
    <cellStyle name="20% - 强调文字颜色 6 2 13" xfId="21759"/>
    <cellStyle name="常规 2 2 3 2 4 2 5 2 2" xfId="21760"/>
    <cellStyle name="常规 2 4 3 4 4 3 2" xfId="21761"/>
    <cellStyle name="常规 8 2 6 2 3 3" xfId="21762"/>
    <cellStyle name="常规 5 5 2 2 4 2" xfId="21763"/>
    <cellStyle name="常规 2 2 12 5 2 2" xfId="21764"/>
    <cellStyle name="常规 6 6 7 4 2 2" xfId="21765"/>
    <cellStyle name="常规 2 7 2 6 2" xfId="21766"/>
    <cellStyle name="强调文字颜色 4 2 3 2 4 2 2" xfId="21767"/>
    <cellStyle name="常规 6 4 2 2 2 2 2 3" xfId="21768"/>
    <cellStyle name="常规 6 4 2 4 4 2" xfId="21769"/>
    <cellStyle name="常规 7 3 3 3 2 2 7" xfId="21770"/>
    <cellStyle name="常规 3 2 3 3 2 4" xfId="21771"/>
    <cellStyle name="常规 5 2 3 2 2 2 4 2" xfId="21772"/>
    <cellStyle name="常规 45 3 4 2" xfId="21773"/>
    <cellStyle name="常规 50 3 4 2" xfId="21774"/>
    <cellStyle name="常规 2 2 4 3 4 7" xfId="21775"/>
    <cellStyle name="常规 2 2 4 3 6" xfId="21776"/>
    <cellStyle name="常规 10 3 6 6 2" xfId="21777"/>
    <cellStyle name="常规 2 3 2 2 4 4 2" xfId="21778"/>
    <cellStyle name="常规 11 6 3 3 2 2" xfId="21779"/>
    <cellStyle name="常规 2 6 4 7" xfId="21780"/>
    <cellStyle name="常规 2 3 2 2 4 4 2 2" xfId="21781"/>
    <cellStyle name="常规 2 2 4 4 2 2" xfId="21782"/>
    <cellStyle name="常规 2 2 4 4 2 3 2" xfId="21783"/>
    <cellStyle name="常规 10 8 4 5" xfId="21784"/>
    <cellStyle name="常规 6 6 3 4 3 2 3" xfId="21785"/>
    <cellStyle name="常规 2 2 4 4 2 3 2 2" xfId="21786"/>
    <cellStyle name="常规 6 7 2 2 6 2 2" xfId="21787"/>
    <cellStyle name="常规 2 2 3 4 4 5 2 2" xfId="21788"/>
    <cellStyle name="常规 2 2 4 4 2 5 2" xfId="21789"/>
    <cellStyle name="常规 30 3 4 2 2" xfId="21790"/>
    <cellStyle name="常规 25 3 4 2 2" xfId="21791"/>
    <cellStyle name="常规 6 9 2 3 2 2" xfId="21792"/>
    <cellStyle name="常规 6 10 3 2 2 2 3" xfId="21793"/>
    <cellStyle name="常规 2 3 3 12" xfId="21794"/>
    <cellStyle name="计算 2 3 4 3" xfId="21795"/>
    <cellStyle name="常规 2 2 4 4 2 5 2 2" xfId="21796"/>
    <cellStyle name="常规 2 2 4 4 2 6 2" xfId="21797"/>
    <cellStyle name="常规 2 2 4 4 2 7" xfId="21798"/>
    <cellStyle name="常规 6 4 5 6 3" xfId="21799"/>
    <cellStyle name="输出 2 8" xfId="21800"/>
    <cellStyle name="常规 2 2 4 4 3" xfId="21801"/>
    <cellStyle name="常规 17 5 7" xfId="21802"/>
    <cellStyle name="常规 22 5 7" xfId="21803"/>
    <cellStyle name="常规 3 8 4 4 2 2" xfId="21804"/>
    <cellStyle name="常规 2 2 4 4 3 2" xfId="21805"/>
    <cellStyle name="常规 2 2 4 4 3 2 2" xfId="21806"/>
    <cellStyle name="常规 2 3 3 6 2 3" xfId="21807"/>
    <cellStyle name="常规 2 2 4 4 3 2 2 2" xfId="21808"/>
    <cellStyle name="常规 2 2 4 4 3 2 3" xfId="21809"/>
    <cellStyle name="常规 2 2 4 4 3 3 2" xfId="21810"/>
    <cellStyle name="常规 2 3 3 7 2 3" xfId="21811"/>
    <cellStyle name="常规 2 2 4 4 3 3 2 2" xfId="21812"/>
    <cellStyle name="常规 6 6 3 3 2 6 3" xfId="21813"/>
    <cellStyle name="检查单元格 2 2 2 2 4" xfId="21814"/>
    <cellStyle name="常规 2 2 4 4 4 2 2" xfId="21815"/>
    <cellStyle name="常规 3 6 2 2 3 2" xfId="21816"/>
    <cellStyle name="常规 2 2 4 4 4 3" xfId="21817"/>
    <cellStyle name="常规 3 6 2 2 4" xfId="21818"/>
    <cellStyle name="常规 2 2 4 5 2 2" xfId="21819"/>
    <cellStyle name="常规 2 2 4 5 2 3" xfId="21820"/>
    <cellStyle name="常规 2 2 4 5 3" xfId="21821"/>
    <cellStyle name="常规 2 4 4 5 4 2 2" xfId="21822"/>
    <cellStyle name="常规 2 2 4 5 3 2" xfId="21823"/>
    <cellStyle name="常规 2 2 4 5 3 2 2" xfId="21824"/>
    <cellStyle name="常规 17 3 2 3 4" xfId="21825"/>
    <cellStyle name="常规 22 3 2 3 4" xfId="21826"/>
    <cellStyle name="常规 76 2 2" xfId="21827"/>
    <cellStyle name="常规 2 2 4 5 3 3" xfId="21828"/>
    <cellStyle name="常规 2 2 4 5 4" xfId="21829"/>
    <cellStyle name="常规 2 2 4 5 5 2 2" xfId="21830"/>
    <cellStyle name="常规 2 8 2 2 2 2 3" xfId="21831"/>
    <cellStyle name="常规 3 6 3 3 3 2" xfId="21832"/>
    <cellStyle name="常规 6 3 2 2 2 6" xfId="21833"/>
    <cellStyle name="常规 6 6 2 6 2" xfId="21834"/>
    <cellStyle name="常规 2 2 4 6" xfId="21835"/>
    <cellStyle name="常规 6 6 2 6 2 2" xfId="21836"/>
    <cellStyle name="常规 2 2 4 6 2" xfId="21837"/>
    <cellStyle name="常规 6 6 2 6 2 2 2" xfId="21838"/>
    <cellStyle name="常规 2 2 4 6 2 2" xfId="21839"/>
    <cellStyle name="常规 2 2 4 3 4 2 2 2" xfId="21840"/>
    <cellStyle name="常规 2 2 4 6 2 3" xfId="21841"/>
    <cellStyle name="常规 6 5 3 3 2 3 4 2" xfId="21842"/>
    <cellStyle name="常规 6 10 2 4 4" xfId="21843"/>
    <cellStyle name="常规 6 6 2 6 2 3" xfId="21844"/>
    <cellStyle name="常规 2 2 4 6 3" xfId="21845"/>
    <cellStyle name="常规 2 2 4 6 4" xfId="21846"/>
    <cellStyle name="常规 6 3 2 3 2 6" xfId="21847"/>
    <cellStyle name="常规 48 2 2 6" xfId="21848"/>
    <cellStyle name="常规 53 2 2 6" xfId="21849"/>
    <cellStyle name="20% - 强调文字颜色 2 2 7" xfId="21850"/>
    <cellStyle name="常规 45 2 3 5" xfId="21851"/>
    <cellStyle name="常规 50 2 3 5" xfId="21852"/>
    <cellStyle name="常规 3 8 2 7 2" xfId="21853"/>
    <cellStyle name="常规 2 2 5 2" xfId="21854"/>
    <cellStyle name="常规 7 2 2 2 2 2 3" xfId="21855"/>
    <cellStyle name="常规 7 2 2 2 2 2 3 2" xfId="21856"/>
    <cellStyle name="常规 2 2 5 2 2" xfId="21857"/>
    <cellStyle name="常规 6 6 4 2 2 4 3" xfId="21858"/>
    <cellStyle name="常规 5 2 4 2 4" xfId="21859"/>
    <cellStyle name="常规 2 2 5 2 2 2" xfId="21860"/>
    <cellStyle name="常规 7 2 2 2 2 2 3 2 2" xfId="21861"/>
    <cellStyle name="常规 2 2 5 2 2 2 2" xfId="21862"/>
    <cellStyle name="常规 2 2 4 2 9" xfId="21863"/>
    <cellStyle name="常规 2 2 8 4 4 3" xfId="21864"/>
    <cellStyle name="常规 28 6 3" xfId="21865"/>
    <cellStyle name="常规 33 6 3" xfId="21866"/>
    <cellStyle name="常规 4 5 4 4 2 2" xfId="21867"/>
    <cellStyle name="常规 2 4 3 3 7" xfId="21868"/>
    <cellStyle name="20% - 强调文字颜色 4 2 2 4" xfId="21869"/>
    <cellStyle name="常规 2 2 5 2 2 2 2 2" xfId="21870"/>
    <cellStyle name="20% - 强调文字颜色 5 2 3 4 2" xfId="21871"/>
    <cellStyle name="常规 21 4 2 2 6" xfId="21872"/>
    <cellStyle name="常规 2 5 3 4 7 2" xfId="21873"/>
    <cellStyle name="常规 6 5 2 5 3" xfId="21874"/>
    <cellStyle name="常规 2 2 5 2 2 3" xfId="21875"/>
    <cellStyle name="常规 2 2 5 2 2 3 2" xfId="21876"/>
    <cellStyle name="常规 2 2 4 3 9" xfId="21877"/>
    <cellStyle name="常规 2 2 8 4 5 3" xfId="21878"/>
    <cellStyle name="常规 2 2 5 2 2 3 2 2" xfId="21879"/>
    <cellStyle name="常规 6 4 3 3 2 2" xfId="21880"/>
    <cellStyle name="常规 7 2 2 2 2 2 3 3" xfId="21881"/>
    <cellStyle name="常规 2 2 5 2 3" xfId="21882"/>
    <cellStyle name="常规 2 2 5 2 3 2" xfId="21883"/>
    <cellStyle name="常规 2 2 5 2 3 2 2" xfId="21884"/>
    <cellStyle name="20% - 强调文字颜色 5 2 2 4" xfId="21885"/>
    <cellStyle name="常规 2 5 3 3 7" xfId="21886"/>
    <cellStyle name="常规 2 2 5 2 3 3" xfId="21887"/>
    <cellStyle name="常规 2 2 5 2 3 3 2" xfId="21888"/>
    <cellStyle name="常规 2 2 5 2 3 3 2 2" xfId="21889"/>
    <cellStyle name="常规 2 2 5 2 4" xfId="21890"/>
    <cellStyle name="强调文字颜色 3 2 2 2 2 3 2" xfId="21891"/>
    <cellStyle name="常规 2 2 5 2 8" xfId="21892"/>
    <cellStyle name="常规 8 4 3 4 3" xfId="21893"/>
    <cellStyle name="常规 2 2 5 3 2" xfId="21894"/>
    <cellStyle name="常规 7 2 2 2 2 2 4 2" xfId="21895"/>
    <cellStyle name="常规 2 2 5 3 2 2" xfId="21896"/>
    <cellStyle name="常规 7 2 2 2 2 2 4 2 2" xfId="21897"/>
    <cellStyle name="常规 2 2 5 3 2 2 2" xfId="21898"/>
    <cellStyle name="常规 28 5 4 2 2" xfId="21899"/>
    <cellStyle name="常规 7 2 2 2 2 2 4 3" xfId="21900"/>
    <cellStyle name="常规 2 2 5 3 3" xfId="21901"/>
    <cellStyle name="常规 2 2 5 3 3 2" xfId="21902"/>
    <cellStyle name="常规 2 2 5 3 3 2 2" xfId="21903"/>
    <cellStyle name="常规 2 2 5 3 3 3" xfId="21904"/>
    <cellStyle name="常规 3 2 2 2 3 2 4 3" xfId="21905"/>
    <cellStyle name="常规 9 2 2 2 2 2 2 2 2" xfId="21906"/>
    <cellStyle name="常规 2 2 5 3 4" xfId="21907"/>
    <cellStyle name="常规 3 13" xfId="21908"/>
    <cellStyle name="常规 2 2 5 4 2" xfId="21909"/>
    <cellStyle name="常规 7 2 2 2 2 2 5 2" xfId="21910"/>
    <cellStyle name="常规 3 14" xfId="21911"/>
    <cellStyle name="常规 2 2 5 4 3" xfId="21912"/>
    <cellStyle name="常规 3 8 4 5 2 2" xfId="21913"/>
    <cellStyle name="常规 3 15" xfId="21914"/>
    <cellStyle name="常规 3 20" xfId="21915"/>
    <cellStyle name="常规 2 2 5 4 4" xfId="21916"/>
    <cellStyle name="常规 9 3 2 2 3 4" xfId="21917"/>
    <cellStyle name="60% - 强调文字颜色 1 2 3 8 3" xfId="21918"/>
    <cellStyle name="常规 3 3 6 2 2" xfId="21919"/>
    <cellStyle name="常规 2 2 5 5 2" xfId="21920"/>
    <cellStyle name="常规 2 2 5 5 2 2" xfId="21921"/>
    <cellStyle name="常规 6 6 2 7 2 2" xfId="21922"/>
    <cellStyle name="常规 2 2 5 6 2" xfId="21923"/>
    <cellStyle name="常规 2 4 2 2 2 5 3" xfId="21924"/>
    <cellStyle name="常规 6 6 2 3 3 4 3" xfId="21925"/>
    <cellStyle name="常规 2 7" xfId="21926"/>
    <cellStyle name="常规 3 3 5 2 4" xfId="21927"/>
    <cellStyle name="检查单元格 2 11" xfId="21928"/>
    <cellStyle name="常规 7 3 2 2 2 4 3" xfId="21929"/>
    <cellStyle name="常规 8 2 7" xfId="21930"/>
    <cellStyle name="常规 3 2 3 2 4 3 2" xfId="21931"/>
    <cellStyle name="常规 2 2 6 10 2" xfId="21932"/>
    <cellStyle name="常规 2 2 2 3 3 4 4 2 2" xfId="21933"/>
    <cellStyle name="注释 2 2 5 2 2 2" xfId="21934"/>
    <cellStyle name="常规 2 2 6 11 2" xfId="21935"/>
    <cellStyle name="常规 3 2 3 2 4 4 2" xfId="21936"/>
    <cellStyle name="常规 8 3 7" xfId="21937"/>
    <cellStyle name="常规 6 5 6 3 3" xfId="21938"/>
    <cellStyle name="常规 2 2 6 13" xfId="21939"/>
    <cellStyle name="常规 3 2 3 2 4 6" xfId="21940"/>
    <cellStyle name="常规 2 2 6 2" xfId="21941"/>
    <cellStyle name="常规 7 2 2 2 2 3 3" xfId="21942"/>
    <cellStyle name="常规 4 2 2 2 2 2 4 2" xfId="21943"/>
    <cellStyle name="常规 2 2 6 2 2 2 2" xfId="21944"/>
    <cellStyle name="常规 4 4 2 3 2 2" xfId="21945"/>
    <cellStyle name="常规 3 2 2 2 3 4 2 3" xfId="21946"/>
    <cellStyle name="常规 4 2 2 2 2 2 5" xfId="21947"/>
    <cellStyle name="常规 2 2 6 2 2 3" xfId="21948"/>
    <cellStyle name="常规 4 4 2 3 2 2 2" xfId="21949"/>
    <cellStyle name="常规 4 4 2 3 2 3" xfId="21950"/>
    <cellStyle name="常规 2 2 6 2 2 6" xfId="21951"/>
    <cellStyle name="常规 15 3 2 2 3" xfId="21952"/>
    <cellStyle name="常规 20 3 2 2 3" xfId="21953"/>
    <cellStyle name="常规 7 3 3 5 3 3" xfId="21954"/>
    <cellStyle name="常规 2 2 6 2 3 2 2" xfId="21955"/>
    <cellStyle name="常规 4 2 2 2 2 3 4 2" xfId="21956"/>
    <cellStyle name="常规 2 3 10 2 2" xfId="21957"/>
    <cellStyle name="常规 54 6 2 2" xfId="21958"/>
    <cellStyle name="常规 49 6 2 2" xfId="21959"/>
    <cellStyle name="常规 2 11 2 2 2" xfId="21960"/>
    <cellStyle name="常规 4 4 2 3 3 2 2" xfId="21961"/>
    <cellStyle name="常规 4 2 2 2 3 2 3" xfId="21962"/>
    <cellStyle name="常规 15 3 2 2 4 2 2" xfId="21963"/>
    <cellStyle name="60% - 强调文字颜色 1 2 5 3 3" xfId="21964"/>
    <cellStyle name="常规 2 2 6 2 3 6" xfId="21965"/>
    <cellStyle name="常规 15 3 2 3 3" xfId="21966"/>
    <cellStyle name="常规 7 3 3 5 4 3" xfId="21967"/>
    <cellStyle name="常规 3 3 3 2 3 2 3" xfId="21968"/>
    <cellStyle name="常规 7 2 5 9 2 2" xfId="21969"/>
    <cellStyle name="常规 8 5 4 7" xfId="21970"/>
    <cellStyle name="常规 2 2 6 2 3 6 2" xfId="21971"/>
    <cellStyle name="常规 15 3 2 3 3 2" xfId="21972"/>
    <cellStyle name="强调文字颜色 3 2 2 2 3 3 2" xfId="21973"/>
    <cellStyle name="常规 2 2 6 2 8" xfId="21974"/>
    <cellStyle name="常规 47 3 5 2" xfId="21975"/>
    <cellStyle name="常规 52 3 5 2" xfId="21976"/>
    <cellStyle name="常规 3 3 2 3 4 4 2" xfId="21977"/>
    <cellStyle name="常规 2 2 6 2 9" xfId="21978"/>
    <cellStyle name="强调文字颜色 3 2 2 2 3 3 3" xfId="21979"/>
    <cellStyle name="常规 2 2 6 3" xfId="21980"/>
    <cellStyle name="常规 7 2 2 2 2 3 4" xfId="21981"/>
    <cellStyle name="常规 2 2 6 3 2" xfId="21982"/>
    <cellStyle name="常规 7 2 2 2 2 3 4 2" xfId="21983"/>
    <cellStyle name="常规 19 2 2 2 2 2" xfId="21984"/>
    <cellStyle name="常规 24 2 2 2 2 2" xfId="21985"/>
    <cellStyle name="常规 6 5 2 2 5 2 3" xfId="21986"/>
    <cellStyle name="常规 3 2 2 2 3 2 5 3" xfId="21987"/>
    <cellStyle name="常规 11 6 7 2" xfId="21988"/>
    <cellStyle name="常规 7 2 3 9" xfId="21989"/>
    <cellStyle name="常规 7 2 3 5 2 5 2" xfId="21990"/>
    <cellStyle name="常规 4 4 2 4 2 2" xfId="21991"/>
    <cellStyle name="常规 2 2 6 3 2 3" xfId="21992"/>
    <cellStyle name="常规 27 2 2 7 2" xfId="21993"/>
    <cellStyle name="常规 4 2 2 2 2 2 6" xfId="21994"/>
    <cellStyle name="常规 2 2 6 2 2 4" xfId="21995"/>
    <cellStyle name="常规 2 2 6 2 2 5" xfId="21996"/>
    <cellStyle name="常规 20 3 2 2 2" xfId="21997"/>
    <cellStyle name="常规 15 3 2 2 2" xfId="21998"/>
    <cellStyle name="常规 7 3 3 5 3 2" xfId="21999"/>
    <cellStyle name="常规 4 2 2 2 2 2 7" xfId="22000"/>
    <cellStyle name="常规 2 4 6 4" xfId="22001"/>
    <cellStyle name="常规 3 2 3 3 3 2 3" xfId="22002"/>
    <cellStyle name="常规 4 2 2 3 2 5" xfId="22003"/>
    <cellStyle name="常规 2 8 4 6 3" xfId="22004"/>
    <cellStyle name="常规 3 2 3 10" xfId="22005"/>
    <cellStyle name="常规 28 2 3 3 2" xfId="22006"/>
    <cellStyle name="常规 33 2 3 3 2" xfId="22007"/>
    <cellStyle name="常规 2 4 2 5" xfId="22008"/>
    <cellStyle name="20% - 强调文字颜色 2 2 2 2 2 4 2" xfId="22009"/>
    <cellStyle name="常规 3 2 3 10 2" xfId="22010"/>
    <cellStyle name="常规 28 2 3 3 2 2" xfId="22011"/>
    <cellStyle name="常规 33 2 3 3 2 2" xfId="22012"/>
    <cellStyle name="常规 2 2 6 3 2 4 2 2" xfId="22013"/>
    <cellStyle name="常规 3 2 3 11" xfId="22014"/>
    <cellStyle name="常规 28 2 3 3 3" xfId="22015"/>
    <cellStyle name="常规 33 2 3 3 3" xfId="22016"/>
    <cellStyle name="常规 4 3 3 2 3 3 2" xfId="22017"/>
    <cellStyle name="常规 3 2 2 2 4 3 2 2" xfId="22018"/>
    <cellStyle name="常规 4 4 3" xfId="22019"/>
    <cellStyle name="常规 2 4 3 5" xfId="22020"/>
    <cellStyle name="常规 2 4 3 6" xfId="22021"/>
    <cellStyle name="常规 6 6 4 5 2" xfId="22022"/>
    <cellStyle name="常规 4 2 3 2 2 2 2 2 2" xfId="22023"/>
    <cellStyle name="常规 7 2 3 7 3 2 2" xfId="22024"/>
    <cellStyle name="常规 6 3 5 7 2" xfId="22025"/>
    <cellStyle name="常规 3 2 2 2 4 3 2 3" xfId="22026"/>
    <cellStyle name="常规 4 4 4" xfId="22027"/>
    <cellStyle name="常规 2 2 5 2 6" xfId="22028"/>
    <cellStyle name="常规 3 2 3 3 4 5 2 2" xfId="22029"/>
    <cellStyle name="常规 7 2 10 2 2" xfId="22030"/>
    <cellStyle name="常规 2 3 3 2 6" xfId="22031"/>
    <cellStyle name="常规 2 2 6 3 3 2" xfId="22032"/>
    <cellStyle name="强调文字颜色 4 2" xfId="22033"/>
    <cellStyle name="常规 6 5 2 2 2 4 5 2" xfId="22034"/>
    <cellStyle name="常规 2 3 5 2 3 3 3" xfId="22035"/>
    <cellStyle name="常规 2 2 6 3 3 2 3" xfId="22036"/>
    <cellStyle name="常规 2 2 6 3 3 3" xfId="22037"/>
    <cellStyle name="60% - 强调文字颜色 2 2 3 3 6" xfId="22038"/>
    <cellStyle name="常规 7 2 4 3 2 3 4 3" xfId="22039"/>
    <cellStyle name="常规 2 2 6 3 3 3 2" xfId="22040"/>
    <cellStyle name="常规 2 2 6 3 3 4" xfId="22041"/>
    <cellStyle name="常规 2 5 2 5" xfId="22042"/>
    <cellStyle name="常规 2 2 6 3 3 4 2" xfId="22043"/>
    <cellStyle name="常规 21 2 3 2 3 2 3" xfId="22044"/>
    <cellStyle name="常规 15 3 3 3 2" xfId="22045"/>
    <cellStyle name="常规 20 3 3 3 2" xfId="22046"/>
    <cellStyle name="常规 2 2 6 3 3 5" xfId="22047"/>
    <cellStyle name="常规 32 2 5 2" xfId="22048"/>
    <cellStyle name="常规 27 2 5 2" xfId="22049"/>
    <cellStyle name="常规 7 3 3 6 4 2" xfId="22050"/>
    <cellStyle name="常规 4 5 3" xfId="22051"/>
    <cellStyle name="常规 3 2 2 2 4 3 3 2" xfId="22052"/>
    <cellStyle name="常规 3 3 3 2 4 2 2" xfId="22053"/>
    <cellStyle name="常规 2 5 3 5" xfId="22054"/>
    <cellStyle name="常规 3 2 2 2 4 3 3 3" xfId="22055"/>
    <cellStyle name="常规 4 5 4" xfId="22056"/>
    <cellStyle name="常规 2 5 4 5" xfId="22057"/>
    <cellStyle name="常规 15 3 3 3 3 2" xfId="22058"/>
    <cellStyle name="常规 2 2 3 3 2 2 2 2 2 2" xfId="22059"/>
    <cellStyle name="常规 2 2 6 3 3 6 2" xfId="22060"/>
    <cellStyle name="60% - 强调文字颜色 4 2 2 3 4" xfId="22061"/>
    <cellStyle name="常规 21 2 3 2 3 4 3" xfId="22062"/>
    <cellStyle name="常规 27 3 5" xfId="22063"/>
    <cellStyle name="常规 32 3 5" xfId="22064"/>
    <cellStyle name="常规 2 2 6 3 3 6 2 2" xfId="22065"/>
    <cellStyle name="常规 15 3 3 3 3 2 2" xfId="22066"/>
    <cellStyle name="常规 20 3 4 3" xfId="22067"/>
    <cellStyle name="常规 15 3 4 3" xfId="22068"/>
    <cellStyle name="常规 4 2 3 3 2 2 3" xfId="22069"/>
    <cellStyle name="常规 7 3 3 7 4" xfId="22070"/>
    <cellStyle name="强调文字颜色 4 2 2 2 10" xfId="22071"/>
    <cellStyle name="40% - 强调文字颜色 5 2 3 3 3" xfId="22072"/>
    <cellStyle name="常规 10 3 2 4 5 2" xfId="22073"/>
    <cellStyle name="常规 6 4 4 4 3 2 2" xfId="22074"/>
    <cellStyle name="常规 24 6 3" xfId="22075"/>
    <cellStyle name="常规 2 5 5 5" xfId="22076"/>
    <cellStyle name="常规 2 2 4 2 2 2 2 2" xfId="22077"/>
    <cellStyle name="常规 2 2 4 2 2 2 2 3" xfId="22078"/>
    <cellStyle name="常规 6 6 5 7 2" xfId="22079"/>
    <cellStyle name="常规 2 5 5 6" xfId="22080"/>
    <cellStyle name="常规 2 2 3 2 2 2 2 2" xfId="22081"/>
    <cellStyle name="常规 2 2 4 2 2 2 3 2" xfId="22082"/>
    <cellStyle name="常规 2 5 6 5" xfId="22083"/>
    <cellStyle name="常规 2 2 3 3 2 4 7" xfId="22084"/>
    <cellStyle name="常规 7 2 3 2 2 2 3 2 2" xfId="22085"/>
    <cellStyle name="常规 3 2 2 2 3 3 4 3" xfId="22086"/>
    <cellStyle name="常规 9 2 2 2 2 2 3 2 2" xfId="22087"/>
    <cellStyle name="常规 2 2 6 3 4" xfId="22088"/>
    <cellStyle name="常规 2 2 6 3 7" xfId="22089"/>
    <cellStyle name="常规 2 2 6 4" xfId="22090"/>
    <cellStyle name="常规 7 2 2 2 2 3 5" xfId="22091"/>
    <cellStyle name="常规 8 13" xfId="22092"/>
    <cellStyle name="常规 6 3 2 2 2 2 7" xfId="22093"/>
    <cellStyle name="常规 2 2 6 4 2" xfId="22094"/>
    <cellStyle name="常规 2 2 6 4 2 3" xfId="22095"/>
    <cellStyle name="常规 6 3 2 2 2 2 8" xfId="22096"/>
    <cellStyle name="常规 2 2 6 4 3" xfId="22097"/>
    <cellStyle name="常规 2 2 6 4 4" xfId="22098"/>
    <cellStyle name="常规 2 2 6 4 4 2" xfId="22099"/>
    <cellStyle name="常规 3 8 2 2 3" xfId="22100"/>
    <cellStyle name="常规 2 4 2 6 7 3" xfId="22101"/>
    <cellStyle name="常规 8 2 3 3" xfId="22102"/>
    <cellStyle name="常规 2 2 6 4 6 2" xfId="22103"/>
    <cellStyle name="常规 3 8 2 4 3" xfId="22104"/>
    <cellStyle name="常规 2 2 6 4 7 2" xfId="22105"/>
    <cellStyle name="常规 3 8 2 5 3" xfId="22106"/>
    <cellStyle name="常规 2 2 6 4 7 2 2" xfId="22107"/>
    <cellStyle name="常规 2 2 6 4 7 3" xfId="22108"/>
    <cellStyle name="常规 6 4 4 9" xfId="22109"/>
    <cellStyle name="常规 10 8 8 2" xfId="22110"/>
    <cellStyle name="常规 2 2 6 4 8 2" xfId="22111"/>
    <cellStyle name="常规 3 8 2 6 3" xfId="22112"/>
    <cellStyle name="20% - 强调文字颜色 4 2 2 2 3 2 2" xfId="22113"/>
    <cellStyle name="常规 2 2 3 2 2 2 3 4 2 2" xfId="22114"/>
    <cellStyle name="常规 3 7 4 3 2 2" xfId="22115"/>
    <cellStyle name="常规 3 2 2 4 4 4 3" xfId="22116"/>
    <cellStyle name="常规 2 8 2" xfId="22117"/>
    <cellStyle name="常规 3 3 5 2 5 2" xfId="22118"/>
    <cellStyle name="常规 2 2 6 5 2" xfId="22119"/>
    <cellStyle name="常规 42 6" xfId="22120"/>
    <cellStyle name="常规 37 6" xfId="22121"/>
    <cellStyle name="解释性文本 2 5 4" xfId="22122"/>
    <cellStyle name="常规 2 2 6 5 3" xfId="22123"/>
    <cellStyle name="强调文字颜色 4 2 2 2 3 4 3" xfId="22124"/>
    <cellStyle name="适中 2 2 3 5" xfId="22125"/>
    <cellStyle name="常规 2 4 4 5 6 2 2" xfId="22126"/>
    <cellStyle name="40% - 强调文字颜色 2 2 3 3 2 3" xfId="22127"/>
    <cellStyle name="常规 2 2 6 5 4" xfId="22128"/>
    <cellStyle name="常规 2 2 6 5 4 2" xfId="22129"/>
    <cellStyle name="常规 3 8 3 2 3" xfId="22130"/>
    <cellStyle name="常规 2 2 6 5 5 2" xfId="22131"/>
    <cellStyle name="常规 3 8 3 3 3" xfId="22132"/>
    <cellStyle name="常规 2 3 3 6 3 2 2" xfId="22133"/>
    <cellStyle name="常规 25 7 3" xfId="22134"/>
    <cellStyle name="常规 30 7 3" xfId="22135"/>
    <cellStyle name="注释 2 3 3 3 2" xfId="22136"/>
    <cellStyle name="常规 2 2 2 3 4 2 5 2" xfId="22137"/>
    <cellStyle name="常规 8 3 6 2 2 2" xfId="22138"/>
    <cellStyle name="常规 2 5 4 2 3 2 2" xfId="22139"/>
    <cellStyle name="常规 2 2 6 5 6 2" xfId="22140"/>
    <cellStyle name="常规 3 8 3 4 3" xfId="22141"/>
    <cellStyle name="常规 2 2 3 6 5 2 2" xfId="22142"/>
    <cellStyle name="常规 2 2 6 5 6 2 2" xfId="22143"/>
    <cellStyle name="常规 7 2 12 3" xfId="22144"/>
    <cellStyle name="常规 11 6 2 3 6" xfId="22145"/>
    <cellStyle name="常规 10 2 2 5 2 2 2" xfId="22146"/>
    <cellStyle name="常规 2 2 6 5 6 3" xfId="22147"/>
    <cellStyle name="常规 2 2 6 5 7 2" xfId="22148"/>
    <cellStyle name="常规 3 8 3 5 3" xfId="22149"/>
    <cellStyle name="常规 7 4 7 4 2 2" xfId="22150"/>
    <cellStyle name="常规 2 9 3 2 3 2 2" xfId="22151"/>
    <cellStyle name="常规 6 9 5 2 2" xfId="22152"/>
    <cellStyle name="常规 2 2 6 6 3" xfId="22153"/>
    <cellStyle name="常规 2 2 8 3 3 2 2" xfId="22154"/>
    <cellStyle name="常规 8 2 2 10" xfId="22155"/>
    <cellStyle name="常规 2 2 6 6 3 2" xfId="22156"/>
    <cellStyle name="常规 6 12 2 5 3" xfId="22157"/>
    <cellStyle name="常规 2 2 6 6 4" xfId="22158"/>
    <cellStyle name="常规 2 2 6 8" xfId="22159"/>
    <cellStyle name="强调文字颜色 2 2 3 8 2 2" xfId="22160"/>
    <cellStyle name="常规 2 2 6 9" xfId="22161"/>
    <cellStyle name="常规 2 2 7" xfId="22162"/>
    <cellStyle name="常规 2 2 7 10" xfId="22163"/>
    <cellStyle name="常规 2 4 2 2 4 3 3" xfId="22164"/>
    <cellStyle name="常规 35 4 7" xfId="22165"/>
    <cellStyle name="常规 7 2 2 2 2 4 3" xfId="22166"/>
    <cellStyle name="常规 2 2 7 2" xfId="22167"/>
    <cellStyle name="好 2 9 2" xfId="22168"/>
    <cellStyle name="常规 2 4 2 3 4 2 2" xfId="22169"/>
    <cellStyle name="常规 2 3 8 5 2 2" xfId="22170"/>
    <cellStyle name="60% - 强调文字颜色 1 2 8 2" xfId="22171"/>
    <cellStyle name="60% - 强调文字颜色 4 2 3 7 3" xfId="22172"/>
    <cellStyle name="20% - 强调文字颜色 3 2 2 5 4" xfId="22173"/>
    <cellStyle name="常规 6 5 2 3 4 2 3" xfId="22174"/>
    <cellStyle name="常规 3 3 3 2 2 4 3" xfId="22175"/>
    <cellStyle name="常规 3 2 7 7" xfId="22176"/>
    <cellStyle name="常规 6 7 2 9 3" xfId="22177"/>
    <cellStyle name="常规 2 2 7 2 2 2 2" xfId="22178"/>
    <cellStyle name="常规 4 2 2 3 2 2 4 2" xfId="22179"/>
    <cellStyle name="注释 11" xfId="22180"/>
    <cellStyle name="常规 4 4 3 3 2 2" xfId="22181"/>
    <cellStyle name="常规 3 4 6 2 2" xfId="22182"/>
    <cellStyle name="常规 2 2 7 2 2 3 2" xfId="22183"/>
    <cellStyle name="常规 4 2 2 3 2 2 5 2" xfId="22184"/>
    <cellStyle name="常规 2 2 7 2 2 4" xfId="22185"/>
    <cellStyle name="常规 4 2 2 3 2 2 6" xfId="22186"/>
    <cellStyle name="常规 20 4 2 2 2" xfId="22187"/>
    <cellStyle name="常规 15 4 2 2 2" xfId="22188"/>
    <cellStyle name="常规 4 2 2 3 2 2 7" xfId="22189"/>
    <cellStyle name="常规 2 2 7 2 2 5" xfId="22190"/>
    <cellStyle name="常规 3 2 2 2 5 2 2 2" xfId="22191"/>
    <cellStyle name="常规 2 2 7 2 2 6" xfId="22192"/>
    <cellStyle name="常规 15 4 2 2 3" xfId="22193"/>
    <cellStyle name="常规 2 2 7 2 3" xfId="22194"/>
    <cellStyle name="40% - 强调文字颜色 6 11 2" xfId="22195"/>
    <cellStyle name="常规 2 6 3 10" xfId="22196"/>
    <cellStyle name="常规 2 2 7 2 3 2 2" xfId="22197"/>
    <cellStyle name="常规 4 2 2 3 2 3 4 2" xfId="22198"/>
    <cellStyle name="常规 2 2 7 2 3 3" xfId="22199"/>
    <cellStyle name="常规 4 2 2 3 2 3 5" xfId="22200"/>
    <cellStyle name="常规 2 2 7 2 3 3 2" xfId="22201"/>
    <cellStyle name="常规 4 2 2 3 2 3 5 2" xfId="22202"/>
    <cellStyle name="常规 2 2 7 2 5" xfId="22203"/>
    <cellStyle name="常规 2 2 7 3 2 2" xfId="22204"/>
    <cellStyle name="常规 4 2 7 7" xfId="22205"/>
    <cellStyle name="常规 4 4 3 4 2 2" xfId="22206"/>
    <cellStyle name="好 3 2 2 4 2" xfId="22207"/>
    <cellStyle name="常规 2 2 7 3 2 3" xfId="22208"/>
    <cellStyle name="常规 27 3 2 7 2" xfId="22209"/>
    <cellStyle name="常规 4 2 8 7" xfId="22210"/>
    <cellStyle name="常规 2 2 7 3 2 4" xfId="22211"/>
    <cellStyle name="好 3 2 2 4 3" xfId="22212"/>
    <cellStyle name="常规 2 2 7 3 3" xfId="22213"/>
    <cellStyle name="40% - 强调文字颜色 6 12 2" xfId="22214"/>
    <cellStyle name="常规 2 2 7 3 3 2" xfId="22215"/>
    <cellStyle name="常规 2 2 7 3 4" xfId="22216"/>
    <cellStyle name="常规 2 2 7 4" xfId="22217"/>
    <cellStyle name="60% - 强调文字颜色 6 2 2" xfId="22218"/>
    <cellStyle name="60% - 强调文字颜色 6 2 2 2" xfId="22219"/>
    <cellStyle name="常规 2 2 7 4 2" xfId="22220"/>
    <cellStyle name="常规 2 2 7 4 4" xfId="22221"/>
    <cellStyle name="60% - 强调文字颜色 6 2 2 4" xfId="22222"/>
    <cellStyle name="常规 2_13年2月金属平衡" xfId="22223"/>
    <cellStyle name="常规 2 4 3 4 5 2" xfId="22224"/>
    <cellStyle name="20% - 强调文字颜色 4 2 3 2 2" xfId="22225"/>
    <cellStyle name="常规 5 5 2 3 3" xfId="22226"/>
    <cellStyle name="60% - 强调文字颜色 6 2 3" xfId="22227"/>
    <cellStyle name="常规 2 2 7 5" xfId="22228"/>
    <cellStyle name="常规 2 2 7 5 2" xfId="22229"/>
    <cellStyle name="60% - 强调文字颜色 6 2 3 2" xfId="22230"/>
    <cellStyle name="常规 2 2 7 5 2 2" xfId="22231"/>
    <cellStyle name="60% - 强调文字颜色 6 2 3 2 2" xfId="22232"/>
    <cellStyle name="40% - 强调文字颜色 6 14 2" xfId="22233"/>
    <cellStyle name="60% - 强调文字颜色 6 2 3 3" xfId="22234"/>
    <cellStyle name="常规 2 2 7 5 3" xfId="22235"/>
    <cellStyle name="常规 2 2 7 5 3 2" xfId="22236"/>
    <cellStyle name="60% - 强调文字颜色 6 2 3 3 2" xfId="22237"/>
    <cellStyle name="常规 2 2 7 5 4" xfId="22238"/>
    <cellStyle name="60% - 强调文字颜色 6 2 3 4" xfId="22239"/>
    <cellStyle name="常规 2 2 7 5 4 2" xfId="22240"/>
    <cellStyle name="60% - 强调文字颜色 6 2 3 4 2" xfId="22241"/>
    <cellStyle name="常规 3 9 3 2 3" xfId="22242"/>
    <cellStyle name="常规 2 5 3 3 5 3" xfId="22243"/>
    <cellStyle name="20% - 强调文字颜色 5 2 2 2 3" xfId="22244"/>
    <cellStyle name="60% - 强调文字颜色 6 2 6" xfId="22245"/>
    <cellStyle name="常规 2 2 7 8" xfId="22246"/>
    <cellStyle name="常规 7 3 2 3 3 6" xfId="22247"/>
    <cellStyle name="60% - 强调文字颜色 6 2 6 2" xfId="22248"/>
    <cellStyle name="常规 2 2 7 8 2" xfId="22249"/>
    <cellStyle name="常规 21 3 2 3 5" xfId="22250"/>
    <cellStyle name="常规 6 4 2 6 2" xfId="22251"/>
    <cellStyle name="常规 7 2 5 5 2 2 2" xfId="22252"/>
    <cellStyle name="常规 6 5 2 2 9" xfId="22253"/>
    <cellStyle name="常规 2 2 8 2 2" xfId="22254"/>
    <cellStyle name="常规 2 2 8 2 2 2 2" xfId="22255"/>
    <cellStyle name="常规 6 6 3 11" xfId="22256"/>
    <cellStyle name="常规 2 2 8 2 2 2 2 2" xfId="22257"/>
    <cellStyle name="常规 4 4 4 3 2 2" xfId="22258"/>
    <cellStyle name="60% - 强调文字颜色 6 3" xfId="22259"/>
    <cellStyle name="常规 2 2 8 2 2 3" xfId="22260"/>
    <cellStyle name="常规 2 4 2 3 2 6 2" xfId="22261"/>
    <cellStyle name="常规 3 2 3 4 8" xfId="22262"/>
    <cellStyle name="常规 2 4 2 3 2 7" xfId="22263"/>
    <cellStyle name="常规 2 2 8 2 2 4" xfId="22264"/>
    <cellStyle name="强调文字颜色 4 2 2 9 2" xfId="22265"/>
    <cellStyle name="常规 2 4 2 3 2 7 2" xfId="22266"/>
    <cellStyle name="常规 3 2 2 2 6 2 2 2" xfId="22267"/>
    <cellStyle name="常规 11 6 2" xfId="22268"/>
    <cellStyle name="常规 2 2 8 2 2 5 2" xfId="22269"/>
    <cellStyle name="常规 15 5 2 2 2 2" xfId="22270"/>
    <cellStyle name="常规 2 2 8 2 2 5 2 2" xfId="22271"/>
    <cellStyle name="常规 2 2 3 2 2 4 5 2" xfId="22272"/>
    <cellStyle name="常规 9 2 4 4 2 2" xfId="22273"/>
    <cellStyle name="常规 2 4 2 3 2 9" xfId="22274"/>
    <cellStyle name="常规 12 3 2 2" xfId="22275"/>
    <cellStyle name="计算" xfId="22276" builtinId="22"/>
    <cellStyle name="常规 2 2 8 2 2 6" xfId="22277"/>
    <cellStyle name="常规 15 5 2 2 3" xfId="22278"/>
    <cellStyle name="计算 2" xfId="22279"/>
    <cellStyle name="常规 2 2 8 2 2 6 2" xfId="22280"/>
    <cellStyle name="常规 2 2 8 2 3" xfId="22281"/>
    <cellStyle name="常规 2 4 2 3 3 5" xfId="22282"/>
    <cellStyle name="计算 2 2 2 3" xfId="22283"/>
    <cellStyle name="常规 9 6 2 8 3" xfId="22284"/>
    <cellStyle name="常规 2 2 8 2 3 2 2" xfId="22285"/>
    <cellStyle name="常规 2 2 8 2 3 2 2 2" xfId="22286"/>
    <cellStyle name="计算 2 2 2 4" xfId="22287"/>
    <cellStyle name="常规 2 4 2 3 3 6" xfId="22288"/>
    <cellStyle name="常规 2 2 8 2 3 3" xfId="22289"/>
    <cellStyle name="常规 4 2 14" xfId="22290"/>
    <cellStyle name="常规 2 2 8 2 3 3 2" xfId="22291"/>
    <cellStyle name="常规 2 2 8 2 3 3 2 2" xfId="22292"/>
    <cellStyle name="常规 3 2 2 2 2 4" xfId="22293"/>
    <cellStyle name="常规 7 3 2 3 2 2 5 2" xfId="22294"/>
    <cellStyle name="常规 2 2 8 2 3 4 2" xfId="22295"/>
    <cellStyle name="常规 3 2 2 2 2 4 2" xfId="22296"/>
    <cellStyle name="常规 7 3 2 3 2 2 5 2 2" xfId="22297"/>
    <cellStyle name="常规 2 2 8 2 3 4 2 2" xfId="22298"/>
    <cellStyle name="20% - 强调文字颜色 3 2 2 2 8 3" xfId="22299"/>
    <cellStyle name="常规 3 2 2 2 3 4" xfId="22300"/>
    <cellStyle name="常规 7 3 2 3 2 2 6 2" xfId="22301"/>
    <cellStyle name="常规 15 5 2 3 2 2" xfId="22302"/>
    <cellStyle name="常规 2 2 8 2 3 5 2" xfId="22303"/>
    <cellStyle name="常规 15 5 2 3 3" xfId="22304"/>
    <cellStyle name="常规 2 2 8 2 3 6" xfId="22305"/>
    <cellStyle name="常规 4 2 2 4 3 2 3" xfId="22306"/>
    <cellStyle name="常规 15 3 2 4 4 2 2" xfId="22307"/>
    <cellStyle name="常规 3 3 2 3 2 3" xfId="22308"/>
    <cellStyle name="常规 2 2 8 2 6" xfId="22309"/>
    <cellStyle name="常规 2 2 2 4 8" xfId="22310"/>
    <cellStyle name="常规 2 2 8 2 6 2" xfId="22311"/>
    <cellStyle name="常规 2 3 3 2 2 5" xfId="22312"/>
    <cellStyle name="常规 3 4 2 6 3" xfId="22313"/>
    <cellStyle name="常规 2 2 8 2 6 2 2" xfId="22314"/>
    <cellStyle name="常规 2 2 2 4 8 2" xfId="22315"/>
    <cellStyle name="常规 2 2 2 4 9" xfId="22316"/>
    <cellStyle name="常规 2 2 8 2 6 3" xfId="22317"/>
    <cellStyle name="常规 2 2 8 2 7" xfId="22318"/>
    <cellStyle name="常规 15 2 4 3 2 2" xfId="22319"/>
    <cellStyle name="常规 20 2 4 3 2 2" xfId="22320"/>
    <cellStyle name="常规 26 3 5 2 2" xfId="22321"/>
    <cellStyle name="常规 31 3 5 2 2" xfId="22322"/>
    <cellStyle name="常规 2 2 8 2 7 2" xfId="22323"/>
    <cellStyle name="常规 2 2 2 5 8" xfId="22324"/>
    <cellStyle name="常规 2 7 4 5 2 2" xfId="22325"/>
    <cellStyle name="常规 6 6 2 2 2 2 3 2 2" xfId="22326"/>
    <cellStyle name="常规 2 2 8 3" xfId="22327"/>
    <cellStyle name="常规 6 6 2 2 2 2 3 2 2 2" xfId="22328"/>
    <cellStyle name="常规 2 2 8 3 2" xfId="22329"/>
    <cellStyle name="常规 13 2 3 2 2 2" xfId="22330"/>
    <cellStyle name="常规 2 4 2 4 2 5" xfId="22331"/>
    <cellStyle name="20% - 强调文字颜色 1 2 2 2" xfId="22332"/>
    <cellStyle name="常规 4 4 4 4 2 2" xfId="22333"/>
    <cellStyle name="常规 2 4 2 4 2 6" xfId="22334"/>
    <cellStyle name="常规 2 2 8 3 2 3" xfId="22335"/>
    <cellStyle name="常规 2 2 8 3 3" xfId="22336"/>
    <cellStyle name="常规 2 4 2 4 3 5" xfId="22337"/>
    <cellStyle name="计算 2 3 2 3" xfId="22338"/>
    <cellStyle name="常规 2 2 8 3 3 2" xfId="22339"/>
    <cellStyle name="常规 2 4 4 5 6 3" xfId="22340"/>
    <cellStyle name="常规 10 2 4 3 2 2 2" xfId="22341"/>
    <cellStyle name="常规 2 4 2 4 3 6" xfId="22342"/>
    <cellStyle name="常规 2 2 8 3 3 3" xfId="22343"/>
    <cellStyle name="常规 9 5 2 7 2" xfId="22344"/>
    <cellStyle name="常规 2 2 8 3 4" xfId="22345"/>
    <cellStyle name="常规 6 2 2 2 7 2" xfId="22346"/>
    <cellStyle name="常规 7 4 4 2 5" xfId="22347"/>
    <cellStyle name="常规 2 2 3 2 8" xfId="22348"/>
    <cellStyle name="常规 2 2 8 3 4 2" xfId="22349"/>
    <cellStyle name="常规 6 2 2 2 7 2 2" xfId="22350"/>
    <cellStyle name="常规 7 4 4 2 5 2" xfId="22351"/>
    <cellStyle name="常规 2 2 8 3 4 2 2" xfId="22352"/>
    <cellStyle name="常规 2 2 3 2 8 2" xfId="22353"/>
    <cellStyle name="常规 2 2 3 2 9" xfId="22354"/>
    <cellStyle name="常规 2 2 8 3 4 3" xfId="22355"/>
    <cellStyle name="常规 6 4 3 3 2 6 2" xfId="22356"/>
    <cellStyle name="常规 6 2 2 2 7 3" xfId="22357"/>
    <cellStyle name="常规 7 4 4 2 6" xfId="22358"/>
    <cellStyle name="常规 2 2 8 3 5 2" xfId="22359"/>
    <cellStyle name="常规 2 2 3 3 8" xfId="22360"/>
    <cellStyle name="20% - 强调文字颜色 2 2 2 5" xfId="22361"/>
    <cellStyle name="20% - 强调文字颜色 2 2 2 6" xfId="22362"/>
    <cellStyle name="常规 2 2 3 3 9" xfId="22363"/>
    <cellStyle name="常规 2 2 8 3 5 3" xfId="22364"/>
    <cellStyle name="常规 6 4 3 3 2 7 2" xfId="22365"/>
    <cellStyle name="常规 15 3 8 2 2" xfId="22366"/>
    <cellStyle name="标题 1 2 2 2 2" xfId="22367"/>
    <cellStyle name="常规 2 2 8 3 6" xfId="22368"/>
    <cellStyle name="20% - 强调文字颜色 2 2 3 5" xfId="22369"/>
    <cellStyle name="常规 2 2 3 4 8" xfId="22370"/>
    <cellStyle name="常规 2 2 8 3 6 2" xfId="22371"/>
    <cellStyle name="常规 4 2 2 6 4 2" xfId="22372"/>
    <cellStyle name="常规 11 6 3 2 3" xfId="22373"/>
    <cellStyle name="20% - 强调文字颜色 6 2 2 2 4" xfId="22374"/>
    <cellStyle name="常规 2 3 3 3 2 5" xfId="22375"/>
    <cellStyle name="40% - 强调文字颜色 5 2 14 2" xfId="22376"/>
    <cellStyle name="常规 2 2 8 3 7" xfId="22377"/>
    <cellStyle name="常规 2 2 8 4 2" xfId="22378"/>
    <cellStyle name="常规 2 2 8 4 2 2" xfId="22379"/>
    <cellStyle name="常规 2 3 3 2 2 2 2" xfId="22380"/>
    <cellStyle name="常规 4 19" xfId="22381"/>
    <cellStyle name="常规 2 2 8 4 2 2 2" xfId="22382"/>
    <cellStyle name="常规 2 2 8 10" xfId="22383"/>
    <cellStyle name="常规 2 3 5 6 3" xfId="22384"/>
    <cellStyle name="常规 2 3 3 2 2 2 2 2" xfId="22385"/>
    <cellStyle name="常规 4 19 2" xfId="22386"/>
    <cellStyle name="常规 4 4 4 5 2 2" xfId="22387"/>
    <cellStyle name="常规 2 3 3 2 2 3 2 2 2" xfId="22388"/>
    <cellStyle name="常规 2 2 8 4 2 3" xfId="22389"/>
    <cellStyle name="常规 2 2 8 4 3 2" xfId="22390"/>
    <cellStyle name="常规 2 2 8 4 3 2 2" xfId="22391"/>
    <cellStyle name="常规 2 2 8 4 3 3" xfId="22392"/>
    <cellStyle name="强调文字颜色 5 2 2 2 3 4" xfId="22393"/>
    <cellStyle name="常规 2 2 8 4 4 2 2" xfId="22394"/>
    <cellStyle name="常规 2 2 4 2 8 2" xfId="22395"/>
    <cellStyle name="常规 2 2 4 3 8" xfId="22396"/>
    <cellStyle name="常规 2 2 8 4 5 2" xfId="22397"/>
    <cellStyle name="常规 2 2 8 4 6" xfId="22398"/>
    <cellStyle name="常规 6 3 2 2 3 6 2 2" xfId="22399"/>
    <cellStyle name="常规 2 2 4 4 8" xfId="22400"/>
    <cellStyle name="常规 2 2 8 4 6 2" xfId="22401"/>
    <cellStyle name="常规 11 6 4 2 3" xfId="22402"/>
    <cellStyle name="常规 2 3 3 4 2 5" xfId="22403"/>
    <cellStyle name="20% - 强调文字颜色 2 10 2" xfId="22404"/>
    <cellStyle name="常规 7 5 2 3 5" xfId="22405"/>
    <cellStyle name="20% - 强调文字颜色 6 2 3 2 4" xfId="22406"/>
    <cellStyle name="常规 2 2 8 4 7" xfId="22407"/>
    <cellStyle name="常规 2 2 8 5" xfId="22408"/>
    <cellStyle name="常规 6 9 3 6 3" xfId="22409"/>
    <cellStyle name="常规 7 2 2 7 2 2" xfId="22410"/>
    <cellStyle name="常规 5 3 4 7" xfId="22411"/>
    <cellStyle name="常规 2 2 8 7 2" xfId="22412"/>
    <cellStyle name="常规 7 3 2 4 2 6" xfId="22413"/>
    <cellStyle name="常规 2 2 8 7 2 2" xfId="22414"/>
    <cellStyle name="常规 8 2 2 2 2 2 3 3" xfId="22415"/>
    <cellStyle name="常规 2 2 8 7 3" xfId="22416"/>
    <cellStyle name="强调文字颜色 3 2 2 2 4 2" xfId="22417"/>
    <cellStyle name="常规 2 2 8 8" xfId="22418"/>
    <cellStyle name="常规 2 2 8 8 2" xfId="22419"/>
    <cellStyle name="常规 2 2 9 11" xfId="22420"/>
    <cellStyle name="常规 8 2 2 3 2 5 3" xfId="22421"/>
    <cellStyle name="常规 6 5 3 2 9" xfId="22422"/>
    <cellStyle name="常规 7 2 5 5 3 2 2" xfId="22423"/>
    <cellStyle name="常规 2 2 9 2 2" xfId="22424"/>
    <cellStyle name="常规 17 2 4 5 3" xfId="22425"/>
    <cellStyle name="常规 2 2 9 2 2 5" xfId="22426"/>
    <cellStyle name="40% - 强调文字颜色 1 2 2 4 3 2" xfId="22427"/>
    <cellStyle name="常规 15 6 2 2 2" xfId="22428"/>
    <cellStyle name="强调文字颜色 2 2 2 9 2" xfId="22429"/>
    <cellStyle name="常规 2 2 9 2 3" xfId="22430"/>
    <cellStyle name="常规 2 4 3 3 3 5" xfId="22431"/>
    <cellStyle name="常规 6 10 5 6" xfId="22432"/>
    <cellStyle name="20% - 强调文字颜色 5 10" xfId="22433"/>
    <cellStyle name="常规 2 2 9 2 3 2 2" xfId="22434"/>
    <cellStyle name="常规 7 2 3 2 4 6" xfId="22435"/>
    <cellStyle name="40% - 强调文字颜色 2 4 2" xfId="22436"/>
    <cellStyle name="强调文字颜色 6 2 2 6 2 2" xfId="22437"/>
    <cellStyle name="常规 2 2 9 2 3 3" xfId="22438"/>
    <cellStyle name="常规 2 2 9 2 3 3 2" xfId="22439"/>
    <cellStyle name="常规 2 2 9 2 3 4 2" xfId="22440"/>
    <cellStyle name="60% - 强调文字颜色 6 2 5 3 2" xfId="22441"/>
    <cellStyle name="常规 7 3 2 3 2 7 2" xfId="22442"/>
    <cellStyle name="常规 2 9 10 2" xfId="22443"/>
    <cellStyle name="常规 3 3 2 2 3 4" xfId="22444"/>
    <cellStyle name="常规 2 2 9 2 6" xfId="22445"/>
    <cellStyle name="常规 2 3 2 4 8" xfId="22446"/>
    <cellStyle name="常规 2 2 9 2 6 2" xfId="22447"/>
    <cellStyle name="常规 2 6 2 3 7 2 2" xfId="22448"/>
    <cellStyle name="常规 2 3 4 2 2 5" xfId="22449"/>
    <cellStyle name="常规 2 6 2 2 3 4 2 2" xfId="22450"/>
    <cellStyle name="常规 2 2 9 2 7" xfId="22451"/>
    <cellStyle name="常规 2 2 9 2 7 2" xfId="22452"/>
    <cellStyle name="常规 2 7 4 6 2 2" xfId="22453"/>
    <cellStyle name="常规 6 6 2 2 2 2 3 3 2" xfId="22454"/>
    <cellStyle name="常规 2 2 9 3" xfId="22455"/>
    <cellStyle name="常规 2 2 9 3 2" xfId="22456"/>
    <cellStyle name="常规 6 6 2 2 2 2 3 3 2 2" xfId="22457"/>
    <cellStyle name="常规 2 4 3 4 2 5" xfId="22458"/>
    <cellStyle name="常规 2 2 9 3 2 4" xfId="22459"/>
    <cellStyle name="常规 2 2 9 3 3" xfId="22460"/>
    <cellStyle name="常规 2 4 3 4 3 5" xfId="22461"/>
    <cellStyle name="常规 5 5 2 2 6" xfId="22462"/>
    <cellStyle name="常规 2 4 3 4 4 5" xfId="22463"/>
    <cellStyle name="常规 2 2 9 3 6" xfId="22464"/>
    <cellStyle name="常规 2 3 3 4 8" xfId="22465"/>
    <cellStyle name="常规 2 2 9 3 6 2" xfId="22466"/>
    <cellStyle name="20% - 强调文字颜色 3 2 3 5" xfId="22467"/>
    <cellStyle name="常规 2 2 9 3 7" xfId="22468"/>
    <cellStyle name="常规 2 2 4 8 3" xfId="22469"/>
    <cellStyle name="常规 6 6 2 6 4 3" xfId="22470"/>
    <cellStyle name="常规 4 2 2 3 2 5 2 2" xfId="22471"/>
    <cellStyle name="常规 6 6 2 2 2 2 3 3 3" xfId="22472"/>
    <cellStyle name="常规 2 2 9 4" xfId="22473"/>
    <cellStyle name="常规 2 2 2 2 4 2 4 3" xfId="22474"/>
    <cellStyle name="常规 5 5 2 2 2 2" xfId="22475"/>
    <cellStyle name="常规 2 2 9 4 2" xfId="22476"/>
    <cellStyle name="常规 2 2 9 4 2 2" xfId="22477"/>
    <cellStyle name="常规 3 3 2 6 4 2 2" xfId="22478"/>
    <cellStyle name="常规 2 2 9 4 3" xfId="22479"/>
    <cellStyle name="常规 2 2 9 4 3 2" xfId="22480"/>
    <cellStyle name="常规 2 3 4 4 2 5" xfId="22481"/>
    <cellStyle name="常规 2 2 9 4 6 2" xfId="22482"/>
    <cellStyle name="常规 2 3 4 4 8" xfId="22483"/>
    <cellStyle name="常规 2 2 9 4 7" xfId="22484"/>
    <cellStyle name="常规 2 3 5 2 2 5 3" xfId="22485"/>
    <cellStyle name="常规 2 3 2 3 3 3 2 2" xfId="22486"/>
    <cellStyle name="常规 21 2 2 2 2 3" xfId="22487"/>
    <cellStyle name="常规 2 2 9 5" xfId="22488"/>
    <cellStyle name="常规 5 3 2 2 3" xfId="22489"/>
    <cellStyle name="常规 2 2 9 5 2" xfId="22490"/>
    <cellStyle name="常规 2 2 9 5 2 2" xfId="22491"/>
    <cellStyle name="常规 5 3 2 2 3 2" xfId="22492"/>
    <cellStyle name="常规 5 3 2 2 4" xfId="22493"/>
    <cellStyle name="常规 2 2 9 5 3" xfId="22494"/>
    <cellStyle name="强调文字颜色 3 2 2 3 2 2" xfId="22495"/>
    <cellStyle name="强调文字颜色 3 2 2 3 2 2 2" xfId="22496"/>
    <cellStyle name="常规 2 2 9 5 3 2" xfId="22497"/>
    <cellStyle name="常规 5 3 2 2 4 2" xfId="22498"/>
    <cellStyle name="常规 5 3 2 2 6 2" xfId="22499"/>
    <cellStyle name="常规 2 2 9 5 5 2" xfId="22500"/>
    <cellStyle name="常规 21 3 4 3 2 2" xfId="22501"/>
    <cellStyle name="常规 5 3 2 2 8" xfId="22502"/>
    <cellStyle name="常规 2 2 9 5 7" xfId="22503"/>
    <cellStyle name="常规 21 2 2 2 3 3" xfId="22504"/>
    <cellStyle name="常规 2 2 9 6" xfId="22505"/>
    <cellStyle name="常规 2 2 9 6 2" xfId="22506"/>
    <cellStyle name="常规 5 3 2 3 3" xfId="22507"/>
    <cellStyle name="常规 2 2 9 7" xfId="22508"/>
    <cellStyle name="常规 2 2 9 7 2" xfId="22509"/>
    <cellStyle name="常规 5 3 2 4 3" xfId="22510"/>
    <cellStyle name="常规 2 2 9 8" xfId="22511"/>
    <cellStyle name="常规 15 2 2 2 6" xfId="22512"/>
    <cellStyle name="常规 2 2 9 8 2" xfId="22513"/>
    <cellStyle name="常规 5 3 2 5 3" xfId="22514"/>
    <cellStyle name="常规 2 3 10" xfId="22515"/>
    <cellStyle name="常规 54 2 3 5" xfId="22516"/>
    <cellStyle name="常规 49 2 3 5" xfId="22517"/>
    <cellStyle name="常规 2 2 6 2 3" xfId="22518"/>
    <cellStyle name="常规 7 2 2 2 2 3 3 3" xfId="22519"/>
    <cellStyle name="常规 6 5 3 3 3 4" xfId="22520"/>
    <cellStyle name="常规 2 2 10 4 2 2" xfId="22521"/>
    <cellStyle name="常规 4 2 2 2 2 3 4" xfId="22522"/>
    <cellStyle name="常规 2 3 10 2" xfId="22523"/>
    <cellStyle name="常规 15 3 2 2 3 3 3" xfId="22524"/>
    <cellStyle name="常规 2 2 6 2 3 2" xfId="22525"/>
    <cellStyle name="常规 6 5 3 3 3 4 2" xfId="22526"/>
    <cellStyle name="常规 4 2 2 2 2 3 5" xfId="22527"/>
    <cellStyle name="常规 2 2 6 2 3 3" xfId="22528"/>
    <cellStyle name="常规 2 3 10 3" xfId="22529"/>
    <cellStyle name="常规 7 2 4 3 2 2 4 3" xfId="22530"/>
    <cellStyle name="常规 2 2 6 2 4 2" xfId="22531"/>
    <cellStyle name="常规 2 3 11 2" xfId="22532"/>
    <cellStyle name="常规 15 3 2 2 3 4 3" xfId="22533"/>
    <cellStyle name="常规 2 2 6 2 4 3" xfId="22534"/>
    <cellStyle name="常规 2 3 11 3" xfId="22535"/>
    <cellStyle name="常规 2 3 12" xfId="22536"/>
    <cellStyle name="常规 2 2 6 2 5" xfId="22537"/>
    <cellStyle name="常规 2 2 6 2 5 2" xfId="22538"/>
    <cellStyle name="常规 2 3 12 2" xfId="22539"/>
    <cellStyle name="注释 14" xfId="22540"/>
    <cellStyle name="常规 2 3 12 3" xfId="22541"/>
    <cellStyle name="注释 20" xfId="22542"/>
    <cellStyle name="注释 15" xfId="22543"/>
    <cellStyle name="常规 2 3 13 2" xfId="22544"/>
    <cellStyle name="常规 2 2 6 2 6 2" xfId="22545"/>
    <cellStyle name="常规 9 6 3 5 2" xfId="22546"/>
    <cellStyle name="常规 2 3 2 11" xfId="22547"/>
    <cellStyle name="常规 2 3 2 2" xfId="22548"/>
    <cellStyle name="常规 21 4 3 6" xfId="22549"/>
    <cellStyle name="常规 2 3 2 2 2" xfId="22550"/>
    <cellStyle name="常规 21 4 3 6 2" xfId="22551"/>
    <cellStyle name="常规 7 2 3 4 2 6 2 3" xfId="22552"/>
    <cellStyle name="常规 6 10 3 3 3" xfId="22553"/>
    <cellStyle name="常规 30 10 2" xfId="22554"/>
    <cellStyle name="常规 10 3 4 4" xfId="22555"/>
    <cellStyle name="常规 2 3 2 2 2 2" xfId="22556"/>
    <cellStyle name="常规 6 6 6 2 2 2" xfId="22557"/>
    <cellStyle name="常规 3 2 4 2 3 5 2" xfId="22558"/>
    <cellStyle name="常规 3 2 3 2 2 2 3 2 2" xfId="22559"/>
    <cellStyle name="常规 2 3 2 2 2 2 2" xfId="22560"/>
    <cellStyle name="常规 10 3 4 4 2" xfId="22561"/>
    <cellStyle name="常规 2 3 2 2 2 2 2 3" xfId="22562"/>
    <cellStyle name="常规 10 3 4 4 3" xfId="22563"/>
    <cellStyle name="常规 2 3 2 2 2 2 3" xfId="22564"/>
    <cellStyle name="常规 2 3 2 2 2 2 3 2 2" xfId="22565"/>
    <cellStyle name="常规 6 4 2 3 4 2 2 2" xfId="22566"/>
    <cellStyle name="常规 3 2 3 2 2 4 2 2" xfId="22567"/>
    <cellStyle name="常规 6 3 7 2" xfId="22568"/>
    <cellStyle name="常规 22 7 4 2" xfId="22569"/>
    <cellStyle name="常规 2 3 2 2 2 2 4" xfId="22570"/>
    <cellStyle name="常规 3 2 4 2 2 2 2" xfId="22571"/>
    <cellStyle name="常规 3 2 6 5 2" xfId="22572"/>
    <cellStyle name="链接单元格 2 2 2 4 3" xfId="22573"/>
    <cellStyle name="常规 22 7 4 3" xfId="22574"/>
    <cellStyle name="60% - 强调文字颜色 4 2 2 2 8" xfId="22575"/>
    <cellStyle name="常规 3 5 4 5 2" xfId="22576"/>
    <cellStyle name="常规 3 3 2 2 2 2 2 2 2" xfId="22577"/>
    <cellStyle name="60% - 强调文字颜色 2 2 2 3 2 2" xfId="22578"/>
    <cellStyle name="常规 58 2 2 4 3" xfId="22579"/>
    <cellStyle name="常规 3 2 6 5 2 2" xfId="22580"/>
    <cellStyle name="常规 2 4 5 2 5 2 3" xfId="22581"/>
    <cellStyle name="常规 28 3 6 2" xfId="22582"/>
    <cellStyle name="常规 33 3 6 2" xfId="22583"/>
    <cellStyle name="常规 2 4 2 2 2 2 2 2" xfId="22584"/>
    <cellStyle name="常规 3 9 2 2 6" xfId="22585"/>
    <cellStyle name="常规 15 4 4 4 2" xfId="22586"/>
    <cellStyle name="60% - 强调文字颜色 6 2 2 4 5" xfId="22587"/>
    <cellStyle name="常规 2 3 7 3 2 2 2" xfId="22588"/>
    <cellStyle name="常规 2 3 2 2 2 2 5 3" xfId="22589"/>
    <cellStyle name="常规 3 4 3 2 4 2 2" xfId="22590"/>
    <cellStyle name="常规 3 3 2 2 2 2 2 3" xfId="22591"/>
    <cellStyle name="60% - 强调文字颜色 2 2 2 3 3" xfId="22592"/>
    <cellStyle name="常规 2 5 2 4 2 2 2" xfId="22593"/>
    <cellStyle name="常规 2 3 2 2 2 2 6 2" xfId="22594"/>
    <cellStyle name="常规 22 7 5 2" xfId="22595"/>
    <cellStyle name="常规 6 4 2 2 4 4 2 2" xfId="22596"/>
    <cellStyle name="常规 2 3 2 2 2 3 4" xfId="22597"/>
    <cellStyle name="常规 3 2 4 2 2 3 2" xfId="22598"/>
    <cellStyle name="常规 22 7 5 2 2" xfId="22599"/>
    <cellStyle name="40% - 强调文字颜色 6 2 2 4" xfId="22600"/>
    <cellStyle name="常规 3 2 6 6 2" xfId="22601"/>
    <cellStyle name="常规 6 7 2 8 2 2" xfId="22602"/>
    <cellStyle name="常规 22 7 5 3" xfId="22603"/>
    <cellStyle name="常规 3 5 4 6 2" xfId="22604"/>
    <cellStyle name="计算 2 3 5" xfId="22605"/>
    <cellStyle name="常规 2 6 6 2 2 3" xfId="22606"/>
    <cellStyle name="常规 3 3 2 2 2 2 3 2 2" xfId="22607"/>
    <cellStyle name="60% - 强调文字颜色 2 2 2 4 2 2" xfId="22608"/>
    <cellStyle name="常规 3 2 6 6 2 2" xfId="22609"/>
    <cellStyle name="40% - 强调文字颜色 6 2 2 4 2" xfId="22610"/>
    <cellStyle name="常规 3 3 2 2 2 2 3 3" xfId="22611"/>
    <cellStyle name="60% - 强调文字颜色 2 2 2 4 3" xfId="22612"/>
    <cellStyle name="常规 2 3 2 2 2 3 6" xfId="22613"/>
    <cellStyle name="常规 2 2 3 2 3 3 2 2 2" xfId="22614"/>
    <cellStyle name="常规 2 3 2 2 2 6 2 2" xfId="22615"/>
    <cellStyle name="常规 2 3 2 2 2 6 3" xfId="22616"/>
    <cellStyle name="常规 8 5 4" xfId="22617"/>
    <cellStyle name="常规 10 2 5 7 3" xfId="22618"/>
    <cellStyle name="60% - 强调文字颜色 4 2 3 6 2" xfId="22619"/>
    <cellStyle name="常规 2 3 2 2 2 8" xfId="22620"/>
    <cellStyle name="常规 5 2 2 4 6 2" xfId="22621"/>
    <cellStyle name="常规 3 5 8" xfId="22622"/>
    <cellStyle name="常规 5 5 2 6 2" xfId="22623"/>
    <cellStyle name="常规 15 4 2 3 5" xfId="22624"/>
    <cellStyle name="常规 6 9 5 4 2 2" xfId="22625"/>
    <cellStyle name="常规 6 8 10" xfId="22626"/>
    <cellStyle name="常规 2 3 2 2 3" xfId="22627"/>
    <cellStyle name="常规 3 3 6 4 2 2" xfId="22628"/>
    <cellStyle name="常规 6 6 6 2 3" xfId="22629"/>
    <cellStyle name="常规 3 2 4 2 3 6" xfId="22630"/>
    <cellStyle name="常规 3 2 3 2 2 2 3 3" xfId="22631"/>
    <cellStyle name="检查单元格 2 3 9 2 2" xfId="22632"/>
    <cellStyle name="常规 3 2 4 4 3 2 2" xfId="22633"/>
    <cellStyle name="常规 2 3 2 2 3 2" xfId="22634"/>
    <cellStyle name="常规 10 3 5 4" xfId="22635"/>
    <cellStyle name="常规 7 3 2 3 2 3 5 2" xfId="22636"/>
    <cellStyle name="常规 6 15" xfId="22637"/>
    <cellStyle name="常规 6 20" xfId="22638"/>
    <cellStyle name="常规 3 2 2 3 2 4" xfId="22639"/>
    <cellStyle name="常规 23 2 3 5" xfId="22640"/>
    <cellStyle name="常规 2 3 2 2 3 2 2" xfId="22641"/>
    <cellStyle name="常规 10 3 5 4 2" xfId="22642"/>
    <cellStyle name="常规 3 2 2 3 2 4 2" xfId="22643"/>
    <cellStyle name="40% - 强调文字颜色 6 2 2 2 7" xfId="22644"/>
    <cellStyle name="常规 6 15 2" xfId="22645"/>
    <cellStyle name="强调文字颜色 2 2 2 2 10" xfId="22646"/>
    <cellStyle name="常规 2 3 2 2 3 3" xfId="22647"/>
    <cellStyle name="常规 10 3 5 5" xfId="22648"/>
    <cellStyle name="常规 10 3 6 4 2" xfId="22649"/>
    <cellStyle name="常规 2 3 2 2 4 2 2" xfId="22650"/>
    <cellStyle name="常规 7 2 3 4 2 3 4 3" xfId="22651"/>
    <cellStyle name="常规 2 3 2 2 4 2 2 2" xfId="22652"/>
    <cellStyle name="常规 10 3 6 4 2 2" xfId="22653"/>
    <cellStyle name="常规 2 3 2 2 4 3" xfId="22654"/>
    <cellStyle name="常规 10 3 6 5" xfId="22655"/>
    <cellStyle name="常规 9 2 11 2" xfId="22656"/>
    <cellStyle name="常规 2 3 2 2 4 5 2 2" xfId="22657"/>
    <cellStyle name="常规 59 2 3 3" xfId="22658"/>
    <cellStyle name="常规 5 7 7 2" xfId="22659"/>
    <cellStyle name="常规 8 2 2 6 4" xfId="22660"/>
    <cellStyle name="常规 2 3 2 2 5 2 2" xfId="22661"/>
    <cellStyle name="常规 2 3 2 2 5 3" xfId="22662"/>
    <cellStyle name="20% - 强调文字颜色 2 12" xfId="22663"/>
    <cellStyle name="常规 2 3 2 2 6 2 2" xfId="22664"/>
    <cellStyle name="常规 7 2 3 3 2 6 2" xfId="22665"/>
    <cellStyle name="常规 2 3 2 2 7 2 2" xfId="22666"/>
    <cellStyle name="20% - 强调文字颜色 6 2 12 2" xfId="22667"/>
    <cellStyle name="常规 30 12 2" xfId="22668"/>
    <cellStyle name="常规 6 10 3 5 3" xfId="22669"/>
    <cellStyle name="常规 2 7 4 4 2" xfId="22670"/>
    <cellStyle name="常规 2 3 2 3 2 3 2" xfId="22671"/>
    <cellStyle name="常规 10 4 4 5 2" xfId="22672"/>
    <cellStyle name="60% - 强调文字颜色 1 2 2 5 5" xfId="22673"/>
    <cellStyle name="常规 9 5 3 6 2 2" xfId="22674"/>
    <cellStyle name="常规 2 2 9 2 4 2" xfId="22675"/>
    <cellStyle name="常规 2 3 2 2 8" xfId="22676"/>
    <cellStyle name="常规 7 2 3 3 4 6" xfId="22677"/>
    <cellStyle name="常规 2 3 2 2 8 2" xfId="22678"/>
    <cellStyle name="常规 2 2 9 2 4 2 2" xfId="22679"/>
    <cellStyle name="常规 2 2 9 2 4 3" xfId="22680"/>
    <cellStyle name="常规 2 3 2 2 9" xfId="22681"/>
    <cellStyle name="常规 6 3 2 5 3 2 2" xfId="22682"/>
    <cellStyle name="常规 21 2 2 2 6 2 2" xfId="22683"/>
    <cellStyle name="常规 2 3 2 3 2" xfId="22684"/>
    <cellStyle name="常规 2 4 3 2 3 3 2 2" xfId="22685"/>
    <cellStyle name="常规 6 5 3 6 6" xfId="22686"/>
    <cellStyle name="常规 3 2 2 5 6 2 2" xfId="22687"/>
    <cellStyle name="常规 6 5 4 2 2 3 3" xfId="22688"/>
    <cellStyle name="常规 6 12 2 5" xfId="22689"/>
    <cellStyle name="常规 2 3 5 2 6 3" xfId="22690"/>
    <cellStyle name="好 3 2 2 5" xfId="22691"/>
    <cellStyle name="常规 7 2 3 4 2 7 2 3" xfId="22692"/>
    <cellStyle name="常规 2 3 2 3 2 2" xfId="22693"/>
    <cellStyle name="常规 10 4 4 4" xfId="22694"/>
    <cellStyle name="常规 7 2 4 2 2 2 5" xfId="22695"/>
    <cellStyle name="常规 6 12 2 5 2" xfId="22696"/>
    <cellStyle name="常规 7 2 4 2 2 2 5 2" xfId="22697"/>
    <cellStyle name="60% - 强调文字颜色 1 2 2 4 5" xfId="22698"/>
    <cellStyle name="常规 10 4 4 4 2" xfId="22699"/>
    <cellStyle name="常规 2 3 2 3 2 2 2" xfId="22700"/>
    <cellStyle name="常规 21 4 2 6 2 2" xfId="22701"/>
    <cellStyle name="常规 2 2 3 4 2 2 6 2" xfId="22702"/>
    <cellStyle name="常规 6 7 4 4 3" xfId="22703"/>
    <cellStyle name="常规 3 4 2 7" xfId="22704"/>
    <cellStyle name="常规 6 12 2 5 2 2" xfId="22705"/>
    <cellStyle name="常规 6 3 3 6 4" xfId="22706"/>
    <cellStyle name="常规 21 2 3 3 7" xfId="22707"/>
    <cellStyle name="常规 7 2 6 8 2 3" xfId="22708"/>
    <cellStyle name="常规 5 2 2 2 2 6" xfId="22709"/>
    <cellStyle name="常规 2 3 2 3 2 2 2 2 2" xfId="22710"/>
    <cellStyle name="常规 2 3 2 3 2 2 2 3" xfId="22711"/>
    <cellStyle name="常规 38 2 2 5 2 2" xfId="22712"/>
    <cellStyle name="常规 7 5 3 2 6 2" xfId="22713"/>
    <cellStyle name="常规 2 3 2 3 2 2 3 3" xfId="22714"/>
    <cellStyle name="常规 2 7 3 6 2" xfId="22715"/>
    <cellStyle name="常规 2 3 2 3 2 2 4" xfId="22716"/>
    <cellStyle name="常规 4 3 2 2 2 4" xfId="22717"/>
    <cellStyle name="常规 3 2 4 3 2 2 2" xfId="22718"/>
    <cellStyle name="检查单元格 2 2 8 2 2" xfId="22719"/>
    <cellStyle name="常规 2 7 3 7 2" xfId="22720"/>
    <cellStyle name="常规 3 3 6 5 2" xfId="22721"/>
    <cellStyle name="常规 3 3 6 5 2 2" xfId="22722"/>
    <cellStyle name="常规 2 3 3 2 3" xfId="22723"/>
    <cellStyle name="60% - 强调文字颜色 6 2 5 6" xfId="22724"/>
    <cellStyle name="常规 2 3 2 3 2 2 5 2 2" xfId="22725"/>
    <cellStyle name="常规 3 10 2 2 2 2 2" xfId="22726"/>
    <cellStyle name="常规 3 4 4 2 4 2 2" xfId="22727"/>
    <cellStyle name="常规 2 3 2 3 2 2 5 3" xfId="22728"/>
    <cellStyle name="常规 3 10 2 2 2 3" xfId="22729"/>
    <cellStyle name="常规 3 3 6 5 3" xfId="22730"/>
    <cellStyle name="常规 2 3 2 3 2 2 6 2" xfId="22731"/>
    <cellStyle name="常规 3 10 2 2 3 2" xfId="22732"/>
    <cellStyle name="常规 2 3 2 3 2 3 2 2 2" xfId="22733"/>
    <cellStyle name="常规 2 3 2 3 2 3 2 3" xfId="22734"/>
    <cellStyle name="常规 2 7 4 5 2" xfId="22735"/>
    <cellStyle name="常规 2 3 2 3 2 3 3 2 2" xfId="22736"/>
    <cellStyle name="60% - 强调文字颜色 2 2 2 2 3" xfId="22737"/>
    <cellStyle name="常规 2 3 2 3 2 3 3 3" xfId="22738"/>
    <cellStyle name="常规 2 7 4 6 2" xfId="22739"/>
    <cellStyle name="常规 2 3 2 3 2 3 4" xfId="22740"/>
    <cellStyle name="常规 6 4 2 2 5 4 2 2" xfId="22741"/>
    <cellStyle name="60% - 强调文字颜色 2 2 3 2 3" xfId="22742"/>
    <cellStyle name="常规 2 3 2 3 2 3 4 2 2" xfId="22743"/>
    <cellStyle name="常规 2 3 2 3 2 3 4 3" xfId="22744"/>
    <cellStyle name="常规 2 7 4 7 2" xfId="22745"/>
    <cellStyle name="常规 3 3 6 6 2" xfId="22746"/>
    <cellStyle name="常规 6 7 3 8 2 2" xfId="22747"/>
    <cellStyle name="常规 2 3 2 3 2 3 5 2" xfId="22748"/>
    <cellStyle name="输出 2 9 2 2" xfId="22749"/>
    <cellStyle name="常规 2 3 2 3 8" xfId="22750"/>
    <cellStyle name="常规 2 2 9 2 5 2" xfId="22751"/>
    <cellStyle name="常规 6 4 2 11" xfId="22752"/>
    <cellStyle name="常规 3 2 3 2 2 2 4" xfId="22753"/>
    <cellStyle name="强调文字颜色 4 2 2 2 8 2 2" xfId="22754"/>
    <cellStyle name="常规 2 3 2 3 2 4 2" xfId="22755"/>
    <cellStyle name="常规 10 4 4 6 2" xfId="22756"/>
    <cellStyle name="常规 4 2 4 2 5 2 2" xfId="22757"/>
    <cellStyle name="常规 3 2 3 2 2 2 4 2" xfId="22758"/>
    <cellStyle name="常规 4 3 3 3 3 3" xfId="22759"/>
    <cellStyle name="常规 7 2 3 4 4 6" xfId="22760"/>
    <cellStyle name="常规 2 3 2 3 8 2" xfId="22761"/>
    <cellStyle name="常规 2 2 4 5 2 2 2" xfId="22762"/>
    <cellStyle name="常规 3 3 3 2 2 3 2 3" xfId="22763"/>
    <cellStyle name="常规 2 3 2 3 2 4 2 2" xfId="22764"/>
    <cellStyle name="常规 7 4 2 4 4 2 3" xfId="22765"/>
    <cellStyle name="常规 3 2 3 2 2 2 5" xfId="22766"/>
    <cellStyle name="常规 5 2 2 2 2 2 5" xfId="22767"/>
    <cellStyle name="常规 6 4 2 2 9 2" xfId="22768"/>
    <cellStyle name="常规 58 2 3 5" xfId="22769"/>
    <cellStyle name="常规 2 6 6 2 3" xfId="22770"/>
    <cellStyle name="注释 17 2" xfId="22771"/>
    <cellStyle name="常规 7 3 3 5 6 2 2" xfId="22772"/>
    <cellStyle name="常规 15 3 2 5 2 2" xfId="22773"/>
    <cellStyle name="常规 10 4 4 7" xfId="22774"/>
    <cellStyle name="常规 2 3 2 3 2 5" xfId="22775"/>
    <cellStyle name="常规 3 2 3 2 2 3 4" xfId="22776"/>
    <cellStyle name="常规 6 2 9" xfId="22777"/>
    <cellStyle name="常规 2 3 2 3 2 5 2" xfId="22778"/>
    <cellStyle name="常规 4 2 4 2 6 2 2" xfId="22779"/>
    <cellStyle name="常规 6 2 9 2" xfId="22780"/>
    <cellStyle name="常规 3 2 3 2 2 3 4 2" xfId="22781"/>
    <cellStyle name="常规 4 3 3 4 3 3" xfId="22782"/>
    <cellStyle name="常规 7 4 2 4 5 2 3" xfId="22783"/>
    <cellStyle name="常规 2 3 2 3 2 5 2 2" xfId="22784"/>
    <cellStyle name="常规 27 10" xfId="22785"/>
    <cellStyle name="常规 3 2 3 2 2 3 5" xfId="22786"/>
    <cellStyle name="20% - 强调文字颜色 5 2 2 3 2" xfId="22787"/>
    <cellStyle name="常规 2 5 3 3 6 2" xfId="22788"/>
    <cellStyle name="常规 4 3 4 3 2 2 2" xfId="22789"/>
    <cellStyle name="常规 2 3 2 3 2 6 2" xfId="22790"/>
    <cellStyle name="常规 2 3 2 3 2 7 2" xfId="22791"/>
    <cellStyle name="常规 2 3 2 3 3" xfId="22792"/>
    <cellStyle name="常规 6 12 2 6" xfId="22793"/>
    <cellStyle name="常规 2 2 2 2 3 3 5 3" xfId="22794"/>
    <cellStyle name="常规 2 4 3 3 5 2 2" xfId="22795"/>
    <cellStyle name="20% - 强调文字颜色 4 2 2 2 2 2" xfId="22796"/>
    <cellStyle name="常规 8 2 5 3 2 3" xfId="22797"/>
    <cellStyle name="常规 2 3 2 3 3 2" xfId="22798"/>
    <cellStyle name="常规 7 2 4 2 2 3 5" xfId="22799"/>
    <cellStyle name="常规 2 3 2 3 3 2 2" xfId="22800"/>
    <cellStyle name="常规 6 5 2 2 2 2 7" xfId="22801"/>
    <cellStyle name="常规 2 2 3 3 2 2 2 3 2 2" xfId="22802"/>
    <cellStyle name="常规 4 2 2 3 3 4 3" xfId="22803"/>
    <cellStyle name="常规 6 12 2 6 2 2" xfId="22804"/>
    <cellStyle name="常规 7 3 3 2 7 2" xfId="22805"/>
    <cellStyle name="常规 6 5 2 2 2 2 7 2" xfId="22806"/>
    <cellStyle name="常规 2 3 2 3 3 2 2 2" xfId="22807"/>
    <cellStyle name="常规 2 3 2 3 3 2 3" xfId="22808"/>
    <cellStyle name="常规 6 5 2 2 2 2 8" xfId="22809"/>
    <cellStyle name="常规 2 3 2 3 3 3" xfId="22810"/>
    <cellStyle name="常规 9 5 3 7 2 2" xfId="22811"/>
    <cellStyle name="常规 2 3 3 2 8" xfId="22812"/>
    <cellStyle name="常规 2 2 9 3 4 2" xfId="22813"/>
    <cellStyle name="常规 2 3 3 2 8 2" xfId="22814"/>
    <cellStyle name="常规 7 2 4 3 4 6" xfId="22815"/>
    <cellStyle name="常规 2 3 3 2 9" xfId="22816"/>
    <cellStyle name="20% - 强调文字颜色 3 2 2 5" xfId="22817"/>
    <cellStyle name="常规 2 3 3 3 8" xfId="22818"/>
    <cellStyle name="常规 2 2 9 3 5 2" xfId="22819"/>
    <cellStyle name="20% - 强调文字颜色 3 2 2 5 2" xfId="22820"/>
    <cellStyle name="常规 2 3 3 3 8 2" xfId="22821"/>
    <cellStyle name="常规 2 3 3 2 2 2 7" xfId="22822"/>
    <cellStyle name="常规 2 3 2 3 3 5" xfId="22823"/>
    <cellStyle name="常规 5 3 5 2 2 2" xfId="22824"/>
    <cellStyle name="常规 4 3 4 3 3 2 2" xfId="22825"/>
    <cellStyle name="常规 2 3 2 3 4 2 2" xfId="22826"/>
    <cellStyle name="常规 2 3 2 3 4 2 2 2" xfId="22827"/>
    <cellStyle name="常规 2 3 2 3 4 3" xfId="22828"/>
    <cellStyle name="常规 2 2 9 4 4 2" xfId="22829"/>
    <cellStyle name="常规 2 3 4 2 8" xfId="22830"/>
    <cellStyle name="常规 9 5 3 8 2 2" xfId="22831"/>
    <cellStyle name="警告文本 2 2 2 2 2" xfId="22832"/>
    <cellStyle name="常规 2 3 2 3 4 4" xfId="22833"/>
    <cellStyle name="常规 3 4 2 4 4 2 2" xfId="22834"/>
    <cellStyle name="常规 10 2 6 4 5 3" xfId="22835"/>
    <cellStyle name="常规 2 3 2 3 4 4 2" xfId="22836"/>
    <cellStyle name="警告文本 2 2 2 2 2 2" xfId="22837"/>
    <cellStyle name="常规 2 3 4 3 8" xfId="22838"/>
    <cellStyle name="常规 2 2 9 4 5 2" xfId="22839"/>
    <cellStyle name="常规 2 3 3 3 2 2 7" xfId="22840"/>
    <cellStyle name="常规 25 4 6" xfId="22841"/>
    <cellStyle name="常规 30 4 6" xfId="22842"/>
    <cellStyle name="常规 2 3 2 3 4 4 2 2" xfId="22843"/>
    <cellStyle name="常规 21 2 3 3 2 3" xfId="22844"/>
    <cellStyle name="警告文本 2 2 2 2 2 2 2" xfId="22845"/>
    <cellStyle name="警告文本 2 2 2 2 3 2 2" xfId="22846"/>
    <cellStyle name="常规 2 3 2 3 4 5 2 2" xfId="22847"/>
    <cellStyle name="常规 21 2 3 4 2 3" xfId="22848"/>
    <cellStyle name="常规 2 3 2 3 2 2 7" xfId="22849"/>
    <cellStyle name="常规 3 10 2 2 4" xfId="22850"/>
    <cellStyle name="常规 4 3 4 3 4 2 2" xfId="22851"/>
    <cellStyle name="常规 5 3 4 2 3 3" xfId="22852"/>
    <cellStyle name="常规 2 3 2 3 6" xfId="22853"/>
    <cellStyle name="常规 3 4 4 2 5 2 2" xfId="22854"/>
    <cellStyle name="常规 6 12 2 9" xfId="22855"/>
    <cellStyle name="常规 2 3 2 3 6 2 2" xfId="22856"/>
    <cellStyle name="常规 7 2 3 4 2 6 2" xfId="22857"/>
    <cellStyle name="常规 3 2 3 2 2 2 2 3" xfId="22858"/>
    <cellStyle name="常规 6 4 3 3 4 4" xfId="22859"/>
    <cellStyle name="常规 3 2 4 2 2 6" xfId="22860"/>
    <cellStyle name="常规 2 3 2 3 6 3" xfId="22861"/>
    <cellStyle name="常规 7 2 3 4 2 7" xfId="22862"/>
    <cellStyle name="常规 2 3 2 3 7" xfId="22863"/>
    <cellStyle name="常规 6 4 2 10" xfId="22864"/>
    <cellStyle name="常规 29 3 6 2" xfId="22865"/>
    <cellStyle name="常规 34 3 6 2" xfId="22866"/>
    <cellStyle name="常规 2 4 2 2 3 2 2 2" xfId="22867"/>
    <cellStyle name="常规 3 2 3 2 2 2 3" xfId="22868"/>
    <cellStyle name="常规 7 2 3 4 3 6 2" xfId="22869"/>
    <cellStyle name="常规 2 3 2 3 7 2 2" xfId="22870"/>
    <cellStyle name="常规 6 7 2 3 3" xfId="22871"/>
    <cellStyle name="强调文字颜色 4 2 10 2" xfId="22872"/>
    <cellStyle name="常规 2 3 2 3 7 3" xfId="22873"/>
    <cellStyle name="常规 7 2 3 4 3 7" xfId="22874"/>
    <cellStyle name="常规 4 2 3 3 2 3 2 2" xfId="22875"/>
    <cellStyle name="常规 27 4 4 2" xfId="22876"/>
    <cellStyle name="常规 32 4 4 2" xfId="22877"/>
    <cellStyle name="常规 20 3 5 2 2" xfId="22878"/>
    <cellStyle name="常规 15 3 5 2 2" xfId="22879"/>
    <cellStyle name="链接单元格 2 7 2" xfId="22880"/>
    <cellStyle name="常规 4 2 3 3 2 4 2 2" xfId="22881"/>
    <cellStyle name="常规 15 3 6 2 2" xfId="22882"/>
    <cellStyle name="常规 20 3 6 2 2" xfId="22883"/>
    <cellStyle name="常规 27 5 4 2" xfId="22884"/>
    <cellStyle name="常规 2 2 3 2 3 2 2 3 3" xfId="22885"/>
    <cellStyle name="常规 2 3 2 4 2 3 2 2" xfId="22886"/>
    <cellStyle name="常规 10 5 4 5 2 2" xfId="22887"/>
    <cellStyle name="常规 66 3 2" xfId="22888"/>
    <cellStyle name="常规 10 5 4 5 3" xfId="22889"/>
    <cellStyle name="常规 2 3 2 4 2 3 3" xfId="22890"/>
    <cellStyle name="常规 66 4" xfId="22891"/>
    <cellStyle name="常规 4 2 2 2 2 6" xfId="22892"/>
    <cellStyle name="常规 3 2 3 3 2 2 4" xfId="22893"/>
    <cellStyle name="常规 9 6 6" xfId="22894"/>
    <cellStyle name="常规 4 2 3 3 2 5 2" xfId="22895"/>
    <cellStyle name="常规 27 6 4" xfId="22896"/>
    <cellStyle name="常规 20 3 7 2" xfId="22897"/>
    <cellStyle name="常规 15 3 7 2" xfId="22898"/>
    <cellStyle name="常规 12 3 3 7" xfId="22899"/>
    <cellStyle name="常规 2 3 2 4 2 4 2" xfId="22900"/>
    <cellStyle name="常规 67 3" xfId="22901"/>
    <cellStyle name="常规 72 3" xfId="22902"/>
    <cellStyle name="常规 10 5 4 6 2" xfId="22903"/>
    <cellStyle name="常规 3 2 3 3 2 2 4 2" xfId="22904"/>
    <cellStyle name="常规 4 2 2 2 2 6 2" xfId="22905"/>
    <cellStyle name="常规 4 2 3 3 2 5 2 2" xfId="22906"/>
    <cellStyle name="常规 15 3 7 2 2" xfId="22907"/>
    <cellStyle name="常规 27 6 4 2" xfId="22908"/>
    <cellStyle name="常规 10 2 11 3" xfId="22909"/>
    <cellStyle name="常规 2 2 3 2 3 2 3 3 3" xfId="22910"/>
    <cellStyle name="常规 2 4 2 3 8 2" xfId="22911"/>
    <cellStyle name="常规 6 9 4 3 2 3" xfId="22912"/>
    <cellStyle name="常规 7 3 3 4 4 6" xfId="22913"/>
    <cellStyle name="常规 2 5 4 3 2 2 3" xfId="22914"/>
    <cellStyle name="常规 4 3 3 4 5 3" xfId="22915"/>
    <cellStyle name="常规 2 3 2 4 2 4 2 2" xfId="22916"/>
    <cellStyle name="常规 67 3 2" xfId="22917"/>
    <cellStyle name="常规 7 4 3 4 4 2 3" xfId="22918"/>
    <cellStyle name="常规 3 2 3 3 2 2 5" xfId="22919"/>
    <cellStyle name="常规 4 2 2 2 2 7" xfId="22920"/>
    <cellStyle name="强调文字颜色 5 2 4 2 2" xfId="22921"/>
    <cellStyle name="常规 4 2 3 3 2 5 3" xfId="22922"/>
    <cellStyle name="常规 27 6 5" xfId="22923"/>
    <cellStyle name="常规 15 3 7 3" xfId="22924"/>
    <cellStyle name="常规 67 4" xfId="22925"/>
    <cellStyle name="常规 2 3 2 4 2 4 3" xfId="22926"/>
    <cellStyle name="常规 7 2 2 4 5 2" xfId="22927"/>
    <cellStyle name="常规 15 4 5 2 2" xfId="22928"/>
    <cellStyle name="常规 4 2 3 3 3 3 2 2" xfId="22929"/>
    <cellStyle name="60% - 强调文字颜色 6 2 3 2 5" xfId="22930"/>
    <cellStyle name="常规 28 4 4 2" xfId="22931"/>
    <cellStyle name="常规 33 4 4 2" xfId="22932"/>
    <cellStyle name="常规 8 3 3 2 3 2" xfId="22933"/>
    <cellStyle name="常规 6 4 2 3 2 6 3" xfId="22934"/>
    <cellStyle name="常规 7 3 4 9 3" xfId="22935"/>
    <cellStyle name="常规 28 5 4" xfId="22936"/>
    <cellStyle name="常规 15 4 6 2" xfId="22937"/>
    <cellStyle name="常规 3 2 3 4 3 3 2 2" xfId="22938"/>
    <cellStyle name="常规 4 2 3 3 3 4 2" xfId="22939"/>
    <cellStyle name="常规 5 2 2 3 2 5 2 2" xfId="22940"/>
    <cellStyle name="常规 2 4 3 2 8" xfId="22941"/>
    <cellStyle name="常规 4 2 3 3 3 4 2 2" xfId="22942"/>
    <cellStyle name="常规 28 5 4 2" xfId="22943"/>
    <cellStyle name="常规 15 4 6 2 2" xfId="22944"/>
    <cellStyle name="常规 2 4 3 2 9" xfId="22945"/>
    <cellStyle name="20% - 强调文字颜色 4 2 2 5" xfId="22946"/>
    <cellStyle name="常规 2 4 3 3 8" xfId="22947"/>
    <cellStyle name="常规 2 4 3 3 8 2" xfId="22948"/>
    <cellStyle name="20% - 强调文字颜色 4 2 2 5 2" xfId="22949"/>
    <cellStyle name="20% - 强调文字颜色 4 2 2 6" xfId="22950"/>
    <cellStyle name="常规 2 4 3 3 9" xfId="22951"/>
    <cellStyle name="20% - 强调文字颜色 4 2 3 5" xfId="22952"/>
    <cellStyle name="常规 2 4 3 4 8" xfId="22953"/>
    <cellStyle name="常规 3 2 2 3 3 3 2 2" xfId="22954"/>
    <cellStyle name="常规 2 3 2 4 4 2 2" xfId="22955"/>
    <cellStyle name="常规 4 4 2 2 3 2" xfId="22956"/>
    <cellStyle name="常规 15 2 4 2 3 2 2" xfId="22957"/>
    <cellStyle name="常规 3 9 2 9 2" xfId="22958"/>
    <cellStyle name="常规 3 13 6 2 2" xfId="22959"/>
    <cellStyle name="常规 4 4 2 3 3" xfId="22960"/>
    <cellStyle name="常规 2 3 2 4 5 2" xfId="22961"/>
    <cellStyle name="常规 2 3 4 2 2 2 2" xfId="22962"/>
    <cellStyle name="常规 4 4 2 3 3 2" xfId="22963"/>
    <cellStyle name="常规 2 3 2 4 5 2 2" xfId="22964"/>
    <cellStyle name="常规 2 3 4 2 2 2 2 2" xfId="22965"/>
    <cellStyle name="常规 56 2 2 3 2" xfId="22966"/>
    <cellStyle name="常规 8 2 2 6 5" xfId="22967"/>
    <cellStyle name="常规 59 2 3 4" xfId="22968"/>
    <cellStyle name="常规 2 7 6 2 2" xfId="22969"/>
    <cellStyle name="常规 2 3 2 4 5 3" xfId="22970"/>
    <cellStyle name="常规 4 4 2 3 4" xfId="22971"/>
    <cellStyle name="常规 6 2 7" xfId="22972"/>
    <cellStyle name="常规 3 2 3 2 2 3 2" xfId="22973"/>
    <cellStyle name="常规 6 2 7 2" xfId="22974"/>
    <cellStyle name="常规 3 2 3 2 2 3 2 2" xfId="22975"/>
    <cellStyle name="常规 4 4 2 4 3" xfId="22976"/>
    <cellStyle name="常规 7 2 3 5 2 6" xfId="22977"/>
    <cellStyle name="常规 2 3 2 4 6 2" xfId="22978"/>
    <cellStyle name="常规 2 3 4 2 2 3 2" xfId="22979"/>
    <cellStyle name="常规 2 3 2 4 6 2 2" xfId="22980"/>
    <cellStyle name="常规 2 3 4 2 2 3 2 2" xfId="22981"/>
    <cellStyle name="常规 3 2 3 2 2 3 2 3" xfId="22982"/>
    <cellStyle name="常规 6 2 7 3" xfId="22983"/>
    <cellStyle name="常规 2 3 2 4 6 3" xfId="22984"/>
    <cellStyle name="常规 2 3 4 2 2 3 3" xfId="22985"/>
    <cellStyle name="常规 8 12 2" xfId="22986"/>
    <cellStyle name="常规 6 3 2 2 2 2 6 2" xfId="22987"/>
    <cellStyle name="常规 6 2 8" xfId="22988"/>
    <cellStyle name="常规 4 2 2 2 4 3 2 2" xfId="22989"/>
    <cellStyle name="常规 3 2 3 2 2 3 3" xfId="22990"/>
    <cellStyle name="常规 2 3 2 5" xfId="22991"/>
    <cellStyle name="常规 6 6 2 3 2 3 3" xfId="22992"/>
    <cellStyle name="常规 7 2 2 11" xfId="22993"/>
    <cellStyle name="常规 2 3 2 5 5 2" xfId="22994"/>
    <cellStyle name="常规 4 4 3 3 3" xfId="22995"/>
    <cellStyle name="常规 56 2 3 3 2" xfId="22996"/>
    <cellStyle name="常规 2 7 7 2 2" xfId="22997"/>
    <cellStyle name="常规 20 2 4" xfId="22998"/>
    <cellStyle name="常规 15 2 4" xfId="22999"/>
    <cellStyle name="常规 4 2 3 9 2" xfId="23000"/>
    <cellStyle name="常规 6 3 7" xfId="23001"/>
    <cellStyle name="常规 3 2 3 2 2 4 2" xfId="23002"/>
    <cellStyle name="常规 6 4 2 3 4 2 2" xfId="23003"/>
    <cellStyle name="常规 7 3 3 10 2 2" xfId="23004"/>
    <cellStyle name="常规 2 4 2 4 3 7 2 2" xfId="23005"/>
    <cellStyle name="常规 8 4 2 2 2" xfId="23006"/>
    <cellStyle name="警告文本 2 5 3" xfId="23007"/>
    <cellStyle name="警告文本 2 5 3 2" xfId="23008"/>
    <cellStyle name="常规 8 4 2 2 2 2" xfId="23009"/>
    <cellStyle name="常规 6 4 3 2 2 5 3" xfId="23010"/>
    <cellStyle name="常规 2 3 2 5 6 2" xfId="23011"/>
    <cellStyle name="常规 4 4 3 4 3" xfId="23012"/>
    <cellStyle name="常规 8 4 2 2 3" xfId="23013"/>
    <cellStyle name="警告文本 2 5 4" xfId="23014"/>
    <cellStyle name="常规 6 6 3 4 2" xfId="23015"/>
    <cellStyle name="常规 2 3 2 6" xfId="23016"/>
    <cellStyle name="常规 6 12 5 5" xfId="23017"/>
    <cellStyle name="常规 2 3 2 6 2 3" xfId="23018"/>
    <cellStyle name="常规 6 6 3 4 2 2 3" xfId="23019"/>
    <cellStyle name="常规 10 7 4 5" xfId="23020"/>
    <cellStyle name="常规 2 2 4 4 2 2 2 2" xfId="23021"/>
    <cellStyle name="常规 15 3 2 2 2 5" xfId="23022"/>
    <cellStyle name="常规 3 2 5 4 2 2" xfId="23023"/>
    <cellStyle name="常规 2 2 2 2 2 3 2 3 3" xfId="23024"/>
    <cellStyle name="常规 6 12 5 5 3" xfId="23025"/>
    <cellStyle name="常规 2 3 2 6 3 2 2" xfId="23026"/>
    <cellStyle name="40% - 强调文字颜色 5 12" xfId="23027"/>
    <cellStyle name="常规 6 6 3 4 2 3 2 2" xfId="23028"/>
    <cellStyle name="常规 8 5 2 7" xfId="23029"/>
    <cellStyle name="常规 2 2 2 2 2 3 2 4 3" xfId="23030"/>
    <cellStyle name="常规 2 3 2 6 3 3" xfId="23031"/>
    <cellStyle name="常规 6 6 3 4 2 3 3" xfId="23032"/>
    <cellStyle name="常规 2 3 2 6 5 2 2" xfId="23033"/>
    <cellStyle name="常规 7 3 4 2 2 3 2" xfId="23034"/>
    <cellStyle name="常规 2 3 4 2 4 2 2 2" xfId="23035"/>
    <cellStyle name="常规 3 2 3 2 2 5 2" xfId="23036"/>
    <cellStyle name="常规 6 4 7" xfId="23037"/>
    <cellStyle name="警告文本 2 6 3" xfId="23038"/>
    <cellStyle name="常规 8 4 2 3 2" xfId="23039"/>
    <cellStyle name="常规 6 6 3 4 2 6" xfId="23040"/>
    <cellStyle name="常规 2 3 2 6 6" xfId="23041"/>
    <cellStyle name="常规 2 3 4 2 4 3" xfId="23042"/>
    <cellStyle name="常规 4 2 4 2 2 7" xfId="23043"/>
    <cellStyle name="常规 3 2 3 2 2 5 2 2" xfId="23044"/>
    <cellStyle name="常规 6 4 7 2" xfId="23045"/>
    <cellStyle name="常规 8 4 2 3 2 2" xfId="23046"/>
    <cellStyle name="常规 8 4 2 3 3" xfId="23047"/>
    <cellStyle name="常规 8 5 3 2 6" xfId="23048"/>
    <cellStyle name="常规 6 10 3 2 2 2 2 2" xfId="23049"/>
    <cellStyle name="常规 2 3 3 11 2" xfId="23050"/>
    <cellStyle name="计算 2 3 4 2 2" xfId="23051"/>
    <cellStyle name="常规 6 8 2 2 5 3" xfId="23052"/>
    <cellStyle name="常规 12 2 5" xfId="23053"/>
    <cellStyle name="常规 2 3 3 2" xfId="23054"/>
    <cellStyle name="常规 2 4 2 3 2 2 4" xfId="23055"/>
    <cellStyle name="常规 21 4 4 6" xfId="23056"/>
    <cellStyle name="常规 21 4 4 6 2" xfId="23057"/>
    <cellStyle name="常规 2 3 3 2 2" xfId="23058"/>
    <cellStyle name="常规 2 4 2 3 2 2 4 2" xfId="23059"/>
    <cellStyle name="常规 2 3 3 2 2 2 4 3" xfId="23060"/>
    <cellStyle name="常规 5 2 4 2 2 6" xfId="23061"/>
    <cellStyle name="常规 37 7 3" xfId="23062"/>
    <cellStyle name="常规 42 7 3" xfId="23063"/>
    <cellStyle name="常规 5 2 4 2 3 5" xfId="23064"/>
    <cellStyle name="常规 42 8 2" xfId="23065"/>
    <cellStyle name="常规 37 8 2" xfId="23066"/>
    <cellStyle name="常规 2 3 3 2 2 2 6 2" xfId="23067"/>
    <cellStyle name="常规 3 2 2 2 9 2 2" xfId="23068"/>
    <cellStyle name="常规 7 2 2 2 2 2 2 2 2" xfId="23069"/>
    <cellStyle name="20% - 强调文字颜色 1 2 2 2 8" xfId="23070"/>
    <cellStyle name="常规 2 3 3 2 2 3 4 2 2" xfId="23071"/>
    <cellStyle name="常规 9 6 2 7 2 2" xfId="23072"/>
    <cellStyle name="常规 3 2 3 2 8" xfId="23073"/>
    <cellStyle name="常规 2 4 2 3 2 4 2" xfId="23074"/>
    <cellStyle name="常规 3 2 3 2 8 2" xfId="23075"/>
    <cellStyle name="常规 2 4 2 3 2 4 2 2" xfId="23076"/>
    <cellStyle name="常规 3 2 3 2 9" xfId="23077"/>
    <cellStyle name="常规 2 4 2 3 2 4 3" xfId="23078"/>
    <cellStyle name="常规 7 2 2 2 3 2 2" xfId="23079"/>
    <cellStyle name="常规 3 2 3 3 8" xfId="23080"/>
    <cellStyle name="常规 2 4 2 3 2 5 2" xfId="23081"/>
    <cellStyle name="常规 38 6" xfId="23082"/>
    <cellStyle name="常规 43 6" xfId="23083"/>
    <cellStyle name="常规 3 2 3 3 8 2" xfId="23084"/>
    <cellStyle name="20% - 强调文字颜色 2 2 3 9 3" xfId="23085"/>
    <cellStyle name="常规 3 2 2 7 2 2 2" xfId="23086"/>
    <cellStyle name="常规 2 6 2 4 3 2 3" xfId="23087"/>
    <cellStyle name="常规 2 2 3 4 4 3 3" xfId="23088"/>
    <cellStyle name="常规 3 5 2 2 4 3" xfId="23089"/>
    <cellStyle name="常规 6 11 7" xfId="23090"/>
    <cellStyle name="常规 6 12 6" xfId="23091"/>
    <cellStyle name="常规 2 3 3 2 4 3 2 2" xfId="23092"/>
    <cellStyle name="常规 7 2 4 2 3 3 2" xfId="23093"/>
    <cellStyle name="常规 7 2 4 2 3 4" xfId="23094"/>
    <cellStyle name="常规 2 3 3 2 4 3 3" xfId="23095"/>
    <cellStyle name="常规 2 7 2 6 2 3" xfId="23096"/>
    <cellStyle name="常规 6 2 2 2 2 8 2" xfId="23097"/>
    <cellStyle name="常规 2 3 3 2 4 4 2 2" xfId="23098"/>
    <cellStyle name="常规 7 2 4 2 4 3 2" xfId="23099"/>
    <cellStyle name="常规 3 2 2 7 3 2 2" xfId="23100"/>
    <cellStyle name="常规 7 2 4 2 4 4" xfId="23101"/>
    <cellStyle name="常规 2 3 3 2 4 4 3" xfId="23102"/>
    <cellStyle name="常规 2 3 3 2 4 6" xfId="23103"/>
    <cellStyle name="常规 2 7 2 2 2 2 2" xfId="23104"/>
    <cellStyle name="常规 6 7 4 9" xfId="23105"/>
    <cellStyle name="常规 9 3 4 2 4" xfId="23106"/>
    <cellStyle name="常规 2 2 3 3 2 2 7" xfId="23107"/>
    <cellStyle name="常规 2 3 3 2 4 6 2" xfId="23108"/>
    <cellStyle name="常规 7 2 4 2 6 3" xfId="23109"/>
    <cellStyle name="常规 2 3 3 2 4 7" xfId="23110"/>
    <cellStyle name="20% - 强调文字颜色 5 2 2" xfId="23111"/>
    <cellStyle name="常规 2 7 2 2 2 2 3" xfId="23112"/>
    <cellStyle name="常规 2 6 3 3 3 2" xfId="23113"/>
    <cellStyle name="常规 4 2 5 2 5" xfId="23114"/>
    <cellStyle name="常规 2 3 3 2 6 2" xfId="23115"/>
    <cellStyle name="常规 7 2 4 3 2 6" xfId="23116"/>
    <cellStyle name="常规 4 2 5 4 4" xfId="23117"/>
    <cellStyle name="常规 38 2 3 2" xfId="23118"/>
    <cellStyle name="常规 43 2 3 2" xfId="23119"/>
    <cellStyle name="常规 7 2 4 3 3 6" xfId="23120"/>
    <cellStyle name="常规 2 3 3 2 7 2" xfId="23121"/>
    <cellStyle name="常规 43 2 3 3" xfId="23122"/>
    <cellStyle name="常规 38 2 3 3" xfId="23123"/>
    <cellStyle name="常规 4 2 5 4 5" xfId="23124"/>
    <cellStyle name="常规 2 5 3 5 2 2" xfId="23125"/>
    <cellStyle name="常规 2 8 4 4 2" xfId="23126"/>
    <cellStyle name="常规 6 5 9 3" xfId="23127"/>
    <cellStyle name="输入 2 4 4 2" xfId="23128"/>
    <cellStyle name="常规 2 3 3 2 7 3" xfId="23129"/>
    <cellStyle name="常规 7 2 4 3 3 7" xfId="23130"/>
    <cellStyle name="常规 3 2 2 3 2 2 2 5" xfId="23131"/>
    <cellStyle name="常规 6 13 2 5" xfId="23132"/>
    <cellStyle name="常规 6 2 2 5 2" xfId="23133"/>
    <cellStyle name="常规 2 3 4 2 2 8" xfId="23134"/>
    <cellStyle name="常规 28 3 2 2" xfId="23135"/>
    <cellStyle name="常规 33 3 2 2" xfId="23136"/>
    <cellStyle name="常规 8 4 2 4" xfId="23137"/>
    <cellStyle name="常规 2 3 3 3 2 2 3 2 2" xfId="23138"/>
    <cellStyle name="常规 25 4 2 2 2" xfId="23139"/>
    <cellStyle name="常规 30 4 2 2 2" xfId="23140"/>
    <cellStyle name="常规 8 5 2 4" xfId="23141"/>
    <cellStyle name="适中 2 2 7 2" xfId="23142"/>
    <cellStyle name="常规 2 3 3 3 2 2 4 2 2" xfId="23143"/>
    <cellStyle name="常规 6 10 2 4 6" xfId="23144"/>
    <cellStyle name="常规 25 4 3 2 2" xfId="23145"/>
    <cellStyle name="常规 30 4 3 2 2" xfId="23146"/>
    <cellStyle name="常规 6 5 3 3 2 3 2 3" xfId="23147"/>
    <cellStyle name="常规 6 10 2 2 5" xfId="23148"/>
    <cellStyle name="适中 2 2 8" xfId="23149"/>
    <cellStyle name="常规 2 3 3 3 2 2 4 3" xfId="23150"/>
    <cellStyle name="常规 25 4 3 3" xfId="23151"/>
    <cellStyle name="常规 30 4 3 3" xfId="23152"/>
    <cellStyle name="常规 2 3 3 3 2 2 5 2" xfId="23153"/>
    <cellStyle name="常规 25 4 4 2" xfId="23154"/>
    <cellStyle name="常规 30 4 4 2" xfId="23155"/>
    <cellStyle name="常规 5 2 3 3 2 4 2 2" xfId="23156"/>
    <cellStyle name="常规 2 3 3 3 2 2 5 3" xfId="23157"/>
    <cellStyle name="常规 25 4 4 3" xfId="23158"/>
    <cellStyle name="常规 30 4 4 3" xfId="23159"/>
    <cellStyle name="常规 2 3 3 3 2 2 6" xfId="23160"/>
    <cellStyle name="常规 25 4 5" xfId="23161"/>
    <cellStyle name="常规 30 4 5" xfId="23162"/>
    <cellStyle name="常规 2 3 3 3 2 2 6 2" xfId="23163"/>
    <cellStyle name="常规 25 4 5 2" xfId="23164"/>
    <cellStyle name="常规 30 4 5 2" xfId="23165"/>
    <cellStyle name="常规 2 3 3 3 2 3 5 2" xfId="23166"/>
    <cellStyle name="常规 2 3 3 3 2 5 2 2" xfId="23167"/>
    <cellStyle name="常规 2 3 3 3 2 6 2 2" xfId="23168"/>
    <cellStyle name="常规 3 2 2 4 2 6 3" xfId="23169"/>
    <cellStyle name="常规 2 2 9 4 6" xfId="23170"/>
    <cellStyle name="常规 2 3 5 2 2 5 2" xfId="23171"/>
    <cellStyle name="常规 21 2 2 2 2 2" xfId="23172"/>
    <cellStyle name="常规 16 2 2 2 2 2" xfId="23173"/>
    <cellStyle name="常规 6 2 2 2 5 2 3" xfId="23174"/>
    <cellStyle name="常规 2 3 3 3 3" xfId="23175"/>
    <cellStyle name="常规 6 7 2 2 2 4 3" xfId="23176"/>
    <cellStyle name="常规 3 3 3 2 8" xfId="23177"/>
    <cellStyle name="常规 2 4 2 4 2 4 2" xfId="23178"/>
    <cellStyle name="常规 3 3 3 2 9" xfId="23179"/>
    <cellStyle name="常规 2 4 2 4 2 4 3" xfId="23180"/>
    <cellStyle name="常规 7 2 2 3 3 2 2" xfId="23181"/>
    <cellStyle name="常规 6 7 2 2 2 6 3" xfId="23182"/>
    <cellStyle name="常规 2 6 2 2 3" xfId="23183"/>
    <cellStyle name="常规 3 3 3 3 8" xfId="23184"/>
    <cellStyle name="常规 2 4 2 4 2 5 2" xfId="23185"/>
    <cellStyle name="常规 2 3 3 3 3 4 2 2" xfId="23186"/>
    <cellStyle name="常规 22 2 2 3 2 3" xfId="23187"/>
    <cellStyle name="常规 17 2 2 3 2 3" xfId="23188"/>
    <cellStyle name="常规 2 3 3 3 3 5 2" xfId="23189"/>
    <cellStyle name="常规 2 3 3 3 3 5 2 2" xfId="23190"/>
    <cellStyle name="常规 10 2 6 6 2 2" xfId="23191"/>
    <cellStyle name="常规 2 3 3 3 3 5 3" xfId="23192"/>
    <cellStyle name="常规 7 2 8 2 2 2" xfId="23193"/>
    <cellStyle name="常规 26 7 2" xfId="23194"/>
    <cellStyle name="常规 31 7 2" xfId="23195"/>
    <cellStyle name="常规 2 3 3 3 3 6 2" xfId="23196"/>
    <cellStyle name="常规 2 3 3 3 3 7" xfId="23197"/>
    <cellStyle name="常规 2 2 2 2 2 3 3 3 3" xfId="23198"/>
    <cellStyle name="常规 6 3 2 11" xfId="23199"/>
    <cellStyle name="常规 3 2 3 2 4 4 3" xfId="23200"/>
    <cellStyle name="常规 3 8 2 3 2 2" xfId="23201"/>
    <cellStyle name="常规 8 3 8" xfId="23202"/>
    <cellStyle name="常规 3 3 4 2 8" xfId="23203"/>
    <cellStyle name="常规 2 4 2 4 3 4 2" xfId="23204"/>
    <cellStyle name="计算 2 3 2 2 2" xfId="23205"/>
    <cellStyle name="常规 2 3 3 3 4 3 2 2" xfId="23206"/>
    <cellStyle name="常规 6 2 3 3 9" xfId="23207"/>
    <cellStyle name="常规 7 2 5 2 3 3 2" xfId="23208"/>
    <cellStyle name="常规 6 5 3 3 4 3 2 2" xfId="23209"/>
    <cellStyle name="常规 6 12 2 2 4" xfId="23210"/>
    <cellStyle name="常规 6 12 2 2 4 2" xfId="23211"/>
    <cellStyle name="常规 2 3 3 3 4 4 2 2" xfId="23212"/>
    <cellStyle name="常规 6 12 2 2 5" xfId="23213"/>
    <cellStyle name="常规 6 12 2 3 4" xfId="23214"/>
    <cellStyle name="常规 7 2 4 4 2 3 3" xfId="23215"/>
    <cellStyle name="常规 7 2 4 3 2 6 2 3" xfId="23216"/>
    <cellStyle name="常规 12 4 5 2" xfId="23217"/>
    <cellStyle name="常规 2 3 3 3 4 6 2" xfId="23218"/>
    <cellStyle name="常规 7 2 5 2 6 3" xfId="23219"/>
    <cellStyle name="20% - 强调文字颜色 3 2 2 3" xfId="23220"/>
    <cellStyle name="常规 2 3 3 3 6" xfId="23221"/>
    <cellStyle name="常规 2 3 3 3 7" xfId="23222"/>
    <cellStyle name="20% - 强调文字颜色 3 2 2 4" xfId="23223"/>
    <cellStyle name="常规 2 4 2 3 2 2 6" xfId="23224"/>
    <cellStyle name="常规 21 5 3 2 3" xfId="23225"/>
    <cellStyle name="常规 2 3 3 4" xfId="23226"/>
    <cellStyle name="常规 2 4 3 2 3 4 3" xfId="23227"/>
    <cellStyle name="常规 2 3 3 4 2" xfId="23228"/>
    <cellStyle name="常规 6 13 3 5" xfId="23229"/>
    <cellStyle name="常规 3 2 2 3 2 2 3 5" xfId="23230"/>
    <cellStyle name="常规 3 2 2 2 2 4 5 2 2" xfId="23231"/>
    <cellStyle name="常规 6 2 2 2 4" xfId="23232"/>
    <cellStyle name="常规 9 5 3 6 2" xfId="23233"/>
    <cellStyle name="常规 2 2 9 2 4" xfId="23234"/>
    <cellStyle name="强调文字颜色 2 2 2 9 3" xfId="23235"/>
    <cellStyle name="常规 2 3 3 4 2 2 6" xfId="23236"/>
    <cellStyle name="常规 3 2 2 2 2 4 5 3" xfId="23237"/>
    <cellStyle name="常规 2 3 3 4 2 8" xfId="23238"/>
    <cellStyle name="常规 27 5 2 2" xfId="23239"/>
    <cellStyle name="常规 32 5 2 2" xfId="23240"/>
    <cellStyle name="常规 3 4 3 2 8" xfId="23241"/>
    <cellStyle name="常规 2 3 3 4 4 6" xfId="23242"/>
    <cellStyle name="常规 2 7 2 2 4 2 2" xfId="23243"/>
    <cellStyle name="常规 2 3 3 4 4 7" xfId="23244"/>
    <cellStyle name="常规 2 7 2 2 4 2 3" xfId="23245"/>
    <cellStyle name="强调文字颜色 6 2 8 2" xfId="23246"/>
    <cellStyle name="常规 2 3 3 4 5 3 2" xfId="23247"/>
    <cellStyle name="常规 4 5 2 3 4 2" xfId="23248"/>
    <cellStyle name="20% - 强调文字颜色 3 2 3 2 3 2" xfId="23249"/>
    <cellStyle name="常规 7 2 6 3 3 3" xfId="23250"/>
    <cellStyle name="20% - 强调文字颜色 3 2 3 3 2" xfId="23251"/>
    <cellStyle name="常规 2 3 3 4 6 2" xfId="23252"/>
    <cellStyle name="常规 4 5 2 4 3" xfId="23253"/>
    <cellStyle name="常规 2 3 4 3 2 3 2" xfId="23254"/>
    <cellStyle name="60% - 强调文字颜色 3 2 2 5 5" xfId="23255"/>
    <cellStyle name="20% - 强调文字颜色 3 2 3 4 2" xfId="23256"/>
    <cellStyle name="常规 4 5 2 5 3" xfId="23257"/>
    <cellStyle name="常规 2 3 3 4 7 2" xfId="23258"/>
    <cellStyle name="常规 2 3 4 3 2 4 2" xfId="23259"/>
    <cellStyle name="常规 2 3 3 5" xfId="23260"/>
    <cellStyle name="常规 2 3 3 5 2 5 2 2" xfId="23261"/>
    <cellStyle name="常规 10 2 8 5 2 2" xfId="23262"/>
    <cellStyle name="常规 2 3 3 5 2 5 3" xfId="23263"/>
    <cellStyle name="常规 2 3 3 5 3" xfId="23264"/>
    <cellStyle name="常规 7 4 3 2 10" xfId="23265"/>
    <cellStyle name="常规 2 3 3 5 3 2 3" xfId="23266"/>
    <cellStyle name="常规 2 3 3 5 3 4 2" xfId="23267"/>
    <cellStyle name="常规 2 3 3 5 3 5 2" xfId="23268"/>
    <cellStyle name="常规 2 3 3 5 3 6" xfId="23269"/>
    <cellStyle name="常规 2 3 3 5 3 6 2" xfId="23270"/>
    <cellStyle name="常规 2 3 3 5 3 6 3" xfId="23271"/>
    <cellStyle name="常规 6 7 3 2 4 2 2" xfId="23272"/>
    <cellStyle name="常规 2 3 3 5 3 7 3" xfId="23273"/>
    <cellStyle name="常规 6 7 4 3 2 2 2" xfId="23274"/>
    <cellStyle name="常规 2 3 3 5 3 8" xfId="23275"/>
    <cellStyle name="常规 27 6 3 2" xfId="23276"/>
    <cellStyle name="常规 2 3 3 5 3 8 2" xfId="23277"/>
    <cellStyle name="常规 27 6 3 2 2" xfId="23278"/>
    <cellStyle name="常规 3 10 2 3 2 2" xfId="23279"/>
    <cellStyle name="常规 6 3 11" xfId="23280"/>
    <cellStyle name="常规 5 2 3 2 2 4" xfId="23281"/>
    <cellStyle name="常规 45 5" xfId="23282"/>
    <cellStyle name="常规 50 5" xfId="23283"/>
    <cellStyle name="常规 3 3 3 4 2 2 2" xfId="23284"/>
    <cellStyle name="解释性文本 2 8 3" xfId="23285"/>
    <cellStyle name="常规 5 2 3 2 2 2 3 2 2" xfId="23286"/>
    <cellStyle name="常规 50 3 3 2 2" xfId="23287"/>
    <cellStyle name="常规 45 3 3 2 2" xfId="23288"/>
    <cellStyle name="20% - 强调文字颜色 3 2 4 2" xfId="23289"/>
    <cellStyle name="常规 2 3 3 5 5" xfId="23290"/>
    <cellStyle name="常规 2 3 4 3 3 2" xfId="23291"/>
    <cellStyle name="常规 6 5 3 3 9" xfId="23292"/>
    <cellStyle name="常规 8 2 2 3 2 6 3" xfId="23293"/>
    <cellStyle name="常规 2 3 3 5 5 3" xfId="23294"/>
    <cellStyle name="20% - 强调文字颜色 3 2 4 2 3" xfId="23295"/>
    <cellStyle name="常规 4 5 3 3 4" xfId="23296"/>
    <cellStyle name="常规 8 4 3 2 2" xfId="23297"/>
    <cellStyle name="常规 2 3 3 5 6" xfId="23298"/>
    <cellStyle name="20% - 强调文字颜色 3 2 4 3" xfId="23299"/>
    <cellStyle name="常规 6 4 3 3 2 5 3" xfId="23300"/>
    <cellStyle name="常规 8 4 3 2 2 2" xfId="23301"/>
    <cellStyle name="常规 10 2 3 2 2 2 2" xfId="23302"/>
    <cellStyle name="20% - 强调文字颜色 3 2 4 3 3" xfId="23303"/>
    <cellStyle name="常规 2 3 3 5 6 3" xfId="23304"/>
    <cellStyle name="常规 2 3 3 5 7" xfId="23305"/>
    <cellStyle name="20% - 强调文字颜色 3 2 4 4" xfId="23306"/>
    <cellStyle name="常规 6 6 3 5 2" xfId="23307"/>
    <cellStyle name="常规 2 3 3 6" xfId="23308"/>
    <cellStyle name="常规 2 3 3 6 3" xfId="23309"/>
    <cellStyle name="常规 6 6 3 5 2 3" xfId="23310"/>
    <cellStyle name="常规 2 3 3 6 5" xfId="23311"/>
    <cellStyle name="20% - 强调文字颜色 3 2 5 2" xfId="23312"/>
    <cellStyle name="20% - 强调文字颜色 3 2 5 2 2" xfId="23313"/>
    <cellStyle name="常规 4 5 4 3 3" xfId="23314"/>
    <cellStyle name="常规 2 3 3 6 5 2" xfId="23315"/>
    <cellStyle name="常规 2 3 4 3 4 2 2" xfId="23316"/>
    <cellStyle name="常规 7 3 5 2 2 3" xfId="23317"/>
    <cellStyle name="常规 2 3 3 6 5 2 2" xfId="23318"/>
    <cellStyle name="常规 32 7 3" xfId="23319"/>
    <cellStyle name="常规 27 7 3" xfId="23320"/>
    <cellStyle name="常规 2 3 3 6 5 3" xfId="23321"/>
    <cellStyle name="20% - 强调文字颜色 3 2 5 2 3" xfId="23322"/>
    <cellStyle name="常规 2 3 3 7 3" xfId="23323"/>
    <cellStyle name="常规 6 6 3 5 3 3" xfId="23324"/>
    <cellStyle name="常规 2 3 3 7 5 2" xfId="23325"/>
    <cellStyle name="20% - 强调文字颜色 3 2 6 2 2" xfId="23326"/>
    <cellStyle name="常规 4 5 5 3 3" xfId="23327"/>
    <cellStyle name="常规 2 3 3 9" xfId="23328"/>
    <cellStyle name="常规 6 6 3 5 5" xfId="23329"/>
    <cellStyle name="常规 2 3 3 9 2" xfId="23330"/>
    <cellStyle name="常规 6 6 3 5 5 2" xfId="23331"/>
    <cellStyle name="常规 6 3 7 5" xfId="23332"/>
    <cellStyle name="常规 2 8 2 2 4" xfId="23333"/>
    <cellStyle name="常规 2 3 4" xfId="23334"/>
    <cellStyle name="常规 2 3 4 2" xfId="23335"/>
    <cellStyle name="常规 2 4 2 3 2 3 4" xfId="23336"/>
    <cellStyle name="常规 2 3 4 2 2" xfId="23337"/>
    <cellStyle name="常规 2 4 2 3 2 3 4 2" xfId="23338"/>
    <cellStyle name="常规 2 3 4 2 2 2 2 2 2" xfId="23339"/>
    <cellStyle name="常规 3 2 2 4 3 4 2" xfId="23340"/>
    <cellStyle name="常规 4 2 5 2 4 2 2" xfId="23341"/>
    <cellStyle name="常规 2 2 3 3 2 2 2 2 3" xfId="23342"/>
    <cellStyle name="常规 6 10 3 4 4 2 2" xfId="23343"/>
    <cellStyle name="常规 2 4 2 10 2" xfId="23344"/>
    <cellStyle name="常规 2 2 6 3 3 7" xfId="23345"/>
    <cellStyle name="常规 15 3 3 3 4" xfId="23346"/>
    <cellStyle name="常规 2 3 4 2 2 2 3 2" xfId="23347"/>
    <cellStyle name="常规 2 3 4 2 2 2 4 2" xfId="23348"/>
    <cellStyle name="常规 2 3 4 2 2 2 4 2 2" xfId="23349"/>
    <cellStyle name="差 2" xfId="23350"/>
    <cellStyle name="常规 5 2 4 4 3 2 2" xfId="23351"/>
    <cellStyle name="常规 6 2 2 2 2 2" xfId="23352"/>
    <cellStyle name="60% - 强调文字颜色 1 2 6 2" xfId="23353"/>
    <cellStyle name="常规 32 2 4" xfId="23354"/>
    <cellStyle name="常规 27 2 4" xfId="23355"/>
    <cellStyle name="常规 7 3 3 6 3" xfId="23356"/>
    <cellStyle name="常规 20 3 3 2" xfId="23357"/>
    <cellStyle name="常规 15 3 3 2" xfId="23358"/>
    <cellStyle name="常规 3 6 10 3" xfId="23359"/>
    <cellStyle name="常规 9 2 5 3 4 2" xfId="23360"/>
    <cellStyle name="强调文字颜色 3 2 6 4 2" xfId="23361"/>
    <cellStyle name="常规 5 2 4 2 2 4 2 2" xfId="23362"/>
    <cellStyle name="常规 5 2 6 5 3" xfId="23363"/>
    <cellStyle name="常规 6 4 3 2" xfId="23364"/>
    <cellStyle name="常规 2 3 5 2 3" xfId="23365"/>
    <cellStyle name="常规 2 3 4 2 2 2 6 2" xfId="23366"/>
    <cellStyle name="常规 46 2 2 2 2" xfId="23367"/>
    <cellStyle name="常规 51 2 2 2 2" xfId="23368"/>
    <cellStyle name="常规 3 2 2 5 5" xfId="23369"/>
    <cellStyle name="常规 17 2 2 2 4" xfId="23370"/>
    <cellStyle name="常规 22 2 2 2 4" xfId="23371"/>
    <cellStyle name="常规 2 3 4 2 2 3 2 2 2" xfId="23372"/>
    <cellStyle name="常规 3 2 2 4 4 4 2" xfId="23373"/>
    <cellStyle name="常规 2 3 4 2 2 3 3 2" xfId="23374"/>
    <cellStyle name="常规 6 3 2 2 2 2 6 2 2" xfId="23375"/>
    <cellStyle name="常规 4 4 8" xfId="23376"/>
    <cellStyle name="常规 2 3 4 2 2 3 4" xfId="23377"/>
    <cellStyle name="常规 6 3 2 2 2 2 6 3" xfId="23378"/>
    <cellStyle name="常规 2 3 4 2 2 3 4 2" xfId="23379"/>
    <cellStyle name="常规 2 3 4 2 2 3 4 2 2" xfId="23380"/>
    <cellStyle name="常规 6 12 3 2 3 3" xfId="23381"/>
    <cellStyle name="常规 5 2 4 4 4 2 2" xfId="23382"/>
    <cellStyle name="常规 6 2 2 3 2 2" xfId="23383"/>
    <cellStyle name="常规 5 2 6 6 2 2" xfId="23384"/>
    <cellStyle name="常规 7 3 4 6 3" xfId="23385"/>
    <cellStyle name="常规 28 2 4" xfId="23386"/>
    <cellStyle name="常规 33 2 4" xfId="23387"/>
    <cellStyle name="常规 20 4 3 2" xfId="23388"/>
    <cellStyle name="常规 15 4 3 2" xfId="23389"/>
    <cellStyle name="常规 7 2 13" xfId="23390"/>
    <cellStyle name="常规 6 5 7 4 3" xfId="23391"/>
    <cellStyle name="常规 4 2 2 3 8 2" xfId="23392"/>
    <cellStyle name="常规 2 3 4 2 2 4 2 2" xfId="23393"/>
    <cellStyle name="常规 6 8 2 3 3" xfId="23394"/>
    <cellStyle name="常规 4 2 2 3 9" xfId="23395"/>
    <cellStyle name="常规 7 2 3 2 2 3 2" xfId="23396"/>
    <cellStyle name="常规 2 3 4 2 2 4 3" xfId="23397"/>
    <cellStyle name="常规 6 3 2 2 2 2 7 2" xfId="23398"/>
    <cellStyle name="常规 2 2 6 4 2 2" xfId="23399"/>
    <cellStyle name="常规 2 7 2 3 3 2 3" xfId="23400"/>
    <cellStyle name="常规 2 3 4 3 4 7" xfId="23401"/>
    <cellStyle name="常规 2 2 3 2 3 2 2 2" xfId="23402"/>
    <cellStyle name="常规 2 6 2 2 3 4 2 3" xfId="23403"/>
    <cellStyle name="常规 3 2 11 2" xfId="23404"/>
    <cellStyle name="常规 3 2 2 3 2 2 2 3" xfId="23405"/>
    <cellStyle name="常规 15 2 2 2 3 4 2" xfId="23406"/>
    <cellStyle name="常规 6 13 2 3" xfId="23407"/>
    <cellStyle name="强调文字颜色 1 2 6 3 2" xfId="23408"/>
    <cellStyle name="常规 2 2 3 2 4 3 4 3" xfId="23409"/>
    <cellStyle name="常规 6 5 2 3 2 2" xfId="23410"/>
    <cellStyle name="常规 6 5 2 3 2 2 2" xfId="23411"/>
    <cellStyle name="常规 2 7 3 3 3 3" xfId="23412"/>
    <cellStyle name="常规 8 6 2 2" xfId="23413"/>
    <cellStyle name="常规 6 5 2 3 2 3" xfId="23414"/>
    <cellStyle name="常规 2 3 4 2 3" xfId="23415"/>
    <cellStyle name="常规 4 2 3 2 8 2" xfId="23416"/>
    <cellStyle name="常规 2 4 3 3 2 4 2 2" xfId="23417"/>
    <cellStyle name="常规 2 3 4 2 3 3 2 2" xfId="23418"/>
    <cellStyle name="常规 4 2 3 2 9" xfId="23419"/>
    <cellStyle name="常规 7 2 3 2 3 2 2" xfId="23420"/>
    <cellStyle name="常规 2 4 3 3 2 4 3" xfId="23421"/>
    <cellStyle name="常规 2 3 4 2 3 3 3" xfId="23422"/>
    <cellStyle name="常规 4 2 3 3 8" xfId="23423"/>
    <cellStyle name="常规 2 4 3 3 2 5 2" xfId="23424"/>
    <cellStyle name="常规 2 3 4 2 3 4 3" xfId="23425"/>
    <cellStyle name="常规 6 5 2 3 3 2" xfId="23426"/>
    <cellStyle name="20% - 强调文字颜色 5 2 3 2 2 2" xfId="23427"/>
    <cellStyle name="常规 2 5 3 4 5 2 2" xfId="23428"/>
    <cellStyle name="常规 3 10 2 6 2 2" xfId="23429"/>
    <cellStyle name="常规 2 3 4 2 4" xfId="23430"/>
    <cellStyle name="常规 2 2 3 2 2 2 7" xfId="23431"/>
    <cellStyle name="常规 9 2 4 2 4" xfId="23432"/>
    <cellStyle name="常规 2 4 3 3 3 4 2" xfId="23433"/>
    <cellStyle name="常规 4 2 4 2 8" xfId="23434"/>
    <cellStyle name="常规 2 2 3 2 3 2 7" xfId="23435"/>
    <cellStyle name="常规 9 2 5 2 4" xfId="23436"/>
    <cellStyle name="常规 21 2 3 6 3" xfId="23437"/>
    <cellStyle name="常规 3 2 3 2 2 2" xfId="23438"/>
    <cellStyle name="常规 2 3 4 2 4 3 2 2" xfId="23439"/>
    <cellStyle name="常规 7 3 4 2 3 3 2" xfId="23440"/>
    <cellStyle name="常规 2 3 4 2 4 4 2" xfId="23441"/>
    <cellStyle name="常规 7 3 4 2 4 3" xfId="23442"/>
    <cellStyle name="常规 2 3 4 2 4 4 2 2" xfId="23443"/>
    <cellStyle name="常规 2 3 4 2 4 4 3" xfId="23444"/>
    <cellStyle name="常规 7 7 6 3" xfId="23445"/>
    <cellStyle name="强调文字颜色 6 2 2 5 4 2 2" xfId="23446"/>
    <cellStyle name="常规 56 4 2 2 2" xfId="23447"/>
    <cellStyle name="常规 2 9 2 2 4 2 2" xfId="23448"/>
    <cellStyle name="常规 2 9 4 3 2" xfId="23449"/>
    <cellStyle name="常规 7 5 8 3" xfId="23450"/>
    <cellStyle name="20% - 强调文字颜色 3 2 2 2 3 5" xfId="23451"/>
    <cellStyle name="常规 7 2 5 3 3 6" xfId="23452"/>
    <cellStyle name="常规 2 3 4 2 7 2" xfId="23453"/>
    <cellStyle name="常规 13 2 3 7" xfId="23454"/>
    <cellStyle name="常规 7 4 2 4 2 2" xfId="23455"/>
    <cellStyle name="常规 2 9 4 4 2" xfId="23456"/>
    <cellStyle name="常规 7 5 9 3" xfId="23457"/>
    <cellStyle name="20% - 强调文字颜色 3 2 2 2 3 6" xfId="23458"/>
    <cellStyle name="常规 2 3 4 2 7 3" xfId="23459"/>
    <cellStyle name="常规 2 3 4 3 2" xfId="23460"/>
    <cellStyle name="常规 2 4 3 2 3 5 2 2" xfId="23461"/>
    <cellStyle name="20% - 强调文字颜色 5 2 4 2" xfId="23462"/>
    <cellStyle name="常规 2 5 3 5 5" xfId="23463"/>
    <cellStyle name="常规 2 3 6 3 3 2" xfId="23464"/>
    <cellStyle name="常规 4 3 2 2 8" xfId="23465"/>
    <cellStyle name="常规 2 3 4 3 2 3 3 2" xfId="23466"/>
    <cellStyle name="好 3 2 9" xfId="23467"/>
    <cellStyle name="常规 2 3 4 3 2 3 4" xfId="23468"/>
    <cellStyle name="常规 2 3 4 3 2 4 4" xfId="23469"/>
    <cellStyle name="常规 2 3 4 3 3" xfId="23470"/>
    <cellStyle name="常规 2 4 3 4 2 4 2" xfId="23471"/>
    <cellStyle name="常规 4 3 3 2 8" xfId="23472"/>
    <cellStyle name="40% - 强调文字颜色 1 2 3 5" xfId="23473"/>
    <cellStyle name="常规 2 9 2 2 5" xfId="23474"/>
    <cellStyle name="60% - 强调文字颜色 5 2 2 4 4" xfId="23475"/>
    <cellStyle name="常规 7 3 7 6" xfId="23476"/>
    <cellStyle name="常规 2 9 2 3 5" xfId="23477"/>
    <cellStyle name="60% - 强调文字颜色 5 2 2 5 4" xfId="23478"/>
    <cellStyle name="40% - 强调文字颜色 1 2 4 5" xfId="23479"/>
    <cellStyle name="常规 2 9 2 4 5" xfId="23480"/>
    <cellStyle name="40% - 强调文字颜色 1 2 5 5" xfId="23481"/>
    <cellStyle name="常规 2 3 4 3 4" xfId="23482"/>
    <cellStyle name="常规 2 3 4 3 4 4 2" xfId="23483"/>
    <cellStyle name="常规 7 3 5 2 4 3" xfId="23484"/>
    <cellStyle name="常规 2 3 4 3 4 6 2" xfId="23485"/>
    <cellStyle name="常规 6 4 2 3 2 2 2 3" xfId="23486"/>
    <cellStyle name="20% - 强调文字颜色 5 2 3 3 3 2" xfId="23487"/>
    <cellStyle name="常规 6 5 2 4 4 2" xfId="23488"/>
    <cellStyle name="常规 3 3 3 3 2 4" xfId="23489"/>
    <cellStyle name="常规 3 2 2 2 2 2 3 3" xfId="23490"/>
    <cellStyle name="常规 2 3 4 3 7" xfId="23491"/>
    <cellStyle name="常规 7 9 2 3 2" xfId="23492"/>
    <cellStyle name="常规 6 3 2 2 6 2 2" xfId="23493"/>
    <cellStyle name="常规 2 3 4 3 9 2" xfId="23494"/>
    <cellStyle name="常规 2 3 4 4" xfId="23495"/>
    <cellStyle name="常规 2 4 3 2 3 5 3" xfId="23496"/>
    <cellStyle name="常规 3 3 3 10" xfId="23497"/>
    <cellStyle name="常规 2 3 4 4 2" xfId="23498"/>
    <cellStyle name="常规 2 3 4 4 2 2" xfId="23499"/>
    <cellStyle name="常规 2 3 4 4 5" xfId="23500"/>
    <cellStyle name="常规 2 3 4 4 2 3 2" xfId="23501"/>
    <cellStyle name="常规 2 3 4 4 6 2" xfId="23502"/>
    <cellStyle name="常规 4 6 2 4 3" xfId="23503"/>
    <cellStyle name="常规 2 3 4 4 2 3 2 2" xfId="23504"/>
    <cellStyle name="40% - 强调文字颜色 1 2 2 3 2 3" xfId="23505"/>
    <cellStyle name="常规 2 3 4 4 6 2 2" xfId="23506"/>
    <cellStyle name="常规 2 3 4 4 2 3 3" xfId="23507"/>
    <cellStyle name="常规 2 3 4 4 6 3" xfId="23508"/>
    <cellStyle name="常规 2 3 4 4 2 4" xfId="23509"/>
    <cellStyle name="常规 2 3 4 4 7" xfId="23510"/>
    <cellStyle name="常规 2 3 4 4 2 4 2" xfId="23511"/>
    <cellStyle name="常规 4 6 2 5 3" xfId="23512"/>
    <cellStyle name="常规 2 3 4 4 7 2" xfId="23513"/>
    <cellStyle name="常规 49 2 2 3" xfId="23514"/>
    <cellStyle name="常规 54 2 2 3" xfId="23515"/>
    <cellStyle name="好 4" xfId="23516"/>
    <cellStyle name="常规 2 3 4 4 2 4 2 2" xfId="23517"/>
    <cellStyle name="常规 2 3 4 4 2 4 3" xfId="23518"/>
    <cellStyle name="常规 6 7 3 2 6 2 2" xfId="23519"/>
    <cellStyle name="常规 3 2 2 2 3 2 4" xfId="23520"/>
    <cellStyle name="常规 18 2 2 3" xfId="23521"/>
    <cellStyle name="常规 23 2 2 3" xfId="23522"/>
    <cellStyle name="常规 3 2 2 3 2 4 2 2 2" xfId="23523"/>
    <cellStyle name="常规 2 2 3 2 3 3 3" xfId="23524"/>
    <cellStyle name="常规 6 15 2 2 2" xfId="23525"/>
    <cellStyle name="常规 2 3 4 4 2 5 2 2" xfId="23526"/>
    <cellStyle name="常规 2 3 4 4 2 5 3" xfId="23527"/>
    <cellStyle name="常规 2 3 4 4 2 6 2" xfId="23528"/>
    <cellStyle name="常规 2 3 4 4 2 7" xfId="23529"/>
    <cellStyle name="常规 2 3 4 4 3 2" xfId="23530"/>
    <cellStyle name="常规 2 3 4 5 5" xfId="23531"/>
    <cellStyle name="常规 45 3 4 2 2" xfId="23532"/>
    <cellStyle name="常规 50 3 4 2 2" xfId="23533"/>
    <cellStyle name="常规 5 2 3 2 2 2 4 2 2" xfId="23534"/>
    <cellStyle name="常规 2 3 4 4 3 2 2" xfId="23535"/>
    <cellStyle name="常规 4 6 3 3 3" xfId="23536"/>
    <cellStyle name="常规 2 3 4 5 5 2" xfId="23537"/>
    <cellStyle name="常规 2 2 10 4" xfId="23538"/>
    <cellStyle name="常规 2 3 4 5 5 2 2" xfId="23539"/>
    <cellStyle name="40% - 强调文字颜色 1 2 3 2 2 3" xfId="23540"/>
    <cellStyle name="常规 8 6 5 2 2" xfId="23541"/>
    <cellStyle name="常规 3 8 3" xfId="23542"/>
    <cellStyle name="常规 3 2 2 2 4 2 6 2" xfId="23543"/>
    <cellStyle name="常规 2 3 4 4 3 2 3" xfId="23544"/>
    <cellStyle name="常规 2 3 4 5 5 3" xfId="23545"/>
    <cellStyle name="常规 2 3 4 4 3 3 2" xfId="23546"/>
    <cellStyle name="常规 2 3 4 5 6 2" xfId="23547"/>
    <cellStyle name="常规 2 3 4 4 3 4" xfId="23548"/>
    <cellStyle name="常规 2 3 4 5 7" xfId="23549"/>
    <cellStyle name="常规 2 3 4 4 3 4 2" xfId="23550"/>
    <cellStyle name="常规 2 3 4 4 3 6 2" xfId="23551"/>
    <cellStyle name="常规 2 3 4 4 3 6 3" xfId="23552"/>
    <cellStyle name="常规 2 3 4 4 3 7" xfId="23553"/>
    <cellStyle name="常规 6 5 2 5 3 2 2" xfId="23554"/>
    <cellStyle name="注释 2 2 2 9 2 2" xfId="23555"/>
    <cellStyle name="常规 6 2 4 6 2" xfId="23556"/>
    <cellStyle name="常规 2 3 4 4 3 8" xfId="23557"/>
    <cellStyle name="常规 7 3 4 9 2 2" xfId="23558"/>
    <cellStyle name="常规 28 5 3 2" xfId="23559"/>
    <cellStyle name="常规 2 3 4 2 2 7 2" xfId="23560"/>
    <cellStyle name="常规 2 3 4 4 4" xfId="23561"/>
    <cellStyle name="常规 4 6 2 2 3" xfId="23562"/>
    <cellStyle name="常规 2 3 4 4 4 2" xfId="23563"/>
    <cellStyle name="常规 2 3 4 6 5" xfId="23564"/>
    <cellStyle name="常规 2 2 3 12" xfId="23565"/>
    <cellStyle name="常规 4 6 2 2 3 2" xfId="23566"/>
    <cellStyle name="常规 2 3 4 4 4 2 2" xfId="23567"/>
    <cellStyle name="常规 2 3 4 6 5 2" xfId="23568"/>
    <cellStyle name="常规 4 6 4 3 3" xfId="23569"/>
    <cellStyle name="常规 2 9 6 2 2" xfId="23570"/>
    <cellStyle name="常规 4 5 10" xfId="23571"/>
    <cellStyle name="常规 7 7 7 3" xfId="23572"/>
    <cellStyle name="常规 7 2 5 5 4 2" xfId="23573"/>
    <cellStyle name="常规 6 2 3 11" xfId="23574"/>
    <cellStyle name="常规 15 4 2 8" xfId="23575"/>
    <cellStyle name="常规 2 3 4 5 4 2" xfId="23576"/>
    <cellStyle name="常规 4 6 3 2 3" xfId="23577"/>
    <cellStyle name="常规 2 3 4 5 4 2 2" xfId="23578"/>
    <cellStyle name="常规 2 8 3" xfId="23579"/>
    <cellStyle name="常规 3 3 5 2 5 3" xfId="23580"/>
    <cellStyle name="常规 6 4 2 2 2 6" xfId="23581"/>
    <cellStyle name="常规 8 4 4 2 2 2" xfId="23582"/>
    <cellStyle name="常规 2 2 2 4 2 2 5 2" xfId="23583"/>
    <cellStyle name="常规 2 2 2 4 2 2 6" xfId="23584"/>
    <cellStyle name="常规 8 4 4 2 3" xfId="23585"/>
    <cellStyle name="常规 15 4 2 6 2" xfId="23586"/>
    <cellStyle name="常规 6 6 3 6 2" xfId="23587"/>
    <cellStyle name="常规 2 3 4 6" xfId="23588"/>
    <cellStyle name="常规 2 4 3 3 2 8" xfId="23589"/>
    <cellStyle name="好 2 7 4 2" xfId="23590"/>
    <cellStyle name="常规 3 2 7 3" xfId="23591"/>
    <cellStyle name="常规 2 2 2 2 2 5 2 3" xfId="23592"/>
    <cellStyle name="常规 2 4 3 3 2 8 2" xfId="23593"/>
    <cellStyle name="常规 2 3 4 6 2" xfId="23594"/>
    <cellStyle name="常规 6 6 3 6 2 2" xfId="23595"/>
    <cellStyle name="好 2 7 4 2 2" xfId="23596"/>
    <cellStyle name="链接单元格 2 2 3 2 3" xfId="23597"/>
    <cellStyle name="常规 3 2 7 3 2" xfId="23598"/>
    <cellStyle name="常规 2 3 4 6 2 2" xfId="23599"/>
    <cellStyle name="常规 6 6 3 6 2 2 2" xfId="23600"/>
    <cellStyle name="好 2 7 4 3" xfId="23601"/>
    <cellStyle name="常规 3 2 7 4" xfId="23602"/>
    <cellStyle name="常规 2 2 3 10" xfId="23603"/>
    <cellStyle name="常规 2 3 4 6 3" xfId="23604"/>
    <cellStyle name="常规 6 6 3 6 2 3" xfId="23605"/>
    <cellStyle name="常规 4 6 4 2 3" xfId="23606"/>
    <cellStyle name="常规 2 2 3 11 2" xfId="23607"/>
    <cellStyle name="常规 2 3 4 6 4 2" xfId="23608"/>
    <cellStyle name="常规 2 2 8 6" xfId="23609"/>
    <cellStyle name="40% - 强调文字颜色 6 14" xfId="23610"/>
    <cellStyle name="常规 3 3 2 6 2 3" xfId="23611"/>
    <cellStyle name="常规 3 13 2 2 2" xfId="23612"/>
    <cellStyle name="常规 7 2 7 5" xfId="23613"/>
    <cellStyle name="常规 29 2 2 3 3" xfId="23614"/>
    <cellStyle name="常规 34 2 2 3 3" xfId="23615"/>
    <cellStyle name="常规 6 6 3 6 4 3" xfId="23616"/>
    <cellStyle name="常规 2 3 4 8 3" xfId="23617"/>
    <cellStyle name="常规 27 4 8" xfId="23618"/>
    <cellStyle name="常规 6 4 3 2 4 3 2 2" xfId="23619"/>
    <cellStyle name="常规 15 3 5 6" xfId="23620"/>
    <cellStyle name="常规 3 3 2 6 3 3" xfId="23621"/>
    <cellStyle name="强调文字颜色 3 2 2 2 2" xfId="23622"/>
    <cellStyle name="常规 2 3 4 9 2" xfId="23623"/>
    <cellStyle name="常规 2 2 10 9" xfId="23624"/>
    <cellStyle name="常规 6 6 3 6 5 2" xfId="23625"/>
    <cellStyle name="常规 2 3 4 3 2 2 3 2" xfId="23626"/>
    <cellStyle name="好 2 2 9" xfId="23627"/>
    <cellStyle name="常规 2 3 4 9 2 2" xfId="23628"/>
    <cellStyle name="常规 2 3 4 9 3" xfId="23629"/>
    <cellStyle name="警告文本 2 8 2 2" xfId="23630"/>
    <cellStyle name="常规 2 3 5" xfId="23631"/>
    <cellStyle name="常规 2 3 5 2" xfId="23632"/>
    <cellStyle name="常规 2 4 2 3 2 4 4" xfId="23633"/>
    <cellStyle name="常规 7 2 2 2 3 2 3" xfId="23634"/>
    <cellStyle name="常规 2 3 5 2 2 2 2" xfId="23635"/>
    <cellStyle name="常规 5 2 10" xfId="23636"/>
    <cellStyle name="常规 15 2 2 4 6" xfId="23637"/>
    <cellStyle name="常规 6 9 3 4 3 3" xfId="23638"/>
    <cellStyle name="常规 5 3 2 7 3" xfId="23639"/>
    <cellStyle name="常规 2 3 5 2 2 3 2" xfId="23640"/>
    <cellStyle name="常规 2 4 2 4 6 2" xfId="23641"/>
    <cellStyle name="常规 5 4 2 4 3" xfId="23642"/>
    <cellStyle name="常规 7 2 4 2 2 2 2" xfId="23643"/>
    <cellStyle name="常规 5 2 2 2 9" xfId="23644"/>
    <cellStyle name="常规 28 2 2 7" xfId="23645"/>
    <cellStyle name="常规 33 2 2 7" xfId="23646"/>
    <cellStyle name="常规 5 5 3 3 4" xfId="23647"/>
    <cellStyle name="20% - 强调文字颜色 4 2 4 2 3" xfId="23648"/>
    <cellStyle name="常规 2 8 2 3 3 2 3" xfId="23649"/>
    <cellStyle name="常规 2 3 5 2 2 5 2 2" xfId="23650"/>
    <cellStyle name="常规 21 2 2 2 2 2 2" xfId="23651"/>
    <cellStyle name="常规 2 3 5 2 2 6" xfId="23652"/>
    <cellStyle name="常规 21 2 2 2 3" xfId="23653"/>
    <cellStyle name="常规 16 2 2 2 3" xfId="23654"/>
    <cellStyle name="常规 2 3 5 2 2 6 2" xfId="23655"/>
    <cellStyle name="常规 21 2 2 2 3 2" xfId="23656"/>
    <cellStyle name="常规 6 2 2 2 5 3 3" xfId="23657"/>
    <cellStyle name="常规 6 5 3 3 2 2" xfId="23658"/>
    <cellStyle name="常规 21 2 2 2 4" xfId="23659"/>
    <cellStyle name="常规 2 3 5 2 2 7" xfId="23660"/>
    <cellStyle name="常规 15 2 3 8" xfId="23661"/>
    <cellStyle name="常规 2 3 5 2 6 2 2" xfId="23662"/>
    <cellStyle name="常规 7 4 4 4 2 3" xfId="23663"/>
    <cellStyle name="常规 10 3 5 5 2 2" xfId="23664"/>
    <cellStyle name="常规 2 3 4 2 2 5 3" xfId="23665"/>
    <cellStyle name="常规 2 3 2 2 3 3 2 2" xfId="23666"/>
    <cellStyle name="常规 2 3 5 2 3 2" xfId="23667"/>
    <cellStyle name="常规 13 3 5 4" xfId="23668"/>
    <cellStyle name="常规 22 3 5 2 2" xfId="23669"/>
    <cellStyle name="常规 17 3 5 2 2" xfId="23670"/>
    <cellStyle name="常规 8 2 3 2 2 6" xfId="23671"/>
    <cellStyle name="常规 2 4 2 5 5" xfId="23672"/>
    <cellStyle name="常规 45 4 2 2 2" xfId="23673"/>
    <cellStyle name="常规 50 4 2 2 2" xfId="23674"/>
    <cellStyle name="常规 5 2 3 2 2 3 2 2 2" xfId="23675"/>
    <cellStyle name="常规 10 5 4 3 2" xfId="23676"/>
    <cellStyle name="常规 59 3" xfId="23677"/>
    <cellStyle name="常规 64 3" xfId="23678"/>
    <cellStyle name="常规 2 5 6 7 2" xfId="23679"/>
    <cellStyle name="常规 5 2 3 2 8" xfId="23680"/>
    <cellStyle name="常规 2 4 4 3 2 4 2" xfId="23681"/>
    <cellStyle name="常规 7 2 4 2 3 2 2" xfId="23682"/>
    <cellStyle name="常规 5 2 3 2 9" xfId="23683"/>
    <cellStyle name="20% - 强调文字颜色 6 6" xfId="23684"/>
    <cellStyle name="常规 22 2 2" xfId="23685"/>
    <cellStyle name="常规 17 2 2" xfId="23686"/>
    <cellStyle name="20% - 强调文字颜色 6 2 3 4" xfId="23687"/>
    <cellStyle name="常规 5 2 3 3 8" xfId="23688"/>
    <cellStyle name="常规 3 8 2 3 5" xfId="23689"/>
    <cellStyle name="常规 2 3 3 3 2 2 2 2 2" xfId="23690"/>
    <cellStyle name="常规 8 3 2 4" xfId="23691"/>
    <cellStyle name="常规 6 4 3 2 2 3 2 2 2" xfId="23692"/>
    <cellStyle name="常规 2 3 5 2 3 4 2" xfId="23693"/>
    <cellStyle name="常规 2 2 2 2 2 2 2 4 3" xfId="23694"/>
    <cellStyle name="常规 7 5 2 7" xfId="23695"/>
    <cellStyle name="常规 8 6 8" xfId="23696"/>
    <cellStyle name="常规 3 8 2 3 5 2" xfId="23697"/>
    <cellStyle name="常规 2 6 3 9 2" xfId="23698"/>
    <cellStyle name="常规 3 8 2 3 6" xfId="23699"/>
    <cellStyle name="常规 15 3 4 5 2" xfId="23700"/>
    <cellStyle name="常规 27 3 7 2" xfId="23701"/>
    <cellStyle name="常规 6 4 3 2 2 3 2 3" xfId="23702"/>
    <cellStyle name="常规 21 2 2 3 2" xfId="23703"/>
    <cellStyle name="常规 16 2 2 3 2" xfId="23704"/>
    <cellStyle name="常规 2 3 5 2 3 5" xfId="23705"/>
    <cellStyle name="常规 3 4 4 3 2 3" xfId="23706"/>
    <cellStyle name="常规 3 2 2 3 3 2 3 2" xfId="23707"/>
    <cellStyle name="常规 2 2 2 2 2 3 4 2" xfId="23708"/>
    <cellStyle name="常规 21 2 2 3 3" xfId="23709"/>
    <cellStyle name="常规 16 2 2 3 3" xfId="23710"/>
    <cellStyle name="常规 2 3 5 2 3 6" xfId="23711"/>
    <cellStyle name="常规 3 2 2 3 3 2 3 3" xfId="23712"/>
    <cellStyle name="常规 2 3 5 2 6" xfId="23713"/>
    <cellStyle name="常规 7 2 12 2 2" xfId="23714"/>
    <cellStyle name="常规 11 6 2 3 5 2" xfId="23715"/>
    <cellStyle name="常规 2 3 5 2 8" xfId="23716"/>
    <cellStyle name="常规 2 2 9 5 4 2" xfId="23717"/>
    <cellStyle name="常规 5 3 2 2 5 2" xfId="23718"/>
    <cellStyle name="常规 2 3 5 3 2" xfId="23719"/>
    <cellStyle name="常规 13 4 4 4" xfId="23720"/>
    <cellStyle name="常规 2 3 5 3 2 2" xfId="23721"/>
    <cellStyle name="20% - 强调文字颜色 4 2 3 2" xfId="23722"/>
    <cellStyle name="常规 2 4 3 4 5" xfId="23723"/>
    <cellStyle name="常规 2 3 5 3 2 3" xfId="23724"/>
    <cellStyle name="20% - 强调文字颜色 4 2 3 3" xfId="23725"/>
    <cellStyle name="常规 2 4 3 4 6" xfId="23726"/>
    <cellStyle name="60% - 强调文字颜色 1 2 5 4" xfId="23727"/>
    <cellStyle name="常规 2 3 5 3 3 2 2" xfId="23728"/>
    <cellStyle name="20% - 强调文字颜色 4 2 4 2 2" xfId="23729"/>
    <cellStyle name="常规 2 4 3 5 5 2" xfId="23730"/>
    <cellStyle name="常规 33 2 2 6" xfId="23731"/>
    <cellStyle name="常规 28 2 2 6" xfId="23732"/>
    <cellStyle name="常规 5 5 3 3 3" xfId="23733"/>
    <cellStyle name="常规 2 3 5 3 3 3" xfId="23734"/>
    <cellStyle name="20% - 强调文字颜色 4 2 4 3" xfId="23735"/>
    <cellStyle name="常规 2 4 3 5 6" xfId="23736"/>
    <cellStyle name="60% - 强调文字颜色 6 2 2 5 6" xfId="23737"/>
    <cellStyle name="常规 2 4 2 2 2 2 3 3" xfId="23738"/>
    <cellStyle name="常规 15 4 4 5 3" xfId="23739"/>
    <cellStyle name="常规 3 9 2 3 7" xfId="23740"/>
    <cellStyle name="常规 2 3 5 3 4 2" xfId="23741"/>
    <cellStyle name="常规 2 4 3 6 5" xfId="23742"/>
    <cellStyle name="20% - 强调文字颜色 4 2 5 2" xfId="23743"/>
    <cellStyle name="常规 7 4 5 2 2 3" xfId="23744"/>
    <cellStyle name="常规 2 3 5 3 4 2 2" xfId="23745"/>
    <cellStyle name="常规 5 5 4 3 3" xfId="23746"/>
    <cellStyle name="常规 2 4 3 6 5 2" xfId="23747"/>
    <cellStyle name="20% - 强调文字颜色 4 2 5 2 2" xfId="23748"/>
    <cellStyle name="常规 2 18 3" xfId="23749"/>
    <cellStyle name="常规 7 4 5 3 2 3" xfId="23750"/>
    <cellStyle name="常规 2 3 5 3 5 2 2" xfId="23751"/>
    <cellStyle name="常规 2 3 5 3 5 3" xfId="23752"/>
    <cellStyle name="常规 2 3 5 3 7" xfId="23753"/>
    <cellStyle name="常规 2 3 5 4 2" xfId="23754"/>
    <cellStyle name="常规 2 3 5 4 4" xfId="23755"/>
    <cellStyle name="常规 4 7 2 2 3" xfId="23756"/>
    <cellStyle name="常规 2 3 5 4 4 2" xfId="23757"/>
    <cellStyle name="常规 2 4 2 2 2 3 3 3" xfId="23758"/>
    <cellStyle name="常规 3 3 2 2 3 5 3" xfId="23759"/>
    <cellStyle name="常规 2 3 5 4 4 2 2" xfId="23760"/>
    <cellStyle name="常规 15 2 4 3 4 2 2" xfId="23761"/>
    <cellStyle name="常规 4 18" xfId="23762"/>
    <cellStyle name="常规 2 3 5 4 4 3" xfId="23763"/>
    <cellStyle name="常规 2 3 5 4 5 2 2" xfId="23764"/>
    <cellStyle name="常规 3 3 2 2 4 5 3" xfId="23765"/>
    <cellStyle name="常规 2 3 5 4 5 3" xfId="23766"/>
    <cellStyle name="常规 2 3 5 5 2 2" xfId="23767"/>
    <cellStyle name="常规 2 3 5 5 3" xfId="23768"/>
    <cellStyle name="常规 4 18 2" xfId="23769"/>
    <cellStyle name="常规 6 6 3 7 2 2" xfId="23770"/>
    <cellStyle name="常规 2 3 5 6 2" xfId="23771"/>
    <cellStyle name="常规 2 3 5 7 3" xfId="23772"/>
    <cellStyle name="常规 2 5 2 2 6 2" xfId="23773"/>
    <cellStyle name="常规 2 3 6 2" xfId="23774"/>
    <cellStyle name="常规 7 2 2 2 3 3 3" xfId="23775"/>
    <cellStyle name="常规 55 2 3 4 2" xfId="23776"/>
    <cellStyle name="常规 4 2 3 2 2 2 4" xfId="23777"/>
    <cellStyle name="常规 2 3 6 2 2 2" xfId="23778"/>
    <cellStyle name="常规 14 3 4 4" xfId="23779"/>
    <cellStyle name="常规 7 2 3 7 5" xfId="23780"/>
    <cellStyle name="20% - 强调文字颜色 1 2 3 3 4" xfId="23781"/>
    <cellStyle name="常规 2 5 2 4 5" xfId="23782"/>
    <cellStyle name="常规 2 5 2 4 5 3" xfId="23783"/>
    <cellStyle name="20% - 强调文字颜色 1 2 3 3 4 3" xfId="23784"/>
    <cellStyle name="常规 6 4 2 3 4" xfId="23785"/>
    <cellStyle name="常规 7 3 3 10" xfId="23786"/>
    <cellStyle name="常规 6 5 3 2 4 2 3" xfId="23787"/>
    <cellStyle name="计算 2 2 7 2" xfId="23788"/>
    <cellStyle name="常规 4 5 2 3 2 2" xfId="23789"/>
    <cellStyle name="常规 7 2 3 7 6" xfId="23790"/>
    <cellStyle name="常规 4 2 3 2 2 2 5" xfId="23791"/>
    <cellStyle name="常规 2 3 6 2 2 3" xfId="23792"/>
    <cellStyle name="常规 2 5 2 4 6" xfId="23793"/>
    <cellStyle name="20% - 强调文字颜色 1 2 3 3 5" xfId="23794"/>
    <cellStyle name="常规 6 3 3 3 2 6 2 2" xfId="23795"/>
    <cellStyle name="常规 6 2 2 2 8" xfId="23796"/>
    <cellStyle name="常规 58 2 5 2 2" xfId="23797"/>
    <cellStyle name="常规 4 5 2 3 2 2 2" xfId="23798"/>
    <cellStyle name="常规 4 5 2 3 2 3" xfId="23799"/>
    <cellStyle name="常规 13 3 7 2" xfId="23800"/>
    <cellStyle name="常规 7 2 3 7 7" xfId="23801"/>
    <cellStyle name="常规 4 2 3 2 2 2 6" xfId="23802"/>
    <cellStyle name="常规 2 3 6 2 2 4" xfId="23803"/>
    <cellStyle name="常规 2 5 2 4 7" xfId="23804"/>
    <cellStyle name="20% - 强调文字颜色 1 2 3 3 6" xfId="23805"/>
    <cellStyle name="常规 6 2 2 3 8" xfId="23806"/>
    <cellStyle name="常规 6 3 2 3 4 2 3" xfId="23807"/>
    <cellStyle name="常规 2 3 6 2 2 4 2" xfId="23808"/>
    <cellStyle name="常规 4 2 3 2 2 2 6 2" xfId="23809"/>
    <cellStyle name="常规 2 3 6 2 2 5" xfId="23810"/>
    <cellStyle name="常规 16 3 2 2 2" xfId="23811"/>
    <cellStyle name="常规 21 3 2 2 2" xfId="23812"/>
    <cellStyle name="常规 4 2 3 2 2 2 7" xfId="23813"/>
    <cellStyle name="常规 6 2 2 4 8" xfId="23814"/>
    <cellStyle name="好 2 5" xfId="23815"/>
    <cellStyle name="常规 6 3 2 3 4 3 3" xfId="23816"/>
    <cellStyle name="常规 2 3 6 2 2 5 2" xfId="23817"/>
    <cellStyle name="常规 21 3 2 2 2 2" xfId="23818"/>
    <cellStyle name="常规 2 3 6 2 2 6" xfId="23819"/>
    <cellStyle name="常规 21 3 2 2 3" xfId="23820"/>
    <cellStyle name="常规 2 3 6 2 3" xfId="23821"/>
    <cellStyle name="常规 55 2 3 5" xfId="23822"/>
    <cellStyle name="常规 7 3 10" xfId="23823"/>
    <cellStyle name="常规 4 2 3 2 2 3 4 2" xfId="23824"/>
    <cellStyle name="常规 7 3 10 2 2" xfId="23825"/>
    <cellStyle name="常规 2 3 6 2 3 2 2" xfId="23826"/>
    <cellStyle name="20% - 强调文字颜色 1 2 4 3 3" xfId="23827"/>
    <cellStyle name="常规 2 5 3 4 4" xfId="23828"/>
    <cellStyle name="常规 2 3 3 4 5 2 2" xfId="23829"/>
    <cellStyle name="常规 4 5 2 3 3 2" xfId="23830"/>
    <cellStyle name="20% - 强调文字颜色 3 2 3 2 2 2" xfId="23831"/>
    <cellStyle name="常规 7 2 6 3 2 3" xfId="23832"/>
    <cellStyle name="常规 6 2 3 2 8" xfId="23833"/>
    <cellStyle name="常规 6 4 3 3 2 3 4" xfId="23834"/>
    <cellStyle name="常规 58 2 6 2 2" xfId="23835"/>
    <cellStyle name="常规 7 3 2 3 9" xfId="23836"/>
    <cellStyle name="常规 4 5 2 3 3 2 2" xfId="23837"/>
    <cellStyle name="40% - 强调文字颜色 2 2 3 3 5" xfId="23838"/>
    <cellStyle name="常规 2 2 2 2 2 3 2 3" xfId="23839"/>
    <cellStyle name="常规 2 3 2 6 2" xfId="23840"/>
    <cellStyle name="常规 6 6 3 4 2 2" xfId="23841"/>
    <cellStyle name="常规 6 2 3 3 8" xfId="23842"/>
    <cellStyle name="常规 22 2 3 2 2 2" xfId="23843"/>
    <cellStyle name="常规 17 2 3 2 2 2" xfId="23844"/>
    <cellStyle name="常规 2 3 6 2 3 4 2" xfId="23845"/>
    <cellStyle name="常规 2 3 6 2 3 5" xfId="23846"/>
    <cellStyle name="常规 21 3 2 3 2" xfId="23847"/>
    <cellStyle name="常规 15 2 2 4 2 3" xfId="23848"/>
    <cellStyle name="常规 9 2 2 2 2 6 2" xfId="23849"/>
    <cellStyle name="常规 3 3 4 2 3 2 2" xfId="23850"/>
    <cellStyle name="常规 2 3 6 2 3 5 2" xfId="23851"/>
    <cellStyle name="常规 21 3 2 3 2 2" xfId="23852"/>
    <cellStyle name="常规 2 3 6 2 3 6" xfId="23853"/>
    <cellStyle name="常规 21 3 2 3 3" xfId="23854"/>
    <cellStyle name="常规 6 5 4 3 3 2" xfId="23855"/>
    <cellStyle name="常规 2 3 6 2 5" xfId="23856"/>
    <cellStyle name="常规 7 3 12" xfId="23857"/>
    <cellStyle name="常规 56 4 4 2 2" xfId="23858"/>
    <cellStyle name="常规 7 9 6 3" xfId="23859"/>
    <cellStyle name="常规 2 3 6 2 7 2" xfId="23860"/>
    <cellStyle name="常规 7 2 4 3 2 2 4 2 3" xfId="23861"/>
    <cellStyle name="常规 48 3 5 2" xfId="23862"/>
    <cellStyle name="常规 53 3 5 2" xfId="23863"/>
    <cellStyle name="常规 2 3 6 3" xfId="23864"/>
    <cellStyle name="常规 2 3 6 3 2" xfId="23865"/>
    <cellStyle name="常规 14 4 4 4" xfId="23866"/>
    <cellStyle name="常规 2 3 6 3 2 2" xfId="23867"/>
    <cellStyle name="常规 2 5 3 4 5" xfId="23868"/>
    <cellStyle name="20% - 强调文字颜色 5 2 3 2" xfId="23869"/>
    <cellStyle name="常规 4 5 2 4 2 2" xfId="23870"/>
    <cellStyle name="常规 2 3 6 3 2 3" xfId="23871"/>
    <cellStyle name="20% - 强调文字颜色 5 2 3 3" xfId="23872"/>
    <cellStyle name="常规 2 5 3 4 6" xfId="23873"/>
    <cellStyle name="常规 2 3 6 3 3" xfId="23874"/>
    <cellStyle name="常规 2 3 6 3 4 2" xfId="23875"/>
    <cellStyle name="常规 2 3 6 3 7" xfId="23876"/>
    <cellStyle name="常规 2 3 6 4" xfId="23877"/>
    <cellStyle name="常规 2 3 6 4 2 2" xfId="23878"/>
    <cellStyle name="常规 2 3 6 4 3" xfId="23879"/>
    <cellStyle name="常规 2 3 6 4 4" xfId="23880"/>
    <cellStyle name="常规 2 3 6 5 3" xfId="23881"/>
    <cellStyle name="常规 6 7 2 2 2 2 2 2 2" xfId="23882"/>
    <cellStyle name="常规 2 3 6 8" xfId="23883"/>
    <cellStyle name="常规 5 2 3 2 7 2" xfId="23884"/>
    <cellStyle name="常规 55 3" xfId="23885"/>
    <cellStyle name="常规 60 3" xfId="23886"/>
    <cellStyle name="强调文字颜色 2 2 3 9 2 2" xfId="23887"/>
    <cellStyle name="常规 2 3 6 9" xfId="23888"/>
    <cellStyle name="常规 60 4" xfId="23889"/>
    <cellStyle name="常规 55 4" xfId="23890"/>
    <cellStyle name="常规 5 2 3 2 7 3" xfId="23891"/>
    <cellStyle name="常规 3 2 2 2 2 4 7" xfId="23892"/>
    <cellStyle name="常规 10 3 3 2 2 2" xfId="23893"/>
    <cellStyle name="常规 2 5 2 2 6 3" xfId="23894"/>
    <cellStyle name="常规 2 3 7" xfId="23895"/>
    <cellStyle name="链接单元格 2 9 2" xfId="23896"/>
    <cellStyle name="常规 15 3 5 4 2" xfId="23897"/>
    <cellStyle name="常规 27 4 6 2" xfId="23898"/>
    <cellStyle name="常规 32 4 6 2" xfId="23899"/>
    <cellStyle name="常规 2 3 7 2 3 2 2" xfId="23900"/>
    <cellStyle name="常规 8 3 3 7 3" xfId="23901"/>
    <cellStyle name="常规 4 2 4 3 2 2 2" xfId="23902"/>
    <cellStyle name="常规 2 3 7 2 4 2" xfId="23903"/>
    <cellStyle name="常规 2 3 7 2 4 2 2" xfId="23904"/>
    <cellStyle name="常规 3 10 6 3" xfId="23905"/>
    <cellStyle name="常规 27 6 6" xfId="23906"/>
    <cellStyle name="常规 2 3 7 2 5 2" xfId="23907"/>
    <cellStyle name="常规 4 2 4 3 4 2" xfId="23908"/>
    <cellStyle name="常规 27 6 6 2" xfId="23909"/>
    <cellStyle name="常规 2 3 7 2 5 2 2" xfId="23910"/>
    <cellStyle name="常规 3 11 6 3" xfId="23911"/>
    <cellStyle name="常规 27 6 7" xfId="23912"/>
    <cellStyle name="常规 2 3 7 2 5 3" xfId="23913"/>
    <cellStyle name="计算 2 2 2 2 2" xfId="23914"/>
    <cellStyle name="常规 9 6 2 8 2 2" xfId="23915"/>
    <cellStyle name="常规 2 4 2 3 3 4 2" xfId="23916"/>
    <cellStyle name="常规 3 2 4 2 8" xfId="23917"/>
    <cellStyle name="常规 4 5 3 4 2 2" xfId="23918"/>
    <cellStyle name="常规 33 4 6" xfId="23919"/>
    <cellStyle name="常规 28 4 6" xfId="23920"/>
    <cellStyle name="常规 2 3 7 3 3 2" xfId="23921"/>
    <cellStyle name="常规 2 4 2 2 2 3 2" xfId="23922"/>
    <cellStyle name="常规 2 3 7 3 3 2 2" xfId="23923"/>
    <cellStyle name="常规 2 4 2 2 2 3 2 2" xfId="23924"/>
    <cellStyle name="常规 33 4 6 2" xfId="23925"/>
    <cellStyle name="常规 28 4 6 2" xfId="23926"/>
    <cellStyle name="常规 2 3 7 3 4" xfId="23927"/>
    <cellStyle name="常规 2 4 2 2 2 4" xfId="23928"/>
    <cellStyle name="常规 28 5 6" xfId="23929"/>
    <cellStyle name="常规 2 3 7 3 4 2" xfId="23930"/>
    <cellStyle name="常规 2 4 2 2 2 4 2" xfId="23931"/>
    <cellStyle name="常规 2 4 2 2 2 5 2" xfId="23932"/>
    <cellStyle name="常规 2 3 7 3 5 2" xfId="23933"/>
    <cellStyle name="常规 2 3 7 6 2 2" xfId="23934"/>
    <cellStyle name="常规 2 4 2 2 5 2 2" xfId="23935"/>
    <cellStyle name="常规 36 3 6" xfId="23936"/>
    <cellStyle name="常规 41 3 6" xfId="23937"/>
    <cellStyle name="常规 6 2 2 2 2 4 2" xfId="23938"/>
    <cellStyle name="常规 6 2 2 2 3 4" xfId="23939"/>
    <cellStyle name="常规 3 2 2 3 2 2 3 2 2" xfId="23940"/>
    <cellStyle name="常规 6 13 3 2 2" xfId="23941"/>
    <cellStyle name="常规 6 2 2 2 3 5" xfId="23942"/>
    <cellStyle name="常规 3 2 2 3 2 2 3 2 3" xfId="23943"/>
    <cellStyle name="常规 6 13 3 2 3" xfId="23944"/>
    <cellStyle name="常规 6 2 2 2 4 4" xfId="23945"/>
    <cellStyle name="常规 6 13 3 3 2" xfId="23946"/>
    <cellStyle name="常规 3 2 2 3 2 2 3 3 2" xfId="23947"/>
    <cellStyle name="强调文字颜色 1 2 6 4 2 2" xfId="23948"/>
    <cellStyle name="常规 6 2 2 2 4 4 2" xfId="23949"/>
    <cellStyle name="常规 3 2 2 3 2 2 3 3 2 2" xfId="23950"/>
    <cellStyle name="常规 6 13 3 3 2 2" xfId="23951"/>
    <cellStyle name="常规 6 2 2 2 4 5" xfId="23952"/>
    <cellStyle name="常规 3 2 2 3 2 2 3 3 3" xfId="23953"/>
    <cellStyle name="常规 6 13 3 3 3" xfId="23954"/>
    <cellStyle name="常规 8 2 3 2 3 2 2" xfId="23955"/>
    <cellStyle name="常规 2 3 8 5 3" xfId="23956"/>
    <cellStyle name="强调文字颜色 3 2 3 2 2 2" xfId="23957"/>
    <cellStyle name="常规 7 4 4 2 10" xfId="23958"/>
    <cellStyle name="常规 2 4 2 3 4 3" xfId="23959"/>
    <cellStyle name="常规 6 12 7" xfId="23960"/>
    <cellStyle name="常规 2 6 3 2 2 2 2" xfId="23961"/>
    <cellStyle name="常规 2 4 2 3 5" xfId="23962"/>
    <cellStyle name="常规 2 3 8 6" xfId="23963"/>
    <cellStyle name="常规 59 7 2" xfId="23964"/>
    <cellStyle name="常规 2 5 2 3 5 2 3" xfId="23965"/>
    <cellStyle name="常规 2 2 2 2 3 2 2 5 2 2" xfId="23966"/>
    <cellStyle name="常规 6 13 3 4 2" xfId="23967"/>
    <cellStyle name="常规 6 2 2 2 5 4" xfId="23968"/>
    <cellStyle name="常规 3 2 2 3 2 2 3 4 2" xfId="23969"/>
    <cellStyle name="常规 2 3 8 7" xfId="23970"/>
    <cellStyle name="常规 2 4 2 3 6" xfId="23971"/>
    <cellStyle name="常规 6 2 2 3 2 4 2" xfId="23972"/>
    <cellStyle name="检查单元格 2 2 10 3" xfId="23973"/>
    <cellStyle name="常规 6 2 2 3 3 4" xfId="23974"/>
    <cellStyle name="常规 6 13 4 2 2" xfId="23975"/>
    <cellStyle name="常规 3 2 2 3 2 2 4 2 2" xfId="23976"/>
    <cellStyle name="常规 3 4 3 4" xfId="23977"/>
    <cellStyle name="常规 6 2 2 2 3 2 3" xfId="23978"/>
    <cellStyle name="常规 17 3 2 2 4 2 2" xfId="23979"/>
    <cellStyle name="常规 13 3 2 7 2" xfId="23980"/>
    <cellStyle name="常规 6 2 2 3 3 4 2" xfId="23981"/>
    <cellStyle name="常规 2 2 3 2 3 2 5 2" xfId="23982"/>
    <cellStyle name="常规 9 2 5 2 2 2" xfId="23983"/>
    <cellStyle name="常规 6 2 2 3 3 5" xfId="23984"/>
    <cellStyle name="标题 5 2" xfId="23985"/>
    <cellStyle name="常规 6 2 2 3 4 4 2" xfId="23986"/>
    <cellStyle name="常规 6 2 2 3 4 5" xfId="23987"/>
    <cellStyle name="标题 6 2" xfId="23988"/>
    <cellStyle name="常规 8 2 3 2 4 2 2" xfId="23989"/>
    <cellStyle name="常规 2 4 2 4 4 3" xfId="23990"/>
    <cellStyle name="常规 2 3 9 5 3" xfId="23991"/>
    <cellStyle name="强调文字颜色 3 2 3 3 2 2" xfId="23992"/>
    <cellStyle name="常规 5 4 2 2 4" xfId="23993"/>
    <cellStyle name="常规 13 3 4 4" xfId="23994"/>
    <cellStyle name="常规 2 3 5 2 2 2" xfId="23995"/>
    <cellStyle name="常规 2 3 9 6" xfId="23996"/>
    <cellStyle name="常规 2 4 2 4 5" xfId="23997"/>
    <cellStyle name="常规 2 3 9 6 2" xfId="23998"/>
    <cellStyle name="常规 5 4 2 3 3" xfId="23999"/>
    <cellStyle name="常规 2 4 2 4 5 2" xfId="24000"/>
    <cellStyle name="常规 2 3 5 2 2 3" xfId="24001"/>
    <cellStyle name="常规 2 3 9 7" xfId="24002"/>
    <cellStyle name="常规 2 4 2 4 6" xfId="24003"/>
    <cellStyle name="适中 2 4 5" xfId="24004"/>
    <cellStyle name="常规 2 4 10 3" xfId="24005"/>
    <cellStyle name="常规 2 4 2" xfId="24006"/>
    <cellStyle name="常规 7 3 5 3 4 2" xfId="24007"/>
    <cellStyle name="常规 4 2 2 2 2 3 3" xfId="24008"/>
    <cellStyle name="常规 15 3 2 2 3 3 2" xfId="24009"/>
    <cellStyle name="常规 2 4 2 2" xfId="24010"/>
    <cellStyle name="常规 2 9 2 6 3" xfId="24011"/>
    <cellStyle name="60% - 强调文字颜色 5 2 2 8 2" xfId="24012"/>
    <cellStyle name="常规 2 3 7 3 2" xfId="24013"/>
    <cellStyle name="常规 2 4 2 2 2 2" xfId="24014"/>
    <cellStyle name="常规 28 3 6" xfId="24015"/>
    <cellStyle name="常规 33 3 6" xfId="24016"/>
    <cellStyle name="常规 2 4 2 2 2 2 2" xfId="24017"/>
    <cellStyle name="常规 15 4 4 4" xfId="24018"/>
    <cellStyle name="常规 2 3 7 3 2 2" xfId="24019"/>
    <cellStyle name="常规 33 3 7" xfId="24020"/>
    <cellStyle name="常规 28 3 7" xfId="24021"/>
    <cellStyle name="常规 15 4 4 5" xfId="24022"/>
    <cellStyle name="常规 2 4 2 2 2 2 3" xfId="24023"/>
    <cellStyle name="常规 2 3 7 3 2 3" xfId="24024"/>
    <cellStyle name="常规 2 17 3" xfId="24025"/>
    <cellStyle name="常规 2 4 3 6 4 2" xfId="24026"/>
    <cellStyle name="常规 5 5 4 2 3" xfId="24027"/>
    <cellStyle name="常规 43 2 3" xfId="24028"/>
    <cellStyle name="常规 38 2 3" xfId="24029"/>
    <cellStyle name="常规 2 9 2 4 5 2" xfId="24030"/>
    <cellStyle name="常规 28 3 8" xfId="24031"/>
    <cellStyle name="常规 15 4 4 6" xfId="24032"/>
    <cellStyle name="常规 2 4 2 2 2 2 4" xfId="24033"/>
    <cellStyle name="常规 2 26" xfId="24034"/>
    <cellStyle name="常规 3 3 4 2 2 2 2" xfId="24035"/>
    <cellStyle name="常规 2 3 3 5 4 2 2" xfId="24036"/>
    <cellStyle name="常规 4 5 3 2 3 2" xfId="24037"/>
    <cellStyle name="常规 7 2 7 2 2 3" xfId="24038"/>
    <cellStyle name="常规 38 4" xfId="24039"/>
    <cellStyle name="常规 43 4" xfId="24040"/>
    <cellStyle name="解释性文本 2 6 2" xfId="24041"/>
    <cellStyle name="解释性文本 2 6 2 2" xfId="24042"/>
    <cellStyle name="常规 2 2 2 2 11" xfId="24043"/>
    <cellStyle name="常规 38 4 2" xfId="24044"/>
    <cellStyle name="常规 43 4 2" xfId="24045"/>
    <cellStyle name="常规 3 3 3 2 2 2 2 2 2" xfId="24046"/>
    <cellStyle name="常规 11 6 4" xfId="24047"/>
    <cellStyle name="常规 2 4 2 2 2 2 5 2 2" xfId="24048"/>
    <cellStyle name="常规 5 3 2 2 2 4 2 2" xfId="24049"/>
    <cellStyle name="常规 38 4 3" xfId="24050"/>
    <cellStyle name="常规 43 4 3" xfId="24051"/>
    <cellStyle name="常规 38 5" xfId="24052"/>
    <cellStyle name="常规 43 5" xfId="24053"/>
    <cellStyle name="解释性文本 2 6 3" xfId="24054"/>
    <cellStyle name="常规 3 3 3 2 2 2 2 3" xfId="24055"/>
    <cellStyle name="常规 28 4 7" xfId="24056"/>
    <cellStyle name="常规 33 4 7" xfId="24057"/>
    <cellStyle name="常规 2 4 2 2 2 3 3" xfId="24058"/>
    <cellStyle name="常规 2 3 7 3 3 3" xfId="24059"/>
    <cellStyle name="常规 39 2 2" xfId="24060"/>
    <cellStyle name="常规 44 2 2" xfId="24061"/>
    <cellStyle name="常规 4 3 4 2 5 3" xfId="24062"/>
    <cellStyle name="常规 2 4 2 2 2 3 3 2" xfId="24063"/>
    <cellStyle name="常规 2 4 2 2 2 3 3 2 2" xfId="24064"/>
    <cellStyle name="常规 39 2 3" xfId="24065"/>
    <cellStyle name="常规 44 2 3" xfId="24066"/>
    <cellStyle name="常规 7 2 4 3 7" xfId="24067"/>
    <cellStyle name="常规 6 3 3 3 6 2 2" xfId="24068"/>
    <cellStyle name="常规 2 4 2 2 2 3 4 2 2" xfId="24069"/>
    <cellStyle name="常规 44 4" xfId="24070"/>
    <cellStyle name="常规 39 4" xfId="24071"/>
    <cellStyle name="好 2 5 4 2 2" xfId="24072"/>
    <cellStyle name="解释性文本 2 7 2" xfId="24073"/>
    <cellStyle name="常规 2 2 2 3 2 4 3" xfId="24074"/>
    <cellStyle name="常规 7 6 2 7 2 3" xfId="24075"/>
    <cellStyle name="常规 44 4 2" xfId="24076"/>
    <cellStyle name="常规 39 4 2" xfId="24077"/>
    <cellStyle name="解释性文本 2 7 2 2" xfId="24078"/>
    <cellStyle name="常规 3 3 3 2 2 2 3 2 2" xfId="24079"/>
    <cellStyle name="常规 12 6 4" xfId="24080"/>
    <cellStyle name="常规 4 2 4 4 3 2 2" xfId="24081"/>
    <cellStyle name="常规 3 3 3 2 2 2 3 3" xfId="24082"/>
    <cellStyle name="常规 6 5 2 4 3 2 2" xfId="24083"/>
    <cellStyle name="常规 28 5 6 2" xfId="24084"/>
    <cellStyle name="常规 2 4 2 2 2 4 2 2" xfId="24085"/>
    <cellStyle name="常规 2 3 7 3 4 2 2" xfId="24086"/>
    <cellStyle name="输入 2 5 2 2" xfId="24087"/>
    <cellStyle name="常规 45 2" xfId="24088"/>
    <cellStyle name="常规 50 2" xfId="24089"/>
    <cellStyle name="常规 28 5 7" xfId="24090"/>
    <cellStyle name="常规 2 4 2 2 2 4 3" xfId="24091"/>
    <cellStyle name="常规 2 3 7 3 4 3" xfId="24092"/>
    <cellStyle name="常规 6 5 2 4 3 2 3" xfId="24093"/>
    <cellStyle name="常规 2 2 3 3 2 3 2 2" xfId="24094"/>
    <cellStyle name="常规 2 3 7 3 5" xfId="24095"/>
    <cellStyle name="常规 2 4 2 2 2 5" xfId="24096"/>
    <cellStyle name="强调文字颜色 5 2 7 3" xfId="24097"/>
    <cellStyle name="常规 2 6 2 5 2 3" xfId="24098"/>
    <cellStyle name="常规 4 4 4 2 2 2" xfId="24099"/>
    <cellStyle name="常规 47 2" xfId="24100"/>
    <cellStyle name="常规 52 2" xfId="24101"/>
    <cellStyle name="常规 6 3 2" xfId="24102"/>
    <cellStyle name="常规 2 4 2 2 2 7" xfId="24103"/>
    <cellStyle name="常规 5 2 5 4 3" xfId="24104"/>
    <cellStyle name="常规 6 3 2 2" xfId="24105"/>
    <cellStyle name="常规 4 2 2 2 2 3 3 3" xfId="24106"/>
    <cellStyle name="常规 2 3 7 4" xfId="24107"/>
    <cellStyle name="常规 2 4 2 2 3" xfId="24108"/>
    <cellStyle name="常规 2 5 2 2 3 2 2" xfId="24109"/>
    <cellStyle name="常规 3 3 7 4 2 2" xfId="24110"/>
    <cellStyle name="常规 2 3 7 4 2" xfId="24111"/>
    <cellStyle name="常规 2 4 2 2 3 2" xfId="24112"/>
    <cellStyle name="常规 7 8 2 3 5" xfId="24113"/>
    <cellStyle name="常规 2 10 2 5 2" xfId="24114"/>
    <cellStyle name="常规 7 2 3 10 2" xfId="24115"/>
    <cellStyle name="常规 2 4 2 2 3 3" xfId="24116"/>
    <cellStyle name="常规 2 3 7 4 3" xfId="24117"/>
    <cellStyle name="常规 2 4 2 2 3 4" xfId="24118"/>
    <cellStyle name="常规 2 4 2 2 3 4 3" xfId="24119"/>
    <cellStyle name="常规 6 5 2 4 3 3 3" xfId="24120"/>
    <cellStyle name="常规 2 2 3 3 2 3 3 2" xfId="24121"/>
    <cellStyle name="常规 2 4 2 2 3 5" xfId="24122"/>
    <cellStyle name="常规 2 4 2 2 3 5 3" xfId="24123"/>
    <cellStyle name="常规 2 4 2 2 3 6" xfId="24124"/>
    <cellStyle name="常规 2 4 2 2 3 6 2" xfId="24125"/>
    <cellStyle name="常规 6 4 2" xfId="24126"/>
    <cellStyle name="常规 2 4 2 2 3 7" xfId="24127"/>
    <cellStyle name="常规 2 3 7 5" xfId="24128"/>
    <cellStyle name="常规 2 4 2 2 4" xfId="24129"/>
    <cellStyle name="常规 2 4 2 2 4 2" xfId="24130"/>
    <cellStyle name="常规 2 3 7 5 2" xfId="24131"/>
    <cellStyle name="常规 2 4 2 2 4 3" xfId="24132"/>
    <cellStyle name="常规 2 3 7 5 3" xfId="24133"/>
    <cellStyle name="常规 6 5 2 4 3 4 2" xfId="24134"/>
    <cellStyle name="常规 2 4 2 2 4 4 3" xfId="24135"/>
    <cellStyle name="常规 2 4 2 2 4 5 2" xfId="24136"/>
    <cellStyle name="常规 2 4 2 2 4 5 2 2" xfId="24137"/>
    <cellStyle name="常规 2 4 2 2 4 5 3" xfId="24138"/>
    <cellStyle name="常规 2 4 2 2 4 6" xfId="24139"/>
    <cellStyle name="常规 8 2 3 2 2 3 2 2 2" xfId="24140"/>
    <cellStyle name="常规 3 3 5 6 2 2" xfId="24141"/>
    <cellStyle name="常规 6 5 2" xfId="24142"/>
    <cellStyle name="常规 2 2 4 2 3" xfId="24143"/>
    <cellStyle name="常规 2 3 7 6" xfId="24144"/>
    <cellStyle name="常规 2 4 2 2 5" xfId="24145"/>
    <cellStyle name="常规 6 6 3 9 2" xfId="24146"/>
    <cellStyle name="常规 2 3 7 6 2" xfId="24147"/>
    <cellStyle name="常规 2 4 2 2 5 2" xfId="24148"/>
    <cellStyle name="常规 6 6 3 9 2 2" xfId="24149"/>
    <cellStyle name="常规 2 4 2 2 5 3" xfId="24150"/>
    <cellStyle name="常规 2 3 7 6 3" xfId="24151"/>
    <cellStyle name="常规 7 3 3 3 2 6" xfId="24152"/>
    <cellStyle name="常规 2 3 7 7 2" xfId="24153"/>
    <cellStyle name="常规 2 4 2 2 6 2" xfId="24154"/>
    <cellStyle name="常规 6 5 2 5 2" xfId="24155"/>
    <cellStyle name="常规 21 4 2 2 5" xfId="24156"/>
    <cellStyle name="60% - 强调文字颜色 2 2 11" xfId="24157"/>
    <cellStyle name="常规 3 13 2 2" xfId="24158"/>
    <cellStyle name="常规 2 2 5 4 2 2 2" xfId="24159"/>
    <cellStyle name="常规 7 3 3 3 2 7" xfId="24160"/>
    <cellStyle name="常规 2 4 2 2 6 3" xfId="24161"/>
    <cellStyle name="常规 7 3 3 9 2" xfId="24162"/>
    <cellStyle name="常规 27 5 3" xfId="24163"/>
    <cellStyle name="常规 32 5 3" xfId="24164"/>
    <cellStyle name="常规 4 4 2 2 5 2 2" xfId="24165"/>
    <cellStyle name="常规 61 3" xfId="24166"/>
    <cellStyle name="常规 56 3" xfId="24167"/>
    <cellStyle name="常规 5 2 3 2 8 2" xfId="24168"/>
    <cellStyle name="常规 2 4 2 2 7" xfId="24169"/>
    <cellStyle name="常规 2 3 7 8" xfId="24170"/>
    <cellStyle name="常规 27 5 3 2" xfId="24171"/>
    <cellStyle name="常规 7 3 3 9 2 2" xfId="24172"/>
    <cellStyle name="常规 7 3 3 3 3 6" xfId="24173"/>
    <cellStyle name="常规 2 4 2 2 7 2" xfId="24174"/>
    <cellStyle name="常规 3 6 4 4" xfId="24175"/>
    <cellStyle name="常规 3 13 3 2" xfId="24176"/>
    <cellStyle name="常规 7 3 3 3 3 7" xfId="24177"/>
    <cellStyle name="常规 2 4 2 2 7 3" xfId="24178"/>
    <cellStyle name="常规 2 4 2 3" xfId="24179"/>
    <cellStyle name="常规 6 6 2 2 2 2 4 2" xfId="24180"/>
    <cellStyle name="常规 2 2 2 2 2 2 6 3" xfId="24181"/>
    <cellStyle name="常规 8 2 4 2 3 3" xfId="24182"/>
    <cellStyle name="常规 2 4 3 2 4 3 2" xfId="24183"/>
    <cellStyle name="常规 3 2 2 6 6 2" xfId="24184"/>
    <cellStyle name="常规 2 10 3 4" xfId="24185"/>
    <cellStyle name="常规 6 6 2 2 2 2 4 2 2" xfId="24186"/>
    <cellStyle name="常规 2 4 2 3 2" xfId="24187"/>
    <cellStyle name="常规 2 3 8 3" xfId="24188"/>
    <cellStyle name="常规 8 2 4 2 3 3 2" xfId="24189"/>
    <cellStyle name="常规 6 3 2 2 5 5" xfId="24190"/>
    <cellStyle name="常规 2 4 3 2 4 3 2 2" xfId="24191"/>
    <cellStyle name="常规 6 6 3 6 6" xfId="24192"/>
    <cellStyle name="常规 2 9 3 6 3" xfId="24193"/>
    <cellStyle name="60% - 强调文字颜色 5 2 3 8 2" xfId="24194"/>
    <cellStyle name="常规 2 3 8 3 2" xfId="24195"/>
    <cellStyle name="常规 2 4 2 3 2 2" xfId="24196"/>
    <cellStyle name="注释 3" xfId="24197"/>
    <cellStyle name="常规 2 10 3 4 2" xfId="24198"/>
    <cellStyle name="常规 2 4 2 3 2 3 2" xfId="24199"/>
    <cellStyle name="常规 2 4 2 3 2 3 2 2" xfId="24200"/>
    <cellStyle name="常规 6 5 2 4 4 2 2" xfId="24201"/>
    <cellStyle name="常规 3 3 3 3 2 4 2" xfId="24202"/>
    <cellStyle name="常规 3 2 2 2 2 2 3 3 2" xfId="24203"/>
    <cellStyle name="常规 5 2 2 2 4 4" xfId="24204"/>
    <cellStyle name="常规 5 2 3 2 2 3" xfId="24205"/>
    <cellStyle name="常规 45 4" xfId="24206"/>
    <cellStyle name="常规 50 4" xfId="24207"/>
    <cellStyle name="解释性文本 2 8 2" xfId="24208"/>
    <cellStyle name="常规 4 2 2 2 2 3 4 3" xfId="24209"/>
    <cellStyle name="常规 2 4 2 3 3" xfId="24210"/>
    <cellStyle name="常规 2 3 8 4" xfId="24211"/>
    <cellStyle name="常规 2 4 2 3 3 2" xfId="24212"/>
    <cellStyle name="常规 2 3 8 4 2" xfId="24213"/>
    <cellStyle name="常规 2 4 2 3 3 3" xfId="24214"/>
    <cellStyle name="常规 2 3 8 4 3" xfId="24215"/>
    <cellStyle name="常规 2 3 8 5" xfId="24216"/>
    <cellStyle name="常规 2 4 2 3 4" xfId="24217"/>
    <cellStyle name="常规 2 5 2 3 5 2 2" xfId="24218"/>
    <cellStyle name="好 2 9" xfId="24219"/>
    <cellStyle name="常规 2 3 8 5 2" xfId="24220"/>
    <cellStyle name="常规 2 4 2 3 4 2" xfId="24221"/>
    <cellStyle name="常规 2 3 8 6 2" xfId="24222"/>
    <cellStyle name="常规 2 4 2 3 5 2" xfId="24223"/>
    <cellStyle name="好 3 9" xfId="24224"/>
    <cellStyle name="检查单元格 2 13" xfId="24225"/>
    <cellStyle name="常规 27 6 2 2" xfId="24226"/>
    <cellStyle name="常规 32 6 2 2" xfId="24227"/>
    <cellStyle name="常规 7 3 3 4 2 6" xfId="24228"/>
    <cellStyle name="常规 2 4 2 3 6 2" xfId="24229"/>
    <cellStyle name="常规 3 7 3 4" xfId="24230"/>
    <cellStyle name="常规 27 6 3" xfId="24231"/>
    <cellStyle name="常规 32 6 3" xfId="24232"/>
    <cellStyle name="常规 4 5 4 3 2 2" xfId="24233"/>
    <cellStyle name="常规 22 4 2 3 2 3" xfId="24234"/>
    <cellStyle name="常规 2 4 2 3 7" xfId="24235"/>
    <cellStyle name="常规 2 2 2 3 3 6" xfId="24236"/>
    <cellStyle name="常规 23 2 5 3" xfId="24237"/>
    <cellStyle name="常规 3 2 3 3 2 2 3 2" xfId="24238"/>
    <cellStyle name="注释 12" xfId="24239"/>
    <cellStyle name="常规 4 2 2 2 2 5 2" xfId="24240"/>
    <cellStyle name="常规 3 3 4 2 3 5" xfId="24241"/>
    <cellStyle name="常规 7 6 6 2 2" xfId="24242"/>
    <cellStyle name="常规 7 3 3 4 3 6" xfId="24243"/>
    <cellStyle name="常规 2 4 2 3 7 2" xfId="24244"/>
    <cellStyle name="常规 3 2 3 3 2 2 5 2" xfId="24245"/>
    <cellStyle name="常规 4 2 2 2 2 7 2" xfId="24246"/>
    <cellStyle name="强调文字颜色 5 2 4 2 2 2" xfId="24247"/>
    <cellStyle name="常规 6 9 4 3 3 3" xfId="24248"/>
    <cellStyle name="常规 2 4 2 3 9 2" xfId="24249"/>
    <cellStyle name="常规 6 6 2 2 2 2 4 3" xfId="24250"/>
    <cellStyle name="常规 2 4 2 4" xfId="24251"/>
    <cellStyle name="常规 8 2 4 2 3 4" xfId="24252"/>
    <cellStyle name="常规 2 4 3 2 4 3 3" xfId="24253"/>
    <cellStyle name="常规 2 9 4 6 3" xfId="24254"/>
    <cellStyle name="常规 2 4 2 4 2 2" xfId="24255"/>
    <cellStyle name="常规 2 3 9 3 2" xfId="24256"/>
    <cellStyle name="常规 2 4 2 4 2 7" xfId="24257"/>
    <cellStyle name="常规 2 3 9 4 2" xfId="24258"/>
    <cellStyle name="常规 2 4 2 4 3 2" xfId="24259"/>
    <cellStyle name="常规 2 4 2 4 3 6 3" xfId="24260"/>
    <cellStyle name="常规 7 2 2 3 4 4 2" xfId="24261"/>
    <cellStyle name="常规 2 4 2 4 3 7" xfId="24262"/>
    <cellStyle name="常规 6 8 3 2 2 2 2" xfId="24263"/>
    <cellStyle name="常规 2 4 2 4 3 7 3" xfId="24264"/>
    <cellStyle name="常规 7 2 2 3 4 5 2" xfId="24265"/>
    <cellStyle name="常规 2 4 2 4 4" xfId="24266"/>
    <cellStyle name="常规 2 3 9 5" xfId="24267"/>
    <cellStyle name="常规 2 3 9 5 2" xfId="24268"/>
    <cellStyle name="常规 2 4 2 4 4 2" xfId="24269"/>
    <cellStyle name="常规 5 4 2 2 3" xfId="24270"/>
    <cellStyle name="常规 3 2 3 3 2 3 3 2" xfId="24271"/>
    <cellStyle name="常规 4 2 2 2 3 5 2" xfId="24272"/>
    <cellStyle name="常规 12 3 2 2 5 2" xfId="24273"/>
    <cellStyle name="常规 2 4 2 5 2 2" xfId="24274"/>
    <cellStyle name="常规 12 3 2 2 6 2" xfId="24275"/>
    <cellStyle name="常规 2 4 2 5 3 2" xfId="24276"/>
    <cellStyle name="常规 2 4 2 5 4" xfId="24277"/>
    <cellStyle name="常规 12 3 2 2 7" xfId="24278"/>
    <cellStyle name="常规 9 2 4 2 4 2 2" xfId="24279"/>
    <cellStyle name="常规 2 4 2 5 4 2" xfId="24280"/>
    <cellStyle name="常规 5 4 3 2 3" xfId="24281"/>
    <cellStyle name="常规 27 8 2 2" xfId="24282"/>
    <cellStyle name="常规 8 5 2 2 2 2" xfId="24283"/>
    <cellStyle name="常规 9 2 2 2 2 3 3 3" xfId="24284"/>
    <cellStyle name="常规 2 4 2 6 2 2" xfId="24285"/>
    <cellStyle name="常规 6 6 4 4 2 2 2" xfId="24286"/>
    <cellStyle name="常规 7 2 4 3 4 3 2 3" xfId="24287"/>
    <cellStyle name="常规 2 4 2 6 4 2" xfId="24288"/>
    <cellStyle name="常规 5 4 4 2 3" xfId="24289"/>
    <cellStyle name="常规 3 2 2 5 6" xfId="24290"/>
    <cellStyle name="常规 46 2 2 2 3" xfId="24291"/>
    <cellStyle name="常规 51 2 2 2 3" xfId="24292"/>
    <cellStyle name="常规 8 5 2 3 2" xfId="24293"/>
    <cellStyle name="常规 8 5 2 3 2 2" xfId="24294"/>
    <cellStyle name="常规 2 4 2 6 7 2 2" xfId="24295"/>
    <cellStyle name="常规 8 2 3 2 2" xfId="24296"/>
    <cellStyle name="常规 8 5 2 3 5" xfId="24297"/>
    <cellStyle name="常规 8 7 4 3" xfId="24298"/>
    <cellStyle name="输入 2 2 2 4 2 2" xfId="24299"/>
    <cellStyle name="检查单元格 2 2 2 11" xfId="24300"/>
    <cellStyle name="常规 8 2 5" xfId="24301"/>
    <cellStyle name="常规 2 4 2 6 9" xfId="24302"/>
    <cellStyle name="常规 3 2 2 3 3 2 4 3" xfId="24303"/>
    <cellStyle name="常规 3 2 2 2 2 3 3 2" xfId="24304"/>
    <cellStyle name="常规 3 3 3 4 2 3" xfId="24305"/>
    <cellStyle name="常规 6 3 3 2 3 2 2 2" xfId="24306"/>
    <cellStyle name="常规 22 11" xfId="24307"/>
    <cellStyle name="常规 17 11" xfId="24308"/>
    <cellStyle name="常规 2 4 2 8 2" xfId="24309"/>
    <cellStyle name="常规 6 6 4 4 4 2" xfId="24310"/>
    <cellStyle name="常规 2 4 2 9" xfId="24311"/>
    <cellStyle name="常规 6 6 4 4 5" xfId="24312"/>
    <cellStyle name="常规 3 2 2 2 2 3 4 2" xfId="24313"/>
    <cellStyle name="常规 3 3 3 4 3 3" xfId="24314"/>
    <cellStyle name="常规 2 4 2 9 2" xfId="24315"/>
    <cellStyle name="常规 6 6 4 4 5 2" xfId="24316"/>
    <cellStyle name="常规 2 2 2 4 2 2 6 2" xfId="24317"/>
    <cellStyle name="常规 2 4 2 9 3" xfId="24318"/>
    <cellStyle name="常规 15 4 2 6 2 2" xfId="24319"/>
    <cellStyle name="常规 2 4 3" xfId="24320"/>
    <cellStyle name="常规 2 4 3 10" xfId="24321"/>
    <cellStyle name="常规 5 2 3 3 2 3 2 2" xfId="24322"/>
    <cellStyle name="常规 2 4 3 10 2" xfId="24323"/>
    <cellStyle name="常规 22 5 2 2" xfId="24324"/>
    <cellStyle name="常规 17 5 2 2" xfId="24325"/>
    <cellStyle name="20% - 强调文字颜色 6 2 6 4 2" xfId="24326"/>
    <cellStyle name="常规 7 5 5 5 3" xfId="24327"/>
    <cellStyle name="常规 5 9 3 2 2" xfId="24328"/>
    <cellStyle name="常规 2 2 2 2 2 2 7 2" xfId="24329"/>
    <cellStyle name="常规 8 2 4 2 4 2" xfId="24330"/>
    <cellStyle name="常规 2 4 3 10 3" xfId="24331"/>
    <cellStyle name="常规 2 7 3 3 5 2" xfId="24332"/>
    <cellStyle name="常规 4 3 3 2 4 3" xfId="24333"/>
    <cellStyle name="适中 2 2 6 2" xfId="24334"/>
    <cellStyle name="常规 2 4 3 11" xfId="24335"/>
    <cellStyle name="常规 3 2 3 3 2 2 2 3" xfId="24336"/>
    <cellStyle name="常规 4 2 2 2 2 4 3" xfId="24337"/>
    <cellStyle name="常规 7 3 3 3 2 2 5 2 3" xfId="24338"/>
    <cellStyle name="常规 15 3 2 2 3 4 2" xfId="24339"/>
    <cellStyle name="常规 4 3 2 2 6 2" xfId="24340"/>
    <cellStyle name="常规 9 2 3 3 2 6" xfId="24341"/>
    <cellStyle name="常规 2 4 3 2 2 2 2 3" xfId="24342"/>
    <cellStyle name="常规 3 6 2" xfId="24343"/>
    <cellStyle name="常规 3 3 5 3 3 2" xfId="24344"/>
    <cellStyle name="常规 2 4 2 2 2 6 2 2" xfId="24345"/>
    <cellStyle name="常规 9 3 4 2 4 2 2" xfId="24346"/>
    <cellStyle name="常规 2 2 12 4 3" xfId="24347"/>
    <cellStyle name="常规 9 2 3 3 3 5" xfId="24348"/>
    <cellStyle name="常规 2 4 3 2 2 2 3 2" xfId="24349"/>
    <cellStyle name="常规 6 2 2 3 2 2 3 3" xfId="24350"/>
    <cellStyle name="常规 2 4 3 2 2 2 3 2 2" xfId="24351"/>
    <cellStyle name="常规 2 4 3 2 2 2 4 2" xfId="24352"/>
    <cellStyle name="常规 8 2 3 2 8" xfId="24353"/>
    <cellStyle name="常规 8 2 3 2 8 2" xfId="24354"/>
    <cellStyle name="常规 2 4 3 2 2 2 4 2 2" xfId="24355"/>
    <cellStyle name="常规 6 2 2 3 2 3 3 3" xfId="24356"/>
    <cellStyle name="检查单元格 2 3 4" xfId="24357"/>
    <cellStyle name="常规 2 4 3 2 2 2 5 2 2" xfId="24358"/>
    <cellStyle name="常规 4 5 3 2 4 2 2" xfId="24359"/>
    <cellStyle name="常规 2 4 3 2 2 2 5 3" xfId="24360"/>
    <cellStyle name="常规 2 4 3 2 2 8" xfId="24361"/>
    <cellStyle name="常规 2 4 3 2 3" xfId="24362"/>
    <cellStyle name="常规 2 4 7 4" xfId="24363"/>
    <cellStyle name="常规 10 2 2_总表 _总表   2" xfId="24364"/>
    <cellStyle name="常规 3 2 2 6 5 2" xfId="24365"/>
    <cellStyle name="常规 46 2 2 3 2 2" xfId="24366"/>
    <cellStyle name="常规 51 2 2 3 2 2" xfId="24367"/>
    <cellStyle name="常规 55" xfId="24368"/>
    <cellStyle name="常规 60" xfId="24369"/>
    <cellStyle name="常规 10 3 2 3 5 2 2" xfId="24370"/>
    <cellStyle name="40% - 强调文字颜色 5 2 2 3 3 2" xfId="24371"/>
    <cellStyle name="常规 2 3 2 2 3 2 2 2" xfId="24372"/>
    <cellStyle name="常规 10 3 5 4 2 2" xfId="24373"/>
    <cellStyle name="常规 2 2 2 2 2 2 7 3" xfId="24374"/>
    <cellStyle name="常规 8 2 4 2 4 3" xfId="24375"/>
    <cellStyle name="常规 2 4 3 2 4 4 2" xfId="24376"/>
    <cellStyle name="常规 6 6 2 2 2 2 5 2" xfId="24377"/>
    <cellStyle name="常规 21 5 4 2 2" xfId="24378"/>
    <cellStyle name="常规 2 4 3 3" xfId="24379"/>
    <cellStyle name="常规 8 3 3 2 2 2 2" xfId="24380"/>
    <cellStyle name="常规 2 4 3 2 4 4 3" xfId="24381"/>
    <cellStyle name="常规 6 6 2 2 2 2 5 3" xfId="24382"/>
    <cellStyle name="常规 2 4 3 4" xfId="24383"/>
    <cellStyle name="常规 2 4 3 2 4 5" xfId="24384"/>
    <cellStyle name="常规 42 2 2 6" xfId="24385"/>
    <cellStyle name="常规 37 2 2 6" xfId="24386"/>
    <cellStyle name="常规 8 2 4 2 5 3" xfId="24387"/>
    <cellStyle name="常规 2 4 3 2 4 5 2" xfId="24388"/>
    <cellStyle name="常规 6 6 2 2 2 2 6 2" xfId="24389"/>
    <cellStyle name="常规 2 4 4 3" xfId="24390"/>
    <cellStyle name="常规 37 2 2 7" xfId="24391"/>
    <cellStyle name="常规 2 4 3 2 4 5 3" xfId="24392"/>
    <cellStyle name="常规 6 6 2 2 2 2 6 3" xfId="24393"/>
    <cellStyle name="常规 2 4 4 4" xfId="24394"/>
    <cellStyle name="常规 3 11 3 3 2" xfId="24395"/>
    <cellStyle name="常规 6 7 3 2 3 3 3" xfId="24396"/>
    <cellStyle name="40% - 强调文字颜色 2 14 2" xfId="24397"/>
    <cellStyle name="常规 5 2 5 2 4" xfId="24398"/>
    <cellStyle name="链接单元格 2 2 3 5" xfId="24399"/>
    <cellStyle name="常规 3 8 4 2 2" xfId="24400"/>
    <cellStyle name="常规 2 4 7 7" xfId="24401"/>
    <cellStyle name="常规 2 4 3 2 6" xfId="24402"/>
    <cellStyle name="常规 28 5 2 2" xfId="24403"/>
    <cellStyle name="常规 33 5 2 2" xfId="24404"/>
    <cellStyle name="常规 2 2 2 2 3 2 2 5 3" xfId="24405"/>
    <cellStyle name="常规 2 4 3 2 6 2" xfId="24406"/>
    <cellStyle name="常规 2 4 3 2 6 3" xfId="24407"/>
    <cellStyle name="常规 28 5 3" xfId="24408"/>
    <cellStyle name="常规 33 5 3" xfId="24409"/>
    <cellStyle name="常规 7 3 4 9 2" xfId="24410"/>
    <cellStyle name="常规 5 2 5 4 4" xfId="24411"/>
    <cellStyle name="40% - 强调文字颜色 2 16 2" xfId="24412"/>
    <cellStyle name="常规 6 3 2 3" xfId="24413"/>
    <cellStyle name="常规 2 4 3 2 7 2" xfId="24414"/>
    <cellStyle name="常规 5 2 5 4 5" xfId="24415"/>
    <cellStyle name="常规 6 3 2 4" xfId="24416"/>
    <cellStyle name="常规 2 6 3 5 2 2" xfId="24417"/>
    <cellStyle name="强调文字颜色 6 2 7 2" xfId="24418"/>
    <cellStyle name="常规 3 8 4 4 2" xfId="24419"/>
    <cellStyle name="常规 2 4 3 2 7 3" xfId="24420"/>
    <cellStyle name="常规 2 4 3 3 3" xfId="24421"/>
    <cellStyle name="常规 3 2 3 5 5" xfId="24422"/>
    <cellStyle name="常规 10 2 3 2 4 2 2 2" xfId="24423"/>
    <cellStyle name="常规 51 2 3 2 2" xfId="24424"/>
    <cellStyle name="常规 46 2 3 2 2" xfId="24425"/>
    <cellStyle name="强调文字颜色 1 2 3 3 5" xfId="24426"/>
    <cellStyle name="常规 6 10 2 6" xfId="24427"/>
    <cellStyle name="常规 6 2 2 3 2 8 2" xfId="24428"/>
    <cellStyle name="常规 2 4 3 3 3 2 2" xfId="24429"/>
    <cellStyle name="常规 3 2 3 5 5 2" xfId="24430"/>
    <cellStyle name="常规 51 2 3 2 2 2" xfId="24431"/>
    <cellStyle name="常规 46 2 3 2 2 2" xfId="24432"/>
    <cellStyle name="常规 8 9 2 2" xfId="24433"/>
    <cellStyle name="常规 6 10 3 6" xfId="24434"/>
    <cellStyle name="常规 6 10 4 6" xfId="24435"/>
    <cellStyle name="常规 4 2 2 3 3 7" xfId="24436"/>
    <cellStyle name="常规 6 5 10 2 2" xfId="24437"/>
    <cellStyle name="强调文字颜色 5 2 5 3 2" xfId="24438"/>
    <cellStyle name="常规 2 4 3 3 4" xfId="24439"/>
    <cellStyle name="常规 2 4 3 3 4 2" xfId="24440"/>
    <cellStyle name="常规 46 2 3 3 2" xfId="24441"/>
    <cellStyle name="常规 51 2 3 3 2" xfId="24442"/>
    <cellStyle name="常规 3 2 3 6 5" xfId="24443"/>
    <cellStyle name="常规 6 11 2 6" xfId="24444"/>
    <cellStyle name="标题 5 5 2" xfId="24445"/>
    <cellStyle name="常规 2 2 2 2 3 2 5 3" xfId="24446"/>
    <cellStyle name="常规 8 2 5 2 2 3" xfId="24447"/>
    <cellStyle name="常规 2 4 3 3 4 2 2" xfId="24448"/>
    <cellStyle name="常规 3 2 3 6 5 2" xfId="24449"/>
    <cellStyle name="常规 51 2 3 3 2 2" xfId="24450"/>
    <cellStyle name="常规 46 2 3 3 2 2" xfId="24451"/>
    <cellStyle name="常规 5 2 6 2 4" xfId="24452"/>
    <cellStyle name="20% - 强调文字颜色 4 2 2 2 2" xfId="24453"/>
    <cellStyle name="常规 2 4 3 3 5 2" xfId="24454"/>
    <cellStyle name="常规 11 6 7" xfId="24455"/>
    <cellStyle name="常规 2 4 3 3 6 2" xfId="24456"/>
    <cellStyle name="20% - 强调文字颜色 4 2 2 3 2" xfId="24457"/>
    <cellStyle name="常规 2 4 3 3 7 2" xfId="24458"/>
    <cellStyle name="20% - 强调文字颜色 4 2 2 4 2" xfId="24459"/>
    <cellStyle name="常规 2 4 3 3 9 2" xfId="24460"/>
    <cellStyle name="20% - 强调文字颜色 4 2 2 6 2" xfId="24461"/>
    <cellStyle name="常规 2 4 3 4 2 2" xfId="24462"/>
    <cellStyle name="常规 2 3 3 7 7 2 2" xfId="24463"/>
    <cellStyle name="常规 3 2 4 4 5" xfId="24464"/>
    <cellStyle name="常规 2 4 3 4 2 4" xfId="24465"/>
    <cellStyle name="常规 3 2 4 4 7" xfId="24466"/>
    <cellStyle name="常规 2 4 3 4 3 2" xfId="24467"/>
    <cellStyle name="常规 2 4 3 4 3 3" xfId="24468"/>
    <cellStyle name="常规 2 4 3 4 3 4" xfId="24469"/>
    <cellStyle name="40% - 强调文字颜色 3 4 2" xfId="24470"/>
    <cellStyle name="强调文字颜色 6 2 2 7 2 2" xfId="24471"/>
    <cellStyle name="常规 2 4 3 4 4" xfId="24472"/>
    <cellStyle name="常规 2 4 3 4 4 2" xfId="24473"/>
    <cellStyle name="常规 5 5 2 2 3" xfId="24474"/>
    <cellStyle name="常规 2 4 3 4 4 4 2" xfId="24475"/>
    <cellStyle name="常规 8 2 6 2 4 3" xfId="24476"/>
    <cellStyle name="常规 5 5 2 2 5 2" xfId="24477"/>
    <cellStyle name="常规 2 4 3 4 6 2" xfId="24478"/>
    <cellStyle name="20% - 强调文字颜色 4 2 3 3 2" xfId="24479"/>
    <cellStyle name="常规 5 5 2 4 3" xfId="24480"/>
    <cellStyle name="常规 2 4 3 4 7" xfId="24481"/>
    <cellStyle name="20% - 强调文字颜色 4 2 3 4" xfId="24482"/>
    <cellStyle name="常规 15 4 2 2 6" xfId="24483"/>
    <cellStyle name="常规 2 4 3 4 7 2" xfId="24484"/>
    <cellStyle name="20% - 强调文字颜色 4 2 3 4 2" xfId="24485"/>
    <cellStyle name="常规 5 5 2 5 3" xfId="24486"/>
    <cellStyle name="常规 2 4 3 4 9" xfId="24487"/>
    <cellStyle name="20% - 强调文字颜色 4 2 3 6" xfId="24488"/>
    <cellStyle name="20% - 强调文字颜色 4 2 4 3 2" xfId="24489"/>
    <cellStyle name="常规 2 4 3 5 6 2" xfId="24490"/>
    <cellStyle name="常规 33 2 3 6" xfId="24491"/>
    <cellStyle name="常规 28 2 3 6" xfId="24492"/>
    <cellStyle name="常规 5 5 3 4 3" xfId="24493"/>
    <cellStyle name="常规 2 4 3 5 7" xfId="24494"/>
    <cellStyle name="20% - 强调文字颜色 4 2 4 4" xfId="24495"/>
    <cellStyle name="常规 2 4 3 7 2 2" xfId="24496"/>
    <cellStyle name="常规 2 4 3 7 3 2" xfId="24497"/>
    <cellStyle name="常规 2 4 3 9" xfId="24498"/>
    <cellStyle name="常规 5 2 3 3 4 3" xfId="24499"/>
    <cellStyle name="常规 2 4 4" xfId="24500"/>
    <cellStyle name="40% - 强调文字颜色 1 2 3 6 2" xfId="24501"/>
    <cellStyle name="常规 2 9 2 2 6 2" xfId="24502"/>
    <cellStyle name="常规 41 3 3" xfId="24503"/>
    <cellStyle name="常规 36 3 3" xfId="24504"/>
    <cellStyle name="常规 2 4 4 2" xfId="24505"/>
    <cellStyle name="常规 2 4 4 2 2 2 2" xfId="24506"/>
    <cellStyle name="常规 3 3 2 4 5 2" xfId="24507"/>
    <cellStyle name="常规 2 4 4 2 3 2 2" xfId="24508"/>
    <cellStyle name="常规 3 3 2 5 5 2" xfId="24509"/>
    <cellStyle name="常规 2 4 4 2 3 4" xfId="24510"/>
    <cellStyle name="常规 3 3 2 5 7" xfId="24511"/>
    <cellStyle name="常规 6 6 2 3 3 2" xfId="24512"/>
    <cellStyle name="40% - 强调文字颜色 3 2 2 2 2 3" xfId="24513"/>
    <cellStyle name="常规 27 3 2 3 4 3" xfId="24514"/>
    <cellStyle name="常规 2 2 4 2 2 2 4 2 2" xfId="24515"/>
    <cellStyle name="常规 2 4 4 2 4 2" xfId="24516"/>
    <cellStyle name="常规 3 3 2 6 5" xfId="24517"/>
    <cellStyle name="常规 2 4 4 2 4 3" xfId="24518"/>
    <cellStyle name="常规 2 3 5 2 2 3 2 2" xfId="24519"/>
    <cellStyle name="常规 3 3 2 6 6" xfId="24520"/>
    <cellStyle name="20% - 强调文字颜色 6 2 2 4 4 2" xfId="24521"/>
    <cellStyle name="常规 2 4 4 2 4 5" xfId="24522"/>
    <cellStyle name="常规 3 2 2 4 2 2 4 2" xfId="24523"/>
    <cellStyle name="常规 2 4 4 2 5 2" xfId="24524"/>
    <cellStyle name="解释性文本 2 2 3 2" xfId="24525"/>
    <cellStyle name="常规 29 5 2" xfId="24526"/>
    <cellStyle name="常规 34 5 2" xfId="24527"/>
    <cellStyle name="常规 2 4 4 2 6" xfId="24528"/>
    <cellStyle name="解释性文本 2 2 3 2 2" xfId="24529"/>
    <cellStyle name="常规 29 5 2 2" xfId="24530"/>
    <cellStyle name="常规 34 5 2 2" xfId="24531"/>
    <cellStyle name="常规 2 2 5 2 5" xfId="24532"/>
    <cellStyle name="常规 2 4 4 2 6 2" xfId="24533"/>
    <cellStyle name="常规 11 2 2 4 3 2" xfId="24534"/>
    <cellStyle name="常规 2 4 4 2 6 3" xfId="24535"/>
    <cellStyle name="常规 2 4 4 2 7" xfId="24536"/>
    <cellStyle name="常规 2 4 4 2 8" xfId="24537"/>
    <cellStyle name="常规 5 2 2 3 2 6 2 2" xfId="24538"/>
    <cellStyle name="强调文字颜色 2 2 3 11" xfId="24539"/>
    <cellStyle name="常规 3 9 4 5 2" xfId="24540"/>
    <cellStyle name="常规 6 10 2 7" xfId="24541"/>
    <cellStyle name="常规 6 3 3 2 5 2" xfId="24542"/>
    <cellStyle name="强调文字颜色 1 2 3 3 6" xfId="24543"/>
    <cellStyle name="常规 2 4 4 2 9" xfId="24544"/>
    <cellStyle name="40% - 强调文字颜色 4 2 6 3" xfId="24545"/>
    <cellStyle name="常规 2 4 4 3 2 3 2 2" xfId="24546"/>
    <cellStyle name="常规 11 3" xfId="24547"/>
    <cellStyle name="常规 2 4 4 3 2 4" xfId="24548"/>
    <cellStyle name="常规 3 3 3 4 7" xfId="24549"/>
    <cellStyle name="20% - 强调文字颜色 6 2 2 5 2 2" xfId="24550"/>
    <cellStyle name="常规 2 4 4 3 2 5" xfId="24551"/>
    <cellStyle name="常规 3 2 2 4 2 3 2 2" xfId="24552"/>
    <cellStyle name="常规 2 4 4 3 3" xfId="24553"/>
    <cellStyle name="常规 2 2 4 4 2 4 3" xfId="24554"/>
    <cellStyle name="常规 51 3 3 2 2" xfId="24555"/>
    <cellStyle name="常规 46 3 3 2 2" xfId="24556"/>
    <cellStyle name="常规 3 3 3 5 5" xfId="24557"/>
    <cellStyle name="汇总 2 2 2 5 2 2" xfId="24558"/>
    <cellStyle name="注释 2 2 2 3 3" xfId="24559"/>
    <cellStyle name="常规 2 4 4 3 3 2 2" xfId="24560"/>
    <cellStyle name="常规 3 3 3 5 5 2" xfId="24561"/>
    <cellStyle name="常规 2 4 4 3 3 3" xfId="24562"/>
    <cellStyle name="常规 3 3 3 5 6" xfId="24563"/>
    <cellStyle name="常规 2 4 4 3 4" xfId="24564"/>
    <cellStyle name="常规 2 2 4 2 2 2 5 2" xfId="24565"/>
    <cellStyle name="常规 2 2 4 2 2 2 5 2 2" xfId="24566"/>
    <cellStyle name="常规 2 4 4 3 4 2" xfId="24567"/>
    <cellStyle name="常规 2 4 4 3 5 2" xfId="24568"/>
    <cellStyle name="常规 2 4 4 3 5 2 2" xfId="24569"/>
    <cellStyle name="注释 2 2 4 3 3" xfId="24570"/>
    <cellStyle name="常规 2 2 2 3 3 3 5 3" xfId="24571"/>
    <cellStyle name="常规 2 4 4 3 6 2" xfId="24572"/>
    <cellStyle name="常规 3 3 3 3 3" xfId="24573"/>
    <cellStyle name="输出 2 2 2 5" xfId="24574"/>
    <cellStyle name="注释 2 2 5 3 3" xfId="24575"/>
    <cellStyle name="常规 2 2 2 3 3 4 5 3" xfId="24576"/>
    <cellStyle name="常规 2 4 4 3 6 2 2" xfId="24577"/>
    <cellStyle name="常规 4 2 2 3 5" xfId="24578"/>
    <cellStyle name="常规 21 10" xfId="24579"/>
    <cellStyle name="常规 2 4 4 4 3 2" xfId="24580"/>
    <cellStyle name="常规 2 4 4 4 3 3" xfId="24581"/>
    <cellStyle name="常规 2 2 4 2 2 2 6 2" xfId="24582"/>
    <cellStyle name="常规 2 4 4 4 4" xfId="24583"/>
    <cellStyle name="常规 17 2 2 6 2 2" xfId="24584"/>
    <cellStyle name="常规 22 2 2 6 2 2" xfId="24585"/>
    <cellStyle name="常规 5 6 2 2 3" xfId="24586"/>
    <cellStyle name="常规 2 4 4 4 4 2" xfId="24587"/>
    <cellStyle name="常规 14 4 2 3" xfId="24588"/>
    <cellStyle name="常规 7 2 4 5 4" xfId="24589"/>
    <cellStyle name="常规 7 10 2" xfId="24590"/>
    <cellStyle name="常规 7 4 10 2 2" xfId="24591"/>
    <cellStyle name="常规 2 4 4 5 2 2" xfId="24592"/>
    <cellStyle name="常规 3 6 3 2 2 2 2" xfId="24593"/>
    <cellStyle name="常规 2 4 4 5 2 3" xfId="24594"/>
    <cellStyle name="常规 2 4 4 5 3" xfId="24595"/>
    <cellStyle name="常规 2 4 4 5 3 2" xfId="24596"/>
    <cellStyle name="常规 2 4 4 5 3 3" xfId="24597"/>
    <cellStyle name="常规 2 4 4 5 6 2" xfId="24598"/>
    <cellStyle name="常规 34 2 3 6" xfId="24599"/>
    <cellStyle name="常规 29 2 3 6" xfId="24600"/>
    <cellStyle name="常规 24 4 2 2 2" xfId="24601"/>
    <cellStyle name="常规 49 4 2 3" xfId="24602"/>
    <cellStyle name="常规 54 4 2 3" xfId="24603"/>
    <cellStyle name="常规 50 2 3 2 2 2" xfId="24604"/>
    <cellStyle name="常规 45 2 3 2 2 2" xfId="24605"/>
    <cellStyle name="常规 3 5 3 3 3" xfId="24606"/>
    <cellStyle name="常规 2 2 3 5 5 2" xfId="24607"/>
    <cellStyle name="20% - 强调文字颜色 2 2 4 2 2" xfId="24608"/>
    <cellStyle name="常规 2 2 2 2 2 3 2 4 2" xfId="24609"/>
    <cellStyle name="常规 8 5 2 6" xfId="24610"/>
    <cellStyle name="常规 6 5 2 2 2 7" xfId="24611"/>
    <cellStyle name="常规 2 4 4 6" xfId="24612"/>
    <cellStyle name="常规 6 6 4 6 2" xfId="24613"/>
    <cellStyle name="常规 2 4 4 6 2" xfId="24614"/>
    <cellStyle name="常规 6 6 4 6 2 2" xfId="24615"/>
    <cellStyle name="常规 2 4 4 6 2 2" xfId="24616"/>
    <cellStyle name="常规 2 4 4 6 3" xfId="24617"/>
    <cellStyle name="常规 2 4 4 7 2 2" xfId="24618"/>
    <cellStyle name="常规 2 3 4 2 2 2 5 2" xfId="24619"/>
    <cellStyle name="常规 2 4 4 7 3" xfId="24620"/>
    <cellStyle name="常规 2 3 4 2 2 2 6" xfId="24621"/>
    <cellStyle name="常规 2 3 4 2 2 3 5 2" xfId="24622"/>
    <cellStyle name="常规 2 4 4 8 2 2" xfId="24623"/>
    <cellStyle name="常规 2 3 4 2 2 3 6" xfId="24624"/>
    <cellStyle name="常规 2 4 4 8 3" xfId="24625"/>
    <cellStyle name="常规 3 2 2 3 2 3 2 2" xfId="24626"/>
    <cellStyle name="常规 6 14 2 2" xfId="24627"/>
    <cellStyle name="常规 2 3 4 3 2 5" xfId="24628"/>
    <cellStyle name="常规 3 3 4 2 2 3 2" xfId="24629"/>
    <cellStyle name="常规 6 4 3 2 4 4 2 2" xfId="24630"/>
    <cellStyle name="常规 2 4 2 2 2 3 4" xfId="24631"/>
    <cellStyle name="常规 2 4 4 9" xfId="24632"/>
    <cellStyle name="常规 5 2 3 3 5 3" xfId="24633"/>
    <cellStyle name="常规 2 4 4 9 2" xfId="24634"/>
    <cellStyle name="常规 21 2 5 5" xfId="24635"/>
    <cellStyle name="常规 2 4 4 9 3" xfId="24636"/>
    <cellStyle name="常规 3 4 3 4 2 3" xfId="24637"/>
    <cellStyle name="常规 3 2 2 3 2 3 3 2" xfId="24638"/>
    <cellStyle name="常规 6 14 3 2" xfId="24639"/>
    <cellStyle name="20% - 强调文字颜色 3 2 4 5" xfId="24640"/>
    <cellStyle name="常规 2 3 3 5 8" xfId="24641"/>
    <cellStyle name="常规 7 3 3 4 8 2" xfId="24642"/>
    <cellStyle name="常规 6 2 4 2 2 2 3" xfId="24643"/>
    <cellStyle name="常规 2 2 2 2 2 4 3 2 2" xfId="24644"/>
    <cellStyle name="常规 4 2 2 2 2 6 3" xfId="24645"/>
    <cellStyle name="常规 3 2 3 3 2 2 4 3" xfId="24646"/>
    <cellStyle name="常规 3 2 6 2 2 2" xfId="24647"/>
    <cellStyle name="常规 7 2 2 3 2 3 3 2 2" xfId="24648"/>
    <cellStyle name="常规 2 6 7 3 3" xfId="24649"/>
    <cellStyle name="常规 2 4 5 2 2 3" xfId="24650"/>
    <cellStyle name="常规 3 4 2 4 6" xfId="24651"/>
    <cellStyle name="常规 2 6 7 4" xfId="24652"/>
    <cellStyle name="常规 2 4 5 2 3" xfId="24653"/>
    <cellStyle name="常规 22 4 2 2 5 2" xfId="24654"/>
    <cellStyle name="常规 7 5 2 5 2 2" xfId="24655"/>
    <cellStyle name="常规 2 4 5 2 3 3" xfId="24656"/>
    <cellStyle name="常规 2 4 5 2 4 2" xfId="24657"/>
    <cellStyle name="常规 2 2 4 2 2 3 4 2 2" xfId="24658"/>
    <cellStyle name="常规 7 10 2 3" xfId="24659"/>
    <cellStyle name="常规 2 4 5 2 4 2 2" xfId="24660"/>
    <cellStyle name="常规 2 2 2 4 2 2 5 3" xfId="24661"/>
    <cellStyle name="常规 2 4 5 2 4 3" xfId="24662"/>
    <cellStyle name="常规 2 4 5 2 5" xfId="24663"/>
    <cellStyle name="常规 2 2 4 2 2 3 4 3" xfId="24664"/>
    <cellStyle name="常规 2 4 5 2 5 2" xfId="24665"/>
    <cellStyle name="常规 4 2 2 3 3" xfId="24666"/>
    <cellStyle name="常规 3 11 6 2 2" xfId="24667"/>
    <cellStyle name="常规 3 7 2 9 2" xfId="24668"/>
    <cellStyle name="常规 2 4 5 2 5 2 2" xfId="24669"/>
    <cellStyle name="常规 3 9 2 2 5" xfId="24670"/>
    <cellStyle name="60% - 强调文字颜色 6 2 2 4 4" xfId="24671"/>
    <cellStyle name="常规 2 4 5 2 5 3" xfId="24672"/>
    <cellStyle name="常规 2 4 5 2 6" xfId="24673"/>
    <cellStyle name="常规 2 3 5 2 5" xfId="24674"/>
    <cellStyle name="注释 2 5 2" xfId="24675"/>
    <cellStyle name="常规 40 5 2 2" xfId="24676"/>
    <cellStyle name="常规 35 5 2 2" xfId="24677"/>
    <cellStyle name="解释性文本 2 3 3 2 2" xfId="24678"/>
    <cellStyle name="常规 2 4 5 2 6 2" xfId="24679"/>
    <cellStyle name="40% - 强调文字颜色 1 2 2 2 2 6" xfId="24680"/>
    <cellStyle name="常规 2 4 5 2 6 3" xfId="24681"/>
    <cellStyle name="常规 2 4 5 2 7" xfId="24682"/>
    <cellStyle name="常规 2 4 5 3 2 2" xfId="24683"/>
    <cellStyle name="常规 3 4 3 4 5" xfId="24684"/>
    <cellStyle name="常规 2 4 5 3 2 2 2" xfId="24685"/>
    <cellStyle name="常规 3 4 3 4 5 2" xfId="24686"/>
    <cellStyle name="常规 2 4 5 3 2 3" xfId="24687"/>
    <cellStyle name="常规 3 4 3 4 6" xfId="24688"/>
    <cellStyle name="常规 2 4 5 3 3" xfId="24689"/>
    <cellStyle name="常规 22 4 2 2 6 2" xfId="24690"/>
    <cellStyle name="常规 22 2 2 2 2" xfId="24691"/>
    <cellStyle name="常规 17 2 2 2 2" xfId="24692"/>
    <cellStyle name="常规 3 2 2 4 2 3 4 2" xfId="24693"/>
    <cellStyle name="常规 10 3 9" xfId="24694"/>
    <cellStyle name="常规 2 4 5 3 3 2 3" xfId="24695"/>
    <cellStyle name="常规 3 2 7 3 2 2" xfId="24696"/>
    <cellStyle name="常规 13 11" xfId="24697"/>
    <cellStyle name="常规 2 4 5 3 4" xfId="24698"/>
    <cellStyle name="常规 2 2 4 2 2 3 5 2" xfId="24699"/>
    <cellStyle name="常规 7 6 2 2 4 2" xfId="24700"/>
    <cellStyle name="常规 10 2 2 3 3 2 3" xfId="24701"/>
    <cellStyle name="常规 2 4 5 3 5 3" xfId="24702"/>
    <cellStyle name="常规 40 6 2" xfId="24703"/>
    <cellStyle name="常规 35 6 2" xfId="24704"/>
    <cellStyle name="解释性文本 2 3 4 2" xfId="24705"/>
    <cellStyle name="常规 22 4 2 6 2 2" xfId="24706"/>
    <cellStyle name="常规 2 4 5 3 6" xfId="24707"/>
    <cellStyle name="常规 2 4 5 4 3" xfId="24708"/>
    <cellStyle name="常规 2 4 5 5 2 2" xfId="24709"/>
    <cellStyle name="常规 8 2 2 2 2 3" xfId="24710"/>
    <cellStyle name="常规 2 4 5 5 3" xfId="24711"/>
    <cellStyle name="常规 8 2 2 3 2 3" xfId="24712"/>
    <cellStyle name="常规 2 4 5 6 2 2" xfId="24713"/>
    <cellStyle name="常规 2 3 3 5 2" xfId="24714"/>
    <cellStyle name="常规 2 4 5 6 2 3" xfId="24715"/>
    <cellStyle name="常规 8 2 2 3 2 4" xfId="24716"/>
    <cellStyle name="常规 2 4 5 6 3" xfId="24717"/>
    <cellStyle name="常规 2 4 5 7 3" xfId="24718"/>
    <cellStyle name="常规 2 4 5 8" xfId="24719"/>
    <cellStyle name="常规 5 2 3 3 6 2" xfId="24720"/>
    <cellStyle name="常规 2 2 3 2 4 2 2 3" xfId="24721"/>
    <cellStyle name="常规 6 2 4 2 2 3 3" xfId="24722"/>
    <cellStyle name="常规 7 3 3 4 9 2" xfId="24723"/>
    <cellStyle name="常规 4 6 2 3 2 2" xfId="24724"/>
    <cellStyle name="常规 2 4 6 3 2 2" xfId="24725"/>
    <cellStyle name="常规 2 4 6 3 3" xfId="24726"/>
    <cellStyle name="常规 2 4 6 4 2" xfId="24727"/>
    <cellStyle name="常规 2 4 6 4 2 2" xfId="24728"/>
    <cellStyle name="常规 2 4 6 4 3" xfId="24729"/>
    <cellStyle name="常规 2 4 6 5" xfId="24730"/>
    <cellStyle name="常规 2 4 6 5 2" xfId="24731"/>
    <cellStyle name="常规 2 4 6 5 2 2" xfId="24732"/>
    <cellStyle name="常规 8 2 3 2 2 3" xfId="24733"/>
    <cellStyle name="常规 2 4 6 5 2 3" xfId="24734"/>
    <cellStyle name="常规 8 2 3 2 2 4" xfId="24735"/>
    <cellStyle name="常规 2 4 6 5 3" xfId="24736"/>
    <cellStyle name="常规 2 4 6 6" xfId="24737"/>
    <cellStyle name="常规 6 6 4 8 2" xfId="24738"/>
    <cellStyle name="常规 2 4 6 6 2" xfId="24739"/>
    <cellStyle name="常规 2 4 6 6 3" xfId="24740"/>
    <cellStyle name="常规 2 4 6 7" xfId="24741"/>
    <cellStyle name="常规 2 4 7" xfId="24742"/>
    <cellStyle name="常规 2 4 7 2 2 3" xfId="24743"/>
    <cellStyle name="常规 3 2 3 5 4 2" xfId="24744"/>
    <cellStyle name="常规 3 6 2 4 6" xfId="24745"/>
    <cellStyle name="常规 6 9 8 3" xfId="24746"/>
    <cellStyle name="常规 2 4 3 2 2 2 2" xfId="24747"/>
    <cellStyle name="常规 2 4 7 3 2 2" xfId="24748"/>
    <cellStyle name="常规 3 2 2 4 5 2" xfId="24749"/>
    <cellStyle name="常规 2 7 10" xfId="24750"/>
    <cellStyle name="常规 3 2 2 4 5 3" xfId="24751"/>
    <cellStyle name="常规 2 4 3 2 2 2 3" xfId="24752"/>
    <cellStyle name="常规 2 4 7 3 2 3" xfId="24753"/>
    <cellStyle name="常规 3 2 3 6 4 2" xfId="24754"/>
    <cellStyle name="常规 2 4 7 4 2 2" xfId="24755"/>
    <cellStyle name="常规 2 4 3 2 3 2 2" xfId="24756"/>
    <cellStyle name="常规 2 4 7 4 2 3" xfId="24757"/>
    <cellStyle name="常规 2 4 3 2 3 2 3" xfId="24758"/>
    <cellStyle name="常规 2 4 7 4 3" xfId="24759"/>
    <cellStyle name="常规 2 4 3 2 3 3" xfId="24760"/>
    <cellStyle name="常规 2 4 7 5" xfId="24761"/>
    <cellStyle name="常规 2 4 3 2 4" xfId="24762"/>
    <cellStyle name="常规 2 4 3 2 4 2" xfId="24763"/>
    <cellStyle name="常规 2 4 7 5 2" xfId="24764"/>
    <cellStyle name="常规 51 2 2 3 2" xfId="24765"/>
    <cellStyle name="常规 46 2 2 3 2" xfId="24766"/>
    <cellStyle name="常规 3 2 2 6 5" xfId="24767"/>
    <cellStyle name="常规 8 2 4 2 2 3" xfId="24768"/>
    <cellStyle name="常规 2 4 7 5 2 2" xfId="24769"/>
    <cellStyle name="常规 2 4 3 2 4 2 2" xfId="24770"/>
    <cellStyle name="常规 2 2 2 2 2 2 5 3" xfId="24771"/>
    <cellStyle name="常规 8 2 4 2 2 4" xfId="24772"/>
    <cellStyle name="常规 2 4 7 5 2 3" xfId="24773"/>
    <cellStyle name="常规 2 4 3 2 4 2 3" xfId="24774"/>
    <cellStyle name="常规 9 2 3 2 2 3 3 2" xfId="24775"/>
    <cellStyle name="常规 6 5 4 2 2 5 2" xfId="24776"/>
    <cellStyle name="常规 2 4 7 5 3" xfId="24777"/>
    <cellStyle name="常规 2 4 3 2 4 3" xfId="24778"/>
    <cellStyle name="常规 2 4 7 6" xfId="24779"/>
    <cellStyle name="常规 2 4 3 2 5" xfId="24780"/>
    <cellStyle name="常规 2 4 7 6 2" xfId="24781"/>
    <cellStyle name="常规 2 4 3 2 5 2" xfId="24782"/>
    <cellStyle name="常规 2 4 3 2 5 3" xfId="24783"/>
    <cellStyle name="常规 2 4 7 6 3" xfId="24784"/>
    <cellStyle name="常规 2 4 9 3" xfId="24785"/>
    <cellStyle name="常规 2 4 3 4 2" xfId="24786"/>
    <cellStyle name="常规 6 10 4 3 3 2" xfId="24787"/>
    <cellStyle name="常规 2 5 10" xfId="24788"/>
    <cellStyle name="常规 5 3 2 8" xfId="24789"/>
    <cellStyle name="常规 6 9 3 4 4" xfId="24790"/>
    <cellStyle name="常规 24 2 6 2" xfId="24791"/>
    <cellStyle name="常规 19 2 6 2" xfId="24792"/>
    <cellStyle name="常规 2 2 3 3 4 5" xfId="24793"/>
    <cellStyle name="常规 2 5 11" xfId="24794"/>
    <cellStyle name="常规 21 2 2 3 4" xfId="24795"/>
    <cellStyle name="常规 6 10 4 3 3 2 2" xfId="24796"/>
    <cellStyle name="常规 6 10 2 2 2 4 2" xfId="24797"/>
    <cellStyle name="常规 3 3 5 2 2 2 2" xfId="24798"/>
    <cellStyle name="常规 2 5 2 2" xfId="24799"/>
    <cellStyle name="常规 2 4 3 2 2 2 4" xfId="24800"/>
    <cellStyle name="常规 2 5 2 2 2 3 2" xfId="24801"/>
    <cellStyle name="常规 5 9 3 3" xfId="24802"/>
    <cellStyle name="常规 8 2 4 2 5" xfId="24803"/>
    <cellStyle name="常规 2 2 2 2 2 2 8" xfId="24804"/>
    <cellStyle name="常规 2 5 2 2 2 3 3" xfId="24805"/>
    <cellStyle name="常规 11 8 2" xfId="24806"/>
    <cellStyle name="常规 2 4 4 2 8 3" xfId="24807"/>
    <cellStyle name="常规 6 5 3 4 3 2 2" xfId="24808"/>
    <cellStyle name="常规 6 5 3 4 3 2 2 2" xfId="24809"/>
    <cellStyle name="常规 7 2 5 2 2 2 2" xfId="24810"/>
    <cellStyle name="常规 6 2 2 2 9" xfId="24811"/>
    <cellStyle name="常规 2 5 2 2 2 4 3" xfId="24812"/>
    <cellStyle name="常规 11 9 2" xfId="24813"/>
    <cellStyle name="常规 2 5 2 2 2 5 2" xfId="24814"/>
    <cellStyle name="常规 7 2 5 2 3 2 2" xfId="24815"/>
    <cellStyle name="常规 6 2 3 2 9" xfId="24816"/>
    <cellStyle name="常规 3 2 5 7 2 2" xfId="24817"/>
    <cellStyle name="常规 2 5 2 2 2 5 3" xfId="24818"/>
    <cellStyle name="常规 8 3 3 2 5" xfId="24819"/>
    <cellStyle name="常规 6 8 3 3" xfId="24820"/>
    <cellStyle name="40% - 强调文字颜色 3 17 2" xfId="24821"/>
    <cellStyle name="常规 2 5 2 2 3 2 2 2" xfId="24822"/>
    <cellStyle name="常规 6 8 3 4" xfId="24823"/>
    <cellStyle name="常规 8 3 3 2 6" xfId="24824"/>
    <cellStyle name="常规 2 5 2 2 3 2 2 3" xfId="24825"/>
    <cellStyle name="常规 2 5 2 2 3 2 3" xfId="24826"/>
    <cellStyle name="常规 12 7 2" xfId="24827"/>
    <cellStyle name="常规 2 5 2 2 3 3 2" xfId="24828"/>
    <cellStyle name="常规 8 3 4 2 5" xfId="24829"/>
    <cellStyle name="常规 6 9 3 3" xfId="24830"/>
    <cellStyle name="常规 2 2 2 3 2 2 8" xfId="24831"/>
    <cellStyle name="常规 2 5 2 2 3 3 2 2" xfId="24832"/>
    <cellStyle name="常规 6 9 3 4" xfId="24833"/>
    <cellStyle name="常规 8 3 4 2 6" xfId="24834"/>
    <cellStyle name="常规 2 5 2 2 3 3 2 3" xfId="24835"/>
    <cellStyle name="常规 2 5 2 2 3 3 3" xfId="24836"/>
    <cellStyle name="常规 12 8 2" xfId="24837"/>
    <cellStyle name="常规 2 5 2 2 3 4" xfId="24838"/>
    <cellStyle name="常规 2 5 2 2 3 4 2" xfId="24839"/>
    <cellStyle name="常规 3 18 3" xfId="24840"/>
    <cellStyle name="常规 7 2 5 3 2 2 2" xfId="24841"/>
    <cellStyle name="常规 6 3 2 2 9" xfId="24842"/>
    <cellStyle name="常规 2 5 2 2 3 4 2 2" xfId="24843"/>
    <cellStyle name="60% - 强调文字颜色 5 2 2 5 6" xfId="24844"/>
    <cellStyle name="常规 2 9 2 3 7" xfId="24845"/>
    <cellStyle name="常规 10 7 2 3 4 2 2" xfId="24846"/>
    <cellStyle name="常规 2 5 2 2 3 4 2 3" xfId="24847"/>
    <cellStyle name="常规 2 9 2 3 8" xfId="24848"/>
    <cellStyle name="常规 2 5 2 2 3 4 3" xfId="24849"/>
    <cellStyle name="常规 12 9 2" xfId="24850"/>
    <cellStyle name="常规 2 5 2 2 3 5" xfId="24851"/>
    <cellStyle name="常规 2 5 2 2 3 5 2" xfId="24852"/>
    <cellStyle name="常规 4 10 2" xfId="24853"/>
    <cellStyle name="常规 2 5 2 2 3 5 3" xfId="24854"/>
    <cellStyle name="常规 2 5 2 4 3 2" xfId="24855"/>
    <cellStyle name="20% - 强调文字颜色 1 2 3 3 2 2" xfId="24856"/>
    <cellStyle name="常规 11 2 3 3 2" xfId="24857"/>
    <cellStyle name="常规 3 9 2 8 3" xfId="24858"/>
    <cellStyle name="常规 2 5 2 2 4 2 2" xfId="24859"/>
    <cellStyle name="常规 3 3 7 5 2 2" xfId="24860"/>
    <cellStyle name="常规 2 5 2 2 4 2 3" xfId="24861"/>
    <cellStyle name="常规 13 7 2" xfId="24862"/>
    <cellStyle name="常规 2 5 2 4 3 3" xfId="24863"/>
    <cellStyle name="20% - 强调文字颜色 1 2 3 3 2 3" xfId="24864"/>
    <cellStyle name="常规 3 3 7 7" xfId="24865"/>
    <cellStyle name="常规 2 5 2 2 6" xfId="24866"/>
    <cellStyle name="常规 9 5 5 6 2 2" xfId="24867"/>
    <cellStyle name="常规 5 2 2 3 3 4 2 2" xfId="24868"/>
    <cellStyle name="常规 3 3 11 2" xfId="24869"/>
    <cellStyle name="常规 2 5 2 2 8" xfId="24870"/>
    <cellStyle name="常规 2 2 2 3 4 5 2" xfId="24871"/>
    <cellStyle name="常规 23 2 6 2 2" xfId="24872"/>
    <cellStyle name="常规 6 6 2 2 2 3 4 2" xfId="24873"/>
    <cellStyle name="常规 2 5 2 3" xfId="24874"/>
    <cellStyle name="常规 3 2 2 7 6 2" xfId="24875"/>
    <cellStyle name="常规 2 2 3 5 2 2 3" xfId="24876"/>
    <cellStyle name="常规 2 5 2 3 2 2" xfId="24877"/>
    <cellStyle name="40% - 强调文字颜色 4 5" xfId="24878"/>
    <cellStyle name="强调文字颜色 6 2 2 8 3" xfId="24879"/>
    <cellStyle name="常规 2 5 2 3 2 2 2" xfId="24880"/>
    <cellStyle name="常规 2 5 2 3 2 3" xfId="24881"/>
    <cellStyle name="常规 5 2 6 3 2 3" xfId="24882"/>
    <cellStyle name="常规 2 5 2 3 3 2" xfId="24883"/>
    <cellStyle name="20% - 强调文字颜色 1 2 3 2 2 2" xfId="24884"/>
    <cellStyle name="常规 2 5 2 3 3 2 2" xfId="24885"/>
    <cellStyle name="强调文字颜色 6 2 3 8 3" xfId="24886"/>
    <cellStyle name="常规 2 5 2 3 3 3" xfId="24887"/>
    <cellStyle name="20% - 强调文字颜色 1 2 3 2 2 3" xfId="24888"/>
    <cellStyle name="20% - 强调文字颜色 1 2 3 2 3 2" xfId="24889"/>
    <cellStyle name="常规 5 2 6 3 3 3" xfId="24890"/>
    <cellStyle name="常规 2 5 2 3 4 2" xfId="24891"/>
    <cellStyle name="常规 2 5 2 4 4 2 2" xfId="24892"/>
    <cellStyle name="常规 6 2 3 2 2 6 3" xfId="24893"/>
    <cellStyle name="常规 6 4 2 2 3 2" xfId="24894"/>
    <cellStyle name="常规 2 5 2 3 4 2 2" xfId="24895"/>
    <cellStyle name="常规 3 2 6" xfId="24896"/>
    <cellStyle name="20% - 强调文字颜色 1 2 3 2 4 2" xfId="24897"/>
    <cellStyle name="常规 2 5 2 3 5 2" xfId="24898"/>
    <cellStyle name="常规 2 5 2 3 5 3" xfId="24899"/>
    <cellStyle name="20% - 强调文字颜色 1 2 3 2 4 3" xfId="24900"/>
    <cellStyle name="常规 2 5 2 3 6 2" xfId="24901"/>
    <cellStyle name="常规 2 5 2 3 6 3" xfId="24902"/>
    <cellStyle name="常规 4 2 3 2 2 5" xfId="24903"/>
    <cellStyle name="常规 14 3 7" xfId="24904"/>
    <cellStyle name="常规 3 2 3 4 2 2 3" xfId="24905"/>
    <cellStyle name="强调文字颜色 3 2 2 4 2 2 2" xfId="24906"/>
    <cellStyle name="常规 2 6 6 9" xfId="24907"/>
    <cellStyle name="常规 5 3 3 2 4 2" xfId="24908"/>
    <cellStyle name="常规 2 5 2 3 7" xfId="24909"/>
    <cellStyle name="20% - 强调文字颜色 1 2 3 2 6" xfId="24910"/>
    <cellStyle name="常规 6 6 2 2 2 3 4 3" xfId="24911"/>
    <cellStyle name="常规 2 5 2 4" xfId="24912"/>
    <cellStyle name="常规 2 5 2 4 2 2" xfId="24913"/>
    <cellStyle name="常规 6 2 3 2 2 2 2 3" xfId="24914"/>
    <cellStyle name="常规 2 5 2 4 2 3" xfId="24915"/>
    <cellStyle name="常规 6 19" xfId="24916"/>
    <cellStyle name="常规 3 2 2 3 2 8" xfId="24917"/>
    <cellStyle name="常规 8 3 3 2 4 2" xfId="24918"/>
    <cellStyle name="常规 6 8 3 2 2" xfId="24919"/>
    <cellStyle name="常规 4 2 6" xfId="24920"/>
    <cellStyle name="常规 4 2 3 2 3 4" xfId="24921"/>
    <cellStyle name="常规 14 4 6" xfId="24922"/>
    <cellStyle name="常规 3 2 3 4 2 3 2" xfId="24923"/>
    <cellStyle name="常规 3 2 3 4 2 3 3" xfId="24924"/>
    <cellStyle name="常规 4 2 3 2 3 5" xfId="24925"/>
    <cellStyle name="常规 14 4 7" xfId="24926"/>
    <cellStyle name="常规 2 5 2 5 2" xfId="24927"/>
    <cellStyle name="常规 3 9 5 6 3" xfId="24928"/>
    <cellStyle name="20% - 强调文字颜色 1 2 3 4 2" xfId="24929"/>
    <cellStyle name="常规 2 5 2 5 3" xfId="24930"/>
    <cellStyle name="常规 2 5 2 6 2 2" xfId="24931"/>
    <cellStyle name="20% - 强调文字颜色 1 2 3 5 2" xfId="24932"/>
    <cellStyle name="常规 2 5 2 6 3" xfId="24933"/>
    <cellStyle name="常规 2 5 2 7 2 2" xfId="24934"/>
    <cellStyle name="常规 2 5 2 7 2 3" xfId="24935"/>
    <cellStyle name="20% - 强调文字颜色 1 2 3 6 2" xfId="24936"/>
    <cellStyle name="常规 2 5 2 7 3" xfId="24937"/>
    <cellStyle name="常规 3 2 2 2 3 3 3 2" xfId="24938"/>
    <cellStyle name="常规 3 3 4 4 2 3" xfId="24939"/>
    <cellStyle name="常规 6 3 3 2 4 2 2 2" xfId="24940"/>
    <cellStyle name="强调文字颜色 5 2 3 3 3" xfId="24941"/>
    <cellStyle name="常规 2 5 2 8 3" xfId="24942"/>
    <cellStyle name="20% - 强调文字颜色 1 2 3 7 2" xfId="24943"/>
    <cellStyle name="常规 6 11 2 7" xfId="24944"/>
    <cellStyle name="常规 6 3 3 3 5 2" xfId="24945"/>
    <cellStyle name="常规 2 5 3 10" xfId="24946"/>
    <cellStyle name="常规 3 2 2 9 3" xfId="24947"/>
    <cellStyle name="常规 6 11 2 8" xfId="24948"/>
    <cellStyle name="常规 2 5 3 11" xfId="24949"/>
    <cellStyle name="常规 6 3 3 3 5 3" xfId="24950"/>
    <cellStyle name="常规 2 5 3 2" xfId="24951"/>
    <cellStyle name="强调文字颜色 2 2 2 2 7 2 2" xfId="24952"/>
    <cellStyle name="常规 2 2 7 2 3 4" xfId="24953"/>
    <cellStyle name="常规 4 2 2 3 2 3 6" xfId="24954"/>
    <cellStyle name="常规 2 3 6 6 2" xfId="24955"/>
    <cellStyle name="常规 6 6 3 8 2 2" xfId="24956"/>
    <cellStyle name="常规 2 5 3 2 2" xfId="24957"/>
    <cellStyle name="常规 3 4 7 3" xfId="24958"/>
    <cellStyle name="常规 6 5 3 5 3 2 2" xfId="24959"/>
    <cellStyle name="常规 2 5 3 2 3 5" xfId="24960"/>
    <cellStyle name="常规 9 2 4 2 5 3" xfId="24961"/>
    <cellStyle name="常规 2 5 3 2 4 5 2" xfId="24962"/>
    <cellStyle name="常规 6 2 5 2 4" xfId="24963"/>
    <cellStyle name="常规 10 3 3 2 2 3 2 2" xfId="24964"/>
    <cellStyle name="汇总 2 3 7 3" xfId="24965"/>
    <cellStyle name="常规 2 5 3 2 6" xfId="24966"/>
    <cellStyle name="常规 5 5 3 3 2 2" xfId="24967"/>
    <cellStyle name="常规 28 2 2 5 2" xfId="24968"/>
    <cellStyle name="常规 33 2 2 5 2" xfId="24969"/>
    <cellStyle name="常规 2 3 2 2 7" xfId="24970"/>
    <cellStyle name="常规 2 5 3 3 2" xfId="24971"/>
    <cellStyle name="常规 3 4 8 3" xfId="24972"/>
    <cellStyle name="常规 2 5 3 3 4" xfId="24973"/>
    <cellStyle name="20% - 强调文字颜色 1 2 4 2 3" xfId="24974"/>
    <cellStyle name="常规 2 2 3 2 3 2 5 3" xfId="24975"/>
    <cellStyle name="常规 9 2 5 2 2 3" xfId="24976"/>
    <cellStyle name="常规 2 5 3 3 4 2 2" xfId="24977"/>
    <cellStyle name="常规 21 4 2 5" xfId="24978"/>
    <cellStyle name="常规 2 6 4 8" xfId="24979"/>
    <cellStyle name="常规 2 5 3 3 5" xfId="24980"/>
    <cellStyle name="20% - 强调文字颜色 5 2 2 2" xfId="24981"/>
    <cellStyle name="常规 2 6 3 3 3 2 2" xfId="24982"/>
    <cellStyle name="常规 6 2 8 4 3" xfId="24983"/>
    <cellStyle name="强调文字颜色 1 2 2 3 3 3" xfId="24984"/>
    <cellStyle name="常规 56 2 2 4 2 2" xfId="24985"/>
    <cellStyle name="常规 10 3 3 2 2 4 2 2" xfId="24986"/>
    <cellStyle name="常规 6 2 6 2 4" xfId="24987"/>
    <cellStyle name="常规 2 5 3 4" xfId="24988"/>
    <cellStyle name="常规 2 5 3 4 2" xfId="24989"/>
    <cellStyle name="常规 3 4 9 3" xfId="24990"/>
    <cellStyle name="常规 2 5 3 4 3 2" xfId="24991"/>
    <cellStyle name="常规 2 6 2 2 4" xfId="24992"/>
    <cellStyle name="常规 6 5 2 2 3" xfId="24993"/>
    <cellStyle name="常规 2 5 3 4 4 2" xfId="24994"/>
    <cellStyle name="常规 2 6 2 3 4" xfId="24995"/>
    <cellStyle name="常规 4 2 8 5 3" xfId="24996"/>
    <cellStyle name="强调文字颜色 2 2 11" xfId="24997"/>
    <cellStyle name="常规 2 5 3 5 3" xfId="24998"/>
    <cellStyle name="常规 2 5 3 5 3 2" xfId="24999"/>
    <cellStyle name="常规 2 6 3 2 4" xfId="25000"/>
    <cellStyle name="20% - 强调文字颜色 4 3" xfId="25001"/>
    <cellStyle name="常规 2 5 3 5 3 3" xfId="25002"/>
    <cellStyle name="常规 2 6 3 2 5" xfId="25003"/>
    <cellStyle name="20% - 强调文字颜色 4 4" xfId="25004"/>
    <cellStyle name="常规 14 3 3 5 2" xfId="25005"/>
    <cellStyle name="常规 7 4 4 6 2 2" xfId="25006"/>
    <cellStyle name="常规 15 4 3 7" xfId="25007"/>
    <cellStyle name="常规 6 4 2 2 4 5" xfId="25008"/>
    <cellStyle name="常规 8 2 5 2 3 2 2" xfId="25009"/>
    <cellStyle name="常规 2 2 2 2 3 2 6 2 2" xfId="25010"/>
    <cellStyle name="常规 38 4 6" xfId="25011"/>
    <cellStyle name="常规 43 4 6" xfId="25012"/>
    <cellStyle name="常规 2 2 2 3 6 5 2" xfId="25013"/>
    <cellStyle name="常规 3 10 2 3" xfId="25014"/>
    <cellStyle name="常规 6 10 6 2 2 2" xfId="25015"/>
    <cellStyle name="常规 2 5 3 6 3" xfId="25016"/>
    <cellStyle name="常规 2 5 3 7 2 2" xfId="25017"/>
    <cellStyle name="常规 2 5 3 7 3" xfId="25018"/>
    <cellStyle name="常规 2 5 3 8 2" xfId="25019"/>
    <cellStyle name="常规 5 2 3 4 4 2 2" xfId="25020"/>
    <cellStyle name="常规 2 5 3 8 3" xfId="25021"/>
    <cellStyle name="常规 2 5 3 9" xfId="25022"/>
    <cellStyle name="常规 5 2 3 4 4 3" xfId="25023"/>
    <cellStyle name="常规 2 5 3 9 2" xfId="25024"/>
    <cellStyle name="常规 2 5 3 9 3" xfId="25025"/>
    <cellStyle name="常规 2 5 4 2 2 2 3" xfId="25026"/>
    <cellStyle name="常规 2 5 4 2 4 2 3" xfId="25027"/>
    <cellStyle name="常规 4 3 2 2 5 2" xfId="25028"/>
    <cellStyle name="常规 2 5 4 2 5 2" xfId="25029"/>
    <cellStyle name="常规 2 2 3 3 2 3 5 3" xfId="25030"/>
    <cellStyle name="常规 2 5 4 2 5 2 2" xfId="25031"/>
    <cellStyle name="常规 9 3 4 3 2 3" xfId="25032"/>
    <cellStyle name="常规 44 2" xfId="25033"/>
    <cellStyle name="常规 39 2" xfId="25034"/>
    <cellStyle name="常规 3 4 2 2 3 2 2 2" xfId="25035"/>
    <cellStyle name="常规 2 5 4 2 5 3" xfId="25036"/>
    <cellStyle name="常规 11 3 2 4 2 2" xfId="25037"/>
    <cellStyle name="常规 4 3 2 2 5 3" xfId="25038"/>
    <cellStyle name="常规 2 5 4 2 6" xfId="25039"/>
    <cellStyle name="常规 5 5 3 4 2 2" xfId="25040"/>
    <cellStyle name="常规 28 2 3 5 2" xfId="25041"/>
    <cellStyle name="常规 33 2 3 5 2" xfId="25042"/>
    <cellStyle name="常规 2 3 3 2 7" xfId="25043"/>
    <cellStyle name="强调文字颜色 6 2 2 3 6" xfId="25044"/>
    <cellStyle name="常规 56 2 4" xfId="25045"/>
    <cellStyle name="常规 2 5 4 2 6 2" xfId="25046"/>
    <cellStyle name="常规 56 2 5" xfId="25047"/>
    <cellStyle name="常规 2 5 4 2 6 3" xfId="25048"/>
    <cellStyle name="常规 11 3 2 4 3 2" xfId="25049"/>
    <cellStyle name="常规 2 5 4 2 7" xfId="25050"/>
    <cellStyle name="常规 2 5 4 3 2 2" xfId="25051"/>
    <cellStyle name="常规 4 3 3 4 5" xfId="25052"/>
    <cellStyle name="常规 2 5 4 3 2 2 2" xfId="25053"/>
    <cellStyle name="常规 4 3 3 4 5 2" xfId="25054"/>
    <cellStyle name="常规 2 5 4 3 3" xfId="25055"/>
    <cellStyle name="20% - 强调文字颜色 1 2 5 2 2" xfId="25056"/>
    <cellStyle name="常规 2 5 4 3 3 2" xfId="25057"/>
    <cellStyle name="常规 6 9 3 2 2 4 3" xfId="25058"/>
    <cellStyle name="常规 2 5 4 3 3 2 2" xfId="25059"/>
    <cellStyle name="常规 2 5 4 3 4" xfId="25060"/>
    <cellStyle name="20% - 强调文字颜色 1 2 5 2 3" xfId="25061"/>
    <cellStyle name="常规 2 5 4 3 4 2" xfId="25062"/>
    <cellStyle name="常规 2 2 3 3 3 2 5 3" xfId="25063"/>
    <cellStyle name="常规 2 5 4 3 4 2 2" xfId="25064"/>
    <cellStyle name="常规 2 5 4 3 4 3" xfId="25065"/>
    <cellStyle name="常规 4 3 2 2 6 2 2" xfId="25066"/>
    <cellStyle name="常规 2 5 4 3 5 2" xfId="25067"/>
    <cellStyle name="常规 4 3 2 2 6 3" xfId="25068"/>
    <cellStyle name="常规 22 4 3 5 2 2" xfId="25069"/>
    <cellStyle name="常规 3 2 2 3 4 4" xfId="25070"/>
    <cellStyle name="常规 2 5 4 3 6" xfId="25071"/>
    <cellStyle name="强调文字颜色 6 2 3 3 6" xfId="25072"/>
    <cellStyle name="常规 6 8 3 2 5 2" xfId="25073"/>
    <cellStyle name="常规 57 2 4" xfId="25074"/>
    <cellStyle name="常规 59 3 4" xfId="25075"/>
    <cellStyle name="常规 4 2 4 2 2 2" xfId="25076"/>
    <cellStyle name="常规 2 5 4 3 6 2" xfId="25077"/>
    <cellStyle name="常规 2 5 4 3 6 2 2" xfId="25078"/>
    <cellStyle name="常规 57 2 5" xfId="25079"/>
    <cellStyle name="常规 2 5 4 3 6 3" xfId="25080"/>
    <cellStyle name="常规 57 3 4" xfId="25081"/>
    <cellStyle name="常规 57 3 5" xfId="25082"/>
    <cellStyle name="常规 57 4 4" xfId="25083"/>
    <cellStyle name="常规 6 6 3 2 2 2 2 2" xfId="25084"/>
    <cellStyle name="常规 2 5 4 3 8 2" xfId="25085"/>
    <cellStyle name="常规 6 6 3 2 2 2 2 3" xfId="25086"/>
    <cellStyle name="常规 57 4 5" xfId="25087"/>
    <cellStyle name="常规 15 4 2 3 2" xfId="25088"/>
    <cellStyle name="常规 2 2 7 2 3 5" xfId="25089"/>
    <cellStyle name="常规 2 5 4 3 8 3" xfId="25090"/>
    <cellStyle name="常规 6 5 4 4 4 2 2" xfId="25091"/>
    <cellStyle name="常规 6 3 4 2 6 2" xfId="25092"/>
    <cellStyle name="常规 9 9 2 3" xfId="25093"/>
    <cellStyle name="常规 2 5 4 4" xfId="25094"/>
    <cellStyle name="常规 2 5 4 4 2 3" xfId="25095"/>
    <cellStyle name="60% - 强调文字颜色 3 2 2 2 8 2" xfId="25096"/>
    <cellStyle name="常规 2 5 4 5 2 2" xfId="25097"/>
    <cellStyle name="常规 2 5 4 5 2 3" xfId="25098"/>
    <cellStyle name="60% - 强调文字颜色 3 2 2 2 8 3" xfId="25099"/>
    <cellStyle name="常规 2 5 4 5 3" xfId="25100"/>
    <cellStyle name="60% - 强调文字颜色 3 2 2 2 9" xfId="25101"/>
    <cellStyle name="20% - 强调文字颜色 1 2 5 4 2" xfId="25102"/>
    <cellStyle name="常规 2 5 4 6 3" xfId="25103"/>
    <cellStyle name="常规 2 5 4 7 2" xfId="25104"/>
    <cellStyle name="常规 2 3 4 3 2 2 5" xfId="25105"/>
    <cellStyle name="常规 5 2 2 4 5 2 2" xfId="25106"/>
    <cellStyle name="常规 30 10 2 3" xfId="25107"/>
    <cellStyle name="常规 6 10 3 3 3 3" xfId="25108"/>
    <cellStyle name="常规 2 3 4 3 2 2 6" xfId="25109"/>
    <cellStyle name="常规 2 5 4 7 3" xfId="25110"/>
    <cellStyle name="常规 7 2 2 2 2 2" xfId="25111"/>
    <cellStyle name="常规 15 3 2 7 2" xfId="25112"/>
    <cellStyle name="常规 6 2 4 2 3 2 3" xfId="25113"/>
    <cellStyle name="常规 2 6 3 3" xfId="25114"/>
    <cellStyle name="常规 21 5 6 2 2" xfId="25115"/>
    <cellStyle name="常规 3 2 4 2 6 2" xfId="25116"/>
    <cellStyle name="常规 6 6 2 2 2 4 5 2" xfId="25117"/>
    <cellStyle name="常规 2 5 5 4" xfId="25118"/>
    <cellStyle name="常规 4 2 2 6 4 2 2" xfId="25119"/>
    <cellStyle name="常规 2 5 5 7" xfId="25120"/>
    <cellStyle name="常规 4 2 3 3 2 2 2" xfId="25121"/>
    <cellStyle name="常规 32 3 4" xfId="25122"/>
    <cellStyle name="常规 27 3 4" xfId="25123"/>
    <cellStyle name="常规 20 3 4 2" xfId="25124"/>
    <cellStyle name="常规 15 3 4 2" xfId="25125"/>
    <cellStyle name="常规 7 3 3 7 3" xfId="25126"/>
    <cellStyle name="常规 15 3 2 8 2" xfId="25127"/>
    <cellStyle name="常规 2 2 3 2 4 3 2 3" xfId="25128"/>
    <cellStyle name="常规 6 2 4 2 3 3 3" xfId="25129"/>
    <cellStyle name="常规 2 6 4 3" xfId="25130"/>
    <cellStyle name="强调文字颜色 6 2 2 2 2 4" xfId="25131"/>
    <cellStyle name="常规 3 2 4 2 7 2" xfId="25132"/>
    <cellStyle name="常规 2 5 6 2" xfId="25133"/>
    <cellStyle name="常规 2 5 6 2 2 2" xfId="25134"/>
    <cellStyle name="常规 57 2 3 4 2" xfId="25135"/>
    <cellStyle name="常规 2 3 5 3 3" xfId="25136"/>
    <cellStyle name="常规 2 5 6 2 2 3" xfId="25137"/>
    <cellStyle name="常规 4 16 2" xfId="25138"/>
    <cellStyle name="常规 57 2 3 5" xfId="25139"/>
    <cellStyle name="常规 2 5 6 2 3" xfId="25140"/>
    <cellStyle name="常规 2 5 6 4" xfId="25141"/>
    <cellStyle name="常规 2 5 6 5 2" xfId="25142"/>
    <cellStyle name="常规 2 2 4 2 2 2 3 2 2" xfId="25143"/>
    <cellStyle name="常规 27 3 2 2 4 3" xfId="25144"/>
    <cellStyle name="常规 6 6 2 2 2 2 6" xfId="25145"/>
    <cellStyle name="常规 21 5 4 3" xfId="25146"/>
    <cellStyle name="常规 2 5 6 5 2 2" xfId="25147"/>
    <cellStyle name="常规 8 3 3 2 2 3" xfId="25148"/>
    <cellStyle name="常规 2 5 6 5 3" xfId="25149"/>
    <cellStyle name="常规 57 4" xfId="25150"/>
    <cellStyle name="常规 62 4" xfId="25151"/>
    <cellStyle name="常规 2 5 6 6" xfId="25152"/>
    <cellStyle name="常规 2 2 4 2 2 2 3 3" xfId="25153"/>
    <cellStyle name="常规 2 5 6 7" xfId="25154"/>
    <cellStyle name="常规 3 2 2 4 2 2 7" xfId="25155"/>
    <cellStyle name="常规 2 2 3 3 2 2 3 6" xfId="25156"/>
    <cellStyle name="常规 2 5 6 7 2 2" xfId="25157"/>
    <cellStyle name="常规 8 3 3 4 2 3" xfId="25158"/>
    <cellStyle name="常规 11 2 2 3 3 2" xfId="25159"/>
    <cellStyle name="常规 2 5 6 7 3" xfId="25160"/>
    <cellStyle name="常规 7 2 2 4 2 2" xfId="25161"/>
    <cellStyle name="常规 2 5 6 8" xfId="25162"/>
    <cellStyle name="常规 2 5 6 9" xfId="25163"/>
    <cellStyle name="常规 2 5 7 3" xfId="25164"/>
    <cellStyle name="常规 2 4 4 2 2" xfId="25165"/>
    <cellStyle name="常规 6 6 2 2 2 2 6 2 2" xfId="25166"/>
    <cellStyle name="常规 2 5 8 3" xfId="25167"/>
    <cellStyle name="常规 2 4 4 3 2" xfId="25168"/>
    <cellStyle name="常规 2 5 9 3" xfId="25169"/>
    <cellStyle name="常规 2 4 4 4 2" xfId="25170"/>
    <cellStyle name="常规 6 10 4 3 3 3" xfId="25171"/>
    <cellStyle name="常规 3 3 3 3 2 3" xfId="25172"/>
    <cellStyle name="常规 3 2 2 2 2 2 3 2" xfId="25173"/>
    <cellStyle name="常规 3 2 2 3 6 2 2" xfId="25174"/>
    <cellStyle name="40% - 强调文字颜色 5 2 6 6" xfId="25175"/>
    <cellStyle name="常规 5 2 2 10 2" xfId="25176"/>
    <cellStyle name="常规 6 4 6 2 2 2" xfId="25177"/>
    <cellStyle name="常规 3 2 2 2 3 5 2" xfId="25178"/>
    <cellStyle name="常规 12 4 2 7" xfId="25179"/>
    <cellStyle name="常规 6 5 4 4 3 2 2" xfId="25180"/>
    <cellStyle name="常规 2 6 2 2 3 3" xfId="25181"/>
    <cellStyle name="常规 2 6 2 2 3 3 3" xfId="25182"/>
    <cellStyle name="常规 27 3 2 2 7" xfId="25183"/>
    <cellStyle name="常规 2 6 2 2 7 3" xfId="25184"/>
    <cellStyle name="常规 2 6 2 3 2 2 2" xfId="25185"/>
    <cellStyle name="常规 2 6 2 3 2 3" xfId="25186"/>
    <cellStyle name="常规 2 6 2 3 3 2" xfId="25187"/>
    <cellStyle name="常规 2 6 2 3 3 2 2" xfId="25188"/>
    <cellStyle name="常规 2 6 2 3 3 3" xfId="25189"/>
    <cellStyle name="常规 7 2 3 8 2 2" xfId="25190"/>
    <cellStyle name="常规 6 4 4 7" xfId="25191"/>
    <cellStyle name="常规 2 6 2 4 3 2 2" xfId="25192"/>
    <cellStyle name="常规 2 2 3 4 4 3 2" xfId="25193"/>
    <cellStyle name="常规 3 5 2 2 4 2" xfId="25194"/>
    <cellStyle name="常规 6 2 6 2 3 3" xfId="25195"/>
    <cellStyle name="常规 2 6 2 6 2 2" xfId="25196"/>
    <cellStyle name="常规 3 10 3 3" xfId="25197"/>
    <cellStyle name="常规 2 2 2 3 6 6 2" xfId="25198"/>
    <cellStyle name="常规 3 9 2 4 3 2" xfId="25199"/>
    <cellStyle name="常规 2 6 2 6 3" xfId="25200"/>
    <cellStyle name="常规 2 5 5" xfId="25201"/>
    <cellStyle name="常规 2 6 2 7 2 2" xfId="25202"/>
    <cellStyle name="常规 3 11 3 3" xfId="25203"/>
    <cellStyle name="常规 4 2 2 2 4 4 3" xfId="25204"/>
    <cellStyle name="常规 3 8 2 2 2" xfId="25205"/>
    <cellStyle name="常规 2 6 3 2 2" xfId="25206"/>
    <cellStyle name="常规 4 4 7 3" xfId="25207"/>
    <cellStyle name="常规 2 6 3 2 3" xfId="25208"/>
    <cellStyle name="20% - 强调文字颜色 4 2" xfId="25209"/>
    <cellStyle name="常规 2 12 3" xfId="25210"/>
    <cellStyle name="常规 55 7" xfId="25211"/>
    <cellStyle name="常规 60 7" xfId="25212"/>
    <cellStyle name="常规 2 6 3 2 6" xfId="25213"/>
    <cellStyle name="20% - 强调文字颜色 4 5" xfId="25214"/>
    <cellStyle name="20% - 强调文字颜色 4 5 2" xfId="25215"/>
    <cellStyle name="常规 2 6 3 2 6 2" xfId="25216"/>
    <cellStyle name="常规 2 6 3 2 7" xfId="25217"/>
    <cellStyle name="20% - 强调文字颜色 4 6" xfId="25218"/>
    <cellStyle name="常规 2 6 3 5" xfId="25219"/>
    <cellStyle name="常规 6 4 4 2 2 3 2 2" xfId="25220"/>
    <cellStyle name="常规 2 6 4" xfId="25221"/>
    <cellStyle name="适中 2 7" xfId="25222"/>
    <cellStyle name="常规 3 2 5 2 2 2" xfId="25223"/>
    <cellStyle name="常规 7 2 2 3 2 2 3 2 2" xfId="25224"/>
    <cellStyle name="常规 3 2 5 2 2 3" xfId="25225"/>
    <cellStyle name="适中 2 8" xfId="25226"/>
    <cellStyle name="常规 26 2 2 4 2 2" xfId="25227"/>
    <cellStyle name="常规 31 2 2 4 2 2" xfId="25228"/>
    <cellStyle name="常规 7 3 7 3 2" xfId="25229"/>
    <cellStyle name="常规 2 9 2 2 2 2" xfId="25230"/>
    <cellStyle name="40% - 强调文字颜色 1 2 3 2 2" xfId="25231"/>
    <cellStyle name="常规 7 3 7 3 2 2" xfId="25232"/>
    <cellStyle name="常规 2 9 2 2 2 2 2" xfId="25233"/>
    <cellStyle name="40% - 强调文字颜色 1 2 3 2 2 2" xfId="25234"/>
    <cellStyle name="常规 5 9 4 2 2" xfId="25235"/>
    <cellStyle name="常规 2 2 2 2 2 3 7 2" xfId="25236"/>
    <cellStyle name="常规 8 2 4 3 4 2" xfId="25237"/>
    <cellStyle name="常规 4 3 3 2 5 3" xfId="25238"/>
    <cellStyle name="常规 7 3 7 3 3" xfId="25239"/>
    <cellStyle name="常规 2 9 2 2 2 3" xfId="25240"/>
    <cellStyle name="40% - 强调文字颜色 1 2 3 2 3" xfId="25241"/>
    <cellStyle name="常规 3 10 2 4 3" xfId="25242"/>
    <cellStyle name="常规 7 5 2 2 2 3" xfId="25243"/>
    <cellStyle name="常规 2 6 4 2 6" xfId="25244"/>
    <cellStyle name="常规 2 6 4 2 6 2" xfId="25245"/>
    <cellStyle name="常规 2 6 4 2 6 3" xfId="25246"/>
    <cellStyle name="常规 21 2 2 9" xfId="25247"/>
    <cellStyle name="常规 9 3 2 3 4 2 2" xfId="25248"/>
    <cellStyle name="常规 7 3 7 4 2" xfId="25249"/>
    <cellStyle name="40% - 强调文字颜色 1 2 3 3 2" xfId="25250"/>
    <cellStyle name="60% - 强调文字颜色 5 2 2 4 2 2" xfId="25251"/>
    <cellStyle name="常规 2 9 2 2 3 2" xfId="25252"/>
    <cellStyle name="常规 5 3 2 3 4 2 2" xfId="25253"/>
    <cellStyle name="常规 7 5 2 2 3 2" xfId="25254"/>
    <cellStyle name="常规 2 6 3 4 4 2 2" xfId="25255"/>
    <cellStyle name="常规 2 6 4 3 5" xfId="25256"/>
    <cellStyle name="常规 35 2 2 4 2 2" xfId="25257"/>
    <cellStyle name="常规 40 2 2 4 2 2" xfId="25258"/>
    <cellStyle name="常规 3 7 4 8" xfId="25259"/>
    <cellStyle name="常规 3 6 2 3 4 2" xfId="25260"/>
    <cellStyle name="常规 2 6 4 3 5 3" xfId="25261"/>
    <cellStyle name="常规 4 3 3 2 6 3" xfId="25262"/>
    <cellStyle name="40% - 强调文字颜色 1 2 3 3 3" xfId="25263"/>
    <cellStyle name="常规 7 3 7 4 3" xfId="25264"/>
    <cellStyle name="常规 2 9 2 2 3 3" xfId="25265"/>
    <cellStyle name="60% - 强调文字颜色 5 2 2 4 2 3" xfId="25266"/>
    <cellStyle name="常规 2 6 4 3 6" xfId="25267"/>
    <cellStyle name="常规 7 5 2 2 3 3" xfId="25268"/>
    <cellStyle name="常规 2 6 4 4 2 3" xfId="25269"/>
    <cellStyle name="常规 2 6 4 5 2 3" xfId="25270"/>
    <cellStyle name="常规 9 2 8 3" xfId="25271"/>
    <cellStyle name="常规 2 2 6 4 6 2 2" xfId="25272"/>
    <cellStyle name="常规 9 4 8" xfId="25273"/>
    <cellStyle name="常规 2 6 4 7 2" xfId="25274"/>
    <cellStyle name="常规 7 7 6 2 2" xfId="25275"/>
    <cellStyle name="常规 2 6 5" xfId="25276"/>
    <cellStyle name="适中 2 2 10" xfId="25277"/>
    <cellStyle name="常规 3 9 2 4 4 2" xfId="25278"/>
    <cellStyle name="常规 2 6 2 7 3" xfId="25279"/>
    <cellStyle name="常规 6 2 2 3 5 2" xfId="25280"/>
    <cellStyle name="强调文字颜色 6 2 2 2 3 5 2" xfId="25281"/>
    <cellStyle name="常规 2 6 5 4 2" xfId="25282"/>
    <cellStyle name="强调文字颜色 6 2 2 2 3 6" xfId="25283"/>
    <cellStyle name="常规 2 6 5 5" xfId="25284"/>
    <cellStyle name="常规 2 2 4 2 2 3 2 2" xfId="25285"/>
    <cellStyle name="常规 2 6 5 5 2" xfId="25286"/>
    <cellStyle name="常规 2 2 4 2 2 3 2 2 2" xfId="25287"/>
    <cellStyle name="常规 2 6 5 6" xfId="25288"/>
    <cellStyle name="常规 2 2 4 2 2 3 2 3" xfId="25289"/>
    <cellStyle name="常规 4 2 2 6 5 2 2" xfId="25290"/>
    <cellStyle name="常规 2 6 5 7" xfId="25291"/>
    <cellStyle name="常规 15 4 2 5 2" xfId="25292"/>
    <cellStyle name="常规 43 2 6 2" xfId="25293"/>
    <cellStyle name="常规 38 2 6 2" xfId="25294"/>
    <cellStyle name="常规 7 3 3 3 3 5 2 2" xfId="25295"/>
    <cellStyle name="常规 3 6 4 3 2 2" xfId="25296"/>
    <cellStyle name="常规 7 3 4 7 3" xfId="25297"/>
    <cellStyle name="常规 4 2 3 3 3 2 2" xfId="25298"/>
    <cellStyle name="常规 28 3 4" xfId="25299"/>
    <cellStyle name="常规 33 3 4" xfId="25300"/>
    <cellStyle name="常规 20 4 4 2" xfId="25301"/>
    <cellStyle name="常规 15 4 4 2" xfId="25302"/>
    <cellStyle name="常规 2 6 5 8" xfId="25303"/>
    <cellStyle name="常规 3 2 2 2 3 2 6 2 2" xfId="25304"/>
    <cellStyle name="强调文字颜色 1 2 9 3" xfId="25305"/>
    <cellStyle name="常规 2 6 5 9" xfId="25306"/>
    <cellStyle name="常规 5 3 3 2 3 2" xfId="25307"/>
    <cellStyle name="常规 2 6 6" xfId="25308"/>
    <cellStyle name="适中 2 2 11" xfId="25309"/>
    <cellStyle name="常规 3 9 2 4 4 3" xfId="25310"/>
    <cellStyle name="强调文字颜色 6 2 2 2 4 3" xfId="25311"/>
    <cellStyle name="常规 2 6 6 2" xfId="25312"/>
    <cellStyle name="常规 6 2 3 3 5 2" xfId="25313"/>
    <cellStyle name="常规 2 6 6 3 2" xfId="25314"/>
    <cellStyle name="常规 2 6 6 4" xfId="25315"/>
    <cellStyle name="常规 2 2 4 2 2 3 3 2" xfId="25316"/>
    <cellStyle name="常规 2 6 6 5" xfId="25317"/>
    <cellStyle name="常规 2 6 6 5 2" xfId="25318"/>
    <cellStyle name="常规 2 2 4 2 2 3 3 2 2" xfId="25319"/>
    <cellStyle name="常规 3 9 2 8 2 2" xfId="25320"/>
    <cellStyle name="常规 2 6 6 5 3" xfId="25321"/>
    <cellStyle name="常规 2 6 6 6" xfId="25322"/>
    <cellStyle name="常规 2 2 4 2 2 3 3 3" xfId="25323"/>
    <cellStyle name="常规 9 3 3 2 3 2 2 2" xfId="25324"/>
    <cellStyle name="常规 2 6 7" xfId="25325"/>
    <cellStyle name="常规 2 6 7 2 2 2" xfId="25326"/>
    <cellStyle name="常规 2 6 7 3" xfId="25327"/>
    <cellStyle name="常规 2 4 5 2 2" xfId="25328"/>
    <cellStyle name="常规 2 4 5 2 2 2" xfId="25329"/>
    <cellStyle name="常规 2 6 7 3 2" xfId="25330"/>
    <cellStyle name="常规 3 4 2 4 5" xfId="25331"/>
    <cellStyle name="常规 2 6 7 3 2 2" xfId="25332"/>
    <cellStyle name="常规 2 4 5 2 2 2 2" xfId="25333"/>
    <cellStyle name="常规 2 4 5 2 3 2" xfId="25334"/>
    <cellStyle name="常规 2 6 7 4 2" xfId="25335"/>
    <cellStyle name="常规 2 6 7 5" xfId="25336"/>
    <cellStyle name="常规 2 2 4 2 2 3 4 2" xfId="25337"/>
    <cellStyle name="常规 2 4 5 2 4" xfId="25338"/>
    <cellStyle name="常规 2 6 8 3" xfId="25339"/>
    <cellStyle name="常规 2 4 5 3 2" xfId="25340"/>
    <cellStyle name="常规 3 2 2 5 2 2 2 2" xfId="25341"/>
    <cellStyle name="常规 9 2 3 2 2 3 2 2" xfId="25342"/>
    <cellStyle name="常规 6 5 4 2 2 4 2" xfId="25343"/>
    <cellStyle name="常规 28 2 2 2 2" xfId="25344"/>
    <cellStyle name="常规 33 2 2 2 2" xfId="25345"/>
    <cellStyle name="20% - 强调文字颜色 6 2 2 2 9 3" xfId="25346"/>
    <cellStyle name="常规 9 2 3 2 2 3 2 2 2" xfId="25347"/>
    <cellStyle name="常规 6 5 4 2 2 4 2 2" xfId="25348"/>
    <cellStyle name="常规 3 3 5 2 4 2" xfId="25349"/>
    <cellStyle name="常规 2 7 2" xfId="25350"/>
    <cellStyle name="常规 3 2 2 4 4 3 3" xfId="25351"/>
    <cellStyle name="常规 2 7 2 2" xfId="25352"/>
    <cellStyle name="常规 3 3 5 2 4 2 2" xfId="25353"/>
    <cellStyle name="20% - 强调文字颜色 3 2 2 4 3 2" xfId="25354"/>
    <cellStyle name="常规 7 2 5 5 3 3" xfId="25355"/>
    <cellStyle name="常规 2 7 2 2 2 2" xfId="25356"/>
    <cellStyle name="常规 27 2 8" xfId="25357"/>
    <cellStyle name="常规 32 2 8" xfId="25358"/>
    <cellStyle name="常规 6 4 2 10 2" xfId="25359"/>
    <cellStyle name="常规 15 3 3 6" xfId="25360"/>
    <cellStyle name="常规 7 3 3 6 7" xfId="25361"/>
    <cellStyle name="60% - 强调文字颜色 1 2 6 6" xfId="25362"/>
    <cellStyle name="常规 2 5 3 2 3 3 3" xfId="25363"/>
    <cellStyle name="常规 6 5 2 2 8 2 2" xfId="25364"/>
    <cellStyle name="常规 45 2 5 2" xfId="25365"/>
    <cellStyle name="常规 50 2 5 2" xfId="25366"/>
    <cellStyle name="常规 2 7 2 2 3" xfId="25367"/>
    <cellStyle name="20% - 强调文字颜色 3 2 2 4 4 2" xfId="25368"/>
    <cellStyle name="常规 7 2 5 5 4 3" xfId="25369"/>
    <cellStyle name="常规 2 7 2 2 3 2" xfId="25370"/>
    <cellStyle name="常规 2 7 2 2 4" xfId="25371"/>
    <cellStyle name="常规 7 2 5 5 5 3" xfId="25372"/>
    <cellStyle name="常规 2 7 2 2 4 2" xfId="25373"/>
    <cellStyle name="常规 2 7 2 2 4 3" xfId="25374"/>
    <cellStyle name="常规 7 5 3 2" xfId="25375"/>
    <cellStyle name="常规 2 7 2 2 5" xfId="25376"/>
    <cellStyle name="常规 7 2 5 5 6 3" xfId="25377"/>
    <cellStyle name="常规 2 7 2 2 5 2" xfId="25378"/>
    <cellStyle name="常规 2 7 2 2 5 2 2" xfId="25379"/>
    <cellStyle name="常规 7 5 4 2" xfId="25380"/>
    <cellStyle name="常规 2 7 2 2 5 3" xfId="25381"/>
    <cellStyle name="常规 5 2 3 2 4 2 2" xfId="25382"/>
    <cellStyle name="常规 47 3 2" xfId="25383"/>
    <cellStyle name="常规 52 3 2" xfId="25384"/>
    <cellStyle name="汇总 2 3 2 4" xfId="25385"/>
    <cellStyle name="常规 2 7 2 2 6" xfId="25386"/>
    <cellStyle name="常规 55 2 2 4 2 2" xfId="25387"/>
    <cellStyle name="常规 2 7 2 2 6 2" xfId="25388"/>
    <cellStyle name="常规 2 7 2 2 6 3" xfId="25389"/>
    <cellStyle name="常规 7 5 5 2" xfId="25390"/>
    <cellStyle name="常规 2 7 2 3 2 2" xfId="25391"/>
    <cellStyle name="常规 5 2 3 2 2 2 5 2" xfId="25392"/>
    <cellStyle name="常规 45 3 5 2" xfId="25393"/>
    <cellStyle name="常规 50 3 5 2" xfId="25394"/>
    <cellStyle name="常规 2 7 2 3 3" xfId="25395"/>
    <cellStyle name="常规 2 7 2 3 3 2" xfId="25396"/>
    <cellStyle name="常规 2 7 2 3 4" xfId="25397"/>
    <cellStyle name="强调文字颜色 6 2 7 2 2" xfId="25398"/>
    <cellStyle name="常规 2 7 2 3 5" xfId="25399"/>
    <cellStyle name="常规 2 7 2 3 6" xfId="25400"/>
    <cellStyle name="常规 2 7 2 4 3" xfId="25401"/>
    <cellStyle name="常规 43 2 2 4 2" xfId="25402"/>
    <cellStyle name="常规 38 2 2 4 2" xfId="25403"/>
    <cellStyle name="常规 6 4 2 4 3 5" xfId="25404"/>
    <cellStyle name="常规 38 2 2 4 2 2" xfId="25405"/>
    <cellStyle name="常规 43 2 2 4 2 2" xfId="25406"/>
    <cellStyle name="常规 3 3 2 3 2 3 5" xfId="25407"/>
    <cellStyle name="60% - 强调文字颜色 3 2 3 6" xfId="25408"/>
    <cellStyle name="强调文字颜色 5 2 3 7 2 2" xfId="25409"/>
    <cellStyle name="常规 2 7 2 6 2 2" xfId="25410"/>
    <cellStyle name="常规 2 7 2 6 3" xfId="25411"/>
    <cellStyle name="常规 2 7 2 7 2" xfId="25412"/>
    <cellStyle name="常规 2 7 2 7 3" xfId="25413"/>
    <cellStyle name="常规 2 7 2 8" xfId="25414"/>
    <cellStyle name="常规 2 7 3" xfId="25415"/>
    <cellStyle name="常规 3 3 5 2 4 3" xfId="25416"/>
    <cellStyle name="常规 51 2 6 2" xfId="25417"/>
    <cellStyle name="常规 46 2 6 2" xfId="25418"/>
    <cellStyle name="常规 10 2 3 2 4 5 2" xfId="25419"/>
    <cellStyle name="常规 3 3 2 2 3 5 2" xfId="25420"/>
    <cellStyle name="常规 7 4 6 2 2 2" xfId="25421"/>
    <cellStyle name="强调文字颜色 1 2 3 4 3" xfId="25422"/>
    <cellStyle name="常规 2 7 3 2 5 2 2" xfId="25423"/>
    <cellStyle name="常规 6 10 3 4" xfId="25424"/>
    <cellStyle name="常规 6 8 4 2 2" xfId="25425"/>
    <cellStyle name="常规 8 3 3 3 4 2" xfId="25426"/>
    <cellStyle name="常规 2 7 3 2 6 2" xfId="25427"/>
    <cellStyle name="常规 3 2 2 4 2 2 4 3" xfId="25428"/>
    <cellStyle name="强调文字颜色 2 2 6 5 2" xfId="25429"/>
    <cellStyle name="强调文字颜色 1 2 3 3 4" xfId="25430"/>
    <cellStyle name="常规 2 7 3 6 2 2" xfId="25431"/>
    <cellStyle name="常规 6 10 2 5" xfId="25432"/>
    <cellStyle name="常规 2 7 3 7" xfId="25433"/>
    <cellStyle name="常规 2 7 3 8" xfId="25434"/>
    <cellStyle name="常规 2 7 4" xfId="25435"/>
    <cellStyle name="常规 2 7 4 6" xfId="25436"/>
    <cellStyle name="常规 11 6 3 4 2 2" xfId="25437"/>
    <cellStyle name="常规 2 7 4 7" xfId="25438"/>
    <cellStyle name="常规 2 7 5" xfId="25439"/>
    <cellStyle name="常规 3 9 2 4 5 2" xfId="25440"/>
    <cellStyle name="常规 2 6 2 8 3" xfId="25441"/>
    <cellStyle name="强调文字颜色 6 2 2 3 3 3" xfId="25442"/>
    <cellStyle name="常规 2 7 5 2" xfId="25443"/>
    <cellStyle name="常规 2 7 5 5" xfId="25444"/>
    <cellStyle name="常规 2 2 4 2 2 4 2 2" xfId="25445"/>
    <cellStyle name="常规 3 2 3 2 2 2 4 3" xfId="25446"/>
    <cellStyle name="常规 8 5 2 2 2 3" xfId="25447"/>
    <cellStyle name="常规 2 7 5 5 2 2" xfId="25448"/>
    <cellStyle name="常规 2 7 5 6" xfId="25449"/>
    <cellStyle name="常规 3 2 3 2 2 2 5 3" xfId="25450"/>
    <cellStyle name="常规 2 7 5 7" xfId="25451"/>
    <cellStyle name="常规 3 6 4 4 2 2" xfId="25452"/>
    <cellStyle name="常规 4 2 3 3 4 2 2" xfId="25453"/>
    <cellStyle name="常规 29 3 4" xfId="25454"/>
    <cellStyle name="常规 34 3 4" xfId="25455"/>
    <cellStyle name="常规 20 5 4 2" xfId="25456"/>
    <cellStyle name="常规 15 5 4 2" xfId="25457"/>
    <cellStyle name="常规 2 2 7 2 4 3 2" xfId="25458"/>
    <cellStyle name="常规 6 6 4 2 3 3" xfId="25459"/>
    <cellStyle name="常规 2 7 5 7 2" xfId="25460"/>
    <cellStyle name="常规 2 7 5 8" xfId="25461"/>
    <cellStyle name="常规 2 7 6" xfId="25462"/>
    <cellStyle name="强调文字颜色 6 2 2 3 4 3" xfId="25463"/>
    <cellStyle name="常规 2 7 6 2" xfId="25464"/>
    <cellStyle name="常规 56 2 2 3" xfId="25465"/>
    <cellStyle name="常规 8 2 2 6 6" xfId="25466"/>
    <cellStyle name="常规 2 7 6 2 3" xfId="25467"/>
    <cellStyle name="常规 59 2 3 5" xfId="25468"/>
    <cellStyle name="常规 56 2 2 3 3" xfId="25469"/>
    <cellStyle name="常规 2 7 6 3" xfId="25470"/>
    <cellStyle name="常规 56 2 2 4" xfId="25471"/>
    <cellStyle name="常规 7 2 2 2 4 3 2 2" xfId="25472"/>
    <cellStyle name="常规 2 7 7" xfId="25473"/>
    <cellStyle name="强调文字颜色 6 2 2 2 11" xfId="25474"/>
    <cellStyle name="常规 2 7 7 2" xfId="25475"/>
    <cellStyle name="常规 56 2 3 3" xfId="25476"/>
    <cellStyle name="常规 2 7 7 2 3" xfId="25477"/>
    <cellStyle name="常规 56 2 3 3 3" xfId="25478"/>
    <cellStyle name="常规 56 2 4 3" xfId="25479"/>
    <cellStyle name="常规 2 7 8 2" xfId="25480"/>
    <cellStyle name="常规 2 7 8 2 3" xfId="25481"/>
    <cellStyle name="常规 2 7 8 3" xfId="25482"/>
    <cellStyle name="常规 2 4 6 3 2" xfId="25483"/>
    <cellStyle name="常规 2 8 2 2" xfId="25484"/>
    <cellStyle name="常规 3 3 5 2 5 2 2" xfId="25485"/>
    <cellStyle name="常规 14 6 4" xfId="25486"/>
    <cellStyle name="常规 4 2 3 2 5 2" xfId="25487"/>
    <cellStyle name="常规 3 3 3 2 2 2 5 2 2" xfId="25488"/>
    <cellStyle name="常规 2 8 2 2 2 2" xfId="25489"/>
    <cellStyle name="常规 6 3 7 3 2" xfId="25490"/>
    <cellStyle name="常规 6 3 7 3 3" xfId="25491"/>
    <cellStyle name="常规 2 8 2 2 2 3" xfId="25492"/>
    <cellStyle name="常规 2 8 2 2 3 2" xfId="25493"/>
    <cellStyle name="常规 6 3 7 4 2" xfId="25494"/>
    <cellStyle name="常规 4 2 3 2 6 2 2" xfId="25495"/>
    <cellStyle name="常规 2 8 2 2 3 2 2" xfId="25496"/>
    <cellStyle name="常规 6 3 7 4 2 2" xfId="25497"/>
    <cellStyle name="常规 2 8 2 2 3 2 3" xfId="25498"/>
    <cellStyle name="常规 2 8 2 2 5 2 3" xfId="25499"/>
    <cellStyle name="常规 15 6 4" xfId="25500"/>
    <cellStyle name="常规 4 2 3 3 5 2" xfId="25501"/>
    <cellStyle name="常规 2 8 2 3 2 2" xfId="25502"/>
    <cellStyle name="常规 5 5 8 3" xfId="25503"/>
    <cellStyle name="常规 2 7 4 3 2" xfId="25504"/>
    <cellStyle name="常规 4 2 3 3 5 3" xfId="25505"/>
    <cellStyle name="常规 15 6 5" xfId="25506"/>
    <cellStyle name="常规 2 8 2 3 2 3" xfId="25507"/>
    <cellStyle name="常规 2 8 2 3 3" xfId="25508"/>
    <cellStyle name="计算 2 2 2 6" xfId="25509"/>
    <cellStyle name="常规 2 8 2 3 3 2" xfId="25510"/>
    <cellStyle name="常规 5 6 8 3" xfId="25511"/>
    <cellStyle name="常规 2 7 5 3 2" xfId="25512"/>
    <cellStyle name="常规 15 7 5" xfId="25513"/>
    <cellStyle name="常规 4 2 3 3 6 3" xfId="25514"/>
    <cellStyle name="常规 2 8 2 3 3 3" xfId="25515"/>
    <cellStyle name="常规 2 8 2 4 2 2" xfId="25516"/>
    <cellStyle name="常规 2 8 2 4 2 3" xfId="25517"/>
    <cellStyle name="常规 2 8 2 4 3" xfId="25518"/>
    <cellStyle name="常规 38 2 3 4 2" xfId="25519"/>
    <cellStyle name="常规 43 2 3 4 2" xfId="25520"/>
    <cellStyle name="常规 2 8 2 6 2" xfId="25521"/>
    <cellStyle name="常规 2 8 2 7 2" xfId="25522"/>
    <cellStyle name="常规 2 8 2 8" xfId="25523"/>
    <cellStyle name="常规 2 8 3 2" xfId="25524"/>
    <cellStyle name="常规 6 4 7 3" xfId="25525"/>
    <cellStyle name="常规 2 8 3 2 2" xfId="25526"/>
    <cellStyle name="常规 2 2 3 2 2 3 3 2 2" xfId="25527"/>
    <cellStyle name="常规 2 8 3 4 2" xfId="25528"/>
    <cellStyle name="常规 6 4 9 3" xfId="25529"/>
    <cellStyle name="常规 2 8 3 5 2" xfId="25530"/>
    <cellStyle name="强调文字颜色 2 2 2 3 4" xfId="25531"/>
    <cellStyle name="常规 2 8 3 5 2 2" xfId="25532"/>
    <cellStyle name="常规 3 4 4 2 5 2" xfId="25533"/>
    <cellStyle name="常规 6 11 10" xfId="25534"/>
    <cellStyle name="常规 38 2 3 5 2" xfId="25535"/>
    <cellStyle name="常规 3 6 2 7 2 2" xfId="25536"/>
    <cellStyle name="常规 2 8 3 6" xfId="25537"/>
    <cellStyle name="常规 2 8 3 6 2" xfId="25538"/>
    <cellStyle name="常规 2 8 3 7" xfId="25539"/>
    <cellStyle name="常规 2 8 4" xfId="25540"/>
    <cellStyle name="强调文字颜色 6 2 2 4 2 3" xfId="25541"/>
    <cellStyle name="常规 2 8 4 2" xfId="25542"/>
    <cellStyle name="常规 2 8 4 5" xfId="25543"/>
    <cellStyle name="常规 2 8 4 5 2" xfId="25544"/>
    <cellStyle name="常规 2 8 4 5 2 2" xfId="25545"/>
    <cellStyle name="常规 2 8 4 5 2 3" xfId="25546"/>
    <cellStyle name="常规 2 8 4 6" xfId="25547"/>
    <cellStyle name="常规 2 8 4 6 2" xfId="25548"/>
    <cellStyle name="常规 11 6 3 5 2 2" xfId="25549"/>
    <cellStyle name="常规 2 8 4 7" xfId="25550"/>
    <cellStyle name="标题 4 2 6" xfId="25551"/>
    <cellStyle name="常规 6 3 3 2 2 5" xfId="25552"/>
    <cellStyle name="20% - 强调文字颜色 6 2 2 5 3 2" xfId="25553"/>
    <cellStyle name="常规 2 8 5" xfId="25554"/>
    <cellStyle name="强调文字颜色 6 2 2 4 3 3" xfId="25555"/>
    <cellStyle name="常规 2 8 5 2" xfId="25556"/>
    <cellStyle name="常规 2 8 6" xfId="25557"/>
    <cellStyle name="强调文字颜色 6 2 2 4 4 3" xfId="25558"/>
    <cellStyle name="常规 2 8 6 2" xfId="25559"/>
    <cellStyle name="常规 56 3 2 3" xfId="25560"/>
    <cellStyle name="常规 2 8 6 3" xfId="25561"/>
    <cellStyle name="常规 7 2 2 2 4 4 2 2" xfId="25562"/>
    <cellStyle name="常规 2 8 7" xfId="25563"/>
    <cellStyle name="常规 10 2 6 4 5 2 2" xfId="25564"/>
    <cellStyle name="常规 2 8 7 2" xfId="25565"/>
    <cellStyle name="常规 56 3 3 3" xfId="25566"/>
    <cellStyle name="常规 2 8 8 2" xfId="25567"/>
    <cellStyle name="常规 56 3 4 3" xfId="25568"/>
    <cellStyle name="常规 2 4 7 3 2" xfId="25569"/>
    <cellStyle name="常规 2 4 3 2 2 2" xfId="25570"/>
    <cellStyle name="常规 2 8 8 3" xfId="25571"/>
    <cellStyle name="常规 3 2 2 4 5" xfId="25572"/>
    <cellStyle name="常规 3 2 2 4 4 5 3" xfId="25573"/>
    <cellStyle name="常规 2 9 2" xfId="25574"/>
    <cellStyle name="常规 3 3 5 2 6 2" xfId="25575"/>
    <cellStyle name="常规 2 9 2 2" xfId="25576"/>
    <cellStyle name="40% - 强调文字颜色 1 2 3" xfId="25577"/>
    <cellStyle name="常规 2 9 2 2 2" xfId="25578"/>
    <cellStyle name="40% - 强调文字颜色 1 2 3 2" xfId="25579"/>
    <cellStyle name="常规 7 3 7 3" xfId="25580"/>
    <cellStyle name="常规 7 3 7 4" xfId="25581"/>
    <cellStyle name="常规 2 9 2 2 3" xfId="25582"/>
    <cellStyle name="60% - 强调文字颜色 5 2 2 4 2" xfId="25583"/>
    <cellStyle name="40% - 强调文字颜色 1 2 3 3" xfId="25584"/>
    <cellStyle name="40% - 强调文字颜色 1 2 3 4" xfId="25585"/>
    <cellStyle name="60% - 强调文字颜色 5 2 2 4 3" xfId="25586"/>
    <cellStyle name="常规 7 3 7 5" xfId="25587"/>
    <cellStyle name="常规 2 9 2 2 4" xfId="25588"/>
    <cellStyle name="常规 3 10 2 6" xfId="25589"/>
    <cellStyle name="常规 29 2 3 3 3" xfId="25590"/>
    <cellStyle name="常规 34 2 3 3 3" xfId="25591"/>
    <cellStyle name="常规 5 3 2 3 4 3" xfId="25592"/>
    <cellStyle name="常规 10 2 2 2 2 2 4 3" xfId="25593"/>
    <cellStyle name="常规 10 6 9" xfId="25594"/>
    <cellStyle name="常规 4 2 5 3 4" xfId="25595"/>
    <cellStyle name="常规 43 2 2 2" xfId="25596"/>
    <cellStyle name="常规 38 2 2 2" xfId="25597"/>
    <cellStyle name="常规 4 3 3 2 7 2" xfId="25598"/>
    <cellStyle name="常规 7 3 7 5 2" xfId="25599"/>
    <cellStyle name="60% - 强调文字颜色 5 2 2 4 3 2" xfId="25600"/>
    <cellStyle name="常规 2 9 2 2 4 2" xfId="25601"/>
    <cellStyle name="40% - 强调文字颜色 1 2 3 4 2" xfId="25602"/>
    <cellStyle name="40% - 强调文字颜色 1 2 3 4 3" xfId="25603"/>
    <cellStyle name="常规 2 9 2 2 4 3" xfId="25604"/>
    <cellStyle name="60% - 强调文字颜色 5 2 2 4 3 3" xfId="25605"/>
    <cellStyle name="常规 20 7 2 2" xfId="25606"/>
    <cellStyle name="常规 15 7 2 2" xfId="25607"/>
    <cellStyle name="常规 4 2 5 3 4 3" xfId="25608"/>
    <cellStyle name="常规 38 2 2 2 3" xfId="25609"/>
    <cellStyle name="常规 43 2 2 2 3" xfId="25610"/>
    <cellStyle name="60% - 强调文字颜色 5 2 2 4 4 2" xfId="25611"/>
    <cellStyle name="常规 2 9 2 2 5 2" xfId="25612"/>
    <cellStyle name="40% - 强调文字颜色 1 2 3 5 2" xfId="25613"/>
    <cellStyle name="常规 36 2 3" xfId="25614"/>
    <cellStyle name="常规 41 2 3" xfId="25615"/>
    <cellStyle name="常规 15 7 3 2" xfId="25616"/>
    <cellStyle name="60% - 强调文字颜色 5 2 2 4 4 3" xfId="25617"/>
    <cellStyle name="常规 36 2 4" xfId="25618"/>
    <cellStyle name="常规 41 2 4" xfId="25619"/>
    <cellStyle name="常规 2 9 2 2 5 3" xfId="25620"/>
    <cellStyle name="常规 2 9 7 2" xfId="25621"/>
    <cellStyle name="常规 56 4 3 3" xfId="25622"/>
    <cellStyle name="常规 2 9 2 2 6" xfId="25623"/>
    <cellStyle name="常规 2 3 6 3 2 2 2" xfId="25624"/>
    <cellStyle name="60% - 强调文字颜色 5 2 2 4 5" xfId="25625"/>
    <cellStyle name="40% - 强调文字颜色 1 2 3 6" xfId="25626"/>
    <cellStyle name="60% - 强调文字颜色 5 2 2 4 6" xfId="25627"/>
    <cellStyle name="常规 2 9 2 2 7" xfId="25628"/>
    <cellStyle name="40% - 强调文字颜色 1 2 3 7" xfId="25629"/>
    <cellStyle name="常规 4 3 3 3 5" xfId="25630"/>
    <cellStyle name="常规 2 9 2 3 2" xfId="25631"/>
    <cellStyle name="常规 7 3 8 3" xfId="25632"/>
    <cellStyle name="40% - 强调文字颜色 1 2 4 2" xfId="25633"/>
    <cellStyle name="常规 4 3 3 3 5 2" xfId="25634"/>
    <cellStyle name="常规 2 9 2 3 2 2" xfId="25635"/>
    <cellStyle name="40% - 强调文字颜色 1 2 4 2 2" xfId="25636"/>
    <cellStyle name="常规 4 3 3 3 5 2 2" xfId="25637"/>
    <cellStyle name="常规 5 2 4 3 3 3" xfId="25638"/>
    <cellStyle name="常规 3 4 2 9" xfId="25639"/>
    <cellStyle name="常规 2 9 2 3 2 2 2" xfId="25640"/>
    <cellStyle name="计算 2 10 2 2" xfId="25641"/>
    <cellStyle name="40% - 强调文字颜色 1 2 4 2 3" xfId="25642"/>
    <cellStyle name="常规 2 9 2 3 2 3" xfId="25643"/>
    <cellStyle name="常规 3 3 3 2 6 2" xfId="25644"/>
    <cellStyle name="常规 22 4 6 2 2" xfId="25645"/>
    <cellStyle name="常规 17 4 6 2 2" xfId="25646"/>
    <cellStyle name="40% - 强调文字颜色 1 2 4 3" xfId="25647"/>
    <cellStyle name="60% - 强调文字颜色 5 2 2 5 2" xfId="25648"/>
    <cellStyle name="常规 2 9 2 3 3" xfId="25649"/>
    <cellStyle name="常规 2 3 6 2 8" xfId="25650"/>
    <cellStyle name="常规 5 3 2 3 5 2" xfId="25651"/>
    <cellStyle name="常规 2 9 2 3 3 2" xfId="25652"/>
    <cellStyle name="60% - 强调文字颜色 5 2 2 5 2 2" xfId="25653"/>
    <cellStyle name="40% - 强调文字颜色 1 2 4 3 2" xfId="25654"/>
    <cellStyle name="常规 2 9 2 3 3 2 2" xfId="25655"/>
    <cellStyle name="常规 2 9 2 3 6" xfId="25656"/>
    <cellStyle name="常规 2 3 6 3 2 3 2" xfId="25657"/>
    <cellStyle name="60% - 强调文字颜色 5 2 2 5 5" xfId="25658"/>
    <cellStyle name="常规 2 9 2 4" xfId="25659"/>
    <cellStyle name="40% - 强调文字颜色 1 2 5" xfId="25660"/>
    <cellStyle name="常规 9 2 2 3 2 2 4 2" xfId="25661"/>
    <cellStyle name="常规 2 9 2 4 2" xfId="25662"/>
    <cellStyle name="常规 7 3 9 3" xfId="25663"/>
    <cellStyle name="40% - 强调文字颜色 1 2 5 2" xfId="25664"/>
    <cellStyle name="常规 9 2 2 3 2 2 4 2 2" xfId="25665"/>
    <cellStyle name="常规 2 9 2 4 2 2 2" xfId="25666"/>
    <cellStyle name="常规 4 2 2 4 4" xfId="25667"/>
    <cellStyle name="常规 2 9 2 4 2 3" xfId="25668"/>
    <cellStyle name="40% - 强调文字颜色 1 2 5 2 3" xfId="25669"/>
    <cellStyle name="常规 2 9 2 4 3" xfId="25670"/>
    <cellStyle name="60% - 强调文字颜色 5 2 2 6 2" xfId="25671"/>
    <cellStyle name="40% - 强调文字颜色 1 2 5 3" xfId="25672"/>
    <cellStyle name="常规 2 9 2 4 3 2 2" xfId="25673"/>
    <cellStyle name="常规 4 2 3 4 4" xfId="25674"/>
    <cellStyle name="常规 31 6" xfId="25675"/>
    <cellStyle name="常规 26 6" xfId="25676"/>
    <cellStyle name="解释性文本 2 2 2 2 3 2" xfId="25677"/>
    <cellStyle name="常规 3 2 5 2 3 3 3" xfId="25678"/>
    <cellStyle name="常规 2 2 4 2 6 2" xfId="25679"/>
    <cellStyle name="40% - 强调文字颜色 1 2 5 4" xfId="25680"/>
    <cellStyle name="常规 2 9 2 4 4" xfId="25681"/>
    <cellStyle name="常规 2 9 2 4 6" xfId="25682"/>
    <cellStyle name="40% - 强调文字颜色 1 2 5 6" xfId="25683"/>
    <cellStyle name="常规 2 9 2 5" xfId="25684"/>
    <cellStyle name="40% - 强调文字颜色 1 2 6" xfId="25685"/>
    <cellStyle name="常规 9 2 2 3 2 2 4 3" xfId="25686"/>
    <cellStyle name="常规 2 9 2 5 2" xfId="25687"/>
    <cellStyle name="40% - 强调文字颜色 1 2 6 2" xfId="25688"/>
    <cellStyle name="强调文字颜色 5 2 2 2 2 3" xfId="25689"/>
    <cellStyle name="常规 3 2 5 2 3 4 2" xfId="25690"/>
    <cellStyle name="常规 3 9 5 4 2 2" xfId="25691"/>
    <cellStyle name="常规 2 9 2 5 3" xfId="25692"/>
    <cellStyle name="40% - 强调文字颜色 1 2 6 3" xfId="25693"/>
    <cellStyle name="60% - 强调文字颜色 5 2 2 7 2" xfId="25694"/>
    <cellStyle name="40% - 强调文字颜色 1 2 7" xfId="25695"/>
    <cellStyle name="常规 2 9 2 6" xfId="25696"/>
    <cellStyle name="常规 2 9 2 6 2" xfId="25697"/>
    <cellStyle name="40% - 强调文字颜色 1 2 7 2" xfId="25698"/>
    <cellStyle name="常规 2 9 2 9 2" xfId="25699"/>
    <cellStyle name="常规 15 2 3 2 3 2 2" xfId="25700"/>
    <cellStyle name="常规 2 9 3" xfId="25701"/>
    <cellStyle name="常规 2 9 3 2" xfId="25702"/>
    <cellStyle name="常规 2 9 3 2 2 3" xfId="25703"/>
    <cellStyle name="常规 7 4 7 3 3" xfId="25704"/>
    <cellStyle name="常规 3 3 2 3 4 6" xfId="25705"/>
    <cellStyle name="20% - 强调文字颜色 5 2 2 2 2 5" xfId="25706"/>
    <cellStyle name="常规 4 3 4 2 6 2" xfId="25707"/>
    <cellStyle name="常规 3 3 2 3 4 5 3" xfId="25708"/>
    <cellStyle name="常规 2 9 3 2 3 2" xfId="25709"/>
    <cellStyle name="常规 7 4 7 4 2" xfId="25710"/>
    <cellStyle name="常规 2 9 3 2 3 3" xfId="25711"/>
    <cellStyle name="常规 7 4 7 4 3" xfId="25712"/>
    <cellStyle name="常规 4 3 4 2 7" xfId="25713"/>
    <cellStyle name="常规 10 2 2 2 2 3 4 3" xfId="25714"/>
    <cellStyle name="常规 11 6 9" xfId="25715"/>
    <cellStyle name="常规 4 2 6 3 4" xfId="25716"/>
    <cellStyle name="常规 43 3 2 2" xfId="25717"/>
    <cellStyle name="常规 38 3 2 2" xfId="25718"/>
    <cellStyle name="常规 5 3 2 4 4 3" xfId="25719"/>
    <cellStyle name="常规 2 9 3 2 4" xfId="25720"/>
    <cellStyle name="60% - 强调文字颜色 5 2 3 4 3" xfId="25721"/>
    <cellStyle name="常规 7 4 7 5" xfId="25722"/>
    <cellStyle name="常规 2 9 3 2 4 2" xfId="25723"/>
    <cellStyle name="常规 7 4 7 5 2" xfId="25724"/>
    <cellStyle name="常规 2 9 3 3" xfId="25725"/>
    <cellStyle name="常规 2 9 3 4" xfId="25726"/>
    <cellStyle name="常规 9 2 2 3 2 2 5 2" xfId="25727"/>
    <cellStyle name="常规 10 3 2 3 2 2 2" xfId="25728"/>
    <cellStyle name="常规 2 9 3 4 3" xfId="25729"/>
    <cellStyle name="60% - 强调文字颜色 5 2 3 6 2" xfId="25730"/>
    <cellStyle name="常规 9 7 2 2 2" xfId="25731"/>
    <cellStyle name="常规 2 9 3 5" xfId="25732"/>
    <cellStyle name="常规 2 9 3 5 2 2" xfId="25733"/>
    <cellStyle name="强调文字颜色 3 2 2 3 4" xfId="25734"/>
    <cellStyle name="常规 2 9 3 6" xfId="25735"/>
    <cellStyle name="常规 9 7 2 2 3" xfId="25736"/>
    <cellStyle name="常规 6 3 2 2 4 2 3" xfId="25737"/>
    <cellStyle name="常规 22 4 2 2 5 2 2" xfId="25738"/>
    <cellStyle name="常规 6 3 2 2 4 3 3" xfId="25739"/>
    <cellStyle name="常规 2 9 4" xfId="25740"/>
    <cellStyle name="强调文字颜色 6 2 2 5 2 3" xfId="25741"/>
    <cellStyle name="常规 2 9 4 2" xfId="25742"/>
    <cellStyle name="常规 44 4 5" xfId="25743"/>
    <cellStyle name="常规 39 4 5" xfId="25744"/>
    <cellStyle name="常规 58 4 3 2 2" xfId="25745"/>
    <cellStyle name="常规 22 4 2 3 4" xfId="25746"/>
    <cellStyle name="常规 2 9 4 3" xfId="25747"/>
    <cellStyle name="常规 2 9 4 3 2 2" xfId="25748"/>
    <cellStyle name="常规 2 9 4 6" xfId="25749"/>
    <cellStyle name="常规 9 7 2 3 3" xfId="25750"/>
    <cellStyle name="常规 17 2 2 2 2 2" xfId="25751"/>
    <cellStyle name="常规 22 2 2 2 2 2" xfId="25752"/>
    <cellStyle name="常规 6 3 2 2 5 2 3" xfId="25753"/>
    <cellStyle name="注释 2 6 3 3" xfId="25754"/>
    <cellStyle name="常规 8 3 9 2 2" xfId="25755"/>
    <cellStyle name="常规 4 2 3 3 2 4 2" xfId="25756"/>
    <cellStyle name="常规 3 2 3 4 3 2 2 2" xfId="25757"/>
    <cellStyle name="常规 7 3 3 9 3" xfId="25758"/>
    <cellStyle name="常规 15 3 6 2" xfId="25759"/>
    <cellStyle name="常规 20 3 6 2" xfId="25760"/>
    <cellStyle name="常规 27 5 4" xfId="25761"/>
    <cellStyle name="60% - 强调文字颜色 4 2 3 8 3" xfId="25762"/>
    <cellStyle name="60% - 强调文字颜色 1 2 9 2" xfId="25763"/>
    <cellStyle name="常规 6 3 2 2 5 3 3" xfId="25764"/>
    <cellStyle name="常规 22 2 2 2 3 2" xfId="25765"/>
    <cellStyle name="常规 17 2 2 2 3 2" xfId="25766"/>
    <cellStyle name="常规 2 9 5" xfId="25767"/>
    <cellStyle name="常规 2 9 5 5 2 2" xfId="25768"/>
    <cellStyle name="常规 2 9 5 6 2 2" xfId="25769"/>
    <cellStyle name="常规 2 9 5 7 2" xfId="25770"/>
    <cellStyle name="常规 7 2 4 3 4 2 2" xfId="25771"/>
    <cellStyle name="常规 2 9 5 8" xfId="25772"/>
    <cellStyle name="强调文字颜色 6 2 2 5 4 3" xfId="25773"/>
    <cellStyle name="常规 2 9 6 2" xfId="25774"/>
    <cellStyle name="常规 56 4 2 3" xfId="25775"/>
    <cellStyle name="常规 2 9 6 3" xfId="25776"/>
    <cellStyle name="常规 2 9 7 3" xfId="25777"/>
    <cellStyle name="常规 2 4 8 2 2" xfId="25778"/>
    <cellStyle name="常规 5 5 6 2 2" xfId="25779"/>
    <cellStyle name="常规 2 9 9 2 2" xfId="25780"/>
    <cellStyle name="常规 2 9 9 3" xfId="25781"/>
    <cellStyle name="常规 2 4 3 3 3 2" xfId="25782"/>
    <cellStyle name="常规 21 10 2 2" xfId="25783"/>
    <cellStyle name="常规 7 3 3 3 3 3 3" xfId="25784"/>
    <cellStyle name="常规 21 10 3" xfId="25785"/>
    <cellStyle name="检查单元格 2 2 5 4 2" xfId="25786"/>
    <cellStyle name="常规 6 4 2 2 4 4" xfId="25787"/>
    <cellStyle name="常规 6 4 2 2 4 4 2" xfId="25788"/>
    <cellStyle name="常规 6 2 3 2 4 4 2" xfId="25789"/>
    <cellStyle name="常规 21 2 2 2 2 2 2 2" xfId="25790"/>
    <cellStyle name="常规 6 2 3 2 4 4 3" xfId="25791"/>
    <cellStyle name="常规 21 2 2 2 2 3 2" xfId="25792"/>
    <cellStyle name="常规 21 2 2 2 3 2 2 2" xfId="25793"/>
    <cellStyle name="常规 6 9 2" xfId="25794"/>
    <cellStyle name="常规 8 3 3 3 4 2 2" xfId="25795"/>
    <cellStyle name="常规 6 8 4 2 2 2" xfId="25796"/>
    <cellStyle name="常规 7 2 3 3 4 5" xfId="25797"/>
    <cellStyle name="常规 7 4 3 10 2" xfId="25798"/>
    <cellStyle name="常规 21 2 2 2 4 2" xfId="25799"/>
    <cellStyle name="常规 5 3 10" xfId="25800"/>
    <cellStyle name="常规 6 2 2 2 5 4 3" xfId="25801"/>
    <cellStyle name="常规 21 2 2 2 4 2 2" xfId="25802"/>
    <cellStyle name="常规 5 3 10 2" xfId="25803"/>
    <cellStyle name="常规 21 2 2 2 5 2" xfId="25804"/>
    <cellStyle name="常规 6 3 2 5 2 2" xfId="25805"/>
    <cellStyle name="常规 21 2 2 2 5 2 2" xfId="25806"/>
    <cellStyle name="常规 6 3 2 5 2 2 2" xfId="25807"/>
    <cellStyle name="常规 6 3 2 5 3" xfId="25808"/>
    <cellStyle name="常规 21 2 2 2 6" xfId="25809"/>
    <cellStyle name="常规 2 2 4 3 4 2 3" xfId="25810"/>
    <cellStyle name="常规 6 3 2 5 3 2" xfId="25811"/>
    <cellStyle name="常规 21 2 2 2 6 2" xfId="25812"/>
    <cellStyle name="常规 21 2 2 2 7" xfId="25813"/>
    <cellStyle name="常规 6 3 2 5 4" xfId="25814"/>
    <cellStyle name="常规 5 2 3 2 4 2 2 2" xfId="25815"/>
    <cellStyle name="常规 47 3 2 2" xfId="25816"/>
    <cellStyle name="常规 52 3 2 2" xfId="25817"/>
    <cellStyle name="汇总 2 3 2 4 2" xfId="25818"/>
    <cellStyle name="强调文字颜色 6 2" xfId="25819"/>
    <cellStyle name="常规 21 2 2 3 2 3" xfId="25820"/>
    <cellStyle name="常规 2 3 2 3 3 4 2 2" xfId="25821"/>
    <cellStyle name="常规 21 2 2 3 3 2" xfId="25822"/>
    <cellStyle name="常规 21 2 2 3 3 3" xfId="25823"/>
    <cellStyle name="常规 7 4 4 2 5 3" xfId="25824"/>
    <cellStyle name="常规 21 2 2 4 2 2" xfId="25825"/>
    <cellStyle name="常规 2 3 2 3 3 5 2 2" xfId="25826"/>
    <cellStyle name="常规 21 2 2 4 2 3" xfId="25827"/>
    <cellStyle name="常规 21 2 2 4 3 2" xfId="25828"/>
    <cellStyle name="常规 7 4 4 2 6 3" xfId="25829"/>
    <cellStyle name="检查单元格 2 2 3 3 3" xfId="25830"/>
    <cellStyle name="常规 7 4 4 3 5 3" xfId="25831"/>
    <cellStyle name="常规 21 2 2 5 2 2" xfId="25832"/>
    <cellStyle name="常规 21 2 2 5 3" xfId="25833"/>
    <cellStyle name="常规 21 2 3 2 2 2" xfId="25834"/>
    <cellStyle name="常规 21 2 3 2 2 3 2" xfId="25835"/>
    <cellStyle name="常规 21 2 3 2 2 4 2" xfId="25836"/>
    <cellStyle name="常规 21 2 3 2 2 4 2 2" xfId="25837"/>
    <cellStyle name="常规 21 2 3 2 2 5" xfId="25838"/>
    <cellStyle name="常规 21 2 3 2 2 5 2" xfId="25839"/>
    <cellStyle name="常规 21 2 3 2 2 5 3" xfId="25840"/>
    <cellStyle name="常规 21 2 3 2 3 2" xfId="25841"/>
    <cellStyle name="常规 21 2 3 2 3 2 2" xfId="25842"/>
    <cellStyle name="常规 21 2 3 2 3 3" xfId="25843"/>
    <cellStyle name="常规 7 2 4 3 4 5" xfId="25844"/>
    <cellStyle name="常规 6 8 5 2 2 2" xfId="25845"/>
    <cellStyle name="常规 8 3 3 4 4 2 2" xfId="25846"/>
    <cellStyle name="60% - 强调文字颜色 4 2 2 3 3" xfId="25847"/>
    <cellStyle name="常规 21 2 3 2 3 4 2" xfId="25848"/>
    <cellStyle name="60% - 强调文字颜色 4 2 2 3 3 2" xfId="25849"/>
    <cellStyle name="常规 21 2 3 2 3 4 2 2" xfId="25850"/>
    <cellStyle name="常规 21 2 3 2 3 5" xfId="25851"/>
    <cellStyle name="常规 6 3 3 5 2" xfId="25852"/>
    <cellStyle name="常规 21 2 3 2 5" xfId="25853"/>
    <cellStyle name="60% - 强调文字颜色 1 3" xfId="25854"/>
    <cellStyle name="常规 21 2 3 2 5 2" xfId="25855"/>
    <cellStyle name="60% - 强调文字颜色 1 3 2" xfId="25856"/>
    <cellStyle name="常规 6 3 3 5 2 2" xfId="25857"/>
    <cellStyle name="常规 21 2 3 2 5 2 2" xfId="25858"/>
    <cellStyle name="常规 6 3 3 5 2 2 2" xfId="25859"/>
    <cellStyle name="常规 21 2 3 2 5 3" xfId="25860"/>
    <cellStyle name="常规 6 3 3 5 2 3" xfId="25861"/>
    <cellStyle name="常规 21 2 3 2 6" xfId="25862"/>
    <cellStyle name="常规 6 3 3 5 3" xfId="25863"/>
    <cellStyle name="常规 21 2 3 2 6 2" xfId="25864"/>
    <cellStyle name="常规 6 3 3 5 3 2" xfId="25865"/>
    <cellStyle name="常规 21 2 3 2 6 3" xfId="25866"/>
    <cellStyle name="常规 6 3 3 5 3 3" xfId="25867"/>
    <cellStyle name="常规 21 2 3 2 7" xfId="25868"/>
    <cellStyle name="常规 6 3 3 5 4" xfId="25869"/>
    <cellStyle name="常规 53 3 2 2" xfId="25870"/>
    <cellStyle name="常规 48 3 2 2" xfId="25871"/>
    <cellStyle name="60% - 强调文字颜色 2 2 2 3 2 3" xfId="25872"/>
    <cellStyle name="常规 6 10 9 2 2" xfId="25873"/>
    <cellStyle name="常规 6 9 2 2 7 2" xfId="25874"/>
    <cellStyle name="常规 21 2 3 2 7 2" xfId="25875"/>
    <cellStyle name="常规 6 3 3 5 4 2" xfId="25876"/>
    <cellStyle name="60% - 强调文字颜色 2 3" xfId="25877"/>
    <cellStyle name="常规 21 2 3 3 5" xfId="25878"/>
    <cellStyle name="常规 6 3 3 6 2" xfId="25879"/>
    <cellStyle name="常规 6 3 3 6 3" xfId="25880"/>
    <cellStyle name="常规 21 2 3 3 6" xfId="25881"/>
    <cellStyle name="常规 2 2 3 2 11" xfId="25882"/>
    <cellStyle name="常规 48 4 2" xfId="25883"/>
    <cellStyle name="常规 53 4 2" xfId="25884"/>
    <cellStyle name="常规 27 3 8 2" xfId="25885"/>
    <cellStyle name="常规 15 3 4 6 2" xfId="25886"/>
    <cellStyle name="常规 2 5 4 2 3 3" xfId="25887"/>
    <cellStyle name="常规 6 3 3 2 2 3 2 2 2" xfId="25888"/>
    <cellStyle name="常规 21 6 5" xfId="25889"/>
    <cellStyle name="常规 4 2 3 4 5 3" xfId="25890"/>
    <cellStyle name="常规 21 2 3 5 3" xfId="25891"/>
    <cellStyle name="常规 21 2 3 6" xfId="25892"/>
    <cellStyle name="60% - 强调文字颜色 4 2 6 4 3" xfId="25893"/>
    <cellStyle name="常规 21 2 4 2 2 3" xfId="25894"/>
    <cellStyle name="好 2 2 2 4" xfId="25895"/>
    <cellStyle name="常规 21 2 4 2 3" xfId="25896"/>
    <cellStyle name="常规 21 2 4 5" xfId="25897"/>
    <cellStyle name="常规 2 4 2 8 2 2" xfId="25898"/>
    <cellStyle name="常规 6 6 4 4 4 2 2" xfId="25899"/>
    <cellStyle name="常规 21 2 4 7" xfId="25900"/>
    <cellStyle name="常规 21 2 5 3 3" xfId="25901"/>
    <cellStyle name="常规 5 2 3 2 7" xfId="25902"/>
    <cellStyle name="常规 21 2 5 4" xfId="25903"/>
    <cellStyle name="常规 10 3 2 2 2 5 2 2" xfId="25904"/>
    <cellStyle name="常规 9 6 2 5 2 2" xfId="25905"/>
    <cellStyle name="常规 21 2 6 4" xfId="25906"/>
    <cellStyle name="常规 6 4 3 2 2 2 3 2 2" xfId="25907"/>
    <cellStyle name="常规 7 4 3 2 4 3" xfId="25908"/>
    <cellStyle name="常规 21 2 6 4 3" xfId="25909"/>
    <cellStyle name="常规 21 2 6 6" xfId="25910"/>
    <cellStyle name="40% - 强调文字颜色 6 2 2 4 2 2" xfId="25911"/>
    <cellStyle name="常规 21 2 7 3" xfId="25912"/>
    <cellStyle name="常规 21 2 8 2" xfId="25913"/>
    <cellStyle name="常规 21 2 8 3" xfId="25914"/>
    <cellStyle name="40% - 强调文字颜色 6 2 2 4 3 2" xfId="25915"/>
    <cellStyle name="常规 3 2 2 3 3 3 4 2" xfId="25916"/>
    <cellStyle name="常规 3 2 2 3 3 3 4 2 2" xfId="25917"/>
    <cellStyle name="常规 6 3 3 3 3 4" xfId="25918"/>
    <cellStyle name="常规 21 2 9 2" xfId="25919"/>
    <cellStyle name="常规 9 4 3 4 3" xfId="25920"/>
    <cellStyle name="常规 21 3 2 2 2 2 2" xfId="25921"/>
    <cellStyle name="常规 2 3 2 4 3 3 2 2" xfId="25922"/>
    <cellStyle name="常规 21 3 2 2 2 3" xfId="25923"/>
    <cellStyle name="常规 8 2 4 3 3 2 2" xfId="25924"/>
    <cellStyle name="常规 6 3 3 2 4 5" xfId="25925"/>
    <cellStyle name="常规 2 2 2 2 2 3 6 2 2" xfId="25926"/>
    <cellStyle name="常规 21 3 2 2 3 3" xfId="25927"/>
    <cellStyle name="常规 21 3 2 2 5 2" xfId="25928"/>
    <cellStyle name="常规 6 4 2 5 2 2" xfId="25929"/>
    <cellStyle name="常规 21 3 2 2 5 3" xfId="25930"/>
    <cellStyle name="常规 6 4 2 5 2 3" xfId="25931"/>
    <cellStyle name="常规 21 3 2 2 6" xfId="25932"/>
    <cellStyle name="常规 6 4 2 5 3" xfId="25933"/>
    <cellStyle name="常规 21 3 2 2 6 2" xfId="25934"/>
    <cellStyle name="常规 6 4 2 5 3 2" xfId="25935"/>
    <cellStyle name="常规 2 3 2 4 3 4 2 2" xfId="25936"/>
    <cellStyle name="常规 21 3 2 3 2 3" xfId="25937"/>
    <cellStyle name="常规 21 3 2 3 3 2" xfId="25938"/>
    <cellStyle name="常规 2 3 6 2 3 6 2" xfId="25939"/>
    <cellStyle name="常规 21 3 2 3 3 2 2" xfId="25940"/>
    <cellStyle name="常规 5 2 2 3 2 2 3" xfId="25941"/>
    <cellStyle name="常规 9 5 4 4 3" xfId="25942"/>
    <cellStyle name="常规 21 3 2 3 3 3" xfId="25943"/>
    <cellStyle name="常规 21 3 2 3 4 2" xfId="25944"/>
    <cellStyle name="常规 5 2 2 3 3 2 3" xfId="25945"/>
    <cellStyle name="常规 9 5 5 4 3" xfId="25946"/>
    <cellStyle name="常规 21 3 2 3 4 2 2" xfId="25947"/>
    <cellStyle name="常规 3 2 3 2 2 3 3 2" xfId="25948"/>
    <cellStyle name="常规 4 3 3 4 2 3" xfId="25949"/>
    <cellStyle name="常规 6 2 8 2" xfId="25950"/>
    <cellStyle name="强调文字颜色 4 2 10 3" xfId="25951"/>
    <cellStyle name="警告文本 2 2 2 5 2" xfId="25952"/>
    <cellStyle name="汇总 2 3 3 3 2 2" xfId="25953"/>
    <cellStyle name="常规 21 3 2 3 5 2" xfId="25954"/>
    <cellStyle name="常规 6 4 2 6 2 2" xfId="25955"/>
    <cellStyle name="40% - 强调文字颜色 5 6" xfId="25956"/>
    <cellStyle name="常规 2 13 4 2" xfId="25957"/>
    <cellStyle name="常规 6 3 2 2 2 6 2 2" xfId="25958"/>
    <cellStyle name="常规 56 8 2" xfId="25959"/>
    <cellStyle name="警告文本 2 2 2 5 3" xfId="25960"/>
    <cellStyle name="60% - 强调文字颜色 1 2 5 3 2" xfId="25961"/>
    <cellStyle name="常规 6 4 2 6 3" xfId="25962"/>
    <cellStyle name="常规 21 3 2 3 6" xfId="25963"/>
    <cellStyle name="常规 5 3 4 2 4 2" xfId="25964"/>
    <cellStyle name="强调文字颜色 3 2 2 5 2 2 2" xfId="25965"/>
    <cellStyle name="常规 3 3 2 2 4 6" xfId="25966"/>
    <cellStyle name="常规 7 4 6 3 3" xfId="25967"/>
    <cellStyle name="常规 3 3 2 2 4 6 2" xfId="25968"/>
    <cellStyle name="常规 21 3 2 4 2 2" xfId="25969"/>
    <cellStyle name="常规 5 3 4 2 4 3" xfId="25970"/>
    <cellStyle name="常规 3 3 2 2 4 7" xfId="25971"/>
    <cellStyle name="常规 15 5 3 4 2 2" xfId="25972"/>
    <cellStyle name="常规 29 2 6 2 2" xfId="25973"/>
    <cellStyle name="常规 34 2 6 2 2" xfId="25974"/>
    <cellStyle name="常规 3 3 2 4 3 2 2" xfId="25975"/>
    <cellStyle name="常规 21 3 5 3" xfId="25976"/>
    <cellStyle name="40% - 强调文字颜色 6 2 2 5 2 2" xfId="25977"/>
    <cellStyle name="常规 21 3 7 3" xfId="25978"/>
    <cellStyle name="常规 3 2 2 3 7" xfId="25979"/>
    <cellStyle name="常规 3 2 2 3 3 3 5 2" xfId="25980"/>
    <cellStyle name="强调文字颜色 4 2 5 3 2 2" xfId="25981"/>
    <cellStyle name="常规 21 4 2 2 2 2" xfId="25982"/>
    <cellStyle name="常规 6 4 3 2 4 4" xfId="25983"/>
    <cellStyle name="常规 21 4 2 2 2 2 2" xfId="25984"/>
    <cellStyle name="常规 27 2 3 5" xfId="25985"/>
    <cellStyle name="常规 32 2 3 5" xfId="25986"/>
    <cellStyle name="常规 5 4 3 4 2" xfId="25987"/>
    <cellStyle name="常规 6 4 3 2 4 4 2" xfId="25988"/>
    <cellStyle name="常规 21 4 2 2 2 3" xfId="25989"/>
    <cellStyle name="常规 6 4 3 2 4 5" xfId="25990"/>
    <cellStyle name="常规 8 2 5 3 3 2 2" xfId="25991"/>
    <cellStyle name="常规 21 4 2 2 3" xfId="25992"/>
    <cellStyle name="常规 21 4 2 2 3 2" xfId="25993"/>
    <cellStyle name="常规 5 3 2 2 2 2 3" xfId="25994"/>
    <cellStyle name="常规 21 4 2 2 3 2 2" xfId="25995"/>
    <cellStyle name="常规 27 3 3 5" xfId="25996"/>
    <cellStyle name="常规 5 4 4 4 2" xfId="25997"/>
    <cellStyle name="常规 21 4 2 2 3 3" xfId="25998"/>
    <cellStyle name="常规 21 4 2 2 4" xfId="25999"/>
    <cellStyle name="常规 21 4 2 2 4 2" xfId="26000"/>
    <cellStyle name="常规 5 3 2 2 3 2 3" xfId="26001"/>
    <cellStyle name="常规 21 4 2 2 4 2 2" xfId="26002"/>
    <cellStyle name="常规 2 2 4 3 3 4 3" xfId="26003"/>
    <cellStyle name="常规 7 8 2 8 2 3" xfId="26004"/>
    <cellStyle name="20% - 强调文字颜色 3 2 2 3 4" xfId="26005"/>
    <cellStyle name="警告文本 2 3 2 4 2" xfId="26006"/>
    <cellStyle name="常规 21 4 2 2 5 2" xfId="26007"/>
    <cellStyle name="常规 6 5 2 5 2 2" xfId="26008"/>
    <cellStyle name="常规 6 5 2 5 2 2 2" xfId="26009"/>
    <cellStyle name="常规 21 4 2 2 5 2 2" xfId="26010"/>
    <cellStyle name="常规 21 4 2 2 6 2" xfId="26011"/>
    <cellStyle name="常规 6 5 2 5 3 2" xfId="26012"/>
    <cellStyle name="常规 15 3 5 7" xfId="26013"/>
    <cellStyle name="常规 21 4 2 3 2" xfId="26014"/>
    <cellStyle name="常规 14 2 2 4 2 2" xfId="26015"/>
    <cellStyle name="常规 21 4 2 3 2 2" xfId="26016"/>
    <cellStyle name="常规 21 4 2 3 2 2 2" xfId="26017"/>
    <cellStyle name="常规 5 5 3 4 2" xfId="26018"/>
    <cellStyle name="常规 28 2 3 5" xfId="26019"/>
    <cellStyle name="常规 33 2 3 5" xfId="26020"/>
    <cellStyle name="常规 6 4 3 3 4 4 2" xfId="26021"/>
    <cellStyle name="常规 9 2 2 3 2 8" xfId="26022"/>
    <cellStyle name="常规 3 2 4 2 2 6 2" xfId="26023"/>
    <cellStyle name="常规 21 4 2 3 2 3" xfId="26024"/>
    <cellStyle name="常规 21 4 2 3 3 2" xfId="26025"/>
    <cellStyle name="常规 21 4 2 3 3 2 2" xfId="26026"/>
    <cellStyle name="常规 21 4 2 3 3 3" xfId="26027"/>
    <cellStyle name="常规 21 4 2 3 4" xfId="26028"/>
    <cellStyle name="常规 57 4 3 2 2" xfId="26029"/>
    <cellStyle name="常规 21 4 2 3 4 2" xfId="26030"/>
    <cellStyle name="常规 21 4 2 3 4 2 2" xfId="26031"/>
    <cellStyle name="警告文本 2 3 2 5 2" xfId="26032"/>
    <cellStyle name="20% - 强调文字颜色 3 2 2 4 4" xfId="26033"/>
    <cellStyle name="常规 6 5 2 6 2" xfId="26034"/>
    <cellStyle name="常规 21 4 2 3 5" xfId="26035"/>
    <cellStyle name="常规 6 5 2 6 2 2" xfId="26036"/>
    <cellStyle name="常规 21 4 2 3 5 2" xfId="26037"/>
    <cellStyle name="常规 9 2 2 10" xfId="26038"/>
    <cellStyle name="常规 5 3 4 3 4 2" xfId="26039"/>
    <cellStyle name="强调文字颜色 3 2 2 5 3 2 2" xfId="26040"/>
    <cellStyle name="常规 21 4 2 4" xfId="26041"/>
    <cellStyle name="常规 55 4 4 2 2" xfId="26042"/>
    <cellStyle name="常规 34 4 2 2 2" xfId="26043"/>
    <cellStyle name="常规 29 4 2 2 2" xfId="26044"/>
    <cellStyle name="解释性文本 2 2 2 2 2 2" xfId="26045"/>
    <cellStyle name="常规 30 6" xfId="26046"/>
    <cellStyle name="常规 25 6" xfId="26047"/>
    <cellStyle name="常规 3 3 2 3 4 7" xfId="26048"/>
    <cellStyle name="常规 21 4 2 8" xfId="26049"/>
    <cellStyle name="常规 21 4 3 2 2 2" xfId="26050"/>
    <cellStyle name="常规 2 4 2 2 2 2 5 2" xfId="26051"/>
    <cellStyle name="常规 21 4 3 3" xfId="26052"/>
    <cellStyle name="常规 21 4 3 3 2" xfId="26053"/>
    <cellStyle name="常规 2 4 2 2 2 3 5" xfId="26054"/>
    <cellStyle name="常规 21 4 3 3 2 2" xfId="26055"/>
    <cellStyle name="常规 2 4 2 2 2 3 5 2" xfId="26056"/>
    <cellStyle name="常规 2 2 3 3 3 3 2 2 2" xfId="26057"/>
    <cellStyle name="常规 2 4 2 2 2 3 6" xfId="26058"/>
    <cellStyle name="常规 21 4 3 3 3" xfId="26059"/>
    <cellStyle name="常规 21 4 3 4" xfId="26060"/>
    <cellStyle name="常规 21 4 3 5" xfId="26061"/>
    <cellStyle name="常规 21 4 4 3" xfId="26062"/>
    <cellStyle name="常规 18 5 3" xfId="26063"/>
    <cellStyle name="常规 23 5 3" xfId="26064"/>
    <cellStyle name="常规 11 7 3 2 2" xfId="26065"/>
    <cellStyle name="常规 2 3 4 3 2 4" xfId="26066"/>
    <cellStyle name="常规 21 4 4 3 2" xfId="26067"/>
    <cellStyle name="解释性文本 2 2 2 9" xfId="26068"/>
    <cellStyle name="常规 19 2 2 3 2 2" xfId="26069"/>
    <cellStyle name="常规 24 2 2 3 2 2" xfId="26070"/>
    <cellStyle name="常规 21 4 4 3 3" xfId="26071"/>
    <cellStyle name="常规 2 2 3 3 3 3 3 2 2" xfId="26072"/>
    <cellStyle name="常规 2 3 8 3 2 2" xfId="26073"/>
    <cellStyle name="常规 21 4 4 4" xfId="26074"/>
    <cellStyle name="常规 2 4 2 3 2 2 2" xfId="26075"/>
    <cellStyle name="常规 2 4 2 3 2 2 3" xfId="26076"/>
    <cellStyle name="常规 21 4 4 5" xfId="26077"/>
    <cellStyle name="常规 2 2 2 2 2 2 2 2 2 2" xfId="26078"/>
    <cellStyle name="常规 21 4 5 3" xfId="26079"/>
    <cellStyle name="常规 21 4 6" xfId="26080"/>
    <cellStyle name="常规 21 4 7" xfId="26081"/>
    <cellStyle name="常规 21 4 7 2" xfId="26082"/>
    <cellStyle name="常规 3 2 3 3 6" xfId="26083"/>
    <cellStyle name="常规 5 2 4 3 2 2 2" xfId="26084"/>
    <cellStyle name="强调文字颜色 4 2 3 7 3" xfId="26085"/>
    <cellStyle name="强调文字颜色 4 2 4 4" xfId="26086"/>
    <cellStyle name="常规 21 4 8 2" xfId="26087"/>
    <cellStyle name="常规 3 2 3 4 6" xfId="26088"/>
    <cellStyle name="常规 2 2 3 3" xfId="26089"/>
    <cellStyle name="常规 21 5 2 2 2" xfId="26090"/>
    <cellStyle name="常规 21 3 4 7" xfId="26091"/>
    <cellStyle name="差 2 2 7" xfId="26092"/>
    <cellStyle name="常规 2 2 3 3 2" xfId="26093"/>
    <cellStyle name="常规 21 5 2 2 2 2" xfId="26094"/>
    <cellStyle name="常规 2 4 3 2 2 4 2 2" xfId="26095"/>
    <cellStyle name="常规 3 2 2 4 7 2 2" xfId="26096"/>
    <cellStyle name="常规 6 5 3 2 4 4" xfId="26097"/>
    <cellStyle name="常规 2 2 10 3 3 2" xfId="26098"/>
    <cellStyle name="常规 2 2 3 4" xfId="26099"/>
    <cellStyle name="常规 21 5 2 2 3" xfId="26100"/>
    <cellStyle name="常规 3 3 3 2 4" xfId="26101"/>
    <cellStyle name="常规 3 11 2 5 2 2" xfId="26102"/>
    <cellStyle name="常规 21 5 3 2 2" xfId="26103"/>
    <cellStyle name="常规 21 4 4 7" xfId="26104"/>
    <cellStyle name="常规 2 3 3 3" xfId="26105"/>
    <cellStyle name="常规 2 4 2 3 2 2 5" xfId="26106"/>
    <cellStyle name="常规 2 4 2 3 2 2 5 2" xfId="26107"/>
    <cellStyle name="常规 2 3 3 3 2" xfId="26108"/>
    <cellStyle name="常规 21 5 3 2 2 2" xfId="26109"/>
    <cellStyle name="常规 2 4 3 2 3 4 2 2" xfId="26110"/>
    <cellStyle name="常规 2 3 4 3" xfId="26111"/>
    <cellStyle name="常规 2 4 2 3 2 3 5" xfId="26112"/>
    <cellStyle name="常规 21 5 3 3 2" xfId="26113"/>
    <cellStyle name="常规 3 4 2 4 2 2" xfId="26114"/>
    <cellStyle name="常规 3 9 3 4 2 2" xfId="26115"/>
    <cellStyle name="常规 2 7 2 5 3" xfId="26116"/>
    <cellStyle name="常规 3 4 2 6 2" xfId="26117"/>
    <cellStyle name="常规 6 7 4 4 2 2" xfId="26118"/>
    <cellStyle name="常规 21 5 7" xfId="26119"/>
    <cellStyle name="常规 3 8 4 3 2 2" xfId="26120"/>
    <cellStyle name="常规 21 6 3 2" xfId="26121"/>
    <cellStyle name="60% - 强调文字颜色 5 2 3 3 4 3" xfId="26122"/>
    <cellStyle name="常规 21 6 3 2 2" xfId="26123"/>
    <cellStyle name="常规 3 3 3 3" xfId="26124"/>
    <cellStyle name="常规 21 7 2 2" xfId="26125"/>
    <cellStyle name="常规 21 7 2 3" xfId="26126"/>
    <cellStyle name="常规 3 4 4 3 2" xfId="26127"/>
    <cellStyle name="常规 21 8 2 2" xfId="26128"/>
    <cellStyle name="常规 21 8 3" xfId="26129"/>
    <cellStyle name="常规 21 9 2" xfId="26130"/>
    <cellStyle name="常规 21 9 3" xfId="26131"/>
    <cellStyle name="常规 22 12" xfId="26132"/>
    <cellStyle name="常规 26 6 2 2" xfId="26133"/>
    <cellStyle name="常规 31 6 2 2" xfId="26134"/>
    <cellStyle name="常规 31 8" xfId="26135"/>
    <cellStyle name="常规 26 8" xfId="26136"/>
    <cellStyle name="常规 7 2 8 2 3" xfId="26137"/>
    <cellStyle name="常规 22 4 2 2 4 2" xfId="26138"/>
    <cellStyle name="常规 22 4 2 2 5" xfId="26139"/>
    <cellStyle name="常规 7 5 2 5 2" xfId="26140"/>
    <cellStyle name="20% - 强调文字颜色 6 2 3 4 2" xfId="26141"/>
    <cellStyle name="常规 7 5 2 5 3" xfId="26142"/>
    <cellStyle name="20% - 强调文字颜色 6 6 2" xfId="26143"/>
    <cellStyle name="常规 17 2 2 2" xfId="26144"/>
    <cellStyle name="常规 22 2 2 2" xfId="26145"/>
    <cellStyle name="常规 22 4 2 2 6" xfId="26146"/>
    <cellStyle name="常规 28 7 3" xfId="26147"/>
    <cellStyle name="常规 33 7 3" xfId="26148"/>
    <cellStyle name="常规 32 8" xfId="26149"/>
    <cellStyle name="常规 27 8" xfId="26150"/>
    <cellStyle name="常规 7 2 8 3 3" xfId="26151"/>
    <cellStyle name="常规 22 4 2 3 5" xfId="26152"/>
    <cellStyle name="常规 7 5 2 6 2" xfId="26153"/>
    <cellStyle name="常规 2 2 2 2 2 2 2 4 2 2" xfId="26154"/>
    <cellStyle name="常规 6 10" xfId="26155"/>
    <cellStyle name="常规 7 3 3 2 2 2 2" xfId="26156"/>
    <cellStyle name="常规 3 2 3 3 2 6" xfId="26157"/>
    <cellStyle name="20% - 强调文字颜色 6 2 3 5 2" xfId="26158"/>
    <cellStyle name="常规 17 2 3 2" xfId="26159"/>
    <cellStyle name="常规 22 2 3 2" xfId="26160"/>
    <cellStyle name="常规 22 4 2 3 6" xfId="26161"/>
    <cellStyle name="20% - 强调文字颜色 6 7 2" xfId="26162"/>
    <cellStyle name="常规 7 5 2 6 3" xfId="26163"/>
    <cellStyle name="常规 41 6" xfId="26164"/>
    <cellStyle name="常规 36 6" xfId="26165"/>
    <cellStyle name="常规 7 8 2 3 3 2 2" xfId="26166"/>
    <cellStyle name="解释性文本 2 4 4" xfId="26167"/>
    <cellStyle name="常规 3 2 3 3 6 2" xfId="26168"/>
    <cellStyle name="常规 21 4 7 2 2" xfId="26169"/>
    <cellStyle name="常规 3 2 3 3 7" xfId="26170"/>
    <cellStyle name="常规 21 4 7 3" xfId="26171"/>
    <cellStyle name="常规 22 4 3 5 3" xfId="26172"/>
    <cellStyle name="常规 3 2 3 5 2 3" xfId="26173"/>
    <cellStyle name="常规 3 6 2 2 7" xfId="26174"/>
    <cellStyle name="常规 3 2 3 5 3 2" xfId="26175"/>
    <cellStyle name="常规 3 6 2 3 6" xfId="26176"/>
    <cellStyle name="常规 3 2 3 5 4" xfId="26177"/>
    <cellStyle name="常规 3 3 3 4 6" xfId="26178"/>
    <cellStyle name="常规 22 4 8 2" xfId="26179"/>
    <cellStyle name="常规 2 4 4 3 2 3" xfId="26180"/>
    <cellStyle name="常规 22 5 2 2 3" xfId="26181"/>
    <cellStyle name="常规 5 2 3 3 4" xfId="26182"/>
    <cellStyle name="常规 25 2 2 7" xfId="26183"/>
    <cellStyle name="常规 30 2 2 7" xfId="26184"/>
    <cellStyle name="常规 6 6 2 2 3 4 2 2" xfId="26185"/>
    <cellStyle name="常规 3 2 5 2 3 2" xfId="26186"/>
    <cellStyle name="常规 22 5 3 2 2 2" xfId="26187"/>
    <cellStyle name="常规 2 4 3 3 2 2 5 2" xfId="26188"/>
    <cellStyle name="常规 4 12 4" xfId="26189"/>
    <cellStyle name="常规 9 2 3 3 8" xfId="26190"/>
    <cellStyle name="常规 22 5 6 2 2" xfId="26191"/>
    <cellStyle name="常规 3 3 4 2 6 2" xfId="26192"/>
    <cellStyle name="20% - 强调文字颜色 4 2 2 2 2 5" xfId="26193"/>
    <cellStyle name="常规 2 2 3 2 2 2 2 5 3" xfId="26194"/>
    <cellStyle name="常规 22 5 7 2" xfId="26195"/>
    <cellStyle name="常规 3 3 4 3 6" xfId="26196"/>
    <cellStyle name="常规 22 7 2 2 2" xfId="26197"/>
    <cellStyle name="20% - 强调文字颜色 3 2 2 10" xfId="26198"/>
    <cellStyle name="常规 22 7 3 2" xfId="26199"/>
    <cellStyle name="20% - 强调文字颜色 3 2 2 11" xfId="26200"/>
    <cellStyle name="常规 22 7 3 3" xfId="26201"/>
    <cellStyle name="常规 3 5 4 4 2" xfId="26202"/>
    <cellStyle name="常规 4 2 3 5 6 2" xfId="26203"/>
    <cellStyle name="常规 22 7 4" xfId="26204"/>
    <cellStyle name="常规 21 3 3 5" xfId="26205"/>
    <cellStyle name="60% - 强调文字颜色 2 2 6 5" xfId="26206"/>
    <cellStyle name="常规 10 4 2 2 2 2 2" xfId="26207"/>
    <cellStyle name="常规 22 7 5" xfId="26208"/>
    <cellStyle name="常规 22 5 6 2" xfId="26209"/>
    <cellStyle name="常规 17 5 6 2" xfId="26210"/>
    <cellStyle name="常规 3 3 4 2 6" xfId="26211"/>
    <cellStyle name="常规 6 2 2 2 2 4" xfId="26212"/>
    <cellStyle name="常规 3 4 3 3 2 2 2" xfId="26213"/>
    <cellStyle name="常规 22 7 6 2" xfId="26214"/>
    <cellStyle name="常规 3 2 2 3 2 2 3 2" xfId="26215"/>
    <cellStyle name="常规 6 13 3 2" xfId="26216"/>
    <cellStyle name="常规 3 4 3 3 2 3" xfId="26217"/>
    <cellStyle name="常规 2 4 3 9 3" xfId="26218"/>
    <cellStyle name="常规 3 2 2 3 2 4 5 2" xfId="26219"/>
    <cellStyle name="强调文字颜色 4 2 4 4 2 2" xfId="26220"/>
    <cellStyle name="常规 6 15 5 2" xfId="26221"/>
    <cellStyle name="常规 3 2 2 3 2 4 5 3" xfId="26222"/>
    <cellStyle name="强调文字颜色 1 2 2 3 4 2 2" xfId="26223"/>
    <cellStyle name="常规 6 15 5 3" xfId="26224"/>
    <cellStyle name="常规 23 4 7" xfId="26225"/>
    <cellStyle name="常规 24 2 2 5 2 2" xfId="26226"/>
    <cellStyle name="常规 45 2 5 3" xfId="26227"/>
    <cellStyle name="常规 50 2 5 3" xfId="26228"/>
    <cellStyle name="常规 24 2 3 4 2 2" xfId="26229"/>
    <cellStyle name="常规 10 2 3 2 3 4 3" xfId="26230"/>
    <cellStyle name="常规 2 2 2 3 3 2 2 2 3" xfId="26231"/>
    <cellStyle name="常规 3 2 2 9 2" xfId="26232"/>
    <cellStyle name="常规 6 7 2 4 5 2" xfId="26233"/>
    <cellStyle name="常规 24 2 3 5 2" xfId="26234"/>
    <cellStyle name="常规 3 2 2 2 3 2 2 6 2" xfId="26235"/>
    <cellStyle name="常规 3 4 3 5 2" xfId="26236"/>
    <cellStyle name="常规 6 5 2 2 2 2 2 4" xfId="26237"/>
    <cellStyle name="常规 3 2 2 2 3 2 2 7" xfId="26238"/>
    <cellStyle name="常规 24 4 5 3" xfId="26239"/>
    <cellStyle name="常规 2 2 3 5 3 6" xfId="26240"/>
    <cellStyle name="常规 31 2 6" xfId="26241"/>
    <cellStyle name="常规 26 2 6" xfId="26242"/>
    <cellStyle name="常规 7 3 2 6 5" xfId="26243"/>
    <cellStyle name="常规 20 2 3 4" xfId="26244"/>
    <cellStyle name="常规 15 2 3 4" xfId="26245"/>
    <cellStyle name="常规 13 4 2 2" xfId="26246"/>
    <cellStyle name="常规 24 6 2 2" xfId="26247"/>
    <cellStyle name="常规 2 9 6" xfId="26248"/>
    <cellStyle name="常规 30 15" xfId="26249"/>
    <cellStyle name="常规 6 2 5 2 2 2 2 2" xfId="26250"/>
    <cellStyle name="常规 22 3 2 3 3" xfId="26251"/>
    <cellStyle name="常规 17 3 2 3 3" xfId="26252"/>
    <cellStyle name="常规 6 6 2 2 5 2 3" xfId="26253"/>
    <cellStyle name="常规 25 2 2 2 2 2" xfId="26254"/>
    <cellStyle name="常规 30 2 2 2 2 2" xfId="26255"/>
    <cellStyle name="常规 25 2 2 3 2" xfId="26256"/>
    <cellStyle name="常规 30 2 2 3 2" xfId="26257"/>
    <cellStyle name="常规 25 2 2 3 2 2" xfId="26258"/>
    <cellStyle name="常规 30 2 2 3 2 2" xfId="26259"/>
    <cellStyle name="常规 25 2 2 6" xfId="26260"/>
    <cellStyle name="常规 30 2 2 6" xfId="26261"/>
    <cellStyle name="常规 5 2 3 3 3" xfId="26262"/>
    <cellStyle name="常规 25 2 3 3 2" xfId="26263"/>
    <cellStyle name="常规 30 2 3 3 2" xfId="26264"/>
    <cellStyle name="常规 25 2 3 4 3" xfId="26265"/>
    <cellStyle name="常规 30 2 3 4 3" xfId="26266"/>
    <cellStyle name="好 2 5 6 2 2" xfId="26267"/>
    <cellStyle name="常规 5 2 3 4 2 2" xfId="26268"/>
    <cellStyle name="常规 25 2 3 5 2" xfId="26269"/>
    <cellStyle name="常规 30 2 3 5 2" xfId="26270"/>
    <cellStyle name="常规 25 2 3 6" xfId="26271"/>
    <cellStyle name="常规 30 2 3 6" xfId="26272"/>
    <cellStyle name="常规 5 2 3 4 3" xfId="26273"/>
    <cellStyle name="常规 30 2 5 2 2" xfId="26274"/>
    <cellStyle name="常规 25 2 5 2 2" xfId="26275"/>
    <cellStyle name="常规 2 2 4 3 3 5 2" xfId="26276"/>
    <cellStyle name="常规 30 2 5 3" xfId="26277"/>
    <cellStyle name="常规 25 2 5 3" xfId="26278"/>
    <cellStyle name="常规 2 2 4 3 3 6" xfId="26279"/>
    <cellStyle name="常规 2 2 4 3 4 5" xfId="26280"/>
    <cellStyle name="常规 25 2 6 2" xfId="26281"/>
    <cellStyle name="常规 30 2 6 2" xfId="26282"/>
    <cellStyle name="常规 3 2 2 2 3 2 3 4 2 2" xfId="26283"/>
    <cellStyle name="常规 25 2 6 3" xfId="26284"/>
    <cellStyle name="常规 30 2 6 3" xfId="26285"/>
    <cellStyle name="常规 2 2 4 3 4 6" xfId="26286"/>
    <cellStyle name="常规 3 2 2 2 3 2 3 4 3" xfId="26287"/>
    <cellStyle name="常规 2 4 2 2 4 3 2 2" xfId="26288"/>
    <cellStyle name="常规 35 4 6 2" xfId="26289"/>
    <cellStyle name="常规 25 2 7 2" xfId="26290"/>
    <cellStyle name="常规 30 2 7 2" xfId="26291"/>
    <cellStyle name="常规 3 4 4 3 2 2" xfId="26292"/>
    <cellStyle name="常规 2 2 2 6 5 2" xfId="26293"/>
    <cellStyle name="常规 50 2 2 3 2 2" xfId="26294"/>
    <cellStyle name="常规 45 2 2 3 2 2" xfId="26295"/>
    <cellStyle name="常规 6 6 2 4 2 5 2" xfId="26296"/>
    <cellStyle name="常规 3 4 4 3 3" xfId="26297"/>
    <cellStyle name="常规 36 2 2 2 3" xfId="26298"/>
    <cellStyle name="常规 41 2 2 2 3" xfId="26299"/>
    <cellStyle name="常规 36 2 2 3 3" xfId="26300"/>
    <cellStyle name="常规 41 2 2 3 3" xfId="26301"/>
    <cellStyle name="检查单元格 2 6 2 2 2" xfId="26302"/>
    <cellStyle name="常规 2 2 4 4 3 5 2" xfId="26303"/>
    <cellStyle name="常规 25 3 5 2 2" xfId="26304"/>
    <cellStyle name="常规 30 3 5 2 2" xfId="26305"/>
    <cellStyle name="常规 5 2 2 3 2 2 4 3" xfId="26306"/>
    <cellStyle name="常规 36 2 3 2 3" xfId="26307"/>
    <cellStyle name="常规 41 2 3 2 3" xfId="26308"/>
    <cellStyle name="常规 36 2 3 3 3" xfId="26309"/>
    <cellStyle name="常规 41 2 3 3 3" xfId="26310"/>
    <cellStyle name="检查单元格 2 6 3 2 2" xfId="26311"/>
    <cellStyle name="常规 6 5 3 3 2 3 3 2 2" xfId="26312"/>
    <cellStyle name="常规 6 10 2 3 4 2" xfId="26313"/>
    <cellStyle name="常规 36 2 3 4 3" xfId="26314"/>
    <cellStyle name="常规 25 4 5 3" xfId="26315"/>
    <cellStyle name="常规 30 4 5 3" xfId="26316"/>
    <cellStyle name="常规 3 6 3 2 6" xfId="26317"/>
    <cellStyle name="常规 25 4 6 2" xfId="26318"/>
    <cellStyle name="常规 30 4 6 2" xfId="26319"/>
    <cellStyle name="常规 6 5 2 2 5 6" xfId="26320"/>
    <cellStyle name="常规 6 7 2 5 2 2 2" xfId="26321"/>
    <cellStyle name="常规 3 2 3 6 2 2" xfId="26322"/>
    <cellStyle name="常规 25 4 7" xfId="26323"/>
    <cellStyle name="常规 30 4 7" xfId="26324"/>
    <cellStyle name="常规 25 6 2 2" xfId="26325"/>
    <cellStyle name="常规 30 6 2 2" xfId="26326"/>
    <cellStyle name="常规 25 7 2 2" xfId="26327"/>
    <cellStyle name="常规 30 7 2 2" xfId="26328"/>
    <cellStyle name="常规 26 2 2 2 2 2" xfId="26329"/>
    <cellStyle name="常规 31 2 2 2 2 2" xfId="26330"/>
    <cellStyle name="常规 26 2 2 2 3" xfId="26331"/>
    <cellStyle name="常规 31 2 2 2 3" xfId="26332"/>
    <cellStyle name="常规 3 2 4 2 2 2 2 2" xfId="26333"/>
    <cellStyle name="常规 26 2 2 4 3" xfId="26334"/>
    <cellStyle name="常规 31 2 2 4 3" xfId="26335"/>
    <cellStyle name="常规 31 2 2 5 2 2" xfId="26336"/>
    <cellStyle name="常规 26 2 2 5 2 2" xfId="26337"/>
    <cellStyle name="常规 5 3 3 3 2 2 2" xfId="26338"/>
    <cellStyle name="常规 26 2 3 2 3" xfId="26339"/>
    <cellStyle name="常规 31 2 3 2 3" xfId="26340"/>
    <cellStyle name="常规 26 2 3 3 2" xfId="26341"/>
    <cellStyle name="常规 31 2 3 3 2" xfId="26342"/>
    <cellStyle name="常规 26 2 3 3 3" xfId="26343"/>
    <cellStyle name="常规 31 2 3 3 3" xfId="26344"/>
    <cellStyle name="常规 26 2 3 4 2" xfId="26345"/>
    <cellStyle name="常规 31 2 3 4 2" xfId="26346"/>
    <cellStyle name="常规 2 11 4 3" xfId="26347"/>
    <cellStyle name="常规 6 3 2 2 2 4 2 3" xfId="26348"/>
    <cellStyle name="常规 2 4 9 2" xfId="26349"/>
    <cellStyle name="常规 3 2 4 2 2 3 2 2" xfId="26350"/>
    <cellStyle name="常规 26 2 3 4 3" xfId="26351"/>
    <cellStyle name="常规 31 2 3 4 3" xfId="26352"/>
    <cellStyle name="常规 26 2 3 5" xfId="26353"/>
    <cellStyle name="常规 31 2 3 5" xfId="26354"/>
    <cellStyle name="常规 5 3 3 4 2" xfId="26355"/>
    <cellStyle name="常规 26 2 3 5 2" xfId="26356"/>
    <cellStyle name="常规 31 2 3 5 2" xfId="26357"/>
    <cellStyle name="常规 5 3 3 4 2 2" xfId="26358"/>
    <cellStyle name="常规 26 2 3 6" xfId="26359"/>
    <cellStyle name="常规 31 2 3 6" xfId="26360"/>
    <cellStyle name="常规 5 3 3 4 3" xfId="26361"/>
    <cellStyle name="常规 6 4 5 2 3" xfId="26362"/>
    <cellStyle name="常规 31 2 4 2 2" xfId="26363"/>
    <cellStyle name="常规 26 2 4 2 2" xfId="26364"/>
    <cellStyle name="常规 20 2 3 2 2 2" xfId="26365"/>
    <cellStyle name="常规 15 2 3 2 2 2" xfId="26366"/>
    <cellStyle name="常规 7 3 2 6 3 2 2" xfId="26367"/>
    <cellStyle name="常规 15 2 3 2 3" xfId="26368"/>
    <cellStyle name="常规 20 2 3 2 3" xfId="26369"/>
    <cellStyle name="常规 26 2 4 3" xfId="26370"/>
    <cellStyle name="常规 31 2 4 3" xfId="26371"/>
    <cellStyle name="常规 7 3 2 6 3 3" xfId="26372"/>
    <cellStyle name="常规 7 3 2 6 4 2" xfId="26373"/>
    <cellStyle name="常规 26 2 5 2" xfId="26374"/>
    <cellStyle name="常规 31 2 5 2" xfId="26375"/>
    <cellStyle name="常规 20 2 3 3 2" xfId="26376"/>
    <cellStyle name="常规 15 2 3 3 2" xfId="26377"/>
    <cellStyle name="常规 26 2 5 2 2" xfId="26378"/>
    <cellStyle name="常规 31 2 5 2 2" xfId="26379"/>
    <cellStyle name="常规 20 2 3 3 2 2" xfId="26380"/>
    <cellStyle name="常规 15 2 3 3 2 2" xfId="26381"/>
    <cellStyle name="常规 7 3 2 6 4 2 2" xfId="26382"/>
    <cellStyle name="常规 5 3 3 3 3 2 2" xfId="26383"/>
    <cellStyle name="常规 11 11" xfId="26384"/>
    <cellStyle name="常规 31 2 6 2" xfId="26385"/>
    <cellStyle name="常规 26 2 6 2" xfId="26386"/>
    <cellStyle name="常规 7 3 2 6 5 2" xfId="26387"/>
    <cellStyle name="常规 15 2 3 4 2" xfId="26388"/>
    <cellStyle name="常规 20 2 3 4 2" xfId="26389"/>
    <cellStyle name="常规 31 2 6 2 2" xfId="26390"/>
    <cellStyle name="常规 26 2 6 2 2" xfId="26391"/>
    <cellStyle name="常规 15 2 3 4 2 2" xfId="26392"/>
    <cellStyle name="常规 7 3 2 6 5 2 2" xfId="26393"/>
    <cellStyle name="常规 31 3 4" xfId="26394"/>
    <cellStyle name="常规 26 3 4" xfId="26395"/>
    <cellStyle name="常规 20 2 4 2" xfId="26396"/>
    <cellStyle name="常规 15 2 4 2" xfId="26397"/>
    <cellStyle name="常规 7 3 2 7 3" xfId="26398"/>
    <cellStyle name="常规 15 2 4 3" xfId="26399"/>
    <cellStyle name="常规 20 2 4 3" xfId="26400"/>
    <cellStyle name="常规 26 3 5" xfId="26401"/>
    <cellStyle name="常规 31 3 5" xfId="26402"/>
    <cellStyle name="常规 15 3 3 3 2 2 2" xfId="26403"/>
    <cellStyle name="常规 15 2 4 3 2" xfId="26404"/>
    <cellStyle name="常规 20 2 4 3 2" xfId="26405"/>
    <cellStyle name="常规 26 3 5 2" xfId="26406"/>
    <cellStyle name="常规 31 3 5 2" xfId="26407"/>
    <cellStyle name="常规 15 2 4 3 3" xfId="26408"/>
    <cellStyle name="常规 20 2 4 3 3" xfId="26409"/>
    <cellStyle name="常规 26 3 5 3" xfId="26410"/>
    <cellStyle name="常规 31 3 5 3" xfId="26411"/>
    <cellStyle name="40% - 强调文字颜色 2 12" xfId="26412"/>
    <cellStyle name="常规 31 3 6" xfId="26413"/>
    <cellStyle name="常规 26 3 6" xfId="26414"/>
    <cellStyle name="常规 20 2 4 4" xfId="26415"/>
    <cellStyle name="常规 15 2 4 4" xfId="26416"/>
    <cellStyle name="常规 3 2 4 5 2 2" xfId="26417"/>
    <cellStyle name="常规 15 2 4 4 2" xfId="26418"/>
    <cellStyle name="常规 20 2 4 4 2" xfId="26419"/>
    <cellStyle name="常规 3 7 2 2 6" xfId="26420"/>
    <cellStyle name="常规 26 3 6 2" xfId="26421"/>
    <cellStyle name="常规 31 3 6 2" xfId="26422"/>
    <cellStyle name="常规 6 8 3 2 4 2 2" xfId="26423"/>
    <cellStyle name="常规 3 2 2 2 3 3 4 2 2" xfId="26424"/>
    <cellStyle name="常规 31 4 3" xfId="26425"/>
    <cellStyle name="常规 26 4 3" xfId="26426"/>
    <cellStyle name="常规 7 3 2 8 2" xfId="26427"/>
    <cellStyle name="常规 31 4 3 2" xfId="26428"/>
    <cellStyle name="常规 26 4 3 2" xfId="26429"/>
    <cellStyle name="常规 7 3 2 8 2 2" xfId="26430"/>
    <cellStyle name="常规 26 4 3 3" xfId="26431"/>
    <cellStyle name="常规 31 4 3 3" xfId="26432"/>
    <cellStyle name="常规 15 2 5 2 2" xfId="26433"/>
    <cellStyle name="常规 20 2 5 2 2" xfId="26434"/>
    <cellStyle name="常规 26 4 4 2" xfId="26435"/>
    <cellStyle name="常规 31 4 4 2" xfId="26436"/>
    <cellStyle name="常规 26 4 4 3" xfId="26437"/>
    <cellStyle name="常规 31 4 4 3" xfId="26438"/>
    <cellStyle name="常规 15 2 5 2 3" xfId="26439"/>
    <cellStyle name="常规 26 4 5" xfId="26440"/>
    <cellStyle name="常规 31 4 5" xfId="26441"/>
    <cellStyle name="常规 20 2 5 3" xfId="26442"/>
    <cellStyle name="常规 15 2 5 3" xfId="26443"/>
    <cellStyle name="常规 26 4 5 2" xfId="26444"/>
    <cellStyle name="常规 31 4 5 2" xfId="26445"/>
    <cellStyle name="常规 15 2 5 3 2" xfId="26446"/>
    <cellStyle name="常规 26 5 2 2" xfId="26447"/>
    <cellStyle name="常规 31 5 2 2" xfId="26448"/>
    <cellStyle name="常规 4 4 2 2 4 2 2" xfId="26449"/>
    <cellStyle name="常规 31 5 3" xfId="26450"/>
    <cellStyle name="常规 26 5 3" xfId="26451"/>
    <cellStyle name="常规 7 3 2 9 2" xfId="26452"/>
    <cellStyle name="常规 27 2 2 2" xfId="26453"/>
    <cellStyle name="常规 32 2 2 2" xfId="26454"/>
    <cellStyle name="常规 27 2 2 2 2" xfId="26455"/>
    <cellStyle name="常规 32 2 2 2 2" xfId="26456"/>
    <cellStyle name="常规 5 3 2 2 2 4 3" xfId="26457"/>
    <cellStyle name="常规 27 2 2 2 2 2 2" xfId="26458"/>
    <cellStyle name="常规 12 2 4 3 2" xfId="26459"/>
    <cellStyle name="常规 12 2 4 4" xfId="26460"/>
    <cellStyle name="常规 27 2 2 2 2 3" xfId="26461"/>
    <cellStyle name="常规 6 2 8 3 2" xfId="26462"/>
    <cellStyle name="常规 27 2 2 2 3" xfId="26463"/>
    <cellStyle name="常规 32 2 2 2 3" xfId="26464"/>
    <cellStyle name="常规 4 3 2 2 2 2 2" xfId="26465"/>
    <cellStyle name="常规 27 2 2 2 3 2" xfId="26466"/>
    <cellStyle name="常规 4 3 2 2 2 2 2 2" xfId="26467"/>
    <cellStyle name="常规 12 2 5 3" xfId="26468"/>
    <cellStyle name="常规 4 3 2 2 2 2 3" xfId="26469"/>
    <cellStyle name="常规 27 2 2 2 4" xfId="26470"/>
    <cellStyle name="常规 15 4 2 2 3 2 2" xfId="26471"/>
    <cellStyle name="常规 4 2 3 3 3 5 2" xfId="26472"/>
    <cellStyle name="常规 15 4 7 2" xfId="26473"/>
    <cellStyle name="常规 32 2 2 3 2 2" xfId="26474"/>
    <cellStyle name="常规 27 2 2 3 2 2" xfId="26475"/>
    <cellStyle name="常规 12 3 4 3" xfId="26476"/>
    <cellStyle name="常规 10 10 2 6 2" xfId="26477"/>
    <cellStyle name="常规 27 2 2 3 2 2 2" xfId="26478"/>
    <cellStyle name="常规 12 3 4 3 2" xfId="26479"/>
    <cellStyle name="输入 2 2 11" xfId="26480"/>
    <cellStyle name="常规 6 2 3 2 2 2 5" xfId="26481"/>
    <cellStyle name="常规 27 2 2 3 2 3" xfId="26482"/>
    <cellStyle name="常规 12 3 4 4" xfId="26483"/>
    <cellStyle name="常规 2 3 4 2 2 2" xfId="26484"/>
    <cellStyle name="常规 32 2 2 3 3" xfId="26485"/>
    <cellStyle name="常规 27 2 2 3 3" xfId="26486"/>
    <cellStyle name="常规 10 10 2 7" xfId="26487"/>
    <cellStyle name="常规 4 3 2 2 2 3 2" xfId="26488"/>
    <cellStyle name="常规 27 2 2 3 3 2" xfId="26489"/>
    <cellStyle name="常规 12 3 5 3" xfId="26490"/>
    <cellStyle name="常规 4 3 2 2 2 3 2 2" xfId="26491"/>
    <cellStyle name="常规 32 2 2 4 2" xfId="26492"/>
    <cellStyle name="常规 27 2 2 4 2" xfId="26493"/>
    <cellStyle name="常规 10 10 3 6" xfId="26494"/>
    <cellStyle name="常规 32 2 2 4 3" xfId="26495"/>
    <cellStyle name="常规 27 2 2 4 3" xfId="26496"/>
    <cellStyle name="常规 4 3 2 2 2 4 2" xfId="26497"/>
    <cellStyle name="常规 27 2 2 5" xfId="26498"/>
    <cellStyle name="常规 32 2 2 5" xfId="26499"/>
    <cellStyle name="常规 5 4 3 3 2" xfId="26500"/>
    <cellStyle name="常规 32 2 2 5 2" xfId="26501"/>
    <cellStyle name="常规 27 2 2 5 2" xfId="26502"/>
    <cellStyle name="常规 5 4 3 3 2 2" xfId="26503"/>
    <cellStyle name="强调文字颜色 4 2 2 3 4 2 2" xfId="26504"/>
    <cellStyle name="常规 3 10 2 4 2" xfId="26505"/>
    <cellStyle name="常规 3 10 2 4 2 2" xfId="26506"/>
    <cellStyle name="常规 2 3 2 2 4" xfId="26507"/>
    <cellStyle name="常规 27 2 2 5 3" xfId="26508"/>
    <cellStyle name="常规 32 2 2 5 3" xfId="26509"/>
    <cellStyle name="常规 4 3 2 2 2 5 2" xfId="26510"/>
    <cellStyle name="常规 2 4 2 5 5 2" xfId="26511"/>
    <cellStyle name="常规 5 4 3 3 3" xfId="26512"/>
    <cellStyle name="常规 27 2 2 6" xfId="26513"/>
    <cellStyle name="常规 32 2 2 6" xfId="26514"/>
    <cellStyle name="常规 3 4 3 4 6 2" xfId="26515"/>
    <cellStyle name="常规 3 10 2 5 2" xfId="26516"/>
    <cellStyle name="常规 29 2 3 3 2 2" xfId="26517"/>
    <cellStyle name="常规 34 2 3 3 2 2" xfId="26518"/>
    <cellStyle name="常规 27 2 2 6 2 2" xfId="26519"/>
    <cellStyle name="常规 2 4 2 5 5 3" xfId="26520"/>
    <cellStyle name="常规 27 2 2 7" xfId="26521"/>
    <cellStyle name="常规 32 2 2 7" xfId="26522"/>
    <cellStyle name="常规 2 4 3 2 2 2 3 3" xfId="26523"/>
    <cellStyle name="常规 3 7 2" xfId="26524"/>
    <cellStyle name="常规 3 3 5 3 4 2" xfId="26525"/>
    <cellStyle name="常规 32 2 3 2" xfId="26526"/>
    <cellStyle name="常规 27 2 3 2" xfId="26527"/>
    <cellStyle name="常规 7 3 3 6 2 2" xfId="26528"/>
    <cellStyle name="常规 27 2 3 2 2" xfId="26529"/>
    <cellStyle name="常规 32 2 3 2 2" xfId="26530"/>
    <cellStyle name="常规 7 3 3 6 2 2 2" xfId="26531"/>
    <cellStyle name="常规 13 2 4 3" xfId="26532"/>
    <cellStyle name="常规 27 2 3 2 2 2" xfId="26533"/>
    <cellStyle name="常规 32 2 3 2 2 2" xfId="26534"/>
    <cellStyle name="常规 4 3 2 2 3 2 2" xfId="26535"/>
    <cellStyle name="常规 27 2 3 2 3" xfId="26536"/>
    <cellStyle name="常规 32 2 3 2 3" xfId="26537"/>
    <cellStyle name="常规 27 2 3 3" xfId="26538"/>
    <cellStyle name="常规 32 2 3 3" xfId="26539"/>
    <cellStyle name="常规 7 3 3 6 2 3" xfId="26540"/>
    <cellStyle name="常规 27 2 3 3 2" xfId="26541"/>
    <cellStyle name="常规 32 2 3 3 2" xfId="26542"/>
    <cellStyle name="常规 13 3 4 3" xfId="26543"/>
    <cellStyle name="常规 27 2 3 3 2 2" xfId="26544"/>
    <cellStyle name="常规 32 2 3 3 2 2" xfId="26545"/>
    <cellStyle name="常规 4 3 2 2 3 3 2" xfId="26546"/>
    <cellStyle name="常规 27 2 3 3 3" xfId="26547"/>
    <cellStyle name="常规 32 2 3 3 3" xfId="26548"/>
    <cellStyle name="常规 27 2 3 4 2" xfId="26549"/>
    <cellStyle name="常规 32 2 3 4 2" xfId="26550"/>
    <cellStyle name="常规 7 3 3 6 3 2" xfId="26551"/>
    <cellStyle name="常规 15 3 3 2 2" xfId="26552"/>
    <cellStyle name="常规 20 3 3 2 2" xfId="26553"/>
    <cellStyle name="常规 32 2 4 2" xfId="26554"/>
    <cellStyle name="常规 27 2 4 2" xfId="26555"/>
    <cellStyle name="常规 2 2 6 3 2 5" xfId="26556"/>
    <cellStyle name="常规 15 3 3 2 2 2" xfId="26557"/>
    <cellStyle name="常规 20 3 3 2 2 2" xfId="26558"/>
    <cellStyle name="常规 27 2 4 2 2" xfId="26559"/>
    <cellStyle name="常规 32 2 4 2 2" xfId="26560"/>
    <cellStyle name="常规 2 2 6 3 2 5 2" xfId="26561"/>
    <cellStyle name="常规 7 3 3 6 3 2 2" xfId="26562"/>
    <cellStyle name="常规 15 3 3 2 2 2 2" xfId="26563"/>
    <cellStyle name="常规 14 2 4 3" xfId="26564"/>
    <cellStyle name="常规 27 2 4 2 2 2" xfId="26565"/>
    <cellStyle name="常规 2 2 6 3 2 5 2 2" xfId="26566"/>
    <cellStyle name="常规 15 3 3 2 2 3" xfId="26567"/>
    <cellStyle name="常规 4 3 2 2 4 2 2" xfId="26568"/>
    <cellStyle name="常规 2 2 6 3 2 5 3" xfId="26569"/>
    <cellStyle name="常规 27 2 4 2 3" xfId="26570"/>
    <cellStyle name="常规 6 10 3 2 3 2" xfId="26571"/>
    <cellStyle name="常规 15 3 3 2 3" xfId="26572"/>
    <cellStyle name="常规 20 3 3 2 3" xfId="26573"/>
    <cellStyle name="常规 2 2 6 3 2 6" xfId="26574"/>
    <cellStyle name="常规 27 2 4 3" xfId="26575"/>
    <cellStyle name="常规 32 2 4 3" xfId="26576"/>
    <cellStyle name="常规 6 5 2 4 2 2 2 2" xfId="26577"/>
    <cellStyle name="常规 7 3 3 6 3 3" xfId="26578"/>
    <cellStyle name="常规 3 10 4 2 2" xfId="26579"/>
    <cellStyle name="强调文字颜色 5 2 2 2 6 3" xfId="26580"/>
    <cellStyle name="常规 15 3 3 2 3 2" xfId="26581"/>
    <cellStyle name="常规 2 2 6 3 2 6 2" xfId="26582"/>
    <cellStyle name="常规 27 2 4 3 2" xfId="26583"/>
    <cellStyle name="常规 21 2 3 2 2 4 3" xfId="26584"/>
    <cellStyle name="常规 15 3 3 2 3 2 2" xfId="26585"/>
    <cellStyle name="常规 4 2 3 2 2 2 3" xfId="26586"/>
    <cellStyle name="常规 14 3 4 3" xfId="26587"/>
    <cellStyle name="常规 27 2 4 3 2 2" xfId="26588"/>
    <cellStyle name="常规 7 2 3 7 4" xfId="26589"/>
    <cellStyle name="常规 15 3 3 2 3 3" xfId="26590"/>
    <cellStyle name="常规 27 2 4 3 3" xfId="26591"/>
    <cellStyle name="常规 27 2 4 4" xfId="26592"/>
    <cellStyle name="常规 2 2 6 3 2 7" xfId="26593"/>
    <cellStyle name="常规 15 3 3 2 4" xfId="26594"/>
    <cellStyle name="常规 58 2 3 3 2" xfId="26595"/>
    <cellStyle name="计算 2 2 4" xfId="26596"/>
    <cellStyle name="常规 27 2 4 4 2" xfId="26597"/>
    <cellStyle name="常规 15 3 3 2 4 2" xfId="26598"/>
    <cellStyle name="常规 3 10 4 3 2" xfId="26599"/>
    <cellStyle name="强调文字颜色 5 2 2 2 7 3" xfId="26600"/>
    <cellStyle name="常规 15 3 3 2 5" xfId="26601"/>
    <cellStyle name="常规 5 4 3 5 2" xfId="26602"/>
    <cellStyle name="常规 27 2 4 5" xfId="26603"/>
    <cellStyle name="常规 3 10 4 4" xfId="26604"/>
    <cellStyle name="常规 7 3 3 6 4 2 2" xfId="26605"/>
    <cellStyle name="常规 15 3 3 3 2 2" xfId="26606"/>
    <cellStyle name="常规 2 2 6 3 3 5 2" xfId="26607"/>
    <cellStyle name="常规 27 2 5 2 2" xfId="26608"/>
    <cellStyle name="常规 32 2 5 2 2" xfId="26609"/>
    <cellStyle name="常规 7 3 3 6 4 3" xfId="26610"/>
    <cellStyle name="常规 2 2 3 3 2 2 2 2 2" xfId="26611"/>
    <cellStyle name="常规 15 3 3 3 3" xfId="26612"/>
    <cellStyle name="常规 2 2 6 3 3 6" xfId="26613"/>
    <cellStyle name="常规 27 2 5 3" xfId="26614"/>
    <cellStyle name="常规 32 2 5 3" xfId="26615"/>
    <cellStyle name="常规 3 3 3 2 4 2 3" xfId="26616"/>
    <cellStyle name="常规 4 2 2 2 4 2 3" xfId="26617"/>
    <cellStyle name="常规 15 3 2 2 5 2 2" xfId="26618"/>
    <cellStyle name="60% - 强调文字颜色 1 2 6 3 3" xfId="26619"/>
    <cellStyle name="常规 3 10 5 2" xfId="26620"/>
    <cellStyle name="常规 2 2 3 6 5 2" xfId="26621"/>
    <cellStyle name="常规 50 2 3 3 2 2" xfId="26622"/>
    <cellStyle name="常规 45 2 3 3 2 2" xfId="26623"/>
    <cellStyle name="常规 3 5 4 3 3" xfId="26624"/>
    <cellStyle name="20% - 强调文字颜色 2 2 5 2 2" xfId="26625"/>
    <cellStyle name="常规 15 3 3 4 2" xfId="26626"/>
    <cellStyle name="常规 7 3 3 6 5 2" xfId="26627"/>
    <cellStyle name="常规 27 2 6 2" xfId="26628"/>
    <cellStyle name="常规 32 2 6 2" xfId="26629"/>
    <cellStyle name="常规 6 8 3 3 3 2 2" xfId="26630"/>
    <cellStyle name="常规 32 2 6 2 2" xfId="26631"/>
    <cellStyle name="常规 27 2 6 2 2" xfId="26632"/>
    <cellStyle name="常规 7 3 3 6 5 2 2" xfId="26633"/>
    <cellStyle name="常规 15 3 3 4 2 2" xfId="26634"/>
    <cellStyle name="常规 2 5 2 2 2 4 2" xfId="26635"/>
    <cellStyle name="常规 6 12 2 6 2" xfId="26636"/>
    <cellStyle name="常规 7 3 3 2 7" xfId="26637"/>
    <cellStyle name="常规 32 2 6 3" xfId="26638"/>
    <cellStyle name="常规 27 2 6 3" xfId="26639"/>
    <cellStyle name="常规 7 3 3 6 5 3" xfId="26640"/>
    <cellStyle name="常规 15 3 3 4 3" xfId="26641"/>
    <cellStyle name="常规 2 2 3 3 2 2 2 3 2" xfId="26642"/>
    <cellStyle name="60% - 强调文字颜色 1 2 6 4 3" xfId="26643"/>
    <cellStyle name="常规 2 5 2 2 2 5" xfId="26644"/>
    <cellStyle name="常规 47 6 2" xfId="26645"/>
    <cellStyle name="常规 52 6 2" xfId="26646"/>
    <cellStyle name="常规 5 2 3 2 4 5 2" xfId="26647"/>
    <cellStyle name="常规 3 2 7 2 2 2" xfId="26648"/>
    <cellStyle name="常规 27 3 2 2 5" xfId="26649"/>
    <cellStyle name="常规 2 4 5 3 2 2 3" xfId="26650"/>
    <cellStyle name="常规 3 2 2 3 2 3 6 2" xfId="26651"/>
    <cellStyle name="常规 3 4 3 4 5 3" xfId="26652"/>
    <cellStyle name="常规 27 3 2 2 5 2 2" xfId="26653"/>
    <cellStyle name="常规 4 2 2 3 3 5 3" xfId="26654"/>
    <cellStyle name="20% - 强调文字颜色 1 2 2 4" xfId="26655"/>
    <cellStyle name="常规 47 7 2" xfId="26656"/>
    <cellStyle name="常规 52 7 2" xfId="26657"/>
    <cellStyle name="常规 3 7 2 3 2 3" xfId="26658"/>
    <cellStyle name="常规 9 2 2 4 3 2 2" xfId="26659"/>
    <cellStyle name="常规 27 3 2 3 3" xfId="26660"/>
    <cellStyle name="常规 3 8 9" xfId="26661"/>
    <cellStyle name="常规 47 7 2 2" xfId="26662"/>
    <cellStyle name="常规 52 7 2 2" xfId="26663"/>
    <cellStyle name="常规 27 3 2 3 6" xfId="26664"/>
    <cellStyle name="常规 7 3 2 2 2 3 3 2 2" xfId="26665"/>
    <cellStyle name="常规 27 3 2 4" xfId="26666"/>
    <cellStyle name="常规 55 2 3 2 3" xfId="26667"/>
    <cellStyle name="常规 7 2 3 5 6" xfId="26668"/>
    <cellStyle name="常规 14 3 2 5" xfId="26669"/>
    <cellStyle name="常规 8 2 5 2 2 2" xfId="26670"/>
    <cellStyle name="常规 2 2 2 2 3 2 5 2" xfId="26671"/>
    <cellStyle name="常规 3 16 2" xfId="26672"/>
    <cellStyle name="常规 2 2 5 4 5 2" xfId="26673"/>
    <cellStyle name="常规 3 7 2 3 3" xfId="26674"/>
    <cellStyle name="常规 2 2 5 4 5 2 2" xfId="26675"/>
    <cellStyle name="常规 3 16 2 2" xfId="26676"/>
    <cellStyle name="常规 3 7 2 3 3 2" xfId="26677"/>
    <cellStyle name="常规 3 2 2 2 4 5 3" xfId="26678"/>
    <cellStyle name="常规 6 5 3" xfId="26679"/>
    <cellStyle name="常规 3 7 2 3 3 2 2" xfId="26680"/>
    <cellStyle name="常规 3 3 2 3 2 3 4 3" xfId="26681"/>
    <cellStyle name="常规 3 11 2 3 2 2" xfId="26682"/>
    <cellStyle name="常规 6 3 2 2 2 2 2 2" xfId="26683"/>
    <cellStyle name="常规 47 8 2" xfId="26684"/>
    <cellStyle name="常规 52 8 2" xfId="26685"/>
    <cellStyle name="常规 6 2 5 2 5" xfId="26686"/>
    <cellStyle name="常规 3 7 2 3 3 3" xfId="26687"/>
    <cellStyle name="常规 9 2 2 4 3 3 2" xfId="26688"/>
    <cellStyle name="常规 27 3 2 4 3" xfId="26689"/>
    <cellStyle name="常规 3 9 9" xfId="26690"/>
    <cellStyle name="常规 27 3 2 5" xfId="26691"/>
    <cellStyle name="常规 5 4 4 3 2" xfId="26692"/>
    <cellStyle name="常规 3 7 2 3 4" xfId="26693"/>
    <cellStyle name="常规 3 16 3" xfId="26694"/>
    <cellStyle name="常规 2 2 5 4 5 3" xfId="26695"/>
    <cellStyle name="常规 3 2 2 2 4 6 3" xfId="26696"/>
    <cellStyle name="常规 3 7 2 3 4 2" xfId="26697"/>
    <cellStyle name="常规 3 3 3 2 7 2" xfId="26698"/>
    <cellStyle name="常规 3 11 2 4 2" xfId="26699"/>
    <cellStyle name="强调文字颜色 4 2 2 4 4 2 2" xfId="26700"/>
    <cellStyle name="常规 3 7 2 3 4 2 2" xfId="26701"/>
    <cellStyle name="常规 7 5 3" xfId="26702"/>
    <cellStyle name="常规 2 9 3 2 2 2 2" xfId="26703"/>
    <cellStyle name="常规 3 3 2 3 4 5 2" xfId="26704"/>
    <cellStyle name="常规 7 4 7 3 2 2" xfId="26705"/>
    <cellStyle name="常规 3 11 2 4 2 2" xfId="26706"/>
    <cellStyle name="常规 3 3 2 2 4" xfId="26707"/>
    <cellStyle name="常规 9 2 2 4 3 4 2" xfId="26708"/>
    <cellStyle name="常规 3 7 2 3 4 3" xfId="26709"/>
    <cellStyle name="标题 2 2 2 2 2" xfId="26710"/>
    <cellStyle name="常规 3 11 2 4 3" xfId="26711"/>
    <cellStyle name="常规 27 3 2 5 3" xfId="26712"/>
    <cellStyle name="常规 3 7 2 3 5" xfId="26713"/>
    <cellStyle name="常规 3 11 2 5" xfId="26714"/>
    <cellStyle name="强调文字颜色 4 2 2 4 4 3" xfId="26715"/>
    <cellStyle name="常规 27 3 2 6" xfId="26716"/>
    <cellStyle name="常规 2 4 2 6 5 2" xfId="26717"/>
    <cellStyle name="常规 5 4 4 3 3" xfId="26718"/>
    <cellStyle name="常规 15 2 4 5 2" xfId="26719"/>
    <cellStyle name="常规 3 7 2 3 6" xfId="26720"/>
    <cellStyle name="常规 27 3 2 7" xfId="26721"/>
    <cellStyle name="常规 15 2 4 5 2 2" xfId="26722"/>
    <cellStyle name="常规 3 7 2 3 6 2" xfId="26723"/>
    <cellStyle name="常规 2 10 2 2" xfId="26724"/>
    <cellStyle name="常规 48 6 2" xfId="26725"/>
    <cellStyle name="常规 53 6 2" xfId="26726"/>
    <cellStyle name="常规 27 3 3 2 3" xfId="26727"/>
    <cellStyle name="常规 4 7 9" xfId="26728"/>
    <cellStyle name="常规 4 3 2 3 3 2 2" xfId="26729"/>
    <cellStyle name="常规 3 7 2 4 2" xfId="26730"/>
    <cellStyle name="常规 6 6 3 10 2" xfId="26731"/>
    <cellStyle name="常规 7 3 3 7 2 3" xfId="26732"/>
    <cellStyle name="常规 27 3 3 3" xfId="26733"/>
    <cellStyle name="常规 32 3 3 3" xfId="26734"/>
    <cellStyle name="常规 5 6 2 7 3" xfId="26735"/>
    <cellStyle name="常规 3 7 2 4 2 2" xfId="26736"/>
    <cellStyle name="常规 3 2 2 2 5 4 3" xfId="26737"/>
    <cellStyle name="常规 10 5 2 2 6" xfId="26738"/>
    <cellStyle name="常规 27 3 3 3 2" xfId="26739"/>
    <cellStyle name="常规 3 7 2 4 2 2 2" xfId="26740"/>
    <cellStyle name="常规 10 5 2 2 6 2" xfId="26741"/>
    <cellStyle name="常规 2 10 3 2" xfId="26742"/>
    <cellStyle name="常规 48 7 2" xfId="26743"/>
    <cellStyle name="常规 53 7 2" xfId="26744"/>
    <cellStyle name="常规 3 7 2 4 2 3" xfId="26745"/>
    <cellStyle name="常规 10 5 2 2 7" xfId="26746"/>
    <cellStyle name="常规 9 2 2 4 4 2 2" xfId="26747"/>
    <cellStyle name="常规 27 3 3 3 3" xfId="26748"/>
    <cellStyle name="常规 27 3 3 4" xfId="26749"/>
    <cellStyle name="常规 2 2 5 4 6 2" xfId="26750"/>
    <cellStyle name="常规 3 7 2 4 3" xfId="26751"/>
    <cellStyle name="常规 3 17 2" xfId="26752"/>
    <cellStyle name="常规 10 5 2 3 6" xfId="26753"/>
    <cellStyle name="常规 3 7 2 4 3 2" xfId="26754"/>
    <cellStyle name="常规 3 2 2 2 5 5 3" xfId="26755"/>
    <cellStyle name="常规 3 7 2 4 3 2 2" xfId="26756"/>
    <cellStyle name="常规 6 3 2 2 2 3 2 2" xfId="26757"/>
    <cellStyle name="常规 53 8 2" xfId="26758"/>
    <cellStyle name="常规 48 8 2" xfId="26759"/>
    <cellStyle name="常规 2 10 4 2" xfId="26760"/>
    <cellStyle name="常规 6 2 6 2 5" xfId="26761"/>
    <cellStyle name="常规 3 7 2 4 4" xfId="26762"/>
    <cellStyle name="常规 3 7 2 4 4 2" xfId="26763"/>
    <cellStyle name="常规 3 11 3 4 2" xfId="26764"/>
    <cellStyle name="常规 27 3 3 5 2" xfId="26765"/>
    <cellStyle name="常规 5 4 4 4 2 2" xfId="26766"/>
    <cellStyle name="常规 2 2 2 4 4 3" xfId="26767"/>
    <cellStyle name="常规 3 11 3 4 2 2" xfId="26768"/>
    <cellStyle name="常规 3 4 2 2 4" xfId="26769"/>
    <cellStyle name="常规 3 7 2 4 4 3" xfId="26770"/>
    <cellStyle name="标题 2 2 3 2 2" xfId="26771"/>
    <cellStyle name="常规 3 11 3 4 3" xfId="26772"/>
    <cellStyle name="60% - 强调文字颜色 1 2 10 2" xfId="26773"/>
    <cellStyle name="常规 27 3 3 5 3" xfId="26774"/>
    <cellStyle name="常规 3 7 2 4 5" xfId="26775"/>
    <cellStyle name="常规 3 11 3 5" xfId="26776"/>
    <cellStyle name="常规 27 3 3 6" xfId="26777"/>
    <cellStyle name="常规 2 4 2 6 6 2" xfId="26778"/>
    <cellStyle name="常规 5 4 4 4 3" xfId="26779"/>
    <cellStyle name="常规 8 2 2 2" xfId="26780"/>
    <cellStyle name="常规 3 7 2 4 5 2" xfId="26781"/>
    <cellStyle name="常规 3 11 3 5 2" xfId="26782"/>
    <cellStyle name="常规 8 2 2 2 2" xfId="26783"/>
    <cellStyle name="常规 27 3 3 6 2" xfId="26784"/>
    <cellStyle name="常规 2 4 2 6 6 2 2" xfId="26785"/>
    <cellStyle name="常规 15 2 4 6 2" xfId="26786"/>
    <cellStyle name="常规 3 7 2 4 6" xfId="26787"/>
    <cellStyle name="常规 2 5 3 2 3 3" xfId="26788"/>
    <cellStyle name="常规 8 2 2 3" xfId="26789"/>
    <cellStyle name="常规 2 4 2 6 6 3" xfId="26790"/>
    <cellStyle name="常规 27 3 3 7" xfId="26791"/>
    <cellStyle name="常规 2 2 6 4 3 2" xfId="26792"/>
    <cellStyle name="常规 15 3 4 2 2" xfId="26793"/>
    <cellStyle name="常规 20 3 4 2 2" xfId="26794"/>
    <cellStyle name="常规 4 2 3 3 2 2 2 2" xfId="26795"/>
    <cellStyle name="常规 7 3 3 7 3 2" xfId="26796"/>
    <cellStyle name="常规 27 3 4 2" xfId="26797"/>
    <cellStyle name="常规 32 3 4 2" xfId="26798"/>
    <cellStyle name="常规 5 6 2 8 2" xfId="26799"/>
    <cellStyle name="常规 5 7 8" xfId="26800"/>
    <cellStyle name="常规 15 3 4 2 2 2" xfId="26801"/>
    <cellStyle name="常规 27 3 4 2 2" xfId="26802"/>
    <cellStyle name="常规 32 3 4 2 2" xfId="26803"/>
    <cellStyle name="常规 7 3 3 7 3 2 2" xfId="26804"/>
    <cellStyle name="常规 2 11 2 2" xfId="26805"/>
    <cellStyle name="常规 49 6 2" xfId="26806"/>
    <cellStyle name="常规 54 6 2" xfId="26807"/>
    <cellStyle name="常规 27 3 4 2 3" xfId="26808"/>
    <cellStyle name="常规 4 3 2 3 4 2 2" xfId="26809"/>
    <cellStyle name="常规 27 3 4 3" xfId="26810"/>
    <cellStyle name="常规 32 3 4 3" xfId="26811"/>
    <cellStyle name="常规 15 3 4 2 3" xfId="26812"/>
    <cellStyle name="常规 6 5 2 4 2 3 2 2" xfId="26813"/>
    <cellStyle name="常规 7 3 3 7 3 3" xfId="26814"/>
    <cellStyle name="常规 3 11 4 2 2" xfId="26815"/>
    <cellStyle name="常规 27 3 4 3 2" xfId="26816"/>
    <cellStyle name="常规 2 11 3 2" xfId="26817"/>
    <cellStyle name="常规 49 7 2" xfId="26818"/>
    <cellStyle name="常规 54 7 2" xfId="26819"/>
    <cellStyle name="常规 27 3 4 3 3" xfId="26820"/>
    <cellStyle name="检查单元格 2 2 7 2 2" xfId="26821"/>
    <cellStyle name="常规 27 3 4 4 2" xfId="26822"/>
    <cellStyle name="常规 3 4 3 7 2 2" xfId="26823"/>
    <cellStyle name="常规 6 3 2 2 2 4 2 2" xfId="26824"/>
    <cellStyle name="常规 54 8 2" xfId="26825"/>
    <cellStyle name="常规 49 8 2" xfId="26826"/>
    <cellStyle name="常规 2 11 4 2" xfId="26827"/>
    <cellStyle name="常规 27 3 4 4 3" xfId="26828"/>
    <cellStyle name="常规 27 3 4 5 2" xfId="26829"/>
    <cellStyle name="常规 27 3 4 6" xfId="26830"/>
    <cellStyle name="常规 2 4 2 6 7 2" xfId="26831"/>
    <cellStyle name="常规 8 2 3 2" xfId="26832"/>
    <cellStyle name="常规 7 3 3 7 4 2 2" xfId="26833"/>
    <cellStyle name="常规 6 7 8" xfId="26834"/>
    <cellStyle name="常规 27 3 5 2 2" xfId="26835"/>
    <cellStyle name="常规 32 3 5 2 2" xfId="26836"/>
    <cellStyle name="常规 15 3 4 3 2 2" xfId="26837"/>
    <cellStyle name="常规 15 3 4 3 3" xfId="26838"/>
    <cellStyle name="常规 27 3 5 3" xfId="26839"/>
    <cellStyle name="常规 32 3 5 3" xfId="26840"/>
    <cellStyle name="常规 2 2 3 3 2 2 3 2 2" xfId="26841"/>
    <cellStyle name="常规 7 3 3 7 4 3" xfId="26842"/>
    <cellStyle name="常规 26 3 2 2 2" xfId="26843"/>
    <cellStyle name="常规 31 3 2 2 2" xfId="26844"/>
    <cellStyle name="常规 3 11 5 2" xfId="26845"/>
    <cellStyle name="常规 2 2 5 2 7" xfId="26846"/>
    <cellStyle name="常规 15 4 2 3 5 2" xfId="26847"/>
    <cellStyle name="常规 5 5 2 6 2 2" xfId="26848"/>
    <cellStyle name="常规 7 3 3 7 5 2" xfId="26849"/>
    <cellStyle name="常规 2 3 7 2 2 2 2" xfId="26850"/>
    <cellStyle name="常规 3 8 2 2 6" xfId="26851"/>
    <cellStyle name="常规 15 3 4 4 2" xfId="26852"/>
    <cellStyle name="常规 27 3 6 2" xfId="26853"/>
    <cellStyle name="常规 32 3 6 2" xfId="26854"/>
    <cellStyle name="60% - 强调文字颜色 4 2 2 5 2 2" xfId="26855"/>
    <cellStyle name="常规 4 3 2 3 6" xfId="26856"/>
    <cellStyle name="常规 3 8 2 2 6 2" xfId="26857"/>
    <cellStyle name="常规 7 7 8" xfId="26858"/>
    <cellStyle name="常规 15 3 4 4 2 2" xfId="26859"/>
    <cellStyle name="常规 27 3 6 2 2" xfId="26860"/>
    <cellStyle name="常规 4 3 2 3 6 2" xfId="26861"/>
    <cellStyle name="常规 3 11 6 2" xfId="26862"/>
    <cellStyle name="常规 3 7 2 9" xfId="26863"/>
    <cellStyle name="常规 27 3 6 3" xfId="26864"/>
    <cellStyle name="常规 2 2 3 3 2 2 3 3 2" xfId="26865"/>
    <cellStyle name="常规 3 8 2 2 7" xfId="26866"/>
    <cellStyle name="常规 15 3 4 4 3" xfId="26867"/>
    <cellStyle name="常规 27 3 7 2 2" xfId="26868"/>
    <cellStyle name="常规 15 3 4 5 2 2" xfId="26869"/>
    <cellStyle name="常规 5 6 2 5 2 2" xfId="26870"/>
    <cellStyle name="常规 21 5 6 3" xfId="26871"/>
    <cellStyle name="常规 6 6 2 2 2 4 6" xfId="26872"/>
    <cellStyle name="常规 3 2 4 2 7" xfId="26873"/>
    <cellStyle name="常规 13 4 6" xfId="26874"/>
    <cellStyle name="常规 3 11 7 2" xfId="26875"/>
    <cellStyle name="常规 27 3 7 3" xfId="26876"/>
    <cellStyle name="常规 2 2 3 3 2 2 3 4 2" xfId="26877"/>
    <cellStyle name="常规 15 3 4 5 3" xfId="26878"/>
    <cellStyle name="常规 27 4 3 2" xfId="26879"/>
    <cellStyle name="常规 32 4 3 2" xfId="26880"/>
    <cellStyle name="常规 7 3 3 8 2 2" xfId="26881"/>
    <cellStyle name="链接单元格 2 6 2" xfId="26882"/>
    <cellStyle name="链接单元格 2 6 3" xfId="26883"/>
    <cellStyle name="常规 27 4 3 3" xfId="26884"/>
    <cellStyle name="常规 32 4 3 3" xfId="26885"/>
    <cellStyle name="常规 3 12 3 2" xfId="26886"/>
    <cellStyle name="链接单元格 2 7 3" xfId="26887"/>
    <cellStyle name="常规 27 4 4 3" xfId="26888"/>
    <cellStyle name="常规 32 4 4 3" xfId="26889"/>
    <cellStyle name="常规 15 3 5 2 3" xfId="26890"/>
    <cellStyle name="常规 6 5 2 4 2 4 2 2" xfId="26891"/>
    <cellStyle name="常规 3 12 4 2" xfId="26892"/>
    <cellStyle name="常规 32 4 5 3" xfId="26893"/>
    <cellStyle name="常规 27 4 5 3" xfId="26894"/>
    <cellStyle name="常规 2 2 3 3 2 2 4 2 2" xfId="26895"/>
    <cellStyle name="常规 15 3 5 3 3" xfId="26896"/>
    <cellStyle name="链接单元格 2 8 3" xfId="26897"/>
    <cellStyle name="常规 2 3 14" xfId="26898"/>
    <cellStyle name="常规 2 2 6 2 7" xfId="26899"/>
    <cellStyle name="常规 3 12 5 2" xfId="26900"/>
    <cellStyle name="常规 31 3 3 2 2" xfId="26901"/>
    <cellStyle name="常规 26 3 3 2 2" xfId="26902"/>
    <cellStyle name="常规 3 12 6 2" xfId="26903"/>
    <cellStyle name="常规 27 4 6 3" xfId="26904"/>
    <cellStyle name="常规 15 3 5 4 3" xfId="26905"/>
    <cellStyle name="链接单元格 2 9 3" xfId="26906"/>
    <cellStyle name="常规 3 2 3 3 2 2 3 2 2" xfId="26907"/>
    <cellStyle name="注释 12 2" xfId="26908"/>
    <cellStyle name="常规 4 2 2 2 2 5 2 2" xfId="26909"/>
    <cellStyle name="常规 3 2 3 3 2 2 4 2 2" xfId="26910"/>
    <cellStyle name="常规 4 2 2 2 2 6 2 2" xfId="26911"/>
    <cellStyle name="常规 27 6 4 2 2" xfId="26912"/>
    <cellStyle name="常规 3 2 3 3 2 2 5 2 2" xfId="26913"/>
    <cellStyle name="常规 27 6 5 2 2" xfId="26914"/>
    <cellStyle name="常规 3 2 3 3 2 2 6" xfId="26915"/>
    <cellStyle name="常规 4 2 2 2 2 8" xfId="26916"/>
    <cellStyle name="强调文字颜色 5 2 4 2 3" xfId="26917"/>
    <cellStyle name="常规 3 2 3 3 2 2 6 2" xfId="26918"/>
    <cellStyle name="常规 6 4 10 2 2" xfId="26919"/>
    <cellStyle name="常规 6 6 3 3 3 3 2 2" xfId="26920"/>
    <cellStyle name="常规 4 3 3 2 2 2 2" xfId="26921"/>
    <cellStyle name="常规 28 2 2 2 3" xfId="26922"/>
    <cellStyle name="常规 33 2 2 2 3" xfId="26923"/>
    <cellStyle name="常规 28 2 2 3 3" xfId="26924"/>
    <cellStyle name="常规 33 2 2 3 3" xfId="26925"/>
    <cellStyle name="常规 4 3 3 2 2 3 2" xfId="26926"/>
    <cellStyle name="常规 6 10 2 4 3 3" xfId="26927"/>
    <cellStyle name="常规 5 2 2 3 6 2 2" xfId="26928"/>
    <cellStyle name="常规 6 2 2 2 2 5" xfId="26929"/>
    <cellStyle name="常规 28 2 2 5" xfId="26930"/>
    <cellStyle name="常规 33 2 2 5" xfId="26931"/>
    <cellStyle name="常规 5 5 3 3 2" xfId="26932"/>
    <cellStyle name="常规 7 3 4 6 2 2" xfId="26933"/>
    <cellStyle name="常规 28 2 3 2" xfId="26934"/>
    <cellStyle name="常规 33 2 3 2" xfId="26935"/>
    <cellStyle name="常规 28 2 3 2 2" xfId="26936"/>
    <cellStyle name="常规 33 2 3 2 2" xfId="26937"/>
    <cellStyle name="常规 4 3 3 2 3 2 2" xfId="26938"/>
    <cellStyle name="常规 28 2 3 2 3" xfId="26939"/>
    <cellStyle name="常规 33 2 3 2 3" xfId="26940"/>
    <cellStyle name="常规 28 2 3 4 2" xfId="26941"/>
    <cellStyle name="常规 33 2 3 4 2" xfId="26942"/>
    <cellStyle name="20% - 强调文字颜色 6 2 5 2 3" xfId="26943"/>
    <cellStyle name="常规 2 2 6 4 7" xfId="26944"/>
    <cellStyle name="常规 7 2 2 9 2" xfId="26945"/>
    <cellStyle name="常规 11 6 6 2 2" xfId="26946"/>
    <cellStyle name="常规 28 2 3 4 3" xfId="26947"/>
    <cellStyle name="常规 33 2 3 4 3" xfId="26948"/>
    <cellStyle name="常规 4 3 3 2 3 4 2" xfId="26949"/>
    <cellStyle name="常规 28 2 5 2 2" xfId="26950"/>
    <cellStyle name="常规 33 2 5 2 2" xfId="26951"/>
    <cellStyle name="常规 15 4 3 3 2 2" xfId="26952"/>
    <cellStyle name="常规 33 2 6 2 2" xfId="26953"/>
    <cellStyle name="常规 28 2 6 2 2" xfId="26954"/>
    <cellStyle name="汇总 2 5 6" xfId="26955"/>
    <cellStyle name="常规 15 4 3 4 2 2" xfId="26956"/>
    <cellStyle name="输出 2 2 8 2 2" xfId="26957"/>
    <cellStyle name="常规 6 5 4 4 2" xfId="26958"/>
    <cellStyle name="常规 28 3 2 3" xfId="26959"/>
    <cellStyle name="常规 33 3 2 3" xfId="26960"/>
    <cellStyle name="常规 3 2 2 3 2 2 2 6" xfId="26961"/>
    <cellStyle name="常规 2 2 2 2 2 3 2 2" xfId="26962"/>
    <cellStyle name="强调文字颜色 4 2 2 2 3 6" xfId="26963"/>
    <cellStyle name="40% - 强调文字颜色 2 2 3 3 4" xfId="26964"/>
    <cellStyle name="常规 3 2 2 3 2 2 2 6 2" xfId="26965"/>
    <cellStyle name="常规 7 4 3 2 7" xfId="26966"/>
    <cellStyle name="检查单元格 2 11 2 2" xfId="26967"/>
    <cellStyle name="常规 28 3 2 4" xfId="26968"/>
    <cellStyle name="常规 3 2 2 3 2 2 2 7" xfId="26969"/>
    <cellStyle name="常规 6 3 3 5 5 2" xfId="26970"/>
    <cellStyle name="常规 5 2 3 4 4" xfId="26971"/>
    <cellStyle name="常规 6 6 4 4 2" xfId="26972"/>
    <cellStyle name="常规 2 4 2 6" xfId="26973"/>
    <cellStyle name="常规 5 2 3 5 4" xfId="26974"/>
    <cellStyle name="常规 6 7 4 4" xfId="26975"/>
    <cellStyle name="常规 8 3 2 3 6" xfId="26976"/>
    <cellStyle name="60% - 强调文字颜色 6 2 2 2 6" xfId="26977"/>
    <cellStyle name="常规 28 3 4 3" xfId="26978"/>
    <cellStyle name="常规 33 3 4 3" xfId="26979"/>
    <cellStyle name="常规 15 4 4 2 3" xfId="26980"/>
    <cellStyle name="常规 6 5 2 4 3 3 2 2" xfId="26981"/>
    <cellStyle name="常规 3 8 2 5 2" xfId="26982"/>
    <cellStyle name="常规 6 8 4 4" xfId="26983"/>
    <cellStyle name="常规 8 3 3 3 6" xfId="26984"/>
    <cellStyle name="常规 15 4 4 3 2 2" xfId="26985"/>
    <cellStyle name="常规 28 3 5 2 2" xfId="26986"/>
    <cellStyle name="常规 33 3 5 2 2" xfId="26987"/>
    <cellStyle name="常规 5 2 4 3 4" xfId="26988"/>
    <cellStyle name="常规 2 2 3 3 4 3 2" xfId="26989"/>
    <cellStyle name="常规 6 2 5 2 3 3" xfId="26990"/>
    <cellStyle name="常规 3 2 2 3 4 6" xfId="26991"/>
    <cellStyle name="常规 6 4 7 3 3" xfId="26992"/>
    <cellStyle name="常规 2 8 3 2 2 3" xfId="26993"/>
    <cellStyle name="常规 28 4 3" xfId="26994"/>
    <cellStyle name="常规 33 4 3" xfId="26995"/>
    <cellStyle name="常规 7 3 4 8 2" xfId="26996"/>
    <cellStyle name="常规 5 2 4 4 4" xfId="26997"/>
    <cellStyle name="常规 6 2 2 3" xfId="26998"/>
    <cellStyle name="40% - 强调文字颜色 4" xfId="26999" builtinId="43"/>
    <cellStyle name="常规 7 3 4 8 2 2" xfId="27000"/>
    <cellStyle name="常规 28 4 3 2" xfId="27001"/>
    <cellStyle name="常规 33 4 3 2" xfId="27002"/>
    <cellStyle name="常规 15 2 6 2 3" xfId="27003"/>
    <cellStyle name="常规 5 2 4 4 4 2" xfId="27004"/>
    <cellStyle name="常规 6 2 2 3 2" xfId="27005"/>
    <cellStyle name="常规 28 4 4 2 2" xfId="27006"/>
    <cellStyle name="常规 33 4 4 2 2" xfId="27007"/>
    <cellStyle name="常规 6 7 2 2 2 2 4" xfId="27008"/>
    <cellStyle name="60% - 强调文字颜色 6 2 3 2 6" xfId="27009"/>
    <cellStyle name="常规 28 4 4 3" xfId="27010"/>
    <cellStyle name="常规 33 4 4 3" xfId="27011"/>
    <cellStyle name="常规 3 8 3 5 2" xfId="27012"/>
    <cellStyle name="常规 3 8 3 6 2" xfId="27013"/>
    <cellStyle name="常规 3 8 4 5 2" xfId="27014"/>
    <cellStyle name="常规 28 5 4 3" xfId="27015"/>
    <cellStyle name="常规 28 5 5 2" xfId="27016"/>
    <cellStyle name="常规 3 8 4 6 2" xfId="27017"/>
    <cellStyle name="常规 28 5 5 3" xfId="27018"/>
    <cellStyle name="常规 2 2 3 3 2 3 5 2 2" xfId="27019"/>
    <cellStyle name="常规 9 3 4 3 2 2 2" xfId="27020"/>
    <cellStyle name="常规 33 8" xfId="27021"/>
    <cellStyle name="常规 28 8" xfId="27022"/>
    <cellStyle name="常规 7 2 8 4 3" xfId="27023"/>
    <cellStyle name="常规 29 2 2 3" xfId="27024"/>
    <cellStyle name="常规 34 2 2 3" xfId="27025"/>
    <cellStyle name="常规 3 2 4 2 2 5 3" xfId="27026"/>
    <cellStyle name="60% - 强调文字颜色 6 2 2 3 2 2" xfId="27027"/>
    <cellStyle name="常规 29 2 2 4 2 2" xfId="27028"/>
    <cellStyle name="常规 34 2 2 4 2 2" xfId="27029"/>
    <cellStyle name="好 2 2 4 6" xfId="27030"/>
    <cellStyle name="常规 42 4 3 2 2" xfId="27031"/>
    <cellStyle name="常规 37 4 3 2 2" xfId="27032"/>
    <cellStyle name="强调文字颜色 4 2 2 2 2 4 3" xfId="27033"/>
    <cellStyle name="常规 2 4 4 5 5 2 2" xfId="27034"/>
    <cellStyle name="40% - 强调文字颜色 2 2 3 2 2 3" xfId="27035"/>
    <cellStyle name="常规 34 2 2 6 2" xfId="27036"/>
    <cellStyle name="常规 29 2 2 6 2" xfId="27037"/>
    <cellStyle name="常规 3 2 2 6 3 2" xfId="27038"/>
    <cellStyle name="常规 2 4 4 5 5 3" xfId="27039"/>
    <cellStyle name="常规 34 2 2 7" xfId="27040"/>
    <cellStyle name="常规 29 2 2 7" xfId="27041"/>
    <cellStyle name="常规 3 2 2 6 4" xfId="27042"/>
    <cellStyle name="常规 29 2 3" xfId="27043"/>
    <cellStyle name="常规 34 2 3" xfId="27044"/>
    <cellStyle name="60% - 强调文字颜色 5 2 2 2 4 2" xfId="27045"/>
    <cellStyle name="常规 7 3 5 6 2" xfId="27046"/>
    <cellStyle name="常规 43 2 2 5 2" xfId="27047"/>
    <cellStyle name="常规 38 2 2 5 2" xfId="27048"/>
    <cellStyle name="常规 6 4 2 2 2 2 2 6" xfId="27049"/>
    <cellStyle name="60% - 强调文字颜色 5 2 2 2 4 3" xfId="27050"/>
    <cellStyle name="常规 34 2 4" xfId="27051"/>
    <cellStyle name="常规 29 2 4" xfId="27052"/>
    <cellStyle name="常规 7 3 5 6 3" xfId="27053"/>
    <cellStyle name="常规 20 5 3 2" xfId="27054"/>
    <cellStyle name="常规 15 5 3 2" xfId="27055"/>
    <cellStyle name="常规 9 3 2 6 2 2" xfId="27056"/>
    <cellStyle name="常规 15 5 3 4" xfId="27057"/>
    <cellStyle name="常规 29 2 6" xfId="27058"/>
    <cellStyle name="常规 34 2 6" xfId="27059"/>
    <cellStyle name="警告文本 2 2 11" xfId="27060"/>
    <cellStyle name="常规 6 5 3 2 5 2" xfId="27061"/>
    <cellStyle name="强调文字颜色 5 2 2 10 2" xfId="27062"/>
    <cellStyle name="强调文字颜色 3 2 3 3 6" xfId="27063"/>
    <cellStyle name="标题 4 2 4 3" xfId="27064"/>
    <cellStyle name="常规 6 3 3 2 2 3 3" xfId="27065"/>
    <cellStyle name="常规 7 3 3 3 5" xfId="27066"/>
    <cellStyle name="常规 29 3" xfId="27067"/>
    <cellStyle name="常规 34 3" xfId="27068"/>
    <cellStyle name="常规 5 2 4 7 2 2" xfId="27069"/>
    <cellStyle name="常规 34 3 3" xfId="27070"/>
    <cellStyle name="常规 29 3 3" xfId="27071"/>
    <cellStyle name="60% - 强调文字颜色 5 2 2 2 5 2" xfId="27072"/>
    <cellStyle name="常规 7 3 5 7 2" xfId="27073"/>
    <cellStyle name="常规 29 3 3 3" xfId="27074"/>
    <cellStyle name="常规 34 3 3 3" xfId="27075"/>
    <cellStyle name="常规 3 10 2 2 3" xfId="27076"/>
    <cellStyle name="常规 29 3 4 2 2" xfId="27077"/>
    <cellStyle name="常规 34 3 4 2 2" xfId="27078"/>
    <cellStyle name="常规 29 3 4 3" xfId="27079"/>
    <cellStyle name="常规 34 3 4 3" xfId="27080"/>
    <cellStyle name="常规 3 10 3 2 3" xfId="27081"/>
    <cellStyle name="常规 29 3 5 2 2" xfId="27082"/>
    <cellStyle name="常规 34 3 5 2 2" xfId="27083"/>
    <cellStyle name="常规 6 3 3 2 3 2" xfId="27084"/>
    <cellStyle name="20% - 强调文字颜色 4 11" xfId="27085"/>
    <cellStyle name="常规 6 2 2 3 2 6 3" xfId="27086"/>
    <cellStyle name="常规 2 2 3 3 2 4 3 2 2" xfId="27087"/>
    <cellStyle name="常规 29 3 5 3" xfId="27088"/>
    <cellStyle name="常规 34 3 5 3" xfId="27089"/>
    <cellStyle name="常规 38 2 3 4 3" xfId="27090"/>
    <cellStyle name="20% - 强调文字颜色 4 12" xfId="27091"/>
    <cellStyle name="常规 6 3 3 2 3 3" xfId="27092"/>
    <cellStyle name="强调文字颜色 6 2 4 4 2" xfId="27093"/>
    <cellStyle name="汇总 2 9 2 2" xfId="27094"/>
    <cellStyle name="常规 6 3 3 2 3 3 2" xfId="27095"/>
    <cellStyle name="20% - 强调文字颜色 4 12 2" xfId="27096"/>
    <cellStyle name="解释性文本 2 2 2" xfId="27097"/>
    <cellStyle name="常规 29 4" xfId="27098"/>
    <cellStyle name="常规 34 4" xfId="27099"/>
    <cellStyle name="常规 34 4 2 3" xfId="27100"/>
    <cellStyle name="常规 29 4 2 3" xfId="27101"/>
    <cellStyle name="解释性文本 2 2 2 2 3" xfId="27102"/>
    <cellStyle name="常规 3 9 3 5 2" xfId="27103"/>
    <cellStyle name="常规 2 2 10 2 6 2" xfId="27104"/>
    <cellStyle name="常规 7 3 3 4 4 4 3" xfId="27105"/>
    <cellStyle name="常规 6 2 2 3 2 7 3" xfId="27106"/>
    <cellStyle name="常规 6 3 3 2 4 2" xfId="27107"/>
    <cellStyle name="强调文字颜色 1 2 3 2 6" xfId="27108"/>
    <cellStyle name="常规 13 2 5 3" xfId="27109"/>
    <cellStyle name="常规 4 3 2 2 3 2 2 2" xfId="27110"/>
    <cellStyle name="常规 6" xfId="27111"/>
    <cellStyle name="检查单元格 2 3 8 2 2" xfId="27112"/>
    <cellStyle name="常规 3 2 4 4 2 2 2" xfId="27113"/>
    <cellStyle name="常规 4 3 3 2 2 4" xfId="27114"/>
    <cellStyle name="常规 6 3 5 4 3" xfId="27115"/>
    <cellStyle name="常规 7 4 3 2 2 4 2 2" xfId="27116"/>
    <cellStyle name="常规 3 9 3 6 2" xfId="27117"/>
    <cellStyle name="常规 6 2 2 2 5 2 2 2" xfId="27118"/>
    <cellStyle name="解释性文本 2 2 3" xfId="27119"/>
    <cellStyle name="常规 29 5" xfId="27120"/>
    <cellStyle name="常规 34 5" xfId="27121"/>
    <cellStyle name="常规 6 3 11 2" xfId="27122"/>
    <cellStyle name="常规 3 10 2 3 2 2 2" xfId="27123"/>
    <cellStyle name="常规 6 3 12" xfId="27124"/>
    <cellStyle name="常规 3 10 2 3 2 3" xfId="27125"/>
    <cellStyle name="常规 6 5 2 9 2" xfId="27126"/>
    <cellStyle name="常规 3 7 2 2 2" xfId="27127"/>
    <cellStyle name="常规 3 10 7" xfId="27128"/>
    <cellStyle name="常规 5 3 4 2 2" xfId="27129"/>
    <cellStyle name="常规 3 10 8" xfId="27130"/>
    <cellStyle name="常规 7 3 2 2 2" xfId="27131"/>
    <cellStyle name="常规 9 2 4 2 3 3 2 2" xfId="27132"/>
    <cellStyle name="常规 5 3 4 2 3" xfId="27133"/>
    <cellStyle name="常规 3 10 9" xfId="27134"/>
    <cellStyle name="常规 10 3 3 3 3 3" xfId="27135"/>
    <cellStyle name="常规 2 2 2 3 2 2 2 4 2" xfId="27136"/>
    <cellStyle name="常规 3 7 2 5" xfId="27137"/>
    <cellStyle name="常规 3 7 2 6" xfId="27138"/>
    <cellStyle name="常规 2 15 3" xfId="27139"/>
    <cellStyle name="常规 2 20 3" xfId="27140"/>
    <cellStyle name="常规 3 7 2 6 2 2" xfId="27141"/>
    <cellStyle name="常规 58 7" xfId="27142"/>
    <cellStyle name="常规 5 3 2 2 6 2 2" xfId="27143"/>
    <cellStyle name="常规 44 2 2 6" xfId="27144"/>
    <cellStyle name="常规 39 2 2 6" xfId="27145"/>
    <cellStyle name="常规 3 7 2 6 3" xfId="27146"/>
    <cellStyle name="常规 3 11 6" xfId="27147"/>
    <cellStyle name="常规 31 3 2 3" xfId="27148"/>
    <cellStyle name="常规 26 3 2 3" xfId="27149"/>
    <cellStyle name="常规 39 2 3 5 2" xfId="27150"/>
    <cellStyle name="常规 3 7 2 7 2 2" xfId="27151"/>
    <cellStyle name="常规 3 7 2 8" xfId="27152"/>
    <cellStyle name="常规 3 6 2 3 2 2" xfId="27153"/>
    <cellStyle name="常规 7 3 2 2 2 2 3 2 2" xfId="27154"/>
    <cellStyle name="常规 3 11 7" xfId="27155"/>
    <cellStyle name="常规 3 11 8" xfId="27156"/>
    <cellStyle name="常规 5 3 4 3 2" xfId="27157"/>
    <cellStyle name="常规 5 5 2 7 2" xfId="27158"/>
    <cellStyle name="警告文本 2 3 5 2 2" xfId="27159"/>
    <cellStyle name="常规 7 3 2 7 2 2" xfId="27160"/>
    <cellStyle name="常规 31 3 3 2" xfId="27161"/>
    <cellStyle name="常规 26 3 3 2" xfId="27162"/>
    <cellStyle name="常规 3 12 5" xfId="27163"/>
    <cellStyle name="常规 9 3 2 2 2 2 2" xfId="27164"/>
    <cellStyle name="常规 3 12 6" xfId="27165"/>
    <cellStyle name="常规 31 3 3 3" xfId="27166"/>
    <cellStyle name="常规 26 3 3 3" xfId="27167"/>
    <cellStyle name="常规 14 2 2 2 2" xfId="27168"/>
    <cellStyle name="常规 7 2 2 5 3 2" xfId="27169"/>
    <cellStyle name="常规 10 2 7 3 4" xfId="27170"/>
    <cellStyle name="常规 6 6 2 2 3 2 2 2 2" xfId="27171"/>
    <cellStyle name="常规 2 2 2 2 3 2 3 4" xfId="27172"/>
    <cellStyle name="常规 6 6 4 3 3 3" xfId="27173"/>
    <cellStyle name="常规 3 12 7" xfId="27174"/>
    <cellStyle name="常规 3 7 4 4" xfId="27175"/>
    <cellStyle name="汇总 2 5" xfId="27176"/>
    <cellStyle name="常规 3 7 4 6" xfId="27177"/>
    <cellStyle name="常规 15 2 4 2 2" xfId="27178"/>
    <cellStyle name="常规 20 2 4 2 2" xfId="27179"/>
    <cellStyle name="常规 3 13 5" xfId="27180"/>
    <cellStyle name="常规 31 3 4 2" xfId="27181"/>
    <cellStyle name="常规 26 3 4 2" xfId="27182"/>
    <cellStyle name="常规 2 3 4 3 2 4 3 2" xfId="27183"/>
    <cellStyle name="检查单元格 2 2 5 6" xfId="27184"/>
    <cellStyle name="汇总 2 5 2" xfId="27185"/>
    <cellStyle name="常规 3 7 4 6 2" xfId="27186"/>
    <cellStyle name="常规 6 5 5 2 3 2" xfId="27187"/>
    <cellStyle name="常规 3 13 5 2 2" xfId="27188"/>
    <cellStyle name="常规 15 2 4 2 2 2 2" xfId="27189"/>
    <cellStyle name="输出 2 2 3 2 2" xfId="27190"/>
    <cellStyle name="常规 7 4 4 2 2 5" xfId="27191"/>
    <cellStyle name="常规 9 3 2 2 2 3 3" xfId="27192"/>
    <cellStyle name="常规 26 3 4 3" xfId="27193"/>
    <cellStyle name="常规 31 3 4 3" xfId="27194"/>
    <cellStyle name="常规 15 2 4 2 3" xfId="27195"/>
    <cellStyle name="常规 20 2 4 2 3" xfId="27196"/>
    <cellStyle name="常规 3 13 6" xfId="27197"/>
    <cellStyle name="常规 3 13 7" xfId="27198"/>
    <cellStyle name="常规 15 2 4 2 4" xfId="27199"/>
    <cellStyle name="常规 15 2 4 2 4 2" xfId="27200"/>
    <cellStyle name="常规 3 13 7 2" xfId="27201"/>
    <cellStyle name="常规 8 5 3 5" xfId="27202"/>
    <cellStyle name="好 2 3 5 2 2" xfId="27203"/>
    <cellStyle name="适中 2 2 8 3" xfId="27204"/>
    <cellStyle name="常规 14 2 2 3 3" xfId="27205"/>
    <cellStyle name="常规 7 2 2 5 4 3" xfId="27206"/>
    <cellStyle name="40% - 强调文字颜色 2 2 5 4" xfId="27207"/>
    <cellStyle name="常规 3 2 10 2 2" xfId="27208"/>
    <cellStyle name="常规 6 6 2 3 4 4 2" xfId="27209"/>
    <cellStyle name="常规 3 3 6 2 3" xfId="27210"/>
    <cellStyle name="常规 2 2 5 4 5" xfId="27211"/>
    <cellStyle name="常规 3 16" xfId="27212"/>
    <cellStyle name="常规 7 2 2 4 3 2 2" xfId="27213"/>
    <cellStyle name="强调文字颜色 5 2 5 3" xfId="27214"/>
    <cellStyle name="常规 6 5 10 2" xfId="27215"/>
    <cellStyle name="常规 6 12 3 5 2" xfId="27216"/>
    <cellStyle name="常规 3 4 3 2 2 6 2" xfId="27217"/>
    <cellStyle name="好 3 10 2" xfId="27218"/>
    <cellStyle name="常规 5 5 9 2" xfId="27219"/>
    <cellStyle name="常规 2 2 5 4 6" xfId="27220"/>
    <cellStyle name="常规 3 17" xfId="27221"/>
    <cellStyle name="常规 11 6 5 2 2" xfId="27222"/>
    <cellStyle name="常规 7 5 3 3 4" xfId="27223"/>
    <cellStyle name="20% - 强调文字颜色 6 2 4 2 3" xfId="27224"/>
    <cellStyle name="常规 6 3 2 2 3 3 2 3" xfId="27225"/>
    <cellStyle name="常规 58 5 2 2" xfId="27226"/>
    <cellStyle name="常规 8 2 2 3 2 3 4" xfId="27227"/>
    <cellStyle name="常规 3 18" xfId="27228"/>
    <cellStyle name="常规 2 2 5 4 7" xfId="27229"/>
    <cellStyle name="常规 3 18 2" xfId="27230"/>
    <cellStyle name="常规 3 7 2 5 3" xfId="27231"/>
    <cellStyle name="常规 5 5 8 2 2" xfId="27232"/>
    <cellStyle name="常规 3 2 2 5 3 3 3" xfId="27233"/>
    <cellStyle name="常规 3 2" xfId="27234"/>
    <cellStyle name="强调文字颜色 2 2 4 4 2 2" xfId="27235"/>
    <cellStyle name="常规 3 2 10 2" xfId="27236"/>
    <cellStyle name="常规 7 6 2 2 4 2 3" xfId="27237"/>
    <cellStyle name="常规 3 2 10 3" xfId="27238"/>
    <cellStyle name="常规 5 2 8 5" xfId="27239"/>
    <cellStyle name="常规 7 2 5 7 2 2" xfId="27240"/>
    <cellStyle name="常规 8 3 4 7" xfId="27241"/>
    <cellStyle name="强调文字颜色 4 2 3 9" xfId="27242"/>
    <cellStyle name="常规 9 6 4 2 2" xfId="27243"/>
    <cellStyle name="常规 6 5 3 3 4 3 2" xfId="27244"/>
    <cellStyle name="常规 4 2 2 2 2 4 2 2" xfId="27245"/>
    <cellStyle name="常规 3 2 3 3 2 2 2 2 2" xfId="27246"/>
    <cellStyle name="常规 3 3 2 11" xfId="27247"/>
    <cellStyle name="常规 6 12 2 2 2 2 2" xfId="27248"/>
    <cellStyle name="常规 2 7 3 3 3 2 2" xfId="27249"/>
    <cellStyle name="常规 3 2 2 4 2 3 4 3" xfId="27250"/>
    <cellStyle name="常规 49 2 3 2 2 2" xfId="27251"/>
    <cellStyle name="常规 54 2 3 2 2 2" xfId="27252"/>
    <cellStyle name="常规 3 2 2 2 2 2 2 7" xfId="27253"/>
    <cellStyle name="常规 6 2 3 5 5 2" xfId="27254"/>
    <cellStyle name="常规 6 8 3 7" xfId="27255"/>
    <cellStyle name="常规 7 2 7 3 3 2 2" xfId="27256"/>
    <cellStyle name="输出 2 2 2 2 2" xfId="27257"/>
    <cellStyle name="常规 6 5 2 2 2 4 4 3" xfId="27258"/>
    <cellStyle name="强调文字颜色 3 3" xfId="27259"/>
    <cellStyle name="常规 3 2 2 2 2 3 2" xfId="27260"/>
    <cellStyle name="常规 6 2 2 2 2 2 2 5" xfId="27261"/>
    <cellStyle name="差 2 2 5" xfId="27262"/>
    <cellStyle name="常规 3 3 3 5 2 2 2" xfId="27263"/>
    <cellStyle name="常规 5 2 4 2 2 4" xfId="27264"/>
    <cellStyle name="常规 17 3 2 3 5" xfId="27265"/>
    <cellStyle name="常规 7 4 2 6 2" xfId="27266"/>
    <cellStyle name="强调文字颜色 3 2 6 4" xfId="27267"/>
    <cellStyle name="常规 5 2 4 2 2 4 2" xfId="27268"/>
    <cellStyle name="常规 8 5 3 8 3" xfId="27269"/>
    <cellStyle name="常规 3 2 2 4 3 7" xfId="27270"/>
    <cellStyle name="检查单元格 2 5 4 2 2" xfId="27271"/>
    <cellStyle name="常规 4 3 3 2 3 3 3" xfId="27272"/>
    <cellStyle name="常规 6 4 2 4 2 2 2 2" xfId="27273"/>
    <cellStyle name="常规 3 2 2 2 3 2 8" xfId="27274"/>
    <cellStyle name="40% - 强调文字颜色 3 2 2 3 3 2" xfId="27275"/>
    <cellStyle name="常规 3 2 2 2 3 3 2" xfId="27276"/>
    <cellStyle name="60% - 强调文字颜色 5 2 8" xfId="27277"/>
    <cellStyle name="常规 5 2 2 3 2 2 2 3" xfId="27278"/>
    <cellStyle name="常规 3 2 2 2 3 3 3 2 2" xfId="27279"/>
    <cellStyle name="常规 5 3 3 2 3 4" xfId="27280"/>
    <cellStyle name="常规 3 2 2 2 3 3 5 2 2" xfId="27281"/>
    <cellStyle name="常规 7 4 2 8 2" xfId="27282"/>
    <cellStyle name="常规 3 2 2 2 3 4 4 2 2" xfId="27283"/>
    <cellStyle name="常规 7 4 3 8 2" xfId="27284"/>
    <cellStyle name="常规 3 2 2 2 3 4 5 2 2" xfId="27285"/>
    <cellStyle name="常规 7 2 2 2 4" xfId="27286"/>
    <cellStyle name="常规 6 7 3 3 3" xfId="27287"/>
    <cellStyle name="常规 8 3 2 2 5 3" xfId="27288"/>
    <cellStyle name="常规 5 2 4 2 3 2 2" xfId="27289"/>
    <cellStyle name="常规 6 7 3 4 4 2" xfId="27290"/>
    <cellStyle name="常规 3 3 2 8 2" xfId="27291"/>
    <cellStyle name="常规 4 3 3 3 4 2 2" xfId="27292"/>
    <cellStyle name="常规 5 2 4 2 3 3" xfId="27293"/>
    <cellStyle name="常规 6 7 3 4 5" xfId="27294"/>
    <cellStyle name="常规 3 3 2 9" xfId="27295"/>
    <cellStyle name="常规 5 2 4 2 3 3 2" xfId="27296"/>
    <cellStyle name="常规 6 7 3 4 5 2" xfId="27297"/>
    <cellStyle name="常规 3 3 2 9 2" xfId="27298"/>
    <cellStyle name="常规 3 2 2 2 3 7 2" xfId="27299"/>
    <cellStyle name="常规 3 2 2 2 2 4 3 2 2" xfId="27300"/>
    <cellStyle name="常规 5 2 4 2 3 4" xfId="27301"/>
    <cellStyle name="常规 55 4 2 3" xfId="27302"/>
    <cellStyle name="常规 3 2 2 2 4 2 2" xfId="27303"/>
    <cellStyle name="常规 2 3 2 6 5" xfId="27304"/>
    <cellStyle name="常规 6 6 3 4 2 5" xfId="27305"/>
    <cellStyle name="常规 3 3 3 2 3 2" xfId="27306"/>
    <cellStyle name="常规 2 2 2 2 2 3 2 6" xfId="27307"/>
    <cellStyle name="常规 3 6 2 8 3" xfId="27308"/>
    <cellStyle name="常规 3 2 2 2 4 2 4" xfId="27309"/>
    <cellStyle name="常规 6 2 2 2 2 2 7 2" xfId="27310"/>
    <cellStyle name="差 2 7 2" xfId="27311"/>
    <cellStyle name="常规 3 3 3 2 3 3" xfId="27312"/>
    <cellStyle name="常规 2 2 2 2 2 3 2 7" xfId="27313"/>
    <cellStyle name="常规 7 3 3 4 2 4" xfId="27314"/>
    <cellStyle name="常规 3 2 2 2 4 2 5 2 2" xfId="27315"/>
    <cellStyle name="常规 3 7 3 2" xfId="27316"/>
    <cellStyle name="常规 3 3 3 2 3 4 3" xfId="27317"/>
    <cellStyle name="常规 8 2 3 9" xfId="27318"/>
    <cellStyle name="常规 3 7 4" xfId="27319"/>
    <cellStyle name="常规 3 2 2 2 4 2 5 3" xfId="27320"/>
    <cellStyle name="常规 3 2 2 2 4 3" xfId="27321"/>
    <cellStyle name="常规 3 2 2 2 4 3 2" xfId="27322"/>
    <cellStyle name="常规 5 2 9 2 2" xfId="27323"/>
    <cellStyle name="常规 2 2 2 2 2 3 3 6" xfId="27324"/>
    <cellStyle name="常规 3 3 3 2 4 2" xfId="27325"/>
    <cellStyle name="常规 3 2 2 2 4 3 3" xfId="27326"/>
    <cellStyle name="常规 7 2 3 5 2 3" xfId="27327"/>
    <cellStyle name="常规 6 6 3 4 3 5" xfId="27328"/>
    <cellStyle name="常规 3 7 2 8 3" xfId="27329"/>
    <cellStyle name="常规 3 2 4 2 2 3 3" xfId="27330"/>
    <cellStyle name="常规 4 2 2 3 4 3 2 2" xfId="27331"/>
    <cellStyle name="常规 7 2 6 10" xfId="27332"/>
    <cellStyle name="常规 3 3 3 2 4 3" xfId="27333"/>
    <cellStyle name="常规 6 2 2 2 2 2 8 2" xfId="27334"/>
    <cellStyle name="差 2 8 2" xfId="27335"/>
    <cellStyle name="常规 3 2 2 2 4 3 4" xfId="27336"/>
    <cellStyle name="常规 3 4 2 2 4 3" xfId="27337"/>
    <cellStyle name="常规 2 2 2 4 4 3 3" xfId="27338"/>
    <cellStyle name="40% - 强调文字颜色 6 2 4" xfId="27339"/>
    <cellStyle name="常规 4 4 2 6 3" xfId="27340"/>
    <cellStyle name="常规 8 3 2 8 2" xfId="27341"/>
    <cellStyle name="常规 6 2 3 2 2 3" xfId="27342"/>
    <cellStyle name="常规 4 6 3 2" xfId="27343"/>
    <cellStyle name="常规 3 2 2 2 4 3 4 2 2" xfId="27344"/>
    <cellStyle name="常规 3 3 3 2 4 3 2 2" xfId="27345"/>
    <cellStyle name="常规 10 7 3 6" xfId="27346"/>
    <cellStyle name="常规 4 6 4" xfId="27347"/>
    <cellStyle name="常规 9 2 2 2 2 3 3 2 2" xfId="27348"/>
    <cellStyle name="常规 3 2 2 2 4 3 4 3" xfId="27349"/>
    <cellStyle name="常规 8 3 2 9" xfId="27350"/>
    <cellStyle name="常规 4 2 3 2 4 5 2 2" xfId="27351"/>
    <cellStyle name="常规 3 3 3 2 4 3 3" xfId="27352"/>
    <cellStyle name="常规 3 2 2 2 4 4 3" xfId="27353"/>
    <cellStyle name="常规 3 7 2 3 2 2" xfId="27354"/>
    <cellStyle name="常规 5 2 4 2 2 2 2 2" xfId="27355"/>
    <cellStyle name="强调文字颜色 3 2 4 4 2" xfId="27356"/>
    <cellStyle name="常规 3 2 2 2 4 5" xfId="27357"/>
    <cellStyle name="常规 6 4 6 3 2" xfId="27358"/>
    <cellStyle name="常规 55 4 3 3" xfId="27359"/>
    <cellStyle name="常规 3 3 3 3 3 2" xfId="27360"/>
    <cellStyle name="常规 3 2 2 2 5 2 3" xfId="27361"/>
    <cellStyle name="常规 2 13" xfId="27362"/>
    <cellStyle name="常规 3 2 2 2 7 2" xfId="27363"/>
    <cellStyle name="常规 5 6 2 3 2 2 2" xfId="27364"/>
    <cellStyle name="常规 2 13 2" xfId="27365"/>
    <cellStyle name="常规 3 2 2 2 7 2 2" xfId="27366"/>
    <cellStyle name="常规 56 6" xfId="27367"/>
    <cellStyle name="常规 61 6" xfId="27368"/>
    <cellStyle name="常规 3 2 2 3 2 2 2 2 2 2" xfId="27369"/>
    <cellStyle name="常规 6 13 2 2 2 2" xfId="27370"/>
    <cellStyle name="常规 10 2 2 3 6" xfId="27371"/>
    <cellStyle name="常规 6 4 3 4 2 3" xfId="27372"/>
    <cellStyle name="常规 3 2 2 3 2 4 6 2" xfId="27373"/>
    <cellStyle name="常规 6 15 6 2" xfId="27374"/>
    <cellStyle name="常规 9 4 7 3" xfId="27375"/>
    <cellStyle name="常规 10 3 4 2 2 2" xfId="27376"/>
    <cellStyle name="常规 6 15 7" xfId="27377"/>
    <cellStyle name="常规 3 2 2 3 2 4 7" xfId="27378"/>
    <cellStyle name="常规 19 2 2 2 3" xfId="27379"/>
    <cellStyle name="常规 24 2 2 2 3" xfId="27380"/>
    <cellStyle name="常规 21 2 2 8 2" xfId="27381"/>
    <cellStyle name="常规 2 2 3 3 3 3 2 3" xfId="27382"/>
    <cellStyle name="强调文字颜色 5 2 2 4 5 2" xfId="27383"/>
    <cellStyle name="常规 7 7 4 4 2 2" xfId="27384"/>
    <cellStyle name="常规 6 16 2 2" xfId="27385"/>
    <cellStyle name="常规 3 2 2 3 2 5 2 2" xfId="27386"/>
    <cellStyle name="常规 6 5 2 2 2 2 3 3 3" xfId="27387"/>
    <cellStyle name="常规 5 2 4 3 2 3" xfId="27388"/>
    <cellStyle name="强调文字颜色 1 2 2 4 2 2 2" xfId="27389"/>
    <cellStyle name="常规 3 2 2 3 3 2 5 3" xfId="27390"/>
    <cellStyle name="检查单元格 2 2 3 3 2 2" xfId="27391"/>
    <cellStyle name="常规 9 5 5 2" xfId="27392"/>
    <cellStyle name="常规 7 3 3 4 5 2 2" xfId="27393"/>
    <cellStyle name="强调文字颜色 5 2 2 10 3" xfId="27394"/>
    <cellStyle name="常规 6 5 3 2 5 3" xfId="27395"/>
    <cellStyle name="常规 12 2 2 5 2" xfId="27396"/>
    <cellStyle name="强调文字颜色 4 2 5 2 3" xfId="27397"/>
    <cellStyle name="常规 3 2 2 3 3 2 6" xfId="27398"/>
    <cellStyle name="常规 3 2 2 3 3 3 2" xfId="27399"/>
    <cellStyle name="20% - 强调文字颜色 4 13" xfId="27400"/>
    <cellStyle name="常规 3 2 2 3 3 3 3 2 2" xfId="27401"/>
    <cellStyle name="常规 6 3 3 2 3 4" xfId="27402"/>
    <cellStyle name="常规 10 8 2 2 6" xfId="27403"/>
    <cellStyle name="常规 3 3 2 3 2 2 6 2" xfId="27404"/>
    <cellStyle name="60% - 强调文字颜色 3 2 2 7 2" xfId="27405"/>
    <cellStyle name="常规 3 7 5 4 2 2" xfId="27406"/>
    <cellStyle name="常规 5 2 4 4 3 3" xfId="27407"/>
    <cellStyle name="常规 6 2 2 2 3" xfId="27408"/>
    <cellStyle name="强调文字颜色 6 2 4 5" xfId="27409"/>
    <cellStyle name="汇总 2 9 3" xfId="27410"/>
    <cellStyle name="常规 7 3 4 2 5 2" xfId="27411"/>
    <cellStyle name="常规 3 2 2 3 3 3 3 3" xfId="27412"/>
    <cellStyle name="常规 3 2 2 3 3 3 4" xfId="27413"/>
    <cellStyle name="常规 3 2 2 3 3 3 4 3" xfId="27414"/>
    <cellStyle name="常规 3 2 2 3 3 3 5" xfId="27415"/>
    <cellStyle name="强调文字颜色 4 2 5 3 2" xfId="27416"/>
    <cellStyle name="强调文字颜色 4 2 3 8 2 2" xfId="27417"/>
    <cellStyle name="常规 27 9 2" xfId="27418"/>
    <cellStyle name="常规 3 2 2 3 3 4" xfId="27419"/>
    <cellStyle name="常规 6 2 5 2 2 2" xfId="27420"/>
    <cellStyle name="常规 6 4 7 2 2" xfId="27421"/>
    <cellStyle name="常规 3 2 2 3 3 5" xfId="27422"/>
    <cellStyle name="常规 3 2 2 3 3 5 2" xfId="27423"/>
    <cellStyle name="常规 6 4 7 2 2 2" xfId="27424"/>
    <cellStyle name="常规 3 2 2 3 3 6" xfId="27425"/>
    <cellStyle name="常规 6 4 7 2 3" xfId="27426"/>
    <cellStyle name="常规 6 6 2 3 2 4 2 2" xfId="27427"/>
    <cellStyle name="常规 3 3 4 2 3 2" xfId="27428"/>
    <cellStyle name="常规 9 2 2 2 2 6" xfId="27429"/>
    <cellStyle name="常规 3 2 2 3 4 2 3" xfId="27430"/>
    <cellStyle name="常规 9 2 2 2 3 5" xfId="27431"/>
    <cellStyle name="常规 3 2 2 3 4 3 2" xfId="27432"/>
    <cellStyle name="警告文本 2 2 4" xfId="27433"/>
    <cellStyle name="常规 5 3 9 2 2" xfId="27434"/>
    <cellStyle name="常规 9 2 2 2 3 6" xfId="27435"/>
    <cellStyle name="常规 3 3 4 2 4 2" xfId="27436"/>
    <cellStyle name="常规 3 2 2 3 4 3 3" xfId="27437"/>
    <cellStyle name="常规 14 5 7" xfId="27438"/>
    <cellStyle name="常规 4 2 3 2 4 5" xfId="27439"/>
    <cellStyle name="常规 3 2 3 4 2 4 3" xfId="27440"/>
    <cellStyle name="常规 2 8 3 2 2 2" xfId="27441"/>
    <cellStyle name="常规 3 2 2 3 4 5" xfId="27442"/>
    <cellStyle name="常规 6 4 7 3 2" xfId="27443"/>
    <cellStyle name="常规 3 3 4 3 3 2" xfId="27444"/>
    <cellStyle name="常规 6 6 2 3 2 5 2 2" xfId="27445"/>
    <cellStyle name="常规 9 2 3 2 4 4 3" xfId="27446"/>
    <cellStyle name="常规 3 2 2 3 5 3 2 2" xfId="27447"/>
    <cellStyle name="常规 2 2 10 2 2" xfId="27448"/>
    <cellStyle name="常规 2 2 13" xfId="27449"/>
    <cellStyle name="常规 3 2 2 3 5 6" xfId="27450"/>
    <cellStyle name="常规 6 4 7 4 3" xfId="27451"/>
    <cellStyle name="常规 2 2 14" xfId="27452"/>
    <cellStyle name="常规 3 2 2 3 5 7" xfId="27453"/>
    <cellStyle name="常规 3 2 2 3 8 2 2" xfId="27454"/>
    <cellStyle name="常规 7 2 2 3 3 4" xfId="27455"/>
    <cellStyle name="20% - 强调文字颜色 1 2 10" xfId="27456"/>
    <cellStyle name="常规 3 2 2 4 2 2 4 2 2" xfId="27457"/>
    <cellStyle name="常规 6 3 2 2 2 2 3 3 2 2" xfId="27458"/>
    <cellStyle name="常规 7 6 4 5 2 3" xfId="27459"/>
    <cellStyle name="常规 3 2 2 4 2 2 5 2" xfId="27460"/>
    <cellStyle name="常规 7 2 2 4 3 4" xfId="27461"/>
    <cellStyle name="常规 3 2 2 4 2 2 5 2 2" xfId="27462"/>
    <cellStyle name="常规 6 10 2 3 2 2" xfId="27463"/>
    <cellStyle name="常规 3 2 2 4 2 2 5 3" xfId="27464"/>
    <cellStyle name="强调文字颜色 1 2 3 3 2 2 2" xfId="27465"/>
    <cellStyle name="常规 3 2 2 4 2 2 6 2" xfId="27466"/>
    <cellStyle name="常规 3 2 2 4 2 3 2" xfId="27467"/>
    <cellStyle name="常规 3 2 2 4 2 3 3 2" xfId="27468"/>
    <cellStyle name="常规 10 2 9" xfId="27469"/>
    <cellStyle name="常规 10 4 9" xfId="27470"/>
    <cellStyle name="常规 10 2 2 2 2 2 2 3" xfId="27471"/>
    <cellStyle name="常规 3 2 2 4 2 3 5 2" xfId="27472"/>
    <cellStyle name="常规 7 4 4 3 5 2 2" xfId="27473"/>
    <cellStyle name="常规 7 6 2 2 5 3" xfId="27474"/>
    <cellStyle name="常规 44 3 4 2 2" xfId="27475"/>
    <cellStyle name="常规 39 3 4 2 2" xfId="27476"/>
    <cellStyle name="常规 3 2 2 4 2 3 6" xfId="27477"/>
    <cellStyle name="常规 2 2 10 2 4" xfId="27478"/>
    <cellStyle name="常规 8 5 3 7 2 2" xfId="27479"/>
    <cellStyle name="强调文字颜色 4 2 4 6" xfId="27480"/>
    <cellStyle name="常规 3 2 2 4 2 6 2" xfId="27481"/>
    <cellStyle name="常规 3 2 2 4 3 3 3" xfId="27482"/>
    <cellStyle name="常规 3 2 2 4 3 5 2 2" xfId="27483"/>
    <cellStyle name="常规 3 2 2 4 3 5 3" xfId="27484"/>
    <cellStyle name="强调文字颜色 6 2 4 4" xfId="27485"/>
    <cellStyle name="汇总 2 9 2" xfId="27486"/>
    <cellStyle name="常规 5 2 4 4 3 2" xfId="27487"/>
    <cellStyle name="差" xfId="27488" builtinId="27"/>
    <cellStyle name="常规 6 2 2 2 2" xfId="27489"/>
    <cellStyle name="常规 2 2 2 2 3 2 5" xfId="27490"/>
    <cellStyle name="常规 8 2 5 2 2" xfId="27491"/>
    <cellStyle name="常规 4 2 4 8" xfId="27492"/>
    <cellStyle name="常规 3 5 2 8" xfId="27493"/>
    <cellStyle name="常规 10 2 5 4 4 2 2" xfId="27494"/>
    <cellStyle name="常规 9 2 3 2 2 6" xfId="27495"/>
    <cellStyle name="常规 3 2 2 4 4 2 3" xfId="27496"/>
    <cellStyle name="常规 2 6 2" xfId="27497"/>
    <cellStyle name="常规 3 3 5 2 3 2" xfId="27498"/>
    <cellStyle name="常规 6 6 2 3 3 4 2 2" xfId="27499"/>
    <cellStyle name="60% - 强调文字颜色 2 2 2 2 2 4 3" xfId="27500"/>
    <cellStyle name="常规 3 2 2 5 2 2 3" xfId="27501"/>
    <cellStyle name="常规 3 2 2 5 2 3 2 2" xfId="27502"/>
    <cellStyle name="常规 3 2 2 5 2 3 3" xfId="27503"/>
    <cellStyle name="常规 5 5 7 2 2" xfId="27504"/>
    <cellStyle name="常规 6 5 4 2 2 4" xfId="27505"/>
    <cellStyle name="常规 9 2 3 2 2 3 2" xfId="27506"/>
    <cellStyle name="常规 3 2 2 5 2 4" xfId="27507"/>
    <cellStyle name="强调文字颜色 5 2 3 7" xfId="27508"/>
    <cellStyle name="常规 9 5 2 2 2 2" xfId="27509"/>
    <cellStyle name="常规 9 2 3 2 2 3 3 3" xfId="27510"/>
    <cellStyle name="常规 3 2 2 5 2 5 3" xfId="27511"/>
    <cellStyle name="常规 56 2 6" xfId="27512"/>
    <cellStyle name="好 3 3 5 3" xfId="27513"/>
    <cellStyle name="常规 6 3 5 6 2 2" xfId="27514"/>
    <cellStyle name="常规 5 6 3 4" xfId="27515"/>
    <cellStyle name="常规 6 5 3 2 2 3 2 2" xfId="27516"/>
    <cellStyle name="常规 8 5 4 7 2" xfId="27517"/>
    <cellStyle name="常规 6 5 4 2 2 6" xfId="27518"/>
    <cellStyle name="常规 9 2 3 2 2 3 4" xfId="27519"/>
    <cellStyle name="常规 6 5 2 5 4 2" xfId="27520"/>
    <cellStyle name="常规 6 4 2 3 2 3 2 3" xfId="27521"/>
    <cellStyle name="常规 3 2 2 5 2 6" xfId="27522"/>
    <cellStyle name="强调文字颜色 5 2 4 6" xfId="27523"/>
    <cellStyle name="常规 3 2 2 5 2 6 2" xfId="27524"/>
    <cellStyle name="常规 9 2 3 2 2 3 4 2" xfId="27525"/>
    <cellStyle name="60% - 强调文字颜色 2 2 2 2 3 4 3" xfId="27526"/>
    <cellStyle name="常规 3 2 2 5 3 2 3" xfId="27527"/>
    <cellStyle name="常规 3 2 2 5 3 4" xfId="27528"/>
    <cellStyle name="常规 6 5 2 2 2 5 3" xfId="27529"/>
    <cellStyle name="常规 9 3 2 2 2 2" xfId="27530"/>
    <cellStyle name="60% - 强调文字颜色 1 2 3 7 2" xfId="27531"/>
    <cellStyle name="常规 9 3 2 2 2 3" xfId="27532"/>
    <cellStyle name="常规 3 2 2 7 2 3" xfId="27533"/>
    <cellStyle name="常规 3 2 2 7 3 3" xfId="27534"/>
    <cellStyle name="强调文字颜色 2 2 3 2 2" xfId="27535"/>
    <cellStyle name="常规 3 2 2 7 4 3" xfId="27536"/>
    <cellStyle name="强调文字颜色 2 2 3 3 2" xfId="27537"/>
    <cellStyle name="常规 6 7 2 4 4 2 2" xfId="27538"/>
    <cellStyle name="常规 3 2 2 8 2 2" xfId="27539"/>
    <cellStyle name="常规 3 2 2 9 2 2" xfId="27540"/>
    <cellStyle name="常规 3 2 3" xfId="27541"/>
    <cellStyle name="常规 3 2 3 2" xfId="27542"/>
    <cellStyle name="常规 17 3 4 6" xfId="27543"/>
    <cellStyle name="常规 6 3 2 5 6" xfId="27544"/>
    <cellStyle name="常规 3 2 3 2 2" xfId="27545"/>
    <cellStyle name="常规 17 3 4 6 2" xfId="27546"/>
    <cellStyle name="常规 3 2 3 2 2 2 4 2 2" xfId="27547"/>
    <cellStyle name="常规 3 2 4 4 4 2 2" xfId="27548"/>
    <cellStyle name="常规 3 2 3 2 2 3 3 3" xfId="27549"/>
    <cellStyle name="常规 6 2 8 3" xfId="27550"/>
    <cellStyle name="常规 7 3 3 2 3 2 2" xfId="27551"/>
    <cellStyle name="常规 38 4 4" xfId="27552"/>
    <cellStyle name="常规 43 4 4" xfId="27553"/>
    <cellStyle name="40% - 强调文字颜色 5 3" xfId="27554"/>
    <cellStyle name="常规 3 2 3 2 2 3 4 2 2" xfId="27555"/>
    <cellStyle name="常规 6 2 9 2 2" xfId="27556"/>
    <cellStyle name="常规 3 2 3 2 2 3 4 3" xfId="27557"/>
    <cellStyle name="常规 6 2 9 3" xfId="27558"/>
    <cellStyle name="常规 2 2 2 5 5 3" xfId="27559"/>
    <cellStyle name="常规 3 4 3 3 4" xfId="27560"/>
    <cellStyle name="常规 3 2 3 2 2 3 5 2" xfId="27561"/>
    <cellStyle name="常规 4 3 3 4 4 3" xfId="27562"/>
    <cellStyle name="常规 27 10 2" xfId="27563"/>
    <cellStyle name="常规 7 2 6 2 3 2 2 2" xfId="27564"/>
    <cellStyle name="常规 6 3 3 2 3 3 2 2" xfId="27565"/>
    <cellStyle name="常规 3 2 3 2 2 3 6" xfId="27566"/>
    <cellStyle name="常规 27 11" xfId="27567"/>
    <cellStyle name="常规 3 2 2 2 2 4 3 2" xfId="27568"/>
    <cellStyle name="常规 3 3 3 5 2 3" xfId="27569"/>
    <cellStyle name="常规 3 3 5 7 2" xfId="27570"/>
    <cellStyle name="常规 7 5" xfId="27571"/>
    <cellStyle name="常规 3 2 3 2 2 6 2" xfId="27572"/>
    <cellStyle name="常规 6 5 7" xfId="27573"/>
    <cellStyle name="常规 2 2 2 3 3 2 2 3 3" xfId="27574"/>
    <cellStyle name="常规 3 2 3 2 2 7 2" xfId="27575"/>
    <cellStyle name="常规 6 6 7" xfId="27576"/>
    <cellStyle name="常规 2 2 6 10" xfId="27577"/>
    <cellStyle name="常规 3 2 3 2 4 3" xfId="27578"/>
    <cellStyle name="常规 8 2 5 4" xfId="27579"/>
    <cellStyle name="常规 3 2 3 2 5 2" xfId="27580"/>
    <cellStyle name="常规 7 4 4 9 2 2" xfId="27581"/>
    <cellStyle name="常规 6 4 3 2 7 2 2" xfId="27582"/>
    <cellStyle name="常规 56 4 4 3" xfId="27583"/>
    <cellStyle name="常规 2 9 8 2" xfId="27584"/>
    <cellStyle name="常规 9 7 8" xfId="27585"/>
    <cellStyle name="强调文字颜色 5 2 4 3 3" xfId="27586"/>
    <cellStyle name="常规 3 2 3 3 2 3 6" xfId="27587"/>
    <cellStyle name="常规 6 3 3 2 4 3 2 2" xfId="27588"/>
    <cellStyle name="强调文字颜色 6 2 3 3 4 3" xfId="27589"/>
    <cellStyle name="常规 3 7 6 2" xfId="27590"/>
    <cellStyle name="常规 57 2 2 3" xfId="27591"/>
    <cellStyle name="常规 3 2 4 2 3 2 2" xfId="27592"/>
    <cellStyle name="常规 6 6 2 2 2 4 2 2 2" xfId="27593"/>
    <cellStyle name="强调文字颜色 2 2 3 2 4" xfId="27594"/>
    <cellStyle name="常规 3 2 3 3 2 6 3" xfId="27595"/>
    <cellStyle name="40% - 强调文字颜色 2 2 2 4 3 3" xfId="27596"/>
    <cellStyle name="常规 7 13 2 2" xfId="27597"/>
    <cellStyle name="常规 7 2 5 2 3 3 3" xfId="27598"/>
    <cellStyle name="常规 7 3 3 3 9 2" xfId="27599"/>
    <cellStyle name="常规 7 2 2 2 3 2 2 2" xfId="27600"/>
    <cellStyle name="常规 2 4 2 3 2 4 3 2" xfId="27601"/>
    <cellStyle name="常规 2 2 2 7 5" xfId="27602"/>
    <cellStyle name="常规 6 6 2 4 3 5" xfId="27603"/>
    <cellStyle name="常规 45 2 2 4 2" xfId="27604"/>
    <cellStyle name="常规 50 2 2 4 2" xfId="27605"/>
    <cellStyle name="常规 7 2 2 5 2 3" xfId="27606"/>
    <cellStyle name="常规 2 8 4 2 3" xfId="27607"/>
    <cellStyle name="常规 6 5 7 4" xfId="27608"/>
    <cellStyle name="常规 2 2 2 7 5 2" xfId="27609"/>
    <cellStyle name="常规 45 2 2 4 2 2" xfId="27610"/>
    <cellStyle name="常规 50 2 2 4 2 2" xfId="27611"/>
    <cellStyle name="常规 3 4 5 3 3" xfId="27612"/>
    <cellStyle name="常规 2 4 2 4 2 5 2 2" xfId="27613"/>
    <cellStyle name="常规 2 3 3 7 7" xfId="27614"/>
    <cellStyle name="20% - 强调文字颜色 3 2 6 4" xfId="27615"/>
    <cellStyle name="常规 7 3 2 4 2" xfId="27616"/>
    <cellStyle name="常规 3 2 3 4 2 5 3" xfId="27617"/>
    <cellStyle name="常规 8 2 2 10 2" xfId="27618"/>
    <cellStyle name="常规 6 2 5 2 4 2" xfId="27619"/>
    <cellStyle name="常规 6 4 7 4 2" xfId="27620"/>
    <cellStyle name="常规 2 2 12" xfId="27621"/>
    <cellStyle name="常规 3 2 2 3 5 5" xfId="27622"/>
    <cellStyle name="常规 7 3 3 3 9 3" xfId="27623"/>
    <cellStyle name="常规 2 2 2 7 6" xfId="27624"/>
    <cellStyle name="常规 45 2 2 4 3" xfId="27625"/>
    <cellStyle name="常规 50 2 2 4 3" xfId="27626"/>
    <cellStyle name="常规 3 2 3 4 2 6" xfId="27627"/>
    <cellStyle name="常规 3 2 3 5 4 3" xfId="27628"/>
    <cellStyle name="常规 9 3 3 2 2" xfId="27629"/>
    <cellStyle name="标题 1 2 2 4 2" xfId="27630"/>
    <cellStyle name="常规 3 2 3 6 2 3" xfId="27631"/>
    <cellStyle name="常规 3 6 3 2 7" xfId="27632"/>
    <cellStyle name="常规 3 2 3 6 3 2" xfId="27633"/>
    <cellStyle name="常规 3 2 2 3 4 7" xfId="27634"/>
    <cellStyle name="常规 7 4 3 10" xfId="27635"/>
    <cellStyle name="常规 3 2 3 6 3 3" xfId="27636"/>
    <cellStyle name="常规 3 2 3 6 4" xfId="27637"/>
    <cellStyle name="注释 2 2 9 2 2" xfId="27638"/>
    <cellStyle name="常规 3 2 3 6 4 3" xfId="27639"/>
    <cellStyle name="常规 8 2 4 3 5 2" xfId="27640"/>
    <cellStyle name="常规 6 8 2 2 3 3 2 2" xfId="27641"/>
    <cellStyle name="常规 9 3 3 3 2" xfId="27642"/>
    <cellStyle name="标题 1 2 2 5 2" xfId="27643"/>
    <cellStyle name="常规 2 3 3 4 10" xfId="27644"/>
    <cellStyle name="常规 9 3 3 3 3" xfId="27645"/>
    <cellStyle name="常规 6 2 3 2 4 2 2 2" xfId="27646"/>
    <cellStyle name="常规 6 7 2 5 3 2 2" xfId="27647"/>
    <cellStyle name="常规 3 2 3 7 2 2" xfId="27648"/>
    <cellStyle name="常规 6 7 2 5 3 3" xfId="27649"/>
    <cellStyle name="常规 3 2 3 7 3" xfId="27650"/>
    <cellStyle name="常规 2 2 2 2 2 2 2 2 3 2 2" xfId="27651"/>
    <cellStyle name="常规 3 3 2 3 6 2" xfId="27652"/>
    <cellStyle name="常规 22 3 7 2 2" xfId="27653"/>
    <cellStyle name="常规 17 3 7 2 2" xfId="27654"/>
    <cellStyle name="常规 8 2 6 7" xfId="27655"/>
    <cellStyle name="常规 7 2 5 6 4 2" xfId="27656"/>
    <cellStyle name="常规 3 3 2 3 7" xfId="27657"/>
    <cellStyle name="常规 22 3 7 3" xfId="27658"/>
    <cellStyle name="常规 17 3 7 3" xfId="27659"/>
    <cellStyle name="常规 6 4 3 3 4 2 2" xfId="27660"/>
    <cellStyle name="强调文字颜色 2 2 7" xfId="27661"/>
    <cellStyle name="常规 3 2 4 2 2 4 2" xfId="27662"/>
    <cellStyle name="常规 6 5 3 2 2 5 3" xfId="27663"/>
    <cellStyle name="常规 7 5 11" xfId="27664"/>
    <cellStyle name="常规 9 4 2 2 2 2" xfId="27665"/>
    <cellStyle name="常规 7 2 7 3 2" xfId="27666"/>
    <cellStyle name="常规 6 4 3 3 4 2 3" xfId="27667"/>
    <cellStyle name="强调文字颜色 2 2 8" xfId="27668"/>
    <cellStyle name="常规 3 2 4 2 2 4 3" xfId="27669"/>
    <cellStyle name="常规 6 2 2 2 2 2 3 3 3" xfId="27670"/>
    <cellStyle name="常规 7 3 3 2 2 3 4 2" xfId="27671"/>
    <cellStyle name="常规 6 10 2 2 2 6" xfId="27672"/>
    <cellStyle name="常规 4 2 2 3 4 4 2 2" xfId="27673"/>
    <cellStyle name="常规 3 2 4 2 3 3 3" xfId="27674"/>
    <cellStyle name="常规 9 4 3 2 2" xfId="27675"/>
    <cellStyle name="常规 6 5 3 3 2 5 3" xfId="27676"/>
    <cellStyle name="常规 9 4 3 2 2 2" xfId="27677"/>
    <cellStyle name="常规 6 4 2 2 2 2 2 4 2 2" xfId="27678"/>
    <cellStyle name="常规 9 4 3 2 3" xfId="27679"/>
    <cellStyle name="常规 3 3 3 5 7" xfId="27680"/>
    <cellStyle name="常规 55 4 4 3" xfId="27681"/>
    <cellStyle name="常规 2 4 4 3 7" xfId="27682"/>
    <cellStyle name="常规 3 2 4 2 3 4 3" xfId="27683"/>
    <cellStyle name="强调文字颜色 3 2 8" xfId="27684"/>
    <cellStyle name="常规 3 9 2 2 2 2" xfId="27685"/>
    <cellStyle name="常规 5 2 4 4 2 3" xfId="27686"/>
    <cellStyle name="常规 57 4 2 3" xfId="27687"/>
    <cellStyle name="常规 3 9 6 2" xfId="27688"/>
    <cellStyle name="常规 7 4 4 5 2" xfId="27689"/>
    <cellStyle name="好 2 2 4 3 2 2" xfId="27690"/>
    <cellStyle name="常规 3 2 4 2 5 2 2" xfId="27691"/>
    <cellStyle name="常规 2 6 2 3 2" xfId="27692"/>
    <cellStyle name="常规 6 6 2 2 2 4 4 2 2" xfId="27693"/>
    <cellStyle name="常规 4 3 8 3" xfId="27694"/>
    <cellStyle name="常规 7 2 4 3 2 9" xfId="27695"/>
    <cellStyle name="常规 6 6 2 2 2 4 3 2 2" xfId="27696"/>
    <cellStyle name="常规 3 2 4 2 4 2 2" xfId="27697"/>
    <cellStyle name="常规 4 2 8 3" xfId="27698"/>
    <cellStyle name="注释 2 3 5 2 2" xfId="27699"/>
    <cellStyle name="常规 3 2 4 2 4 3" xfId="27700"/>
    <cellStyle name="常规 6 6 2 2 2 4 3 3" xfId="27701"/>
    <cellStyle name="常规 13 4 4" xfId="27702"/>
    <cellStyle name="好 2 2 4 3" xfId="27703"/>
    <cellStyle name="常规 3 2 4 2 5" xfId="27704"/>
    <cellStyle name="常规 6 6 2 2 2 4 4" xfId="27705"/>
    <cellStyle name="常规 57 4 3 3" xfId="27706"/>
    <cellStyle name="常规 3 9 7 2" xfId="27707"/>
    <cellStyle name="常规 6 5 3 3 2 2 3" xfId="27708"/>
    <cellStyle name="常规 3 4 3 2 2 3 2" xfId="27709"/>
    <cellStyle name="常规 6 12 3 2 2" xfId="27710"/>
    <cellStyle name="常规 3 9" xfId="27711"/>
    <cellStyle name="常规 3 3 5 3 6" xfId="27712"/>
    <cellStyle name="常规 6 5 3 3 4 4 3" xfId="27713"/>
    <cellStyle name="常规 9 6 4 3 3" xfId="27714"/>
    <cellStyle name="常规 6 12 5 4 2" xfId="27715"/>
    <cellStyle name="常规 12 3 2 5" xfId="27716"/>
    <cellStyle name="常规 6 12 4 2" xfId="27717"/>
    <cellStyle name="常规 3 4 3 2 3 3" xfId="27718"/>
    <cellStyle name="常规 57 4 4 3" xfId="27719"/>
    <cellStyle name="常规 27 3 2 4 2 2" xfId="27720"/>
    <cellStyle name="常规 3 9 8 2" xfId="27721"/>
    <cellStyle name="常规 12 3 2 5 2" xfId="27722"/>
    <cellStyle name="常规 6 12 4 2 2" xfId="27723"/>
    <cellStyle name="常规 3 4 3 2 3 3 2" xfId="27724"/>
    <cellStyle name="检查单元格 2 2 8 3" xfId="27725"/>
    <cellStyle name="常规 3 2 4 3 2 3" xfId="27726"/>
    <cellStyle name="强调文字颜色 1 2 2 9 2" xfId="27727"/>
    <cellStyle name="常规 15 3 3 4" xfId="27728"/>
    <cellStyle name="常规 20 3 3 4" xfId="27729"/>
    <cellStyle name="常规 32 2 6" xfId="27730"/>
    <cellStyle name="常规 27 2 6" xfId="27731"/>
    <cellStyle name="常规 7 3 3 6 5" xfId="27732"/>
    <cellStyle name="常规 3 2 4 3 3 2" xfId="27733"/>
    <cellStyle name="常规 6 6 2 2 2 5 2 2" xfId="27734"/>
    <cellStyle name="检查单元格 2 2 9 2" xfId="27735"/>
    <cellStyle name="常规 3 2 4 3 3 3" xfId="27736"/>
    <cellStyle name="检查单元格 2 2 9 3" xfId="27737"/>
    <cellStyle name="常规 6 6 2 2 2 5 3" xfId="27738"/>
    <cellStyle name="常规 3 2 4 3 4" xfId="27739"/>
    <cellStyle name="常规 3 2 4 3 4 2" xfId="27740"/>
    <cellStyle name="常规 3 2 2 3 2 2 2 2 2" xfId="27741"/>
    <cellStyle name="强调文字颜色 5 2 5 6" xfId="27742"/>
    <cellStyle name="常规 6 13 2 2 2" xfId="27743"/>
    <cellStyle name="常规 7 8 2 2 2 2 2" xfId="27744"/>
    <cellStyle name="注释 2 3 6 2 2" xfId="27745"/>
    <cellStyle name="常规 3 2 4 3 4 3" xfId="27746"/>
    <cellStyle name="常规 3 2 4 3 5 2" xfId="27747"/>
    <cellStyle name="常规 2 7 2 3" xfId="27748"/>
    <cellStyle name="常规 6 18 2" xfId="27749"/>
    <cellStyle name="常规 3 2 2 3 2 7 2" xfId="27750"/>
    <cellStyle name="常规 6 10 2 4" xfId="27751"/>
    <cellStyle name="强调文字颜色 1 2 3 3 3" xfId="27752"/>
    <cellStyle name="常规 6 11 2 2 2" xfId="27753"/>
    <cellStyle name="强调文字颜色 3 2 5 6" xfId="27754"/>
    <cellStyle name="常规 7 3 2 4 2 5" xfId="27755"/>
    <cellStyle name="常规 3 2 4 3 6 2" xfId="27756"/>
    <cellStyle name="常规 2 7 3 3" xfId="27757"/>
    <cellStyle name="常规 3 2 2 3 2 2 4 2" xfId="27758"/>
    <cellStyle name="常规 3 4 3 3 3 3" xfId="27759"/>
    <cellStyle name="常规 6 13 4 2" xfId="27760"/>
    <cellStyle name="常规 12 4 2 5" xfId="27761"/>
    <cellStyle name="常规 7 3 4 2 3 6" xfId="27762"/>
    <cellStyle name="常规 4 5 4 4" xfId="27763"/>
    <cellStyle name="常规 6 11 2 2 2 2" xfId="27764"/>
    <cellStyle name="常规 4 2 4 2 3 2 2 2" xfId="27765"/>
    <cellStyle name="常规 6 11 2 2 3" xfId="27766"/>
    <cellStyle name="常规 59 4 4 2 2" xfId="27767"/>
    <cellStyle name="常规 6 10 8 3" xfId="27768"/>
    <cellStyle name="强调文字颜色 1 2 3 9 2" xfId="27769"/>
    <cellStyle name="常规 3 2 4 4 2 3" xfId="27770"/>
    <cellStyle name="检查单元格 2 3 8 3" xfId="27771"/>
    <cellStyle name="检查单元格 2 3 9 2" xfId="27772"/>
    <cellStyle name="常规 3 2 4 4 3 2" xfId="27773"/>
    <cellStyle name="常规 6 6 2 2 2 6 2 2" xfId="27774"/>
    <cellStyle name="常规 3 3 2 4 3 5" xfId="27775"/>
    <cellStyle name="20% - 强调文字颜色 4 2 10" xfId="27776"/>
    <cellStyle name="常规 7 4 8 2 2" xfId="27777"/>
    <cellStyle name="常规 3 2 4 4 3 3" xfId="27778"/>
    <cellStyle name="检查单元格 2 3 9 3" xfId="27779"/>
    <cellStyle name="常规 2 6 2 2 3 5 2" xfId="27780"/>
    <cellStyle name="常规 6 14 2" xfId="27781"/>
    <cellStyle name="常规 3 2 2 3 2 3 2" xfId="27782"/>
    <cellStyle name="常规 3 2 2 3 2 3 2 2 2" xfId="27783"/>
    <cellStyle name="强调文字颜色 6 2 5 6" xfId="27784"/>
    <cellStyle name="常规 6 14 2 2 2" xfId="27785"/>
    <cellStyle name="常规 5 3 2 6 2" xfId="27786"/>
    <cellStyle name="常规 15 2 2 3 5" xfId="27787"/>
    <cellStyle name="常规 6 9 3 4 2 2" xfId="27788"/>
    <cellStyle name="常规 7 8 2 3 2 2 2" xfId="27789"/>
    <cellStyle name="注释 2 3 7 2 2" xfId="27790"/>
    <cellStyle name="常规 3 2 4 4 4 3" xfId="27791"/>
    <cellStyle name="常规 6 14 4" xfId="27792"/>
    <cellStyle name="常规 3 2 2 3 2 3 4" xfId="27793"/>
    <cellStyle name="常规 6 4 2 2 2 2 3 2 2 2" xfId="27794"/>
    <cellStyle name="强调文字颜色 3 2 6 6" xfId="27795"/>
    <cellStyle name="强调文字颜色 1 2 4 3 2 2" xfId="27796"/>
    <cellStyle name="常规 6 11 2 3 2" xfId="27797"/>
    <cellStyle name="常规 5 3 3 2 3 2 2 2" xfId="27798"/>
    <cellStyle name="常规 3 4 6" xfId="27799"/>
    <cellStyle name="检查单元格 2 3 3 4" xfId="27800"/>
    <cellStyle name="常规 6 11 2 3 3" xfId="27801"/>
    <cellStyle name="输出 2 2 3 2" xfId="27802"/>
    <cellStyle name="常规 4 7" xfId="27803"/>
    <cellStyle name="常规 3 2 5 2 2 4 2 2" xfId="27804"/>
    <cellStyle name="适中 2 9 2 2" xfId="27805"/>
    <cellStyle name="常规 21 2 3 2 4 3" xfId="27806"/>
    <cellStyle name="60% - 强调文字颜色 1 2 3" xfId="27807"/>
    <cellStyle name="常规 6 2 3 2 2" xfId="27808"/>
    <cellStyle name="常规 8 3 3 6 2 2" xfId="27809"/>
    <cellStyle name="常规 3 2 5 2 2 4 3" xfId="27810"/>
    <cellStyle name="适中 2 9 3" xfId="27811"/>
    <cellStyle name="常规 8 10" xfId="27812"/>
    <cellStyle name="常规 7 2 4 3 2 3 3 2 2" xfId="27813"/>
    <cellStyle name="常规 6 3 2 2 2 2 4" xfId="27814"/>
    <cellStyle name="好 2 2 8 3" xfId="27815"/>
    <cellStyle name="解释性文本 2 5 3 3" xfId="27816"/>
    <cellStyle name="常规 42 5 3" xfId="27817"/>
    <cellStyle name="常规 37 5 3" xfId="27818"/>
    <cellStyle name="常规 2 2 4 2 7 2" xfId="27819"/>
    <cellStyle name="常规 3 2 5 2 3 4 3" xfId="27820"/>
    <cellStyle name="强调文字颜色 5 2 2 2 2 4" xfId="27821"/>
    <cellStyle name="常规 7 2 2 2 4 3 2" xfId="27822"/>
    <cellStyle name="计算 2 2 2 3 3" xfId="27823"/>
    <cellStyle name="常规 7 2 2 3 2 3 2 2" xfId="27824"/>
    <cellStyle name="常规 3 2 5 3 3 2" xfId="27825"/>
    <cellStyle name="常规 6 6 2 2 3 5 2 2" xfId="27826"/>
    <cellStyle name="常规 2 8 3 5 3" xfId="27827"/>
    <cellStyle name="常规 3 9 4 5 2 2" xfId="27828"/>
    <cellStyle name="常规 3 2 5 4 3 2" xfId="27829"/>
    <cellStyle name="常规 6 6 2 2 3 6 2 2" xfId="27830"/>
    <cellStyle name="常规 15 3 2 2 3 5" xfId="27831"/>
    <cellStyle name="常规 6 5 3 7" xfId="27832"/>
    <cellStyle name="常规 4 2 2 2 2 5 3" xfId="27833"/>
    <cellStyle name="常规 3 2 3 3 2 2 3 3" xfId="27834"/>
    <cellStyle name="常规 15 3 2 2 3 5 2" xfId="27835"/>
    <cellStyle name="常规 3 2 5 4 3 2 2" xfId="27836"/>
    <cellStyle name="注释 13" xfId="27837"/>
    <cellStyle name="常规 3 2 5 4 3 3" xfId="27838"/>
    <cellStyle name="常规 15 3 2 2 3 6" xfId="27839"/>
    <cellStyle name="常规 6 7 2 7 2" xfId="27840"/>
    <cellStyle name="常规 3 2 5 6" xfId="27841"/>
    <cellStyle name="40% - 强调文字颜色 2 2 3 8 2" xfId="27842"/>
    <cellStyle name="常规 6 2 2 2 3 3 2 2 2" xfId="27843"/>
    <cellStyle name="常规 3 2 6 2 2" xfId="27844"/>
    <cellStyle name="常规 7 2 2 3 2 3 3 2" xfId="27845"/>
    <cellStyle name="常规 7 3 4 2 8 2 3" xfId="27846"/>
    <cellStyle name="常规 3 2 6 2 2 3" xfId="27847"/>
    <cellStyle name="强调文字颜色 6 2 2 2 2 2 3" xfId="27848"/>
    <cellStyle name="60% - 强调文字颜色 6 2 2 5 2" xfId="27849"/>
    <cellStyle name="常规 2 2 7 4 5 2" xfId="27850"/>
    <cellStyle name="常规 3 9 2 3 3" xfId="27851"/>
    <cellStyle name="常规 8 2 2 3 4 3 2 2" xfId="27852"/>
    <cellStyle name="常规 3 2 6 3 3 2 2" xfId="27853"/>
    <cellStyle name="常规 3 2 6 3 4 3" xfId="27854"/>
    <cellStyle name="常规 3 9 4 6 2 2" xfId="27855"/>
    <cellStyle name="常规 2 8 4 5 3" xfId="27856"/>
    <cellStyle name="常规 9 2 9 2 2" xfId="27857"/>
    <cellStyle name="常规 3 7 3 2 4 2" xfId="27858"/>
    <cellStyle name="常规 3 2 2 3 3 6 3" xfId="27859"/>
    <cellStyle name="60% - 强调文字颜色 2 2 2 3" xfId="27860"/>
    <cellStyle name="常规 3 3 2 2 2 2 2" xfId="27861"/>
    <cellStyle name="常规 3 2 6 5" xfId="27862"/>
    <cellStyle name="强调文字颜色 5 2 2 2 7 2 2" xfId="27863"/>
    <cellStyle name="常规 3 2 6 6" xfId="27864"/>
    <cellStyle name="常规 6 7 2 8 2" xfId="27865"/>
    <cellStyle name="常规 3 3 3 2 2 4 2 2" xfId="27866"/>
    <cellStyle name="常规 7 2 5 6 3 3" xfId="27867"/>
    <cellStyle name="常规 8 2 5 8" xfId="27868"/>
    <cellStyle name="常规 6 5 2 3 4 2 2 2" xfId="27869"/>
    <cellStyle name="20% - 强调文字颜色 3 2 2 5 3 2" xfId="27870"/>
    <cellStyle name="常规 6 4 4 2 2 3 2" xfId="27871"/>
    <cellStyle name="常规 6 7 2 8 3" xfId="27872"/>
    <cellStyle name="常规 3 2 6 7" xfId="27873"/>
    <cellStyle name="常规 7 4 2 2 2 6" xfId="27874"/>
    <cellStyle name="常规 3 2 6 7 2" xfId="27875"/>
    <cellStyle name="40% - 强调文字颜色 6 2 3 4" xfId="27876"/>
    <cellStyle name="常规 3 2 7 4 2" xfId="27877"/>
    <cellStyle name="常规 5 2 5 2 2 3" xfId="27878"/>
    <cellStyle name="链接单元格 2 2 3 3 3" xfId="27879"/>
    <cellStyle name="常规 3 3 2 2 2 3 2" xfId="27880"/>
    <cellStyle name="60% - 强调文字颜色 2 2 3 3" xfId="27881"/>
    <cellStyle name="常规 7 2 3 3 2 3 4" xfId="27882"/>
    <cellStyle name="常规 3 2 2 3 2 7" xfId="27883"/>
    <cellStyle name="常规 6 18" xfId="27884"/>
    <cellStyle name="链接单元格 2 2 3 4 3" xfId="27885"/>
    <cellStyle name="常规 5 2 5 2 3 3" xfId="27886"/>
    <cellStyle name="常规 3 2 7 5 2" xfId="27887"/>
    <cellStyle name="常规 6 7 2 2 2 2 5" xfId="27888"/>
    <cellStyle name="常规 4 3 3 4 4 2 2" xfId="27889"/>
    <cellStyle name="差 2 2 3" xfId="27890"/>
    <cellStyle name="常规 6 2 2 2 2 2 2 3" xfId="27891"/>
    <cellStyle name="常规 2 2 2 3 5 4 2 2" xfId="27892"/>
    <cellStyle name="常规 10 3 3 3 6 2" xfId="27893"/>
    <cellStyle name="常规 4 3 3 7 2 2" xfId="27894"/>
    <cellStyle name="常规 3 3 2 2 2 3 2 2 2" xfId="27895"/>
    <cellStyle name="60% - 强调文字颜色 2 2 3 3 2 2" xfId="27896"/>
    <cellStyle name="60% - 强调文字颜色 2 2 3 4" xfId="27897"/>
    <cellStyle name="常规 3 3 2 2 2 3 3" xfId="27898"/>
    <cellStyle name="常规 6 7 2 9 2 2" xfId="27899"/>
    <cellStyle name="常规 3 2 7 6 2" xfId="27900"/>
    <cellStyle name="常规 5 2 5 2 4 3" xfId="27901"/>
    <cellStyle name="常规 23 3 5 3" xfId="27902"/>
    <cellStyle name="常规 2 2 2 4 3 6" xfId="27903"/>
    <cellStyle name="40% - 强调文字颜色 3 13" xfId="27904"/>
    <cellStyle name="20% - 强调文字颜色 1 2 2 2 2 2" xfId="27905"/>
    <cellStyle name="常规 3 2 8 4 2" xfId="27906"/>
    <cellStyle name="常规 5 2 5 3 2 3" xfId="27907"/>
    <cellStyle name="强调文字颜色 5 2 3 8 3" xfId="27908"/>
    <cellStyle name="常规 3 2 8 4 2 2" xfId="27909"/>
    <cellStyle name="40% - 强调文字颜色 3 13 2" xfId="27910"/>
    <cellStyle name="常规 6 3 2 3 2 8" xfId="27911"/>
    <cellStyle name="常规 3 3 2 2 2 4 2" xfId="27912"/>
    <cellStyle name="60% - 强调文字颜色 2 2 4 3" xfId="27913"/>
    <cellStyle name="常规 7 4 4 2 7 2 3" xfId="27914"/>
    <cellStyle name="常规 3 3 2 2 2 3 3 2" xfId="27915"/>
    <cellStyle name="常规 6 5 3 2 2 2 4" xfId="27916"/>
    <cellStyle name="60% - 强调文字颜色 2 2 3 4 2" xfId="27917"/>
    <cellStyle name="常规 3 2 8 5" xfId="27918"/>
    <cellStyle name="20% - 强调文字颜色 1 2 2 2 3" xfId="27919"/>
    <cellStyle name="货币 2 2 3" xfId="27920"/>
    <cellStyle name="常规 3 3 2 2 2 4 2 2" xfId="27921"/>
    <cellStyle name="60% - 强调文字颜色 2 2 4 3 2" xfId="27922"/>
    <cellStyle name="常规 2 3 6 2 7" xfId="27923"/>
    <cellStyle name="常规 26 4 3 2 2" xfId="27924"/>
    <cellStyle name="常规 31 4 3 2 2" xfId="27925"/>
    <cellStyle name="常规 4 3 3 4 5 2 2" xfId="27926"/>
    <cellStyle name="常规 7 3 3 3 2 2 2 3" xfId="27927"/>
    <cellStyle name="常规 3 4 2 2 7" xfId="27928"/>
    <cellStyle name="常规 2 2 2 4 4 6" xfId="27929"/>
    <cellStyle name="常规 3 2 8 5 2" xfId="27930"/>
    <cellStyle name="常规 5 2 5 3 3 3" xfId="27931"/>
    <cellStyle name="20% - 强调文字颜色 1 2 2 2 3 2" xfId="27932"/>
    <cellStyle name="常规 3 3 2 2 2 4 3" xfId="27933"/>
    <cellStyle name="60% - 强调文字颜色 2 2 4 4" xfId="27934"/>
    <cellStyle name="汇总 2 2 2 2 2 2 2" xfId="27935"/>
    <cellStyle name="20% - 强调文字颜色 1 2 2 2 4" xfId="27936"/>
    <cellStyle name="常规 3 2 8 6" xfId="27937"/>
    <cellStyle name="常规 60 2 3" xfId="27938"/>
    <cellStyle name="常规 55 2 3" xfId="27939"/>
    <cellStyle name="常规 6 4 2 2 3 3 3 2 2" xfId="27940"/>
    <cellStyle name="常规 3 3 10 3" xfId="27941"/>
    <cellStyle name="常规 3 3 2 10 2" xfId="27942"/>
    <cellStyle name="常规 6 6 2 6" xfId="27943"/>
    <cellStyle name="常规 22 4 3 6 2" xfId="27944"/>
    <cellStyle name="常规 3 3 2 2 2" xfId="27945"/>
    <cellStyle name="常规 3 2 2 3 3 3 3 2" xfId="27946"/>
    <cellStyle name="常规 9 2 9 2" xfId="27947"/>
    <cellStyle name="常规 3 7 3 2 4" xfId="27948"/>
    <cellStyle name="60% - 强调文字颜色 2 2 2 5 2 2" xfId="27949"/>
    <cellStyle name="常规 3 3 2 2 2 2 4 2 2" xfId="27950"/>
    <cellStyle name="常规 2 6 4 3 3 2" xfId="27951"/>
    <cellStyle name="常规 2 7 2 3 2 2 3" xfId="27952"/>
    <cellStyle name="常规 3 3 2 2 2 2 4 3" xfId="27953"/>
    <cellStyle name="常规 7 2 4 10 2" xfId="27954"/>
    <cellStyle name="60% - 强调文字颜色 2 2 2 5 3" xfId="27955"/>
    <cellStyle name="常规 3 2 2 2 4 5 2" xfId="27956"/>
    <cellStyle name="常规 6 4 6 3 2 2" xfId="27957"/>
    <cellStyle name="常规 3 7 3 2 5" xfId="27958"/>
    <cellStyle name="常规 9 2 9 3" xfId="27959"/>
    <cellStyle name="常规 6 5 3 2 2 2 4 2" xfId="27960"/>
    <cellStyle name="常规 3 3 2 2 2 3 3 2 2" xfId="27961"/>
    <cellStyle name="常规 5 5 5 4" xfId="27962"/>
    <cellStyle name="常规 7 3 4 10 2" xfId="27963"/>
    <cellStyle name="常规 6 5 3 2 2 2 5" xfId="27964"/>
    <cellStyle name="60% - 强调文字颜色 2 2 3 4 3" xfId="27965"/>
    <cellStyle name="常规 3 3 2 2 2 3 3 3" xfId="27966"/>
    <cellStyle name="常规 7 4 5 2 4 2" xfId="27967"/>
    <cellStyle name="常规 6 2 2 2 2 4 2 3" xfId="27968"/>
    <cellStyle name="常规 4 3 9 2 2" xfId="27969"/>
    <cellStyle name="常规 7 2 6 4 5 2 3" xfId="27970"/>
    <cellStyle name="常规 6 6 2 2 2 4 3 2" xfId="27971"/>
    <cellStyle name="常规 3 2 4 2 4 2" xfId="27972"/>
    <cellStyle name="常规 9 5 2 2 4 2" xfId="27973"/>
    <cellStyle name="常规 3 3 2 2 2 3 4 2 2" xfId="27974"/>
    <cellStyle name="常规 2 4 5 2 2 2 3" xfId="27975"/>
    <cellStyle name="常规 6 5 3 2 2 3 4 2" xfId="27976"/>
    <cellStyle name="常规 7 2 2 3 2 2 2 2 2" xfId="27977"/>
    <cellStyle name="常规 3 3 2 2 2 3 6" xfId="27978"/>
    <cellStyle name="60% - 强调文字颜色 2 2 3 7" xfId="27979"/>
    <cellStyle name="常规 3 6 5 5 2" xfId="27980"/>
    <cellStyle name="常规 3 3 2 2 2 5 2" xfId="27981"/>
    <cellStyle name="60% - 强调文字颜色 2 2 5 3" xfId="27982"/>
    <cellStyle name="常规 3 3 2 2 2 5 3" xfId="27983"/>
    <cellStyle name="常规 2 3 5 4 3 2 2" xfId="27984"/>
    <cellStyle name="60% - 强调文字颜色 2 2 5 4" xfId="27985"/>
    <cellStyle name="常规 5 3 4 2 2 2 2" xfId="27986"/>
    <cellStyle name="常规 16 3 3 3" xfId="27987"/>
    <cellStyle name="常规 21 3 3 3" xfId="27988"/>
    <cellStyle name="常规 3 3 2 2 2 6 2" xfId="27989"/>
    <cellStyle name="60% - 强调文字颜色 2 2 6 3" xfId="27990"/>
    <cellStyle name="常规 6 6 9 2 2" xfId="27991"/>
    <cellStyle name="常规 3 3 2 2 2 6 3" xfId="27992"/>
    <cellStyle name="60% - 强调文字颜色 2 2 6 4" xfId="27993"/>
    <cellStyle name="强调文字颜色 5 2 2 2 8 2 2" xfId="27994"/>
    <cellStyle name="常规 3 3 6 5" xfId="27995"/>
    <cellStyle name="常规 6 7 2 2 7 2 2" xfId="27996"/>
    <cellStyle name="常规 3 2 3 2 3 3" xfId="27997"/>
    <cellStyle name="60% - 强调文字颜色 1 2 5" xfId="27998"/>
    <cellStyle name="常规 37 3 3 2 2" xfId="27999"/>
    <cellStyle name="常规 42 3 3 2 2" xfId="28000"/>
    <cellStyle name="常规 3 3 6 6" xfId="28001"/>
    <cellStyle name="常规 6 7 3 8 2" xfId="28002"/>
    <cellStyle name="常规 2 5 2 2 4" xfId="28003"/>
    <cellStyle name="常规 3 3 7 5" xfId="28004"/>
    <cellStyle name="常规 7 2 3 4 8 2 3" xfId="28005"/>
    <cellStyle name="常规 6 2 3 2 2 2 3 3" xfId="28006"/>
    <cellStyle name="常规 5 2 6 2 3 3" xfId="28007"/>
    <cellStyle name="常规 2 5 2 2 4 2" xfId="28008"/>
    <cellStyle name="常规 3 3 7 5 2" xfId="28009"/>
    <cellStyle name="常规 2 5 2 4 3 2 2" xfId="28010"/>
    <cellStyle name="常规 2 5 2 2 5" xfId="28011"/>
    <cellStyle name="常规 3 3 7 6" xfId="28012"/>
    <cellStyle name="常规 6 7 3 9 2" xfId="28013"/>
    <cellStyle name="常规 3 3 2 2 3 3 3" xfId="28014"/>
    <cellStyle name="常规 3 3 2 2 3 4 3" xfId="28015"/>
    <cellStyle name="常规 4 7 2 2 2 2" xfId="28016"/>
    <cellStyle name="常规 9 3 2 2 5 3" xfId="28017"/>
    <cellStyle name="常规 5 3 4 2 3 2 2" xfId="28018"/>
    <cellStyle name="好 2 5 6 3" xfId="28019"/>
    <cellStyle name="常规 4 2 2 3 3 3 2 2" xfId="28020"/>
    <cellStyle name="常规 3 3 2 2 4 3" xfId="28021"/>
    <cellStyle name="常规 3 3 2 2 5 2" xfId="28022"/>
    <cellStyle name="常规 7 5 3 9 2 2" xfId="28023"/>
    <cellStyle name="常规 2 2 2 2 2 2 2 2 2 2 2" xfId="28024"/>
    <cellStyle name="常规 6 6 9" xfId="28025"/>
    <cellStyle name="常规 3 3 2 2 6 2" xfId="28026"/>
    <cellStyle name="常规 22 3 6 2 2" xfId="28027"/>
    <cellStyle name="常规 17 3 6 2 2" xfId="28028"/>
    <cellStyle name="常规 8 2 3 3 2 6" xfId="28029"/>
    <cellStyle name="常规 7 4 4 2 2 5 2 2" xfId="28030"/>
    <cellStyle name="常规 6 4 9" xfId="28031"/>
    <cellStyle name="常规 3 3 2 3 2 2 5 2 2" xfId="28032"/>
    <cellStyle name="常规 5 2 3 2 3 5" xfId="28033"/>
    <cellStyle name="常规 46 6" xfId="28034"/>
    <cellStyle name="常规 51 6" xfId="28035"/>
    <cellStyle name="常规 3 3 2 3 2 3 4 2 2" xfId="28036"/>
    <cellStyle name="常规 5 3 4 3 3 3" xfId="28037"/>
    <cellStyle name="汇总 2 3 4 3" xfId="28038"/>
    <cellStyle name="常规 3 3 2 3 7 2 2" xfId="28039"/>
    <cellStyle name="常规 3 3 2 4 2 3 3" xfId="28040"/>
    <cellStyle name="60% - 强调文字颜色 4 2 3 4" xfId="28041"/>
    <cellStyle name="常规 5 2 2 5 3 2" xfId="28042"/>
    <cellStyle name="常规 3 3 2 4 2 4 2 2" xfId="28043"/>
    <cellStyle name="60% - 强调文字颜色 4 2 4 3 2" xfId="28044"/>
    <cellStyle name="常规 11 2 2 2 7" xfId="28045"/>
    <cellStyle name="常规 18 3 2 3" xfId="28046"/>
    <cellStyle name="常规 23 3 2 3" xfId="28047"/>
    <cellStyle name="常规 3 3 2 4 2 5 2" xfId="28048"/>
    <cellStyle name="60% - 强调文字颜色 4 2 5 3" xfId="28049"/>
    <cellStyle name="常规 3 3 2 4 2 5 3" xfId="28050"/>
    <cellStyle name="60% - 强调文字颜色 4 2 5 4" xfId="28051"/>
    <cellStyle name="常规 5 3 4 4 2 2" xfId="28052"/>
    <cellStyle name="常规 3 3 2 4 3 5 2" xfId="28053"/>
    <cellStyle name="20% - 强调文字颜色 4 2 10 2" xfId="28054"/>
    <cellStyle name="常规 9 5 9 2" xfId="28055"/>
    <cellStyle name="常规 10 2 5 8" xfId="28056"/>
    <cellStyle name="常规 4 2 2 4 2 2" xfId="28057"/>
    <cellStyle name="常规 13 2 2 2 5 2" xfId="28058"/>
    <cellStyle name="常规 3 3 2 5 2 2" xfId="28059"/>
    <cellStyle name="40% - 强调文字颜色 1 13" xfId="28060"/>
    <cellStyle name="常规 2 2 3 5 2 4 3" xfId="28061"/>
    <cellStyle name="汇总 2 2 2 3 5" xfId="28062"/>
    <cellStyle name="常规 2 3 3 4 4 5" xfId="28063"/>
    <cellStyle name="常规 4 5 2 2 6" xfId="28064"/>
    <cellStyle name="输出 2 10 3" xfId="28065"/>
    <cellStyle name="警告文本 2 3 3 2 3" xfId="28066"/>
    <cellStyle name="常规 7 7 5" xfId="28067"/>
    <cellStyle name="常规 6 3 5 2 2" xfId="28068"/>
    <cellStyle name="常规 49 2 3 2" xfId="28069"/>
    <cellStyle name="常规 54 2 3 2" xfId="28070"/>
    <cellStyle name="60% - 强调文字颜色 2 2 3 2 3 3" xfId="28071"/>
    <cellStyle name="常规 10 2 3 5 4 2 2" xfId="28072"/>
    <cellStyle name="常规 7 3 4 11" xfId="28073"/>
    <cellStyle name="常规 8 3 2 2 2 5" xfId="28074"/>
    <cellStyle name="常规 13 2 2 2 7" xfId="28075"/>
    <cellStyle name="常规 3 3 2 5 4" xfId="28076"/>
    <cellStyle name="常规 6 3 3 2 2 3 4 2" xfId="28077"/>
    <cellStyle name="常规 3 3 2 5 4 3" xfId="28078"/>
    <cellStyle name="常规 5 2 3 3 6 3" xfId="28079"/>
    <cellStyle name="常规 7 2 3 2 4 2 2 2" xfId="28080"/>
    <cellStyle name="常规 2 3 2 2 3 6 2" xfId="28081"/>
    <cellStyle name="常规 9 6 9 2 2" xfId="28082"/>
    <cellStyle name="常规 3 3 2 6 3" xfId="28083"/>
    <cellStyle name="常规 6 7 3 4 2 3" xfId="28084"/>
    <cellStyle name="常规 40 2 2 6" xfId="28085"/>
    <cellStyle name="常规 35 2 2 6" xfId="28086"/>
    <cellStyle name="常规 8 2 2 2 5 3" xfId="28087"/>
    <cellStyle name="常规 5 7 3 3 3" xfId="28088"/>
    <cellStyle name="常规 35 2 2 7" xfId="28089"/>
    <cellStyle name="常规 3 3 2 6 4" xfId="28090"/>
    <cellStyle name="常规 2 2 2 4 3 5 2 2" xfId="28091"/>
    <cellStyle name="常规 55 3 4" xfId="28092"/>
    <cellStyle name="常规 60 3 4" xfId="28093"/>
    <cellStyle name="好 2 6 2" xfId="28094"/>
    <cellStyle name="常规 7 2 5 2 2 4 2 2" xfId="28095"/>
    <cellStyle name="强调文字颜色 3 2 2 3 2" xfId="28096"/>
    <cellStyle name="常规 3 3 2 6 4 3" xfId="28097"/>
    <cellStyle name="常规 8 2 3 4 3" xfId="28098"/>
    <cellStyle name="常规 7 2 3 4 2 5 2 2" xfId="28099"/>
    <cellStyle name="常规 6 7 3 4 3 3" xfId="28100"/>
    <cellStyle name="常规 3 3 2 7 3" xfId="28101"/>
    <cellStyle name="常规 8 2 2 2 6 3" xfId="28102"/>
    <cellStyle name="常规 35 2 3 6" xfId="28103"/>
    <cellStyle name="标题 5 2 3 2 2" xfId="28104"/>
    <cellStyle name="常规 6 3 3 3 2 2 2 2" xfId="28105"/>
    <cellStyle name="常规 3 4 2 4 2 3" xfId="28106"/>
    <cellStyle name="常规 43 2 3 2 2 2" xfId="28107"/>
    <cellStyle name="常规 38 2 3 2 2 2" xfId="28108"/>
    <cellStyle name="常规 4 2 5 4 4 2 2" xfId="28109"/>
    <cellStyle name="注释 8" xfId="28110"/>
    <cellStyle name="常规 3 3 3" xfId="28111"/>
    <cellStyle name="常规 3 3 3 2" xfId="28112"/>
    <cellStyle name="常规 22 4 4 6" xfId="28113"/>
    <cellStyle name="常规 3 3 3 2 2" xfId="28114"/>
    <cellStyle name="常规 3 2 7 5" xfId="28115"/>
    <cellStyle name="常规 7 2 5 8 2 2" xfId="28116"/>
    <cellStyle name="常规 3 3 3 2 2 2 3" xfId="28117"/>
    <cellStyle name="常规 6 3 10 2" xfId="28118"/>
    <cellStyle name="常规 5 2 3 2 2 3 2" xfId="28119"/>
    <cellStyle name="解释性文本 2 8 2 2" xfId="28120"/>
    <cellStyle name="常规 45 4 2" xfId="28121"/>
    <cellStyle name="常规 50 4 2" xfId="28122"/>
    <cellStyle name="好 2 2 4" xfId="28123"/>
    <cellStyle name="解释性文本 2 9 2 2" xfId="28124"/>
    <cellStyle name="常规 51 4 2" xfId="28125"/>
    <cellStyle name="常规 46 4 2" xfId="28126"/>
    <cellStyle name="汇总 2 2 3 4" xfId="28127"/>
    <cellStyle name="常规 5 2 3 2 3 3 2" xfId="28128"/>
    <cellStyle name="常规 3 3 3 2 2 3" xfId="28129"/>
    <cellStyle name="常规 3 3 3 2 2 3 2" xfId="28130"/>
    <cellStyle name="常规 7 2 5 3 4 4 3" xfId="28131"/>
    <cellStyle name="常规 6 8 4 3 2 2" xfId="28132"/>
    <cellStyle name="常规 7 2 3 4 4 5" xfId="28133"/>
    <cellStyle name="常规 3 3 3 2 2 3 2 2" xfId="28134"/>
    <cellStyle name="常规 6 3 4 7" xfId="28135"/>
    <cellStyle name="常规 7 2 3 7 2 2" xfId="28136"/>
    <cellStyle name="常规 4 2 3 2 4 3 2 2" xfId="28137"/>
    <cellStyle name="常规 3 3 3 2 2 3 3" xfId="28138"/>
    <cellStyle name="常规 6 3 4 7 2" xfId="28139"/>
    <cellStyle name="常规 7 2 3 7 2 2 2" xfId="28140"/>
    <cellStyle name="常规 6 6 3 2 2 2 4" xfId="28141"/>
    <cellStyle name="常规 3 3 3 2 2 3 3 2" xfId="28142"/>
    <cellStyle name="常规 3 2 8 5 2 2" xfId="28143"/>
    <cellStyle name="常规 6 6 3 2 2 2 4 2" xfId="28144"/>
    <cellStyle name="常规 3 3 3 2 2 3 3 2 2" xfId="28145"/>
    <cellStyle name="常规 6 6 3 2 2 2 5" xfId="28146"/>
    <cellStyle name="常规 3 3 3 2 2 3 3 3" xfId="28147"/>
    <cellStyle name="常规 4 2 4 4 4 2 2" xfId="28148"/>
    <cellStyle name="常规 8 8 5" xfId="28149"/>
    <cellStyle name="常规 10 2 7 2 2 2" xfId="28150"/>
    <cellStyle name="常规 3 3 2 3 2 8" xfId="28151"/>
    <cellStyle name="好 3 3 2" xfId="28152"/>
    <cellStyle name="常规 3 3 3 2 2 3 6" xfId="28153"/>
    <cellStyle name="常规 6 3 4 2 3 3 2 2" xfId="28154"/>
    <cellStyle name="常规 7 4 3 4 3" xfId="28155"/>
    <cellStyle name="常规 36" xfId="28156"/>
    <cellStyle name="常规 41" xfId="28157"/>
    <cellStyle name="常规 6 11 2 2 3 2" xfId="28158"/>
    <cellStyle name="常规 3 3 3 2 2 5 2 2" xfId="28159"/>
    <cellStyle name="常规 6 5 2 3 4 3 2 2" xfId="28160"/>
    <cellStyle name="常规 13 3 5 2" xfId="28161"/>
    <cellStyle name="常规 7 2 4 3 3 5 2 3" xfId="28162"/>
    <cellStyle name="20% - 强调文字颜色 4 2 2 2 9" xfId="28163"/>
    <cellStyle name="常规 3 3 3 3 3 3 3" xfId="28164"/>
    <cellStyle name="常规 5 2 2 3 3 5" xfId="28165"/>
    <cellStyle name="常规 9 5 5 7" xfId="28166"/>
    <cellStyle name="常规 3 3 3 3 3 4" xfId="28167"/>
    <cellStyle name="常规 3 2 2 2 2 2 4 3" xfId="28168"/>
    <cellStyle name="常规 3 2 2 2 2 2 5 2" xfId="28169"/>
    <cellStyle name="常规 3 3 3 3 4 3" xfId="28170"/>
    <cellStyle name="常规 3 3 3 3 7 2" xfId="28171"/>
    <cellStyle name="常规 3 3 3 5 3" xfId="28172"/>
    <cellStyle name="常规 3 3 3 5 4 2" xfId="28173"/>
    <cellStyle name="常规 9 5" xfId="28174"/>
    <cellStyle name="常规 7 2 5 2 3 3 2 2" xfId="28175"/>
    <cellStyle name="常规 3 2 2 2 2 4 5 2" xfId="28176"/>
    <cellStyle name="常规 3 3 3 5 4 3" xfId="28177"/>
    <cellStyle name="常规 4 3 2 2 3 4 3" xfId="28178"/>
    <cellStyle name="常规 6 7 3 5 2" xfId="28179"/>
    <cellStyle name="常规 3 3 3 6" xfId="28180"/>
    <cellStyle name="常规 8 3 2 2 7 2" xfId="28181"/>
    <cellStyle name="常规 3 3 3 6 3" xfId="28182"/>
    <cellStyle name="常规 3 3 3 7 3" xfId="28183"/>
    <cellStyle name="常规 3 3 4 2 2 3" xfId="28184"/>
    <cellStyle name="常规 7 2 6 2 2 4 2 3" xfId="28185"/>
    <cellStyle name="常规 63 4 2" xfId="28186"/>
    <cellStyle name="常规 58 4 2" xfId="28187"/>
    <cellStyle name="常规 3 3 4 2 3" xfId="28188"/>
    <cellStyle name="常规 6 6 2 3 2 4 2" xfId="28189"/>
    <cellStyle name="强调文字颜色 1 2 3 5 3" xfId="28190"/>
    <cellStyle name="常规 8 5 4 2 2" xfId="28191"/>
    <cellStyle name="常规 6 10 4 4" xfId="28192"/>
    <cellStyle name="强调文字颜色 4 2 12 2" xfId="28193"/>
    <cellStyle name="常规 6 5 2 2 4 3 2" xfId="28194"/>
    <cellStyle name="常规 6 12 5" xfId="28195"/>
    <cellStyle name="常规 9 4 3 3 3" xfId="28196"/>
    <cellStyle name="常规 8 5 4 2 2 2" xfId="28197"/>
    <cellStyle name="常规 6 10 4 4 2" xfId="28198"/>
    <cellStyle name="常规 6 10 4 5" xfId="28199"/>
    <cellStyle name="常规 8 5 4 2 3" xfId="28200"/>
    <cellStyle name="常规 6 10 5 4" xfId="28201"/>
    <cellStyle name="常规 8 5 4 3 2" xfId="28202"/>
    <cellStyle name="强调文字颜色 1 2 3 6 3" xfId="28203"/>
    <cellStyle name="常规 6 10 5 4 2" xfId="28204"/>
    <cellStyle name="常规 80" xfId="28205"/>
    <cellStyle name="常规 75" xfId="28206"/>
    <cellStyle name="常规 8 5 4 3 2 2" xfId="28207"/>
    <cellStyle name="常规 6 10 5 5" xfId="28208"/>
    <cellStyle name="常规 8 5 4 3 3" xfId="28209"/>
    <cellStyle name="常规 9 2 7 3" xfId="28210"/>
    <cellStyle name="常规 7 3 3 4 2 7 2" xfId="28211"/>
    <cellStyle name="常规 8 2 2 3 2 2 4 3" xfId="28212"/>
    <cellStyle name="强调文字颜色 3 2 3 2 4 2 2" xfId="28213"/>
    <cellStyle name="常规 8 5 4 4 2 2" xfId="28214"/>
    <cellStyle name="常规 6 10 6 4 2" xfId="28215"/>
    <cellStyle name="常规 6 10 6 5" xfId="28216"/>
    <cellStyle name="常规 8 5 4 4 3" xfId="28217"/>
    <cellStyle name="常规 2 3 3 5 3 2" xfId="28218"/>
    <cellStyle name="常规 8 2 2 3 2 4 2" xfId="28219"/>
    <cellStyle name="常规 3 3 4 2 3 4 3" xfId="28220"/>
    <cellStyle name="解释性文本 2 2 3 5 2" xfId="28221"/>
    <cellStyle name="常规 6 3 3 2 2 2 4 2" xfId="28222"/>
    <cellStyle name="常规 6 2 2 2 9 2" xfId="28223"/>
    <cellStyle name="常规 7 4 4 4 5" xfId="28224"/>
    <cellStyle name="常规 7 2 5 2 2 2 2 2" xfId="28225"/>
    <cellStyle name="常规 3 3 2 4 4 3" xfId="28226"/>
    <cellStyle name="好 3 2 4 2" xfId="28227"/>
    <cellStyle name="常规 63 4 3" xfId="28228"/>
    <cellStyle name="常规 58 4 3" xfId="28229"/>
    <cellStyle name="常规 3 3 4 2 4" xfId="28230"/>
    <cellStyle name="常规 6 6 2 3 2 4 3" xfId="28231"/>
    <cellStyle name="常规 8 5 5 2 2" xfId="28232"/>
    <cellStyle name="常规 6 11 4 4" xfId="28233"/>
    <cellStyle name="常规 9 3 6 2" xfId="28234"/>
    <cellStyle name="常规 3 3 4 2 4 3" xfId="28235"/>
    <cellStyle name="20% - 强调文字颜色 4 2 2 2 2 6" xfId="28236"/>
    <cellStyle name="常规 3 3 4 2 6 3" xfId="28237"/>
    <cellStyle name="常规 3 5 2 7 2" xfId="28238"/>
    <cellStyle name="常规 8 2 4 2 6 2" xfId="28239"/>
    <cellStyle name="常规 42 2 3 5" xfId="28240"/>
    <cellStyle name="常规 37 2 3 5" xfId="28241"/>
    <cellStyle name="常规 3 3 4 2 7" xfId="28242"/>
    <cellStyle name="常规 22 5 6 3" xfId="28243"/>
    <cellStyle name="常规 3 2 2 2 3 2 3 2" xfId="28244"/>
    <cellStyle name="常规 3 3 4 3 2 3" xfId="28245"/>
    <cellStyle name="常规 3 3 4 3 3" xfId="28246"/>
    <cellStyle name="常规 6 6 2 3 2 5 2" xfId="28247"/>
    <cellStyle name="常规 9 2 2 3 2 7" xfId="28248"/>
    <cellStyle name="常规 3 2 2 2 3 2 4 2" xfId="28249"/>
    <cellStyle name="常规 3 3 4 3 3 3" xfId="28250"/>
    <cellStyle name="常规 7 2 4 3 4 4 2" xfId="28251"/>
    <cellStyle name="常规 7 2 2 8" xfId="28252"/>
    <cellStyle name="常规 3 2 2 2 4 2 5" xfId="28253"/>
    <cellStyle name="常规 6 2 2 2 2 2 7 3" xfId="28254"/>
    <cellStyle name="常规 3 3 4 3 7" xfId="28255"/>
    <cellStyle name="常规 6 7 2 3 4" xfId="28256"/>
    <cellStyle name="常规 58 6 2 2" xfId="28257"/>
    <cellStyle name="常规 3 3 4 4 3 2" xfId="28258"/>
    <cellStyle name="常规 6 6 2 3 2 6 2 2" xfId="28259"/>
    <cellStyle name="常规 7 3 2 8" xfId="28260"/>
    <cellStyle name="常规 3 3 4 4 3 3" xfId="28261"/>
    <cellStyle name="常规 3 2 2 2 3 3 4 2" xfId="28262"/>
    <cellStyle name="好 3 2 6 2" xfId="28263"/>
    <cellStyle name="常规 58 6 3" xfId="28264"/>
    <cellStyle name="常规 3 3 4 4 4" xfId="28265"/>
    <cellStyle name="常规 6 6 2 3 2 6 3" xfId="28266"/>
    <cellStyle name="警告文本 2 3 6" xfId="28267"/>
    <cellStyle name="常规 3 3 4 4 4 2 2" xfId="28268"/>
    <cellStyle name="常规 7 3 4 8" xfId="28269"/>
    <cellStyle name="常规 3 3 4 4 5 3" xfId="28270"/>
    <cellStyle name="常规 3 2 2 2 3 3 6 2" xfId="28271"/>
    <cellStyle name="常规 7 5 2 3 3 2 3" xfId="28272"/>
    <cellStyle name="常规 6 12 2 3 2" xfId="28273"/>
    <cellStyle name="强调文字颜色 4 2 6 6" xfId="28274"/>
    <cellStyle name="常规 15 2 2 2 2 4 2 2" xfId="28275"/>
    <cellStyle name="强调文字颜色 1 2 5 3 2 2" xfId="28276"/>
    <cellStyle name="常规 3 3 4 4 6 2" xfId="28277"/>
    <cellStyle name="常规 3 3 4 4 7" xfId="28278"/>
    <cellStyle name="常规 3 3 4 5" xfId="28279"/>
    <cellStyle name="常规 2 5 2" xfId="28280"/>
    <cellStyle name="常规 3 3 5 2 2 2" xfId="28281"/>
    <cellStyle name="常规 2 5 3" xfId="28282"/>
    <cellStyle name="常规 3 3 5 2 2 3" xfId="28283"/>
    <cellStyle name="常规 3 2 2 2 3 3 5 2" xfId="28284"/>
    <cellStyle name="常规 3 3 4 4 4 3" xfId="28285"/>
    <cellStyle name="常规 2 3 5 6 2 2" xfId="28286"/>
    <cellStyle name="常规 7 2 6 2 2 5 2 3" xfId="28287"/>
    <cellStyle name="常规 59 4 2" xfId="28288"/>
    <cellStyle name="常规 2 6" xfId="28289"/>
    <cellStyle name="常规 3 3 5 2 3" xfId="28290"/>
    <cellStyle name="常规 6 6 2 3 3 4 2" xfId="28291"/>
    <cellStyle name="常规 9 2 3 2 2 7" xfId="28292"/>
    <cellStyle name="常规 6 2 2 2 2 2 6 2 2" xfId="28293"/>
    <cellStyle name="常规 2 6 3" xfId="28294"/>
    <cellStyle name="常规 3 3 5 2 3 3" xfId="28295"/>
    <cellStyle name="常规 7 3 3 4 8 2 2" xfId="28296"/>
    <cellStyle name="常规 7 2 4 2 2 4 2" xfId="28297"/>
    <cellStyle name="常规 3 3 5 3" xfId="28298"/>
    <cellStyle name="好 2 8 2 2" xfId="28299"/>
    <cellStyle name="常规 9 2 3 2 2 3 2 3" xfId="28300"/>
    <cellStyle name="常规 6 5 4 2 2 4 3" xfId="28301"/>
    <cellStyle name="常规 3 3 5 3 2 2" xfId="28302"/>
    <cellStyle name="常规 3 5 2" xfId="28303"/>
    <cellStyle name="常规 2 3 5 7 2 2" xfId="28304"/>
    <cellStyle name="常规 3 2 2 2 4 2 3 2" xfId="28305"/>
    <cellStyle name="常规 3 3 5 3 2 3" xfId="28306"/>
    <cellStyle name="常规 3 5 3" xfId="28307"/>
    <cellStyle name="常规 2 4 2 2 2 6 2" xfId="28308"/>
    <cellStyle name="常规 3 3 5 3 3" xfId="28309"/>
    <cellStyle name="常规 3 6" xfId="28310"/>
    <cellStyle name="常规 6 6 2 3 3 5 2" xfId="28311"/>
    <cellStyle name="常规 3 3 5 4 2" xfId="28312"/>
    <cellStyle name="常规 4 5" xfId="28313"/>
    <cellStyle name="常规 2 9 3 5 3" xfId="28314"/>
    <cellStyle name="常规 3 9 5 5 2 2" xfId="28315"/>
    <cellStyle name="60% - 强调文字颜色 5 2 3 7 2" xfId="28316"/>
    <cellStyle name="常规 5 5 2 2 3 2 2" xfId="28317"/>
    <cellStyle name="常规 3 3 5 5" xfId="28318"/>
    <cellStyle name="常规 3 6 10 2 2" xfId="28319"/>
    <cellStyle name="常规 2 2 3 4 6 3" xfId="28320"/>
    <cellStyle name="20% - 强调文字颜色 2 2 3 3 3" xfId="28321"/>
    <cellStyle name="常规 3 3 5 5 2" xfId="28322"/>
    <cellStyle name="常规 5 5" xfId="28323"/>
    <cellStyle name="常规 5 6" xfId="28324"/>
    <cellStyle name="常规 3 3 5 5 3" xfId="28325"/>
    <cellStyle name="警告文本 2 11 2" xfId="28326"/>
    <cellStyle name="常规 6 7 3 7 2" xfId="28327"/>
    <cellStyle name="常规 3 3 5 6" xfId="28328"/>
    <cellStyle name="常规 6 6" xfId="28329"/>
    <cellStyle name="常规 3 3 5 6 3" xfId="28330"/>
    <cellStyle name="常规 6 5 2 6 3 2" xfId="28331"/>
    <cellStyle name="常规 6 4 4 2 3 2 2 2" xfId="28332"/>
    <cellStyle name="常规 2 3 4 3 2 2 5 2" xfId="28333"/>
    <cellStyle name="好 2 4 9" xfId="28334"/>
    <cellStyle name="常规 3 3 6 3 2" xfId="28335"/>
    <cellStyle name="常规 6 6 2 3 4 5 2" xfId="28336"/>
    <cellStyle name="常规 3 3 6 3 3" xfId="28337"/>
    <cellStyle name="常规 3 3 6 4" xfId="28338"/>
    <cellStyle name="常规 3 3 6 4 2" xfId="28339"/>
    <cellStyle name="常规 2 9 4 5 3" xfId="28340"/>
    <cellStyle name="常规 3 9 5 6 2 2" xfId="28341"/>
    <cellStyle name="常规 7 4 2 4 3 3" xfId="28342"/>
    <cellStyle name="常规 3 3 7 2 2" xfId="28343"/>
    <cellStyle name="常规 3 3 7 2 2 2" xfId="28344"/>
    <cellStyle name="常规 3 3 7 2 3" xfId="28345"/>
    <cellStyle name="常规 3 3 7 3" xfId="28346"/>
    <cellStyle name="常规 2 5 2 2 2" xfId="28347"/>
    <cellStyle name="常规 2 5 2 2 2 2 2" xfId="28348"/>
    <cellStyle name="常规 3 3 7 3 2 2" xfId="28349"/>
    <cellStyle name="常规 4 2 2 3 7 2 2" xfId="28350"/>
    <cellStyle name="常规 3 3 7 3 3" xfId="28351"/>
    <cellStyle name="常规 2 5 2 2 2 3" xfId="28352"/>
    <cellStyle name="常规 2 5 2 2 3" xfId="28353"/>
    <cellStyle name="常规 3 3 7 4" xfId="28354"/>
    <cellStyle name="常规 5 2 6 2 2 3" xfId="28355"/>
    <cellStyle name="常规 2 5 2 2 3 2" xfId="28356"/>
    <cellStyle name="常规 3 3 7 4 2" xfId="28357"/>
    <cellStyle name="常规 2 5 2 2 3 3" xfId="28358"/>
    <cellStyle name="常规 3 3 7 4 3" xfId="28359"/>
    <cellStyle name="常规 3 2 2 5 2 3 2" xfId="28360"/>
    <cellStyle name="常规 2 5 2 2 4 3" xfId="28361"/>
    <cellStyle name="常规 3 3 7 5 3" xfId="28362"/>
    <cellStyle name="常规 2 5 2 2 5 2" xfId="28363"/>
    <cellStyle name="常规 5 2 6 2 4 3" xfId="28364"/>
    <cellStyle name="常规 3 3 7 6 2" xfId="28365"/>
    <cellStyle name="常规 3 3 8 2" xfId="28366"/>
    <cellStyle name="常规 6 6 2 2 2 3 4 2 2" xfId="28367"/>
    <cellStyle name="常规 3 3 8 3" xfId="28368"/>
    <cellStyle name="常规 2 5 2 3 2" xfId="28369"/>
    <cellStyle name="常规 3 3 9 2" xfId="28370"/>
    <cellStyle name="常规 2 5 2 4 2" xfId="28371"/>
    <cellStyle name="常规 3 3 9 3" xfId="28372"/>
    <cellStyle name="常规 6 6 2 3 2 7 2" xfId="28373"/>
    <cellStyle name="常规 3 3 4 5 3" xfId="28374"/>
    <cellStyle name="常规 3 4" xfId="28375"/>
    <cellStyle name="常规 37 2 5 3" xfId="28376"/>
    <cellStyle name="常规 42 2 5 3" xfId="28377"/>
    <cellStyle name="常规 7 3 2 4 3" xfId="28378"/>
    <cellStyle name="常规 7 2 3 3 3 4 2 2" xfId="28379"/>
    <cellStyle name="强调文字颜色 3 2 2 5 4 2" xfId="28380"/>
    <cellStyle name="常规 3 4 10" xfId="28381"/>
    <cellStyle name="常规 7 2 2 3" xfId="28382"/>
    <cellStyle name="注释 2 3 2 3" xfId="28383"/>
    <cellStyle name="常规 7 3 2 4 3 2" xfId="28384"/>
    <cellStyle name="常规 3 4 10 2" xfId="28385"/>
    <cellStyle name="常规 7 2 2 3 2" xfId="28386"/>
    <cellStyle name="强调文字颜色 3 2 2 5 4 2 2" xfId="28387"/>
    <cellStyle name="常规 3 4 11" xfId="28388"/>
    <cellStyle name="强调文字颜色 3 2 2 5 4 3" xfId="28389"/>
    <cellStyle name="常规 7 2 2 4" xfId="28390"/>
    <cellStyle name="常规 3 4 2 2 2 2" xfId="28391"/>
    <cellStyle name="常规 3 4 2 2 2 3" xfId="28392"/>
    <cellStyle name="常规 3 4 2 2 2 4" xfId="28393"/>
    <cellStyle name="标题 5 4 2 2" xfId="28394"/>
    <cellStyle name="常规 7 2 2 2 7" xfId="28395"/>
    <cellStyle name="常规 4 2 2 3 2 3 3 3" xfId="28396"/>
    <cellStyle name="常规 2 2 3 2 2 2 4 2 2" xfId="28397"/>
    <cellStyle name="常规 4 4 2 5" xfId="28398"/>
    <cellStyle name="常规 3 4 2 2 3" xfId="28399"/>
    <cellStyle name="常规 2 2 2 4 4 2" xfId="28400"/>
    <cellStyle name="常规 3 4 2 2 3 3 2 2" xfId="28401"/>
    <cellStyle name="常规 3 4 2 2 3 3 3" xfId="28402"/>
    <cellStyle name="输入 2 2 4 2 2" xfId="28403"/>
    <cellStyle name="常规 7 6 4 5" xfId="28404"/>
    <cellStyle name="常规 6 2 2 4 6 2" xfId="28405"/>
    <cellStyle name="好 2 3 2" xfId="28406"/>
    <cellStyle name="常规 3 3 2 2 2 8" xfId="28407"/>
    <cellStyle name="常规 7 2 3 2 6" xfId="28408"/>
    <cellStyle name="常规 6 11 2 6 2" xfId="28409"/>
    <cellStyle name="常规 7 2 3 2 7" xfId="28410"/>
    <cellStyle name="常规 7 6 2 4" xfId="28411"/>
    <cellStyle name="注释 13 2" xfId="28412"/>
    <cellStyle name="常规 7 2 3 3 6" xfId="28413"/>
    <cellStyle name="常规 3 4 2 2 5 2 2" xfId="28414"/>
    <cellStyle name="常规 2 2 2 4 4 4 2 2" xfId="28415"/>
    <cellStyle name="常规 3 4 2 2 5 3" xfId="28416"/>
    <cellStyle name="常规 2 2 2 4 4 4 3" xfId="28417"/>
    <cellStyle name="常规 3 4 2 2 6 2 2" xfId="28418"/>
    <cellStyle name="常规 2 2 2 4 4 5 2 2" xfId="28419"/>
    <cellStyle name="常规 3 4 2 2 6 3" xfId="28420"/>
    <cellStyle name="常规 2 2 2 4 4 5 3" xfId="28421"/>
    <cellStyle name="常规 3 4 2 2 7 2" xfId="28422"/>
    <cellStyle name="常规 2 2 2 4 4 6 2" xfId="28423"/>
    <cellStyle name="常规 3 4 2 3 2 3" xfId="28424"/>
    <cellStyle name="常规 8 2 6 3" xfId="28425"/>
    <cellStyle name="常规 3 4 2 3 4 2 2" xfId="28426"/>
    <cellStyle name="常规 10 2 5 4 5 3" xfId="28427"/>
    <cellStyle name="常规 3 4 2 3 5" xfId="28428"/>
    <cellStyle name="常规 2 6 4 2 2 2 2" xfId="28429"/>
    <cellStyle name="常规 2 2 2 4 7 2" xfId="28430"/>
    <cellStyle name="常规 3 4 2 5 3" xfId="28431"/>
    <cellStyle name="常规 13 3 2 2 6" xfId="28432"/>
    <cellStyle name="常规 3 2 2 2 4 2 2 2" xfId="28433"/>
    <cellStyle name="常规 3 4 3" xfId="28434"/>
    <cellStyle name="常规 3 4 3 2 2 2" xfId="28435"/>
    <cellStyle name="常规 7 2 3 2 3 3 3" xfId="28436"/>
    <cellStyle name="常规 6 2 2 3 2 4 2 2" xfId="28437"/>
    <cellStyle name="常规 8 2 5 8 2 2" xfId="28438"/>
    <cellStyle name="常规 3 4 3 2 2 2 3" xfId="28439"/>
    <cellStyle name="常规 6 12 3 2" xfId="28440"/>
    <cellStyle name="常规 3 4 3 2 2 3" xfId="28441"/>
    <cellStyle name="常规 3 4 3 2 2 3 2 2" xfId="28442"/>
    <cellStyle name="常规 6 12 3 2 2 2" xfId="28443"/>
    <cellStyle name="常规 7 4 5 3 2 2 2" xfId="28444"/>
    <cellStyle name="常规 6 5 3 3 2 2 4" xfId="28445"/>
    <cellStyle name="常规 3 4 3 2 2 3 3" xfId="28446"/>
    <cellStyle name="常规 6 12 3 2 3" xfId="28447"/>
    <cellStyle name="常规 9 6 2 3 3" xfId="28448"/>
    <cellStyle name="常规 6 5 3 3 2 4 3" xfId="28449"/>
    <cellStyle name="常规 3 4 3 2 2 5 2" xfId="28450"/>
    <cellStyle name="常规 6 12 3 4 2" xfId="28451"/>
    <cellStyle name="常规 3 4 3 2 2 5 2 2" xfId="28452"/>
    <cellStyle name="常规 6 12 3 4 2 2" xfId="28453"/>
    <cellStyle name="常规 9 6 2 4 3" xfId="28454"/>
    <cellStyle name="常规 6 12 4 2 3" xfId="28455"/>
    <cellStyle name="常规 3 4 3 2 3 3 3" xfId="28456"/>
    <cellStyle name="强调文字颜色 3 2 2 2 3 4 3" xfId="28457"/>
    <cellStyle name="常规 6 8 2 2 3" xfId="28458"/>
    <cellStyle name="常规 6 8 2 2 3 2" xfId="28459"/>
    <cellStyle name="常规 6 8 2 2 4" xfId="28460"/>
    <cellStyle name="常规 4 2 2 2 2" xfId="28461"/>
    <cellStyle name="适中 2 3 2 3" xfId="28462"/>
    <cellStyle name="常规 4 2 2 2 2 2" xfId="28463"/>
    <cellStyle name="常规 6 8 5 4 2" xfId="28464"/>
    <cellStyle name="常规 4 5 2 6" xfId="28465"/>
    <cellStyle name="常规 3 4 3 2 4" xfId="28466"/>
    <cellStyle name="常规 2 2 2 5 4 3" xfId="28467"/>
    <cellStyle name="常规 3 4 3 2 5 2 2" xfId="28468"/>
    <cellStyle name="常规 2 7 2 5 2 3" xfId="28469"/>
    <cellStyle name="常规 3 4 3 2 5 3" xfId="28470"/>
    <cellStyle name="常规 6 12 6 2" xfId="28471"/>
    <cellStyle name="常规 3 4 3 2 6 2 2" xfId="28472"/>
    <cellStyle name="常规 3 4 3 2 7" xfId="28473"/>
    <cellStyle name="常规 3 4 3 2 7 2" xfId="28474"/>
    <cellStyle name="常规 5 3 3 4 2 2 2" xfId="28475"/>
    <cellStyle name="常规 3 4 3 3 4 3" xfId="28476"/>
    <cellStyle name="强调文字颜色 4 2 4 2 2 2" xfId="28477"/>
    <cellStyle name="常规 6 13 5 2" xfId="28478"/>
    <cellStyle name="常规 3 2 2 3 2 2 5 2" xfId="28479"/>
    <cellStyle name="常规 3 4 3 3 5" xfId="28480"/>
    <cellStyle name="常规 2 6 4 2 3 2 2" xfId="28481"/>
    <cellStyle name="常规 9 4 5 2 2" xfId="28482"/>
    <cellStyle name="常规 3 4 3 3 5 3" xfId="28483"/>
    <cellStyle name="常规 6 13 6 2" xfId="28484"/>
    <cellStyle name="常规 3 2 2 3 2 2 6 2" xfId="28485"/>
    <cellStyle name="常规 3 4 3 3 6 2" xfId="28486"/>
    <cellStyle name="常规 3 4 3 3 7" xfId="28487"/>
    <cellStyle name="常规 2 5 6 4 2" xfId="28488"/>
    <cellStyle name="常规 27 3 2 2 3 3" xfId="28489"/>
    <cellStyle name="常规 3 7 9 3" xfId="28490"/>
    <cellStyle name="常规 7 6 2 3 4 2 3" xfId="28491"/>
    <cellStyle name="链接单元格 2 2 7" xfId="28492"/>
    <cellStyle name="常规 6 10 3 2 6 2" xfId="28493"/>
    <cellStyle name="常规 3 4 3 4 2 2" xfId="28494"/>
    <cellStyle name="常规 6 14 4 2" xfId="28495"/>
    <cellStyle name="常规 3 4 3 4 3 3" xfId="28496"/>
    <cellStyle name="常规 3 2 2 3 2 3 4 2" xfId="28497"/>
    <cellStyle name="强调文字颜色 1 2 2 10" xfId="28498"/>
    <cellStyle name="常规 6 3 4 2 2 2 3" xfId="28499"/>
    <cellStyle name="常规 4 5 4 6" xfId="28500"/>
    <cellStyle name="常规 3 4 3 4 4" xfId="28501"/>
    <cellStyle name="常规 2 2 2 5 6 3" xfId="28502"/>
    <cellStyle name="常规 7 9 2 2 2" xfId="28503"/>
    <cellStyle name="常规 5 2 2 3 2 3 3" xfId="28504"/>
    <cellStyle name="常规 9 5 4 5 3" xfId="28505"/>
    <cellStyle name="常规 6 3 2 2 6 3" xfId="28506"/>
    <cellStyle name="常规 7 9 2 4" xfId="28507"/>
    <cellStyle name="常规 6 2 2 4 3 2" xfId="28508"/>
    <cellStyle name="常规 7 2 2 2 2 4 2" xfId="28509"/>
    <cellStyle name="常规 3 2 2 4 9" xfId="28510"/>
    <cellStyle name="强调文字颜色 4 2 4 3 2 2" xfId="28511"/>
    <cellStyle name="常规 6 14 5 2" xfId="28512"/>
    <cellStyle name="常规 3 4 3 4 4 3" xfId="28513"/>
    <cellStyle name="常规 3 2 2 3 2 3 5 2" xfId="28514"/>
    <cellStyle name="常规 7 2 2 2 2 5 2" xfId="28515"/>
    <cellStyle name="常规 3 4 3 4 7" xfId="28516"/>
    <cellStyle name="链接单元格 2 2 8" xfId="28517"/>
    <cellStyle name="常规 6 10 3 2 6 3" xfId="28518"/>
    <cellStyle name="常规 3 4 3 5" xfId="28519"/>
    <cellStyle name="链接单元格 2 2 8 3" xfId="28520"/>
    <cellStyle name="常规 14 2 3 2 2 2" xfId="28521"/>
    <cellStyle name="常规 5 2 5 7 2" xfId="28522"/>
    <cellStyle name="常规 7 2 2 6 3 2 2" xfId="28523"/>
    <cellStyle name="常规 5 2 3 3 4 2 2" xfId="28524"/>
    <cellStyle name="常规 37" xfId="28525"/>
    <cellStyle name="常规 42" xfId="28526"/>
    <cellStyle name="常规 6 11 2 2 3 3" xfId="28527"/>
    <cellStyle name="常规 3 4 3 5 3" xfId="28528"/>
    <cellStyle name="常规 6 5 2 2 2 2 2 5" xfId="28529"/>
    <cellStyle name="常规 2 2 2 5 7 2" xfId="28530"/>
    <cellStyle name="常规 3 2 2 2 4 2 2 3" xfId="28531"/>
    <cellStyle name="常规 3 4 4" xfId="28532"/>
    <cellStyle name="常规 6 6 2 4 2 4 2" xfId="28533"/>
    <cellStyle name="常规 2 2 2 6 4 2" xfId="28534"/>
    <cellStyle name="常规 3 4 4 2 3" xfId="28535"/>
    <cellStyle name="常规 4 6 2 5" xfId="28536"/>
    <cellStyle name="强调文字颜色 6 2 11 3" xfId="28537"/>
    <cellStyle name="常规 6 3 9 2" xfId="28538"/>
    <cellStyle name="常规 2 2 4 3 2 2 4 2" xfId="28539"/>
    <cellStyle name="常规 6 6 2 4 2 4 3" xfId="28540"/>
    <cellStyle name="常规 3 4 4 2 4" xfId="28541"/>
    <cellStyle name="常规 2 2 2 6 4 3" xfId="28542"/>
    <cellStyle name="常规 4 2 2 3 4 5 2 2" xfId="28543"/>
    <cellStyle name="常规 3 2 2 2 2 3 5 2" xfId="28544"/>
    <cellStyle name="常规 3 3 3 4 4 3" xfId="28545"/>
    <cellStyle name="常规 54 4 4 2 2" xfId="28546"/>
    <cellStyle name="常规 49 4 4 2 2" xfId="28547"/>
    <cellStyle name="常规 3 4 4 2 5" xfId="28548"/>
    <cellStyle name="常规 2 2 4 3 2 2 4 3" xfId="28549"/>
    <cellStyle name="常规 3 4 4 2 7" xfId="28550"/>
    <cellStyle name="常规 3 4 4 3 4" xfId="28551"/>
    <cellStyle name="常规 2 2 2 6 5 3" xfId="28552"/>
    <cellStyle name="常规 2 2 4 3 2 2 5 2" xfId="28553"/>
    <cellStyle name="常规 7 6 2 5 2" xfId="28554"/>
    <cellStyle name="常规 3 4 4 3 4 2 2" xfId="28555"/>
    <cellStyle name="常规 6 3 2 4 2 4" xfId="28556"/>
    <cellStyle name="常规 10 2 4 2 2 2 2" xfId="28557"/>
    <cellStyle name="20% - 强调文字颜色 4 2 4 3 3" xfId="28558"/>
    <cellStyle name="常规 3 4 4 3 5" xfId="28559"/>
    <cellStyle name="常规 2 2 4 3 2 2 5 3" xfId="28560"/>
    <cellStyle name="常规 2 6 4 2 4 2 2" xfId="28561"/>
    <cellStyle name="常规 5 2 2 2 2 2 3 2 2" xfId="28562"/>
    <cellStyle name="常规 3 4 4 4" xfId="28563"/>
    <cellStyle name="常规 3 4 4 6" xfId="28564"/>
    <cellStyle name="常规 6 7 4 6 2" xfId="28565"/>
    <cellStyle name="常规 8 3 3 4 3 3" xfId="28566"/>
    <cellStyle name="常规 3 4 4 6 2" xfId="28567"/>
    <cellStyle name="常规 6 7 4 6 2 2" xfId="28568"/>
    <cellStyle name="常规 3 4 4 6 2 2" xfId="28569"/>
    <cellStyle name="常规 6 8 5 2 3" xfId="28570"/>
    <cellStyle name="常规 8 3 3 4 4 3" xfId="28571"/>
    <cellStyle name="常规 5 2 13" xfId="28572"/>
    <cellStyle name="常规 3 4 4 7 2" xfId="28573"/>
    <cellStyle name="常规 2 6 4 3 5 2" xfId="28574"/>
    <cellStyle name="常规 7 5 2 2 3 2 2" xfId="28575"/>
    <cellStyle name="常规 8 4 2 6 2 2" xfId="28576"/>
    <cellStyle name="常规 3 4 5" xfId="28577"/>
    <cellStyle name="常规 2 6 3 5 3" xfId="28578"/>
    <cellStyle name="强调文字颜色 6 2 8" xfId="28579"/>
    <cellStyle name="常规 3 9 2 5 2 2" xfId="28580"/>
    <cellStyle name="常规 3 5" xfId="28581"/>
    <cellStyle name="常规 3 3 5 3 2" xfId="28582"/>
    <cellStyle name="常规 2 2 3 4 4 2" xfId="28583"/>
    <cellStyle name="常规 3 5 2 2 3" xfId="28584"/>
    <cellStyle name="常规 2 2 3 3 5 3 2 2" xfId="28585"/>
    <cellStyle name="常规 6 2 2 3 2 3 3 2 2" xfId="28586"/>
    <cellStyle name="检查单元格 2 3 3 2" xfId="28587"/>
    <cellStyle name="常规 5 4 2 5" xfId="28588"/>
    <cellStyle name="常规 2 2 3 3 5 4" xfId="28589"/>
    <cellStyle name="20% - 强调文字颜色 2 2 2 2 4" xfId="28590"/>
    <cellStyle name="常规 37 2 3 2 2 2" xfId="28591"/>
    <cellStyle name="常规 42 2 3 2 2 2" xfId="28592"/>
    <cellStyle name="常规 3 3 2 3 2 3 3 3" xfId="28593"/>
    <cellStyle name="60% - 强调文字颜色 3 2 3 4 3" xfId="28594"/>
    <cellStyle name="常规 2 2 3 4 4 2 2" xfId="28595"/>
    <cellStyle name="常规 3 5 2 2 3 2" xfId="28596"/>
    <cellStyle name="常规 6 2 6 2 2 3" xfId="28597"/>
    <cellStyle name="常规 3 5 2 2 4 2 2" xfId="28598"/>
    <cellStyle name="常规 2 2 3 4 4 3 2 2" xfId="28599"/>
    <cellStyle name="常规 25 3 3 2 2" xfId="28600"/>
    <cellStyle name="常规 30 3 3 2 2" xfId="28601"/>
    <cellStyle name="常规 3 5 2 2 5 2 2" xfId="28602"/>
    <cellStyle name="常规 2 2 3 4 4 4 2 2" xfId="28603"/>
    <cellStyle name="常规 6 6 4 2 2 3 2 2" xfId="28604"/>
    <cellStyle name="常规 2 2 3 4 5 2 2" xfId="28605"/>
    <cellStyle name="20% - 强调文字颜色 2 2 3 2 2 2" xfId="28606"/>
    <cellStyle name="常规 6 2 6 3 2 3" xfId="28607"/>
    <cellStyle name="常规 3 5 2 3 3 2" xfId="28608"/>
    <cellStyle name="常规 3 7 5 2 2 2" xfId="28609"/>
    <cellStyle name="常规 3 2 2 5 3 4 3" xfId="28610"/>
    <cellStyle name="常规 3 5 2 3 3 3" xfId="28611"/>
    <cellStyle name="20% - 强调文字颜色 2 2 3 2 2 3" xfId="28612"/>
    <cellStyle name="20% - 强调文字颜色 2 2 3 4 2" xfId="28613"/>
    <cellStyle name="常规 3 5 2 5 3" xfId="28614"/>
    <cellStyle name="常规 2 2 3 4 7 2" xfId="28615"/>
    <cellStyle name="强调文字颜色 5 2 2 2 3 5 2" xfId="28616"/>
    <cellStyle name="解释性文本 2 2 8 2" xfId="28617"/>
    <cellStyle name="常规 7 3 3 2 2 4 2 2" xfId="28618"/>
    <cellStyle name="常规 3 5 3 2 2 2" xfId="28619"/>
    <cellStyle name="计算 2 7 2 2" xfId="28620"/>
    <cellStyle name="适中 2 2 7 2 2" xfId="28621"/>
    <cellStyle name="常规 8 5 2 4 2" xfId="28622"/>
    <cellStyle name="常规 6 5 2 2 2 5 2" xfId="28623"/>
    <cellStyle name="解释性文本 2 2 9" xfId="28624"/>
    <cellStyle name="检查单元格 2 2 4 3 2 2" xfId="28625"/>
    <cellStyle name="常规 7 3 3 2 2 4 3" xfId="28626"/>
    <cellStyle name="常规 2 2 3 5 4 2" xfId="28627"/>
    <cellStyle name="常规 3 5 3 2 3" xfId="28628"/>
    <cellStyle name="常规 5 3 3 4 3 2 2" xfId="28629"/>
    <cellStyle name="常规 10 2 8" xfId="28630"/>
    <cellStyle name="常规 3 5 3 4 2 2" xfId="28631"/>
    <cellStyle name="常规 6 5 3 2 2 2 3 3" xfId="28632"/>
    <cellStyle name="常规 3 5 3 4 3" xfId="28633"/>
    <cellStyle name="20% - 强调文字颜色 2 2 4 3 2" xfId="28634"/>
    <cellStyle name="常规 2 2 3 5 6 2" xfId="28635"/>
    <cellStyle name="常规 54 4 3 3" xfId="28636"/>
    <cellStyle name="常规 49 4 3 3" xfId="28637"/>
    <cellStyle name="常规 7 2 5 11" xfId="28638"/>
    <cellStyle name="常规 7 3 2 4 3 2 2 2" xfId="28639"/>
    <cellStyle name="常规 3 5 3 5" xfId="28640"/>
    <cellStyle name="强调文字颜色 1 2 2 7 3" xfId="28641"/>
    <cellStyle name="适中 2 2 8 2 2" xfId="28642"/>
    <cellStyle name="常规 8 5 3 4 2" xfId="28643"/>
    <cellStyle name="常规 6 5 2 2 3 5 2" xfId="28644"/>
    <cellStyle name="常规 7 9 2 5 2" xfId="28645"/>
    <cellStyle name="常规 3 5 4 3 2 2" xfId="28646"/>
    <cellStyle name="常规 49 2 8" xfId="28647"/>
    <cellStyle name="常规 54 2 8" xfId="28648"/>
    <cellStyle name="常规 3 5 4 4" xfId="28649"/>
    <cellStyle name="常规 6 2 3 2 4 6" xfId="28650"/>
    <cellStyle name="常规 8 2 3 3 3 2 3" xfId="28651"/>
    <cellStyle name="常规 3 2 6 3 6" xfId="28652"/>
    <cellStyle name="常规 51 3 2" xfId="28653"/>
    <cellStyle name="常规 46 3 2" xfId="28654"/>
    <cellStyle name="汇总 2 2 2 4" xfId="28655"/>
    <cellStyle name="常规 5 2 3 2 3 2 2" xfId="28656"/>
    <cellStyle name="常规 3 5 5" xfId="28657"/>
    <cellStyle name="常规 3 5 6" xfId="28658"/>
    <cellStyle name="常规 3 5 9" xfId="28659"/>
    <cellStyle name="常规 6 5" xfId="28660"/>
    <cellStyle name="常规 6 7 3 7 2 2" xfId="28661"/>
    <cellStyle name="常规 3 3 5 6 2" xfId="28662"/>
    <cellStyle name="常规 3 6 11 2" xfId="28663"/>
    <cellStyle name="常规 10 2 2 2 2 2" xfId="28664"/>
    <cellStyle name="常规 3 6 12" xfId="28665"/>
    <cellStyle name="常规 10 2 2 2 3" xfId="28666"/>
    <cellStyle name="常规 3 3 5 3 3 2 2" xfId="28667"/>
    <cellStyle name="常规 3 6 2 2" xfId="28668"/>
    <cellStyle name="常规 10 2 5 4 5 2 2" xfId="28669"/>
    <cellStyle name="常规 3 6 2 8" xfId="28670"/>
    <cellStyle name="常规 3 6 2 2 2 2" xfId="28671"/>
    <cellStyle name="常规 2 2 2 2 4 2 5" xfId="28672"/>
    <cellStyle name="常规 8 2 6 2 2" xfId="28673"/>
    <cellStyle name="常规 3 10 6 2" xfId="28674"/>
    <cellStyle name="常规 3 6 2 9" xfId="28675"/>
    <cellStyle name="常规 3 6 2 2 2 3" xfId="28676"/>
    <cellStyle name="60% - 强调文字颜色 1 2 2 2 8 3" xfId="28677"/>
    <cellStyle name="常规 3 4 4 2 2 2 2" xfId="28678"/>
    <cellStyle name="常规 2 2 4 4 4 2" xfId="28679"/>
    <cellStyle name="常规 3 6 2 2 3" xfId="28680"/>
    <cellStyle name="常规 5 2 5 2 3 3 2" xfId="28681"/>
    <cellStyle name="常规 3 2 7 5 2 2" xfId="28682"/>
    <cellStyle name="常规 8 2 6 5 2" xfId="28683"/>
    <cellStyle name="常规 8 2 2 4 3 3 3" xfId="28684"/>
    <cellStyle name="常规 3 6 2 2 3 2 2" xfId="28685"/>
    <cellStyle name="检查单元格 2 2 2 2 4 2" xfId="28686"/>
    <cellStyle name="常规 2 3 4 6 2 3" xfId="28687"/>
    <cellStyle name="常规 9 3 11" xfId="28688"/>
    <cellStyle name="适中 2 4 2 2" xfId="28689"/>
    <cellStyle name="检查单元格 2 2 2 2 5" xfId="28690"/>
    <cellStyle name="常规 3 6 2 2 3 3" xfId="28691"/>
    <cellStyle name="常规 3 7 5 8" xfId="28692"/>
    <cellStyle name="常规 3 6 2 3 5 2" xfId="28693"/>
    <cellStyle name="常规 3 6 2 3 5 2 2" xfId="28694"/>
    <cellStyle name="强调文字颜色 4 2 2 2 7 3" xfId="28695"/>
    <cellStyle name="常规 7 3 3 9" xfId="28696"/>
    <cellStyle name="警告文本 2 2 3 2 2 2" xfId="28697"/>
    <cellStyle name="常规 4 4 2 2 5 2" xfId="28698"/>
    <cellStyle name="常规 3 2 2 2 3 3 5 3" xfId="28699"/>
    <cellStyle name="输出 2" xfId="28700"/>
    <cellStyle name="常规 3 6 2 4 2 3" xfId="28701"/>
    <cellStyle name="常规 6 12 2 3 2 2 2" xfId="28702"/>
    <cellStyle name="常规 3 6 2 6 3" xfId="28703"/>
    <cellStyle name="常规 3 6 2 7 3" xfId="28704"/>
    <cellStyle name="常规 3 6 2 8 2 2" xfId="28705"/>
    <cellStyle name="常规 3 10 6 2 2" xfId="28706"/>
    <cellStyle name="常规 3 6 2 9 2" xfId="28707"/>
    <cellStyle name="常规 3 3 5 3 3 3" xfId="28708"/>
    <cellStyle name="常规 6 2 2 2 2 2 7 2 2" xfId="28709"/>
    <cellStyle name="常规 3 2 2 2 4 2 4 2" xfId="28710"/>
    <cellStyle name="常规 3 6 3" xfId="28711"/>
    <cellStyle name="常规 8 2 2 8" xfId="28712"/>
    <cellStyle name="常规 7 3 3 3 2 4 2 2" xfId="28713"/>
    <cellStyle name="常规 4 6 2 8" xfId="28714"/>
    <cellStyle name="常规 3 6 3 2 2 2" xfId="28715"/>
    <cellStyle name="常规 4 6 2 9" xfId="28716"/>
    <cellStyle name="常规 3 6 3 2 2 3" xfId="28717"/>
    <cellStyle name="常规 2 2 4 5 4 2 2" xfId="28718"/>
    <cellStyle name="常规 3 6 3 2 3 2" xfId="28719"/>
    <cellStyle name="常规 3 6 3 2 3 3" xfId="28720"/>
    <cellStyle name="常规 6 5 2 3 2 5 3" xfId="28721"/>
    <cellStyle name="常规 9 3 3 2 2 2" xfId="28722"/>
    <cellStyle name="常规 8 2 9 2" xfId="28723"/>
    <cellStyle name="常规 2 2 4 5 4 3" xfId="28724"/>
    <cellStyle name="常规 3 6 3 2 4" xfId="28725"/>
    <cellStyle name="常规 8 2 9 2 2" xfId="28726"/>
    <cellStyle name="常规 3 6 3 2 4 2" xfId="28727"/>
    <cellStyle name="常规 9 2 3 3 3 3 2" xfId="28728"/>
    <cellStyle name="链接单元格 2 2 8 2" xfId="28729"/>
    <cellStyle name="常规 3 6 3 2 8" xfId="28730"/>
    <cellStyle name="常规 3 3 3 2 3 4 2 2" xfId="28731"/>
    <cellStyle name="常规 8 2 3 8 2" xfId="28732"/>
    <cellStyle name="常规 6 2 2 3 2 3" xfId="28733"/>
    <cellStyle name="常规 8 2 2 2 2 4" xfId="28734"/>
    <cellStyle name="常规 3 6 3 3 2 2 2" xfId="28735"/>
    <cellStyle name="常规 2 4 5 5 2 3" xfId="28736"/>
    <cellStyle name="常规 12 2 2 2 6" xfId="28737"/>
    <cellStyle name="常规 2 3 2 5 3" xfId="28738"/>
    <cellStyle name="常规 37 3 6 2" xfId="28739"/>
    <cellStyle name="常规 7 3 3 3 2 6 2 2" xfId="28740"/>
    <cellStyle name="常规 3 6 3 4 2 2" xfId="28741"/>
    <cellStyle name="常规 3 6 3 5" xfId="28742"/>
    <cellStyle name="常规 7 3 3 3 2 9 2" xfId="28743"/>
    <cellStyle name="强调文字颜色 5 2 2 5 4 3" xfId="28744"/>
    <cellStyle name="常规 3 6 3 7 2" xfId="28745"/>
    <cellStyle name="常规 5 2 3 2 2 6 2" xfId="28746"/>
    <cellStyle name="常规 50 7 2" xfId="28747"/>
    <cellStyle name="常规 45 7 2" xfId="28748"/>
    <cellStyle name="常规 3 2 2 2 4 2 4 3" xfId="28749"/>
    <cellStyle name="常规 6 4 4 2 2 4 2 2" xfId="28750"/>
    <cellStyle name="常规 9 2 2 2 2 3 2 2 2" xfId="28751"/>
    <cellStyle name="常规 3 6 4" xfId="28752"/>
    <cellStyle name="常规 2 3 5 3 4" xfId="28753"/>
    <cellStyle name="检查单元格 2 2 5 4 2 2" xfId="28754"/>
    <cellStyle name="常规 7 3 3 3 3 4 3" xfId="28755"/>
    <cellStyle name="常规 4 2 13" xfId="28756"/>
    <cellStyle name="常规 2 2 4 6 4 2" xfId="28757"/>
    <cellStyle name="常规 3 6 4 2 3" xfId="28758"/>
    <cellStyle name="常规 4 3 12" xfId="28759"/>
    <cellStyle name="常规 3 6 4 7 2" xfId="28760"/>
    <cellStyle name="常规 7 7 7 2 2" xfId="28761"/>
    <cellStyle name="常规 3 6 5" xfId="28762"/>
    <cellStyle name="常规 3 3 3 2 2 3 2 2 2" xfId="28763"/>
    <cellStyle name="40% - 强调文字颜色 3 8" xfId="28764"/>
    <cellStyle name="常规 6 7 3 2 3 3" xfId="28765"/>
    <cellStyle name="常规 3 6 5 7 2" xfId="28766"/>
    <cellStyle name="常规 3 6 6" xfId="28767"/>
    <cellStyle name="常规 3 6 8" xfId="28768"/>
    <cellStyle name="常规 3 6 8 2 2" xfId="28769"/>
    <cellStyle name="常规 2 5 5 3 2" xfId="28770"/>
    <cellStyle name="常规 3 6 8 3" xfId="28771"/>
    <cellStyle name="常规 6 5 2 2 2 3 4 3" xfId="28772"/>
    <cellStyle name="常规 5 2 12" xfId="28773"/>
    <cellStyle name="常规 3 6 9 2 2" xfId="28774"/>
    <cellStyle name="常规 7 2 4 6 4 2 2" xfId="28775"/>
    <cellStyle name="常规 7 2 6 7 2" xfId="28776"/>
    <cellStyle name="常规 5 6 2 3 3 2 2" xfId="28777"/>
    <cellStyle name="常规 3 2 2 2 3 4 3" xfId="28778"/>
    <cellStyle name="常规 3 7 2 2 2 2" xfId="28779"/>
    <cellStyle name="常规 5 2 8 3 2" xfId="28780"/>
    <cellStyle name="常规 9 2 2 4 2 2 2" xfId="28781"/>
    <cellStyle name="常规 3 2 2 2 3 4 4" xfId="28782"/>
    <cellStyle name="常规 3 7 2 2 2 3" xfId="28783"/>
    <cellStyle name="常规 8 2 4 6" xfId="28784"/>
    <cellStyle name="好 2 3 2 3 3" xfId="28785"/>
    <cellStyle name="常规 3 4 2 4" xfId="28786"/>
    <cellStyle name="常规 6 6 2 2 3 2 4 3" xfId="28787"/>
    <cellStyle name="常规 6 5 2 2 5 3" xfId="28788"/>
    <cellStyle name="常规 7 3 3 3 5 2 2" xfId="28789"/>
    <cellStyle name="常规 5 2 8 3 3" xfId="28790"/>
    <cellStyle name="强调文字颜色 5 2 2 6 3" xfId="28791"/>
    <cellStyle name="强调文字颜色 3 2 2 2 2 5" xfId="28792"/>
    <cellStyle name="常规 8 2 3 2 2 2 3 2 2" xfId="28793"/>
    <cellStyle name="常规 2 2 5 4 4 2" xfId="28794"/>
    <cellStyle name="常规 3 7 2 2 3" xfId="28795"/>
    <cellStyle name="常规 3 15 2" xfId="28796"/>
    <cellStyle name="常规 5 2 8 4 2" xfId="28797"/>
    <cellStyle name="常规 2 2 5 4 4 2 2" xfId="28798"/>
    <cellStyle name="常规 3 7 2 2 3 2" xfId="28799"/>
    <cellStyle name="常规 3 15 2 2" xfId="28800"/>
    <cellStyle name="常规 3 2 2 2 3 5 3" xfId="28801"/>
    <cellStyle name="常规 6 3 10 2 2" xfId="28802"/>
    <cellStyle name="常规 9 2 2 4 2 3 2" xfId="28803"/>
    <cellStyle name="常规 3 7 2 2 3 3" xfId="28804"/>
    <cellStyle name="强调文字颜色 5 2 2 7 3" xfId="28805"/>
    <cellStyle name="常规 6 3 3 6 4 2" xfId="28806"/>
    <cellStyle name="常规 3 2 2 2 3 6 3" xfId="28807"/>
    <cellStyle name="常规 3 7 2 2 4 2" xfId="28808"/>
    <cellStyle name="常规 5 2 8 5 2" xfId="28809"/>
    <cellStyle name="常规 3 5 2 3 5 2" xfId="28810"/>
    <cellStyle name="20% - 强调文字颜色 2 2 3 2 4 2" xfId="28811"/>
    <cellStyle name="警告文本 2 10 2 2" xfId="28812"/>
    <cellStyle name="常规 6 2 2 3 2 3 5" xfId="28813"/>
    <cellStyle name="常规 4 6 2" xfId="28814"/>
    <cellStyle name="常规 4 6 2 2" xfId="28815"/>
    <cellStyle name="常规 4 3 2 2 2 5 3" xfId="28816"/>
    <cellStyle name="常规 15 2 4 4 2 2" xfId="28817"/>
    <cellStyle name="常规 3 7 2 2 6 2" xfId="28818"/>
    <cellStyle name="常规 4 2 2 3 6 2" xfId="28819"/>
    <cellStyle name="常规 5 13" xfId="28820"/>
    <cellStyle name="常规 3 2 2 4 2 2 3" xfId="28821"/>
    <cellStyle name="常规 3 2 2 2 4 3 4 2" xfId="28822"/>
    <cellStyle name="常规 4 6 3" xfId="28823"/>
    <cellStyle name="常规 3 3 3 2 4 3 2" xfId="28824"/>
    <cellStyle name="常规 8 3 2 8" xfId="28825"/>
    <cellStyle name="常规 15 2 4 4 3" xfId="28826"/>
    <cellStyle name="常规 3 7 2 2 7" xfId="28827"/>
    <cellStyle name="常规 4 2 2 3 7" xfId="28828"/>
    <cellStyle name="常规 3 7 2 3 7 2" xfId="28829"/>
    <cellStyle name="常规 3 7 2 8 2 2" xfId="28830"/>
    <cellStyle name="常规 7 3 3 4 2 4 2" xfId="28831"/>
    <cellStyle name="常规 3 7 3 2 2" xfId="28832"/>
    <cellStyle name="常规 9 2 2 5 2 2 2" xfId="28833"/>
    <cellStyle name="常规 3 7 3 2 2 3" xfId="28834"/>
    <cellStyle name="常规 3 7 3 2 3 2 2" xfId="28835"/>
    <cellStyle name="常规 3 7 3 2 3 3" xfId="28836"/>
    <cellStyle name="常规 9 2 5 5 3" xfId="28837"/>
    <cellStyle name="常规 7 6 3 2 2" xfId="28838"/>
    <cellStyle name="常规 3 7 4 2" xfId="28839"/>
    <cellStyle name="强调文字颜色 6 2 3 3 2 3" xfId="28840"/>
    <cellStyle name="强调文字颜色 1 2 2 2 5 2" xfId="28841"/>
    <cellStyle name="常规 3 2 2 4 3 4 3" xfId="28842"/>
    <cellStyle name="常规 3 7 4 2 2 2" xfId="28843"/>
    <cellStyle name="常规 8 2 2 6 3 2" xfId="28844"/>
    <cellStyle name="常规 59 2 3 2 2" xfId="28845"/>
    <cellStyle name="强调文字颜色 1 2 2 2 6" xfId="28846"/>
    <cellStyle name="常规 7 3 3 4 3 4 3" xfId="28847"/>
    <cellStyle name="常规 3 7 4 2 3" xfId="28848"/>
    <cellStyle name="汇总 2 2 7 2" xfId="28849"/>
    <cellStyle name="常规 6 2 4 2 3" xfId="28850"/>
    <cellStyle name="常规 9 5 2 3 2 3" xfId="28851"/>
    <cellStyle name="常规 3 7 5 6 2 2" xfId="28852"/>
    <cellStyle name="常规 8 2 2 2 7" xfId="28853"/>
    <cellStyle name="常规 5 7 3 5" xfId="28854"/>
    <cellStyle name="常规 3 7 5 6 3" xfId="28855"/>
    <cellStyle name="强调文字颜色 4 2 2 2 6 3" xfId="28856"/>
    <cellStyle name="常规 3 7 5 7 2" xfId="28857"/>
    <cellStyle name="常规 7 2 3 8 2" xfId="28858"/>
    <cellStyle name="常规 6 5 2 2 5 2 2 2" xfId="28859"/>
    <cellStyle name="常规 3 2 2 2 3 2 5 2 2" xfId="28860"/>
    <cellStyle name="60% - 强调文字颜色 6" xfId="28861" builtinId="52"/>
    <cellStyle name="常规 7 2 4 3 3 3 2" xfId="28862"/>
    <cellStyle name="常规 7 2 2 5 5 2" xfId="28863"/>
    <cellStyle name="常规 14 2 2 4 2" xfId="28864"/>
    <cellStyle name="常规 55 2 2 2 2 2" xfId="28865"/>
    <cellStyle name="常规 3 7 6" xfId="28866"/>
    <cellStyle name="常规 9 6 2 2 4" xfId="28867"/>
    <cellStyle name="常规 6 5 3 3 2 3 4" xfId="28868"/>
    <cellStyle name="常规 6 2 2 12" xfId="28869"/>
    <cellStyle name="常规 2 4 2 3 10" xfId="28870"/>
    <cellStyle name="常规 7 2 4 4 3 3 2" xfId="28871"/>
    <cellStyle name="常规 7 2 4 3 2 7 2 2" xfId="28872"/>
    <cellStyle name="常规 3 7 7" xfId="28873"/>
    <cellStyle name="常规 27 3 2 2 2" xfId="28874"/>
    <cellStyle name="常规 32 3 2 2 2" xfId="28875"/>
    <cellStyle name="常规 3 7 8" xfId="28876"/>
    <cellStyle name="常规 5 6 2 6 2 2" xfId="28877"/>
    <cellStyle name="常规 3 7 9 2 2" xfId="28878"/>
    <cellStyle name="常规 27 3 2 2 3 2 2" xfId="28879"/>
    <cellStyle name="常规 2 8 3 2 3" xfId="28880"/>
    <cellStyle name="常规 6 4 7 4" xfId="28881"/>
    <cellStyle name="常规 8 3 8 2" xfId="28882"/>
    <cellStyle name="常规 3 8 2 3 2 2 2" xfId="28883"/>
    <cellStyle name="常规 3 8 2 3 2 3" xfId="28884"/>
    <cellStyle name="常规 9 2 3 4 3 2 2" xfId="28885"/>
    <cellStyle name="常规 8 3 9" xfId="28886"/>
    <cellStyle name="强调文字颜色 6 2 3 6 3" xfId="28887"/>
    <cellStyle name="常规 9 2 2 2 2 2 6" xfId="28888"/>
    <cellStyle name="常规 6 5 6 4 2" xfId="28889"/>
    <cellStyle name="常规 3 2 2 10 2" xfId="28890"/>
    <cellStyle name="常规 5 2 3 3 6 2 2" xfId="28891"/>
    <cellStyle name="常规 6 5 2 2 4 3 2 2" xfId="28892"/>
    <cellStyle name="常规 6 5 7 4 2" xfId="28893"/>
    <cellStyle name="常规 7 2 12" xfId="28894"/>
    <cellStyle name="检查单元格 2 3 7 2 2" xfId="28895"/>
    <cellStyle name="常规 3 8 2 6" xfId="28896"/>
    <cellStyle name="常规 6 8 5 4" xfId="28897"/>
    <cellStyle name="常规 8 3 3 4 6" xfId="28898"/>
    <cellStyle name="常规 3 8 3 5" xfId="28899"/>
    <cellStyle name="常规 3 8 3 6" xfId="28900"/>
    <cellStyle name="常规 3 8 4 2" xfId="28901"/>
    <cellStyle name="常规 6 2 2 2 2 7" xfId="28902"/>
    <cellStyle name="常规 3 8 4 5 3" xfId="28903"/>
    <cellStyle name="常规 3 8 4 6" xfId="28904"/>
    <cellStyle name="常规 3 8 5" xfId="28905"/>
    <cellStyle name="常规 3 8 6" xfId="28906"/>
    <cellStyle name="常规 14 3 2 4 2 2" xfId="28907"/>
    <cellStyle name="常规 7 2 3 5 5 2 2" xfId="28908"/>
    <cellStyle name="常规 54 5 2 2" xfId="28909"/>
    <cellStyle name="常规 49 5 2 2" xfId="28910"/>
    <cellStyle name="常规 3 8 7" xfId="28911"/>
    <cellStyle name="常规 7 3 3 4 3" xfId="28912"/>
    <cellStyle name="常规 7 3 2 3" xfId="28913"/>
    <cellStyle name="常规 3 9 10" xfId="28914"/>
    <cellStyle name="常规 7 3 3 4 3 2" xfId="28915"/>
    <cellStyle name="常规 3 9 10 2" xfId="28916"/>
    <cellStyle name="常规 7 3 2 3 2" xfId="28917"/>
    <cellStyle name="常规 2 2 7 4 4 2" xfId="28918"/>
    <cellStyle name="60% - 强调文字颜色 6 2 2 4 2" xfId="28919"/>
    <cellStyle name="常规 3 9 2 2 3" xfId="28920"/>
    <cellStyle name="强调文字颜色 3 2 3 3 3 2 2" xfId="28921"/>
    <cellStyle name="常规 2 3 3 10 2" xfId="28922"/>
    <cellStyle name="常规 5 4 2 3 4 2" xfId="28923"/>
    <cellStyle name="常规 3 2 3 3 2 3 4 2 2" xfId="28924"/>
    <cellStyle name="常规 2 2 2 2 2 2 4 5 2 2" xfId="28925"/>
    <cellStyle name="20% - 强调文字颜色 6 17" xfId="28926"/>
    <cellStyle name="常规 9 4 2 5" xfId="28927"/>
    <cellStyle name="60% - 强调文字颜色 6 2 2 4 3" xfId="28928"/>
    <cellStyle name="常规 3 9 2 2 4" xfId="28929"/>
    <cellStyle name="常规 3 9 2 2 5 2" xfId="28930"/>
    <cellStyle name="60% - 强调文字颜色 6 2 2 4 4 2" xfId="28931"/>
    <cellStyle name="常规 3 2 3 2 4 7" xfId="28932"/>
    <cellStyle name="输入 2 3 2 2 2" xfId="28933"/>
    <cellStyle name="常规 2 4 2 2 2 2 2 2 2" xfId="28934"/>
    <cellStyle name="常规 15 4 4 4 2 2" xfId="28935"/>
    <cellStyle name="常规 3 9 2 2 6 2" xfId="28936"/>
    <cellStyle name="常规 28 3 6 2 2" xfId="28937"/>
    <cellStyle name="常规 9 2 8 2" xfId="28938"/>
    <cellStyle name="检查单元格 2 8 2 2" xfId="28939"/>
    <cellStyle name="20% - 强调文字颜色 4 15 2" xfId="28940"/>
    <cellStyle name="20% - 强调文字颜色 4 20 2" xfId="28941"/>
    <cellStyle name="常规 6 2 2 3_总表  _1 2" xfId="28942"/>
    <cellStyle name="60% - 强调文字颜色 6 2 2 5 3 2" xfId="28943"/>
    <cellStyle name="常规 3 9 2 3 4 2" xfId="28944"/>
    <cellStyle name="计算 2 2 5 2" xfId="28945"/>
    <cellStyle name="常规 7 3 3 4 2 8" xfId="28946"/>
    <cellStyle name="强调文字颜色 3 2 3 2 4 3" xfId="28947"/>
    <cellStyle name="常规 53 4 5" xfId="28948"/>
    <cellStyle name="常规 48 4 5" xfId="28949"/>
    <cellStyle name="常规 2 2 2 3 2 6" xfId="28950"/>
    <cellStyle name="常规 18 2 4 3" xfId="28951"/>
    <cellStyle name="常规 23 2 4 3" xfId="28952"/>
    <cellStyle name="常规 3 9 2 3 4 3" xfId="28953"/>
    <cellStyle name="60% - 强调文字颜色 6 2 2 5 3 3" xfId="28954"/>
    <cellStyle name="常规 3 9 2 3 5" xfId="28955"/>
    <cellStyle name="60% - 强调文字颜色 6 2 2 5 4" xfId="28956"/>
    <cellStyle name="常规 3 9 2 3 5 2" xfId="28957"/>
    <cellStyle name="60% - 强调文字颜色 6 2 2 5 4 2" xfId="28958"/>
    <cellStyle name="输入 2 3 3 2" xfId="28959"/>
    <cellStyle name="常规 3 9 2 3 6" xfId="28960"/>
    <cellStyle name="常规 2 4 2 2 2 2 3 2" xfId="28961"/>
    <cellStyle name="常规 15 4 4 5 2" xfId="28962"/>
    <cellStyle name="60% - 强调文字颜色 6 2 2 5 5" xfId="28963"/>
    <cellStyle name="常规 28 3 7 2" xfId="28964"/>
    <cellStyle name="常规 3 3 3 4 4 2 2" xfId="28965"/>
    <cellStyle name="常规 3 9 2 3 7 2" xfId="28966"/>
    <cellStyle name="常规 2 6 4 2" xfId="28967"/>
    <cellStyle name="强调文字颜色 6 2 2 2 2 3" xfId="28968"/>
    <cellStyle name="常规 7 5 2 2 2" xfId="28969"/>
    <cellStyle name="常规 3 9 2 4" xfId="28970"/>
    <cellStyle name="好 2 2 10" xfId="28971"/>
    <cellStyle name="强调文字颜色 6 2 5 2 2" xfId="28972"/>
    <cellStyle name="60% - 强调文字颜色 6 2 2 6 2" xfId="28973"/>
    <cellStyle name="常规 3 9 2 4 3" xfId="28974"/>
    <cellStyle name="常规 2 2 7 4 6 2" xfId="28975"/>
    <cellStyle name="常规 6 3 3 2 3 3 3" xfId="28976"/>
    <cellStyle name="常规 6 3 3 2 3 4 3" xfId="28977"/>
    <cellStyle name="常规 7 5 2 2 7" xfId="28978"/>
    <cellStyle name="常规 3 13 6 2" xfId="28979"/>
    <cellStyle name="常规 15 2 4 2 3 2" xfId="28980"/>
    <cellStyle name="常规 3 9 2 9" xfId="28981"/>
    <cellStyle name="常规 8 5 2 5" xfId="28982"/>
    <cellStyle name="适中 2 2 7 3" xfId="28983"/>
    <cellStyle name="输出 2 2 2 4 3" xfId="28984"/>
    <cellStyle name="常规 3 9 3" xfId="28985"/>
    <cellStyle name="常规 3 9 3 2" xfId="28986"/>
    <cellStyle name="常规 3 9 3 2 2" xfId="28987"/>
    <cellStyle name="常规 2 2 2 2 2 5 6 2" xfId="28988"/>
    <cellStyle name="常规 59 4 2 2 2" xfId="28989"/>
    <cellStyle name="常规 3 9 3 2 5" xfId="28990"/>
    <cellStyle name="常规 9 2 2 3 4" xfId="28991"/>
    <cellStyle name="常规 6 6 2 4 3 2 2" xfId="28992"/>
    <cellStyle name="常规 2 2 2 7 2 2" xfId="28993"/>
    <cellStyle name="常规 3 9 3 4" xfId="28994"/>
    <cellStyle name="常规 10 3 2 4 2 2 2" xfId="28995"/>
    <cellStyle name="常规 7 5 2 3 2 3" xfId="28996"/>
    <cellStyle name="常规 6 9 2 2 3 5" xfId="28997"/>
    <cellStyle name="常规 2 2 7 5 6 2" xfId="28998"/>
    <cellStyle name="60% - 强调文字颜色 6 2 3 6 2" xfId="28999"/>
    <cellStyle name="常规 3 9 3 4 3" xfId="29000"/>
    <cellStyle name="常规 6 9 3 4 3" xfId="29001"/>
    <cellStyle name="常规 5 3 2 7" xfId="29002"/>
    <cellStyle name="常规 5 2 8 6" xfId="29003"/>
    <cellStyle name="强调文字颜色 6 2 6 2 2" xfId="29004"/>
    <cellStyle name="常规 6 5 3 2 4 6" xfId="29005"/>
    <cellStyle name="常规 3 9 3 5" xfId="29006"/>
    <cellStyle name="常规 9 8 2 2 2" xfId="29007"/>
    <cellStyle name="常规 4 3 3 2 3 4" xfId="29008"/>
    <cellStyle name="常规 3 9 3 7 2" xfId="29009"/>
    <cellStyle name="常规 3 9 3 8" xfId="29010"/>
    <cellStyle name="常规 3 9 4" xfId="29011"/>
    <cellStyle name="常规 3 9 4 2" xfId="29012"/>
    <cellStyle name="常规 7 4 3 2 2 5 2" xfId="29013"/>
    <cellStyle name="常规 3 9 4 6" xfId="29014"/>
    <cellStyle name="常规 7 2 4 2 4 5 2" xfId="29015"/>
    <cellStyle name="常规 6 2 3 8" xfId="29016"/>
    <cellStyle name="常规 3 9 4 7" xfId="29017"/>
    <cellStyle name="常规 2 3 3 5 2 4 2 2" xfId="29018"/>
    <cellStyle name="常规 3 9 4 7 2" xfId="29019"/>
    <cellStyle name="常规 3 9 4 8" xfId="29020"/>
    <cellStyle name="常规 3 9 5" xfId="29021"/>
    <cellStyle name="常规 8 2 3 2 3" xfId="29022"/>
    <cellStyle name="常规 3 9 5 5 3" xfId="29023"/>
    <cellStyle name="60% - 强调文字颜色 5 2 3 8" xfId="29024"/>
    <cellStyle name="常规 3 9 5 6 2" xfId="29025"/>
    <cellStyle name="常规 3 9 5 7 2" xfId="29026"/>
    <cellStyle name="常规 7 2 3 2 3 3 2 2" xfId="29027"/>
    <cellStyle name="常规 24 7 2 2" xfId="29028"/>
    <cellStyle name="常规 3 9 6" xfId="29029"/>
    <cellStyle name="常规 3 9 7" xfId="29030"/>
    <cellStyle name="强调文字颜色 6 2 2 2 7 2" xfId="29031"/>
    <cellStyle name="常规 3 9 7 3" xfId="29032"/>
    <cellStyle name="常规 2 5 8 2 2" xfId="29033"/>
    <cellStyle name="常规 3 9 8 2 2" xfId="29034"/>
    <cellStyle name="常规 8 2 2 2 4 5" xfId="29035"/>
    <cellStyle name="注释 2 2 2 2 3" xfId="29036"/>
    <cellStyle name="常规 3 9 9 2 2" xfId="29037"/>
    <cellStyle name="强调文字颜色 6 2 2 2 9 2" xfId="29038"/>
    <cellStyle name="常规 2 4 4 3 3 2" xfId="29039"/>
    <cellStyle name="常规 3 9 9 3" xfId="29040"/>
    <cellStyle name="常规 6 7 2 2 3" xfId="29041"/>
    <cellStyle name="常规 6 7 2 2 3 2" xfId="29042"/>
    <cellStyle name="常规 6 7 2 2 4" xfId="29043"/>
    <cellStyle name="常规 8 2 4 4 6" xfId="29044"/>
    <cellStyle name="常规 6 10 3 3 5" xfId="29045"/>
    <cellStyle name="常规 30 10 4" xfId="29046"/>
    <cellStyle name="注释 2 10" xfId="29047"/>
    <cellStyle name="常规 67 2 2 2" xfId="29048"/>
    <cellStyle name="常规 8 5 2 5 3" xfId="29049"/>
    <cellStyle name="常规 7 2 3 3 2 2 2 2" xfId="29050"/>
    <cellStyle name="常规 4 2 5 2 3 2" xfId="29051"/>
    <cellStyle name="常规 6 6 3 2 3 4 2 2" xfId="29052"/>
    <cellStyle name="常规 8 3 2 3 4 3" xfId="29053"/>
    <cellStyle name="常规 6 7 4 2 3" xfId="29054"/>
    <cellStyle name="强调文字颜色 4 2 2 2 6" xfId="29055"/>
    <cellStyle name="常规 3 4 2 3 5 3" xfId="29056"/>
    <cellStyle name="强调文字颜色 4 2 3 2 3 2" xfId="29057"/>
    <cellStyle name="常规 30 8 3 2" xfId="29058"/>
    <cellStyle name="强调文字颜色 4 2 3 6 2 2" xfId="29059"/>
    <cellStyle name="强调文字颜色 4 2 3 3 2" xfId="29060"/>
    <cellStyle name="常规 30 9 2" xfId="29061"/>
    <cellStyle name="常规 8 3 2 4 5" xfId="29062"/>
    <cellStyle name="常规 6 7 5 3" xfId="29063"/>
    <cellStyle name="常规 2 2 4 2 4 2 2" xfId="29064"/>
    <cellStyle name="常规 6 3 4 2 2 3" xfId="29065"/>
    <cellStyle name="常规 6 7 2 2 2 7" xfId="29066"/>
    <cellStyle name="常规 3 2 4 2 5 2" xfId="29067"/>
    <cellStyle name="常规 6 6 2 2 2 4 4 2" xfId="29068"/>
    <cellStyle name="常规 2 6 2 3" xfId="29069"/>
    <cellStyle name="常规 3 4 2 4 4 3" xfId="29070"/>
    <cellStyle name="强调文字颜色 4 2 3 3 2 2" xfId="29071"/>
    <cellStyle name="常规 30 9 2 2" xfId="29072"/>
    <cellStyle name="常规 4 2 4 6 3" xfId="29073"/>
    <cellStyle name="强调文字颜色 4 2 3 3 2 2 2" xfId="29074"/>
    <cellStyle name="常规 30 9 2 2 2" xfId="29075"/>
    <cellStyle name="强调文字颜色 1 2 2 2 6 2 2" xfId="29076"/>
    <cellStyle name="强调文字颜色 4 2 3 3 3" xfId="29077"/>
    <cellStyle name="常规 30 9 3" xfId="29078"/>
    <cellStyle name="注释 2 2 2 7 2 2" xfId="29079"/>
    <cellStyle name="常规 6 2 2 6 2" xfId="29080"/>
    <cellStyle name="常规 6 3 4 2 3 3" xfId="29081"/>
    <cellStyle name="常规 2 2 4 2 4 3 2" xfId="29082"/>
    <cellStyle name="常规 3 2 5 4 4 3" xfId="29083"/>
    <cellStyle name="常规 3 4 2 4 5 3" xfId="29084"/>
    <cellStyle name="强调文字颜色 4 2 3 3 3 2" xfId="29085"/>
    <cellStyle name="常规 30 9 3 2" xfId="29086"/>
    <cellStyle name="强调文字颜色 4 2 3 3 4" xfId="29087"/>
    <cellStyle name="常规 30 9 4" xfId="29088"/>
    <cellStyle name="常规 13 3 2 3 2 2" xfId="29089"/>
    <cellStyle name="常规 32 2 3 4 3" xfId="29090"/>
    <cellStyle name="常规 4 3 2 2 3 4 2" xfId="29091"/>
    <cellStyle name="常规 5 4 3 4 3" xfId="29092"/>
    <cellStyle name="常规 2 4 2 5 6 2" xfId="29093"/>
    <cellStyle name="常规 32 2 3 6" xfId="29094"/>
    <cellStyle name="常规 2 3 5 2 3 3 2" xfId="29095"/>
    <cellStyle name="常规 8 2 3 2 2 7 2" xfId="29096"/>
    <cellStyle name="常规 4 2 2 3 2 3 3 2 2" xfId="29097"/>
    <cellStyle name="常规 35" xfId="29098"/>
    <cellStyle name="常规 40" xfId="29099"/>
    <cellStyle name="常规 3 6 3 2 5 3" xfId="29100"/>
    <cellStyle name="常规 6 7 4 2 3 2" xfId="29101"/>
    <cellStyle name="强调文字颜色 4 2 2 2 6 2" xfId="29102"/>
    <cellStyle name="强调文字颜色 3 2 3 5 2 2" xfId="29103"/>
    <cellStyle name="常规 35 2 3 2 3" xfId="29104"/>
    <cellStyle name="常规 40 2 3 2 3" xfId="29105"/>
    <cellStyle name="40% - 强调文字颜色 1 2 2 5 2 3" xfId="29106"/>
    <cellStyle name="常规 35 2 3 3" xfId="29107"/>
    <cellStyle name="常规 40 2 3 3" xfId="29108"/>
    <cellStyle name="常规 6 2 6 2 2 2" xfId="29109"/>
    <cellStyle name="常规 6 2 2 3 10" xfId="29110"/>
    <cellStyle name="常规 35 2 3 3 2 2" xfId="29111"/>
    <cellStyle name="常规 40 2 3 3 2 2" xfId="29112"/>
    <cellStyle name="常规 35 2 3 3 3" xfId="29113"/>
    <cellStyle name="常规 40 2 3 3 3" xfId="29114"/>
    <cellStyle name="常规 15 6 3 2" xfId="29115"/>
    <cellStyle name="常规 35 2 4" xfId="29116"/>
    <cellStyle name="常规 40 2 4" xfId="29117"/>
    <cellStyle name="40% - 强调文字颜色 1 2 2 5 3" xfId="29118"/>
    <cellStyle name="常规 6 4 2 2 2 3 3" xfId="29119"/>
    <cellStyle name="常规 5 2 2 2 2 3 4 2" xfId="29120"/>
    <cellStyle name="警告文本 2 3 4 2 2" xfId="29121"/>
    <cellStyle name="常规 4 5 3 2 5" xfId="29122"/>
    <cellStyle name="常规 3 4 3 2 6 3" xfId="29123"/>
    <cellStyle name="常规 6 12 7 2" xfId="29124"/>
    <cellStyle name="强调文字颜色 4 2 2 2 7 2 2" xfId="29125"/>
    <cellStyle name="常规 7 4 2 8 2 3" xfId="29126"/>
    <cellStyle name="常规 57 4 4 2 2" xfId="29127"/>
    <cellStyle name="常规 5 2 2 2 2 3 5" xfId="29128"/>
    <cellStyle name="40% - 强调文字颜色 1 2 2 5 3 3" xfId="29129"/>
    <cellStyle name="常规 35 2 4 3" xfId="29130"/>
    <cellStyle name="常规 40 2 4 3" xfId="29131"/>
    <cellStyle name="常规 6 4 2 4 6 3" xfId="29132"/>
    <cellStyle name="常规 6 2 6 2 3 2" xfId="29133"/>
    <cellStyle name="常规 8 2 3 4 4" xfId="29134"/>
    <cellStyle name="常规 5 8 5 2" xfId="29135"/>
    <cellStyle name="常规 6 3 3 3 2 2" xfId="29136"/>
    <cellStyle name="标题 5 2 3" xfId="29137"/>
    <cellStyle name="常规 54 2 2 2 2" xfId="29138"/>
    <cellStyle name="常规 49 2 2 2 2" xfId="29139"/>
    <cellStyle name="常规 6 2 2 5 5" xfId="29140"/>
    <cellStyle name="好 3 2" xfId="29141"/>
    <cellStyle name="常规 2 7 3 2 3 2" xfId="29142"/>
    <cellStyle name="常规 3 3 2 9 3" xfId="29143"/>
    <cellStyle name="常规 54 2 2 2 2 2" xfId="29144"/>
    <cellStyle name="常规 49 2 2 2 2 2" xfId="29145"/>
    <cellStyle name="好 3 2 2" xfId="29146"/>
    <cellStyle name="常规 6 2 2 5 5 2" xfId="29147"/>
    <cellStyle name="常规 54 2 2 2 3" xfId="29148"/>
    <cellStyle name="常规 49 2 2 2 3" xfId="29149"/>
    <cellStyle name="常规 6 2 2 5 6" xfId="29150"/>
    <cellStyle name="好 3 3" xfId="29151"/>
    <cellStyle name="常规 17 2 4 6 2" xfId="29152"/>
    <cellStyle name="常规 8 5 2 2" xfId="29153"/>
    <cellStyle name="常规 2 7 3 2 3 3" xfId="29154"/>
    <cellStyle name="常规 35 2 5 3" xfId="29155"/>
    <cellStyle name="常规 40 2 5 3" xfId="29156"/>
    <cellStyle name="40% - 强调文字颜色 1 2 2 5 4 3" xfId="29157"/>
    <cellStyle name="常规 9 3 3 8 2" xfId="29158"/>
    <cellStyle name="常规 6 3 3 3 2 3" xfId="29159"/>
    <cellStyle name="标题 5 2 4" xfId="29160"/>
    <cellStyle name="强调文字颜色 4 2 2 2 9 2" xfId="29161"/>
    <cellStyle name="常规 3 2 5 5" xfId="29162"/>
    <cellStyle name="常规 7 2 2 3 2 2 6" xfId="29163"/>
    <cellStyle name="常规 8 3 3 2 2 3 3" xfId="29164"/>
    <cellStyle name="常规 6 3 3 3 2 3 2 2" xfId="29165"/>
    <cellStyle name="常规 4 2 2 4 4 2 2" xfId="29166"/>
    <cellStyle name="常规 37 3 2 2" xfId="29167"/>
    <cellStyle name="常规 42 3 2 2" xfId="29168"/>
    <cellStyle name="强调文字颜色 4 2 2 2 9 3" xfId="29169"/>
    <cellStyle name="常规 54 2 3 2 3" xfId="29170"/>
    <cellStyle name="常规 49 2 3 2 3" xfId="29171"/>
    <cellStyle name="常规 6 2 3 5 6" xfId="29172"/>
    <cellStyle name="解释性文本 2 3 2" xfId="29173"/>
    <cellStyle name="常规 35 4" xfId="29174"/>
    <cellStyle name="常规 40 4" xfId="29175"/>
    <cellStyle name="解释性文本 2 3 4 2 2" xfId="29176"/>
    <cellStyle name="常规 35 6 2 2" xfId="29177"/>
    <cellStyle name="常规 40 6 2 2" xfId="29178"/>
    <cellStyle name="解释性文本 2 3 5 3" xfId="29179"/>
    <cellStyle name="常规 35 7 3" xfId="29180"/>
    <cellStyle name="常规 40 7 3" xfId="29181"/>
    <cellStyle name="常规 4 5 4 5" xfId="29182"/>
    <cellStyle name="常规 6 3 4 2 2 2 2" xfId="29183"/>
    <cellStyle name="强调文字颜色 4 2 3 2 5" xfId="29184"/>
    <cellStyle name="常规 13 4 3 2 2" xfId="29185"/>
    <cellStyle name="常规 7 4 3 5 2" xfId="29186"/>
    <cellStyle name="好 2 2 4 2 2 2" xfId="29187"/>
    <cellStyle name="常规 36 2 2 2" xfId="29188"/>
    <cellStyle name="常规 41 2 2 2" xfId="29189"/>
    <cellStyle name="常规 36 2 2 3 2" xfId="29190"/>
    <cellStyle name="常规 41 2 2 3 2" xfId="29191"/>
    <cellStyle name="常规 6 2 2 4 2 5" xfId="29192"/>
    <cellStyle name="常规 6 6 3 3 4 3 3" xfId="29193"/>
    <cellStyle name="常规 36 2 2 3 2 2" xfId="29194"/>
    <cellStyle name="常规 41 2 2 3 2 2" xfId="29195"/>
    <cellStyle name="常规 2 5 3 3" xfId="29196"/>
    <cellStyle name="常规 6 6 2 2 2 3 5 2" xfId="29197"/>
    <cellStyle name="常规 21 5 5 2 2" xfId="29198"/>
    <cellStyle name="常规 7 2 2 2 4 5" xfId="29199"/>
    <cellStyle name="常规 8 3 3 2 3 2 2" xfId="29200"/>
    <cellStyle name="常规 6 2 2 4 3 5" xfId="29201"/>
    <cellStyle name="常规 36 2 2 4 2" xfId="29202"/>
    <cellStyle name="常规 41 2 2 4 2" xfId="29203"/>
    <cellStyle name="常规 5 5 3 2 6" xfId="29204"/>
    <cellStyle name="常规 8 3 3 2 3 3 2" xfId="29205"/>
    <cellStyle name="常规 3 4 2 6 2 2" xfId="29206"/>
    <cellStyle name="常规 8 2 3 2 5 2 2" xfId="29207"/>
    <cellStyle name="常规 36 2 2 5 2" xfId="29208"/>
    <cellStyle name="常规 41 2 2 5 2" xfId="29209"/>
    <cellStyle name="强调文字颜色 2 2 8 3" xfId="29210"/>
    <cellStyle name="常规 3 3 4 4 5 2 2" xfId="29211"/>
    <cellStyle name="常规 6 7 3 2 3 3 2" xfId="29212"/>
    <cellStyle name="常规 7 2 3 4 2 2 2 3" xfId="29213"/>
    <cellStyle name="常规 15 2 2 2 6 3" xfId="29214"/>
    <cellStyle name="强调文字颜色 1 2 9 2" xfId="29215"/>
    <cellStyle name="强调文字颜色 6 2 2 2 6" xfId="29216"/>
    <cellStyle name="常规 8 3 3 2 3 4 2" xfId="29217"/>
    <cellStyle name="好 2 2 5" xfId="29218"/>
    <cellStyle name="常规 36 2 2 6 2" xfId="29219"/>
    <cellStyle name="常规 6 2 2 2 3 2 2" xfId="29220"/>
    <cellStyle name="常规 6 6 3 2 4 2" xfId="29221"/>
    <cellStyle name="强调文字颜色 4 2 3 2 6" xfId="29222"/>
    <cellStyle name="常规 5 2 2 3 2 2 4 2" xfId="29223"/>
    <cellStyle name="常规 36 2 3 2 2" xfId="29224"/>
    <cellStyle name="常规 41 2 3 2 2" xfId="29225"/>
    <cellStyle name="常规 5 2 2 3 2 2 5" xfId="29226"/>
    <cellStyle name="常规 36 2 3 3 2" xfId="29227"/>
    <cellStyle name="常规 41 2 3 3 2" xfId="29228"/>
    <cellStyle name="常规 2 2 3 2 3 3 5 2" xfId="29229"/>
    <cellStyle name="常规 9 2 5 3 2 2" xfId="29230"/>
    <cellStyle name="常规 5 2 2 3 2 2 6" xfId="29231"/>
    <cellStyle name="常规 6 8 3 2 2 2" xfId="29232"/>
    <cellStyle name="常规 7 2 2 3 4 5" xfId="29233"/>
    <cellStyle name="常规 8 3 3 2 4 2 2" xfId="29234"/>
    <cellStyle name="常规 36 2 3 4 2" xfId="29235"/>
    <cellStyle name="常规 41 2 3 4 2" xfId="29236"/>
    <cellStyle name="常规 2 3 2 3 2 2 2 2" xfId="29237"/>
    <cellStyle name="常规 10 4 4 4 2 2" xfId="29238"/>
    <cellStyle name="常规 6 8 3 2 3" xfId="29239"/>
    <cellStyle name="常规 8 3 3 2 4 3" xfId="29240"/>
    <cellStyle name="常规 8 2 3 2 6 2" xfId="29241"/>
    <cellStyle name="常规 36 2 3 5" xfId="29242"/>
    <cellStyle name="常规 41 2 3 5" xfId="29243"/>
    <cellStyle name="常规 36 2 3 5 2" xfId="29244"/>
    <cellStyle name="常规 8 2 3 2 6 2 2" xfId="29245"/>
    <cellStyle name="常规 5 2 3 3 3 3 2" xfId="29246"/>
    <cellStyle name="常规 36 2 3 6" xfId="29247"/>
    <cellStyle name="常规 8 2 3 2 6 3" xfId="29248"/>
    <cellStyle name="常规 6 9 2 2 2 2 2 2" xfId="29249"/>
    <cellStyle name="常规 7 8 4 4 2" xfId="29250"/>
    <cellStyle name="常规 7 3 3 6" xfId="29251"/>
    <cellStyle name="好 2 2 3 2 3" xfId="29252"/>
    <cellStyle name="常规 7 3 3 4 2 5 2" xfId="29253"/>
    <cellStyle name="常规 8 2 2 3 2 2 2 3" xfId="29254"/>
    <cellStyle name="常规 7 4 3 8 2 3" xfId="29255"/>
    <cellStyle name="常规 5 2 2 3 2 3 5" xfId="29256"/>
    <cellStyle name="常规 6 3 3 4 2 2" xfId="29257"/>
    <cellStyle name="常规 3 12" xfId="29258"/>
    <cellStyle name="常规 6 3 3 4 2 2 2" xfId="29259"/>
    <cellStyle name="常规 3 2 3 3 4 4 2" xfId="29260"/>
    <cellStyle name="常规 7 3 4 6" xfId="29261"/>
    <cellStyle name="好 2 2 3 3 3" xfId="29262"/>
    <cellStyle name="常规 7 3 3 4 2 6 2" xfId="29263"/>
    <cellStyle name="常规 8 2 2 3 2 2 3 3" xfId="29264"/>
    <cellStyle name="常规 36 2 5 2" xfId="29265"/>
    <cellStyle name="常规 41 2 5 2" xfId="29266"/>
    <cellStyle name="常规 6 3 3 4 2 2 3" xfId="29267"/>
    <cellStyle name="检查单元格 2 3 2" xfId="29268"/>
    <cellStyle name="常规 36 2 5 3" xfId="29269"/>
    <cellStyle name="常规 41 2 5 3" xfId="29270"/>
    <cellStyle name="常规 8 5 2 3 3 2" xfId="29271"/>
    <cellStyle name="常规 49 3 2 3" xfId="29272"/>
    <cellStyle name="常规 54 3 2 3" xfId="29273"/>
    <cellStyle name="常规 21 2 3 2 3 3 2 2" xfId="29274"/>
    <cellStyle name="60% - 强调文字颜色 4 2 2 2 3 2" xfId="29275"/>
    <cellStyle name="常规 36 2 6" xfId="29276"/>
    <cellStyle name="常规 41 2 6" xfId="29277"/>
    <cellStyle name="常规 6 3 3 4 2 3 2 2" xfId="29278"/>
    <cellStyle name="常规 6 3 3 4 2 3 3" xfId="29279"/>
    <cellStyle name="检查单元格 2 4 2" xfId="29280"/>
    <cellStyle name="常规 36 2 6 3" xfId="29281"/>
    <cellStyle name="常规 41 2 6 3" xfId="29282"/>
    <cellStyle name="常规 7 7 2 5 2" xfId="29283"/>
    <cellStyle name="常规 6 3 3 4 2 4" xfId="29284"/>
    <cellStyle name="警告文本 2 2 2 6" xfId="29285"/>
    <cellStyle name="汇总 2 3 3 3 3" xfId="29286"/>
    <cellStyle name="常规 7 7 2 5 2 2" xfId="29287"/>
    <cellStyle name="常规 6 3 3 4 2 4 2" xfId="29288"/>
    <cellStyle name="常规 5 2 5 6 3" xfId="29289"/>
    <cellStyle name="常规 6 3 4 2" xfId="29290"/>
    <cellStyle name="常规 43 3 3 2" xfId="29291"/>
    <cellStyle name="常规 38 3 3 2" xfId="29292"/>
    <cellStyle name="常规 3 4 2 3 6" xfId="29293"/>
    <cellStyle name="常规 2 6 4 2 2 2 3" xfId="29294"/>
    <cellStyle name="常规 37 2 6" xfId="29295"/>
    <cellStyle name="常规 42 2 6" xfId="29296"/>
    <cellStyle name="常规 7 3 3 3 2 5 2" xfId="29297"/>
    <cellStyle name="常规 7 4 3 8 2 2" xfId="29298"/>
    <cellStyle name="常规 5 2 2 3 2 3 4" xfId="29299"/>
    <cellStyle name="常规 36 2 8" xfId="29300"/>
    <cellStyle name="常规 41 2 8" xfId="29301"/>
    <cellStyle name="常规 22 5 3" xfId="29302"/>
    <cellStyle name="常规 17 5 3" xfId="29303"/>
    <cellStyle name="20% - 强调文字颜色 6 2 6 5" xfId="29304"/>
    <cellStyle name="常规 11 7 2 2 2" xfId="29305"/>
    <cellStyle name="常规 2 3 2 4 7" xfId="29306"/>
    <cellStyle name="常规 2 3 4 2 2 4" xfId="29307"/>
    <cellStyle name="常规 5 5 3 3 4 2" xfId="29308"/>
    <cellStyle name="常规 7 2 5 2 7" xfId="29309"/>
    <cellStyle name="常规 36 3 2 2 2" xfId="29310"/>
    <cellStyle name="常规 41 3 2 2 2" xfId="29311"/>
    <cellStyle name="常规 36 3 3 2" xfId="29312"/>
    <cellStyle name="常规 41 3 3 2" xfId="29313"/>
    <cellStyle name="常规 7 2 6 2 7" xfId="29314"/>
    <cellStyle name="常规 36 3 3 2 2" xfId="29315"/>
    <cellStyle name="常规 41 3 3 2 2" xfId="29316"/>
    <cellStyle name="常规 54 6" xfId="29317"/>
    <cellStyle name="常规 49 6" xfId="29318"/>
    <cellStyle name="常规 2 11 2" xfId="29319"/>
    <cellStyle name="常规 36 3 3 3" xfId="29320"/>
    <cellStyle name="常规 41 3 3 3" xfId="29321"/>
    <cellStyle name="20% - 强调文字颜色 1 17" xfId="29322"/>
    <cellStyle name="常规 2 2 2 2 2 2 4 4 2 2" xfId="29323"/>
    <cellStyle name="常规 7 7 2 6 2" xfId="29324"/>
    <cellStyle name="常规 6 3 3 4 3 4" xfId="29325"/>
    <cellStyle name="常规 9 5 4 6 3" xfId="29326"/>
    <cellStyle name="常规 5 2 2 3 2 4 3" xfId="29327"/>
    <cellStyle name="常规 36 3 7" xfId="29328"/>
    <cellStyle name="常规 21 5 6 2" xfId="29329"/>
    <cellStyle name="常规 3 2 4 2 6" xfId="29330"/>
    <cellStyle name="常规 6 6 2 2 2 4 5" xfId="29331"/>
    <cellStyle name="解释性文本 2 4 2" xfId="29332"/>
    <cellStyle name="常规 36 4" xfId="29333"/>
    <cellStyle name="常规 41 4" xfId="29334"/>
    <cellStyle name="常规 36 4 2 2 2" xfId="29335"/>
    <cellStyle name="常规 41 4 2 2 2" xfId="29336"/>
    <cellStyle name="常规 5 3 3 2 2 5" xfId="29337"/>
    <cellStyle name="常规 36 4 3 2" xfId="29338"/>
    <cellStyle name="常规 41 4 3 2" xfId="29339"/>
    <cellStyle name="常规 7 4 4 2 2 4 2 3" xfId="29340"/>
    <cellStyle name="常规 6 2 2 3 2 3 4 2" xfId="29341"/>
    <cellStyle name="检查单元格 2 4 3" xfId="29342"/>
    <cellStyle name="常规 5 3 3 2 2 5 2" xfId="29343"/>
    <cellStyle name="常规 36 4 3 2 2" xfId="29344"/>
    <cellStyle name="常规 41 4 3 2 2" xfId="29345"/>
    <cellStyle name="常规 29 2 2 5 2 2" xfId="29346"/>
    <cellStyle name="常规 34 2 2 5 2 2" xfId="29347"/>
    <cellStyle name="常规 7 2 9 4 2" xfId="29348"/>
    <cellStyle name="常规 3 2 2 6 2 2 2" xfId="29349"/>
    <cellStyle name="检查单元格 2 4 3 2" xfId="29350"/>
    <cellStyle name="常规 5 3 3 2 2 6" xfId="29351"/>
    <cellStyle name="常规 36 4 3 3" xfId="29352"/>
    <cellStyle name="常规 41 4 3 3" xfId="29353"/>
    <cellStyle name="常规 34 2 2 5 3" xfId="29354"/>
    <cellStyle name="常规 29 2 2 5 3" xfId="29355"/>
    <cellStyle name="常规 7 2 9 5" xfId="29356"/>
    <cellStyle name="常规 3 2 2 6 2 3" xfId="29357"/>
    <cellStyle name="检查单元格 2 4 4" xfId="29358"/>
    <cellStyle name="常规 7 3 3 2 5 3" xfId="29359"/>
    <cellStyle name="常规 36 4 4 2 2" xfId="29360"/>
    <cellStyle name="常规 41 4 4 2 2" xfId="29361"/>
    <cellStyle name="常规 6 7 9" xfId="29362"/>
    <cellStyle name="常规 4 3 2 3 5 2 2" xfId="29363"/>
    <cellStyle name="常规 36 4 4 3" xfId="29364"/>
    <cellStyle name="常规 41 4 4 3" xfId="29365"/>
    <cellStyle name="货币 2 3 2" xfId="29366"/>
    <cellStyle name="常规 6 5 3 2 3 2 3" xfId="29367"/>
    <cellStyle name="常规 6 11 4 2 2" xfId="29368"/>
    <cellStyle name="常规 6 3 3 4 4 2 2" xfId="29369"/>
    <cellStyle name="常规 7 3 2 3 7" xfId="29370"/>
    <cellStyle name="常规 5 5 3 2 2 3" xfId="29371"/>
    <cellStyle name="常规 49 3 4 2 2" xfId="29372"/>
    <cellStyle name="常规 54 3 4 2 2" xfId="29373"/>
    <cellStyle name="解释性文本 2 4 3" xfId="29374"/>
    <cellStyle name="常规 36 5" xfId="29375"/>
    <cellStyle name="常规 41 5" xfId="29376"/>
    <cellStyle name="常规 41 5 2 2" xfId="29377"/>
    <cellStyle name="常规 36 5 2 2" xfId="29378"/>
    <cellStyle name="解释性文本 2 4 3 2 2" xfId="29379"/>
    <cellStyle name="常规 2 5 3 2 7 2" xfId="29380"/>
    <cellStyle name="输出 2 2 4 3 3" xfId="29381"/>
    <cellStyle name="常规 5 8 3" xfId="29382"/>
    <cellStyle name="常规 37 2 2 2 3" xfId="29383"/>
    <cellStyle name="常规 42 2 2 2 3" xfId="29384"/>
    <cellStyle name="常规 3 2 3 2 7 2 2" xfId="29385"/>
    <cellStyle name="注释 2 15" xfId="29386"/>
    <cellStyle name="常规 7 2 4 6 6" xfId="29387"/>
    <cellStyle name="常规 5 6 2 3 5" xfId="29388"/>
    <cellStyle name="常规 6 3 2 4 2 6" xfId="29389"/>
    <cellStyle name="常规 37 2 2 3 3" xfId="29390"/>
    <cellStyle name="常规 42 2 2 3 3" xfId="29391"/>
    <cellStyle name="检查单元格 2 3 10 2" xfId="29392"/>
    <cellStyle name="注释 2 3 9" xfId="29393"/>
    <cellStyle name="常规 9 2 3 2 7" xfId="29394"/>
    <cellStyle name="常规 4 11 3" xfId="29395"/>
    <cellStyle name="常规 3 3 2 2 2 2 5 2 2" xfId="29396"/>
    <cellStyle name="常规 37 2 2 4 3" xfId="29397"/>
    <cellStyle name="常规 42 2 2 4 3" xfId="29398"/>
    <cellStyle name="常规 42 2 2 5 2" xfId="29399"/>
    <cellStyle name="常规 37 2 2 5 2" xfId="29400"/>
    <cellStyle name="常规 8 2 4 2 5 2 2" xfId="29401"/>
    <cellStyle name="常规 5 2 2 2 2 3 3 2 2" xfId="29402"/>
    <cellStyle name="常规 37 2 2 5 3" xfId="29403"/>
    <cellStyle name="常规 37 2 3 2 3" xfId="29404"/>
    <cellStyle name="常规 42 2 3 2 3" xfId="29405"/>
    <cellStyle name="常规 37 2 3 3" xfId="29406"/>
    <cellStyle name="常规 42 2 3 3" xfId="29407"/>
    <cellStyle name="常规 37 2 3 3 3" xfId="29408"/>
    <cellStyle name="常规 42 2 3 3 3" xfId="29409"/>
    <cellStyle name="常规 37 2 3 4" xfId="29410"/>
    <cellStyle name="常规 42 2 3 4" xfId="29411"/>
    <cellStyle name="常规 2 2 5 4 4 3" xfId="29412"/>
    <cellStyle name="常规 3 15 3" xfId="29413"/>
    <cellStyle name="常规 3 7 2 2 4" xfId="29414"/>
    <cellStyle name="常规 6 2 11 3" xfId="29415"/>
    <cellStyle name="常规 37 2 3 4 3" xfId="29416"/>
    <cellStyle name="常规 37 2 3 5 2" xfId="29417"/>
    <cellStyle name="常规 8 2 4 2 6 2 2" xfId="29418"/>
    <cellStyle name="常规 2 2 5 5 3" xfId="29419"/>
    <cellStyle name="常规 37 2 4 2" xfId="29420"/>
    <cellStyle name="常规 42 2 4 2" xfId="29421"/>
    <cellStyle name="20% - 强调文字颜色 6 2 2 3 3 2" xfId="29422"/>
    <cellStyle name="常规 2 3 3 3 3 4 2" xfId="29423"/>
    <cellStyle name="常规 5 5 5 5" xfId="29424"/>
    <cellStyle name="常规 3 5 3 5 3" xfId="29425"/>
    <cellStyle name="常规 2 2 3 5 7 2" xfId="29426"/>
    <cellStyle name="常规 54 4 2 2" xfId="29427"/>
    <cellStyle name="常规 49 4 2 2" xfId="29428"/>
    <cellStyle name="常规 6 5 3 2 2 2 4 3" xfId="29429"/>
    <cellStyle name="强调文字颜色 2 2 2 3 2 2 2" xfId="29430"/>
    <cellStyle name="常规 3 3 2 3 2 2 5 3" xfId="29431"/>
    <cellStyle name="常规 37 2 5 2 2" xfId="29432"/>
    <cellStyle name="常规 42 2 5 2 2" xfId="29433"/>
    <cellStyle name="常规 2 2 4 5 5 2" xfId="29434"/>
    <cellStyle name="常规 3 6 3 3 3" xfId="29435"/>
    <cellStyle name="常规 37 2 7" xfId="29436"/>
    <cellStyle name="常规 42 2 7" xfId="29437"/>
    <cellStyle name="常规 7 3 3 3 2 5 3" xfId="29438"/>
    <cellStyle name="常规 2 3 2 2 2 3 4 2" xfId="29439"/>
    <cellStyle name="常规 7 4 3 4 4 3" xfId="29440"/>
    <cellStyle name="常规 37 3" xfId="29441"/>
    <cellStyle name="常规 42 3" xfId="29442"/>
    <cellStyle name="注释 2 3 8 2" xfId="29443"/>
    <cellStyle name="强调文字颜色 6 2 2 9" xfId="29444"/>
    <cellStyle name="常规 4 11 2 2" xfId="29445"/>
    <cellStyle name="常规 9 2 3 2 6 2" xfId="29446"/>
    <cellStyle name="常规 7 11 2" xfId="29447"/>
    <cellStyle name="强调文字颜色 5 2 2 2 8 3" xfId="29448"/>
    <cellStyle name="常规 37 3 3 3" xfId="29449"/>
    <cellStyle name="常规 42 3 3 3" xfId="29450"/>
    <cellStyle name="强调文字颜色 5 2 2 2 9 2" xfId="29451"/>
    <cellStyle name="常规 37 3 4 2" xfId="29452"/>
    <cellStyle name="常规 42 3 4 2" xfId="29453"/>
    <cellStyle name="常规 7 12 2" xfId="29454"/>
    <cellStyle name="强调文字颜色 5 2 2 2 9 3" xfId="29455"/>
    <cellStyle name="常规 4 3 2 4 4 2 2" xfId="29456"/>
    <cellStyle name="常规 37 3 4 3" xfId="29457"/>
    <cellStyle name="常规 42 3 4 3" xfId="29458"/>
    <cellStyle name="常规 49 4 3 2" xfId="29459"/>
    <cellStyle name="常规 54 4 3 2" xfId="29460"/>
    <cellStyle name="常规 37 3 5" xfId="29461"/>
    <cellStyle name="常规 42 3 5" xfId="29462"/>
    <cellStyle name="常规 49 4 3 2 2" xfId="29463"/>
    <cellStyle name="常规 54 4 3 2 2" xfId="29464"/>
    <cellStyle name="常规 6 4 3 5 5" xfId="29465"/>
    <cellStyle name="常规 2 3 2 10 2" xfId="29466"/>
    <cellStyle name="常规 2 3 2 2 2 3 4 3" xfId="29467"/>
    <cellStyle name="常规 37 4" xfId="29468"/>
    <cellStyle name="常规 42 4" xfId="29469"/>
    <cellStyle name="解释性文本 2 5 2" xfId="29470"/>
    <cellStyle name="解释性文本 2 5 2 2" xfId="29471"/>
    <cellStyle name="常规 37 4 2" xfId="29472"/>
    <cellStyle name="常规 42 4 2" xfId="29473"/>
    <cellStyle name="常规 6 3 2 4 2 4 3" xfId="29474"/>
    <cellStyle name="常规 37 4 2 2 2" xfId="29475"/>
    <cellStyle name="常规 42 4 2 2 2" xfId="29476"/>
    <cellStyle name="常规 9 5 3" xfId="29477"/>
    <cellStyle name="常规 3 7 2 3 6 2 2" xfId="29478"/>
    <cellStyle name="常规 37 4 2 3" xfId="29479"/>
    <cellStyle name="常规 42 4 2 3" xfId="29480"/>
    <cellStyle name="常规 6 7 2 2 3 5 2" xfId="29481"/>
    <cellStyle name="常规 7 2 3 3 2 2 4 3" xfId="29482"/>
    <cellStyle name="常规 4 12 2 2" xfId="29483"/>
    <cellStyle name="常规 9 2 3 3 6 2" xfId="29484"/>
    <cellStyle name="汇总 2 6 2" xfId="29485"/>
    <cellStyle name="常规 3 7 4 7 2" xfId="29486"/>
    <cellStyle name="常规 13 4 7" xfId="29487"/>
    <cellStyle name="常规 37 4 3 3" xfId="29488"/>
    <cellStyle name="常规 42 4 3 3" xfId="29489"/>
    <cellStyle name="常规 9 2 3 3 7 2" xfId="29490"/>
    <cellStyle name="常规 4 12 3 2" xfId="29491"/>
    <cellStyle name="常规 4 3 2 4 5 2 2" xfId="29492"/>
    <cellStyle name="常规 37 4 4 3" xfId="29493"/>
    <cellStyle name="常规 42 4 4 3" xfId="29494"/>
    <cellStyle name="常规 5 6 2 4 3" xfId="29495"/>
    <cellStyle name="常规 2 4 4 4 6 2" xfId="29496"/>
    <cellStyle name="常规 49 4 4 2" xfId="29497"/>
    <cellStyle name="常规 54 4 4 2" xfId="29498"/>
    <cellStyle name="常规 6 11" xfId="29499"/>
    <cellStyle name="常规 7 3 3 2 2 2 3" xfId="29500"/>
    <cellStyle name="常规 37 4 5" xfId="29501"/>
    <cellStyle name="常规 42 4 5" xfId="29502"/>
    <cellStyle name="常规 2 3 2 2 2 2 5" xfId="29503"/>
    <cellStyle name="常规 3 2 4 2 2 2 3" xfId="29504"/>
    <cellStyle name="常规 37 4 5 2" xfId="29505"/>
    <cellStyle name="常规 42 4 5 2" xfId="29506"/>
    <cellStyle name="常规 2 3 2 2 2 2 6" xfId="29507"/>
    <cellStyle name="常规 6 11 3" xfId="29508"/>
    <cellStyle name="常规 7 3 3 2 2 2 3 3" xfId="29509"/>
    <cellStyle name="常规 37 4 5 3" xfId="29510"/>
    <cellStyle name="常规 49 4 4 3" xfId="29511"/>
    <cellStyle name="常规 54 4 4 3" xfId="29512"/>
    <cellStyle name="常规 37 4 6" xfId="29513"/>
    <cellStyle name="常规 42 4 6" xfId="29514"/>
    <cellStyle name="常规 7 3 3 3 2 7 2" xfId="29515"/>
    <cellStyle name="常规 37 4 6 2" xfId="29516"/>
    <cellStyle name="常规 7 3 3 3 2 7 2 2" xfId="29517"/>
    <cellStyle name="常规 37 5" xfId="29518"/>
    <cellStyle name="常规 42 5" xfId="29519"/>
    <cellStyle name="解释性文本 2 5 3" xfId="29520"/>
    <cellStyle name="常规 37 5 2" xfId="29521"/>
    <cellStyle name="常规 42 5 2" xfId="29522"/>
    <cellStyle name="解释性文本 2 5 3 2" xfId="29523"/>
    <cellStyle name="常规 42 5 2 2" xfId="29524"/>
    <cellStyle name="常规 37 5 2 2" xfId="29525"/>
    <cellStyle name="解释性文本 2 5 3 2 2" xfId="29526"/>
    <cellStyle name="常规 8 2 5 2 5 2" xfId="29527"/>
    <cellStyle name="常规 38 2 2 5" xfId="29528"/>
    <cellStyle name="常规 43 2 2 5" xfId="29529"/>
    <cellStyle name="常规 38 2 3 5" xfId="29530"/>
    <cellStyle name="常规 43 2 3 5" xfId="29531"/>
    <cellStyle name="常规 38 2 4" xfId="29532"/>
    <cellStyle name="常规 43 2 4" xfId="29533"/>
    <cellStyle name="常规 7 2 3 5 2 4 2" xfId="29534"/>
    <cellStyle name="常规 4 4 2 4 2" xfId="29535"/>
    <cellStyle name="常规 7 2 3 5 2 5" xfId="29536"/>
    <cellStyle name="常规 38 2 5" xfId="29537"/>
    <cellStyle name="常规 43 2 5" xfId="29538"/>
    <cellStyle name="常规 4 3 2 2 3 5" xfId="29539"/>
    <cellStyle name="常规 38 2 5 2 2" xfId="29540"/>
    <cellStyle name="常规 43 2 5 2 2" xfId="29541"/>
    <cellStyle name="常规 6 5 4 2" xfId="29542"/>
    <cellStyle name="常规 38 3 3 3" xfId="29543"/>
    <cellStyle name="常规 43 3 3 3" xfId="29544"/>
    <cellStyle name="常规 38 3 4" xfId="29545"/>
    <cellStyle name="常规 43 3 4" xfId="29546"/>
    <cellStyle name="常规 38 3 5" xfId="29547"/>
    <cellStyle name="常规 43 3 5" xfId="29548"/>
    <cellStyle name="常规 8 2 4 4 5 2" xfId="29549"/>
    <cellStyle name="常规 6 10 3 3 4 2" xfId="29550"/>
    <cellStyle name="常规 30 10 3 2" xfId="29551"/>
    <cellStyle name="常规 38 3 5 3" xfId="29552"/>
    <cellStyle name="常规 7 4 4 2 2 4 2 2" xfId="29553"/>
    <cellStyle name="常规 5 4 9" xfId="29554"/>
    <cellStyle name="60% - 强调文字颜色 3 2 2 5 2 2" xfId="29555"/>
    <cellStyle name="常规 3 3 2 3 2 2 4 2 2" xfId="29556"/>
    <cellStyle name="常规 3 4 3 3 6" xfId="29557"/>
    <cellStyle name="常规 2 6 4 2 3 2 3" xfId="29558"/>
    <cellStyle name="常规 38 4 3 2" xfId="29559"/>
    <cellStyle name="常规 43 4 3 2" xfId="29560"/>
    <cellStyle name="常规 6 3 4 2 3 2 2 2" xfId="29561"/>
    <cellStyle name="常规 6 2 3 2 2 8" xfId="29562"/>
    <cellStyle name="计算 2 5 4 2 2" xfId="29563"/>
    <cellStyle name="常规 38 6 2" xfId="29564"/>
    <cellStyle name="常规 43 6 2" xfId="29565"/>
    <cellStyle name="常规 38 6 2 2" xfId="29566"/>
    <cellStyle name="常规 43 6 2 2" xfId="29567"/>
    <cellStyle name="常规 6 4 3 3 2 2 2 2" xfId="29568"/>
    <cellStyle name="常规 38 7 2 2" xfId="29569"/>
    <cellStyle name="常规 43 7 2 2" xfId="29570"/>
    <cellStyle name="常规 7 2 5 3 2 2" xfId="29571"/>
    <cellStyle name="常规 6 4 3 3 2 2 3 2" xfId="29572"/>
    <cellStyle name="常规 7 6 3 4 2" xfId="29573"/>
    <cellStyle name="常规 7 2 3 3 7 2" xfId="29574"/>
    <cellStyle name="常规 6 11 2 7 2 2" xfId="29575"/>
    <cellStyle name="常规 39 2 2 2 2 2" xfId="29576"/>
    <cellStyle name="常规 44 2 2 2 2 2" xfId="29577"/>
    <cellStyle name="常规 39 2 2 2 3" xfId="29578"/>
    <cellStyle name="常规 44 2 2 2 3" xfId="29579"/>
    <cellStyle name="常规 3 6 2 2 4 3" xfId="29580"/>
    <cellStyle name="检查单元格 2 2 2 3 5" xfId="29581"/>
    <cellStyle name="常规 7 2 3 3 7 3" xfId="29582"/>
    <cellStyle name="常规 7 2 3 3 8 2" xfId="29583"/>
    <cellStyle name="常规 15 4 2 3 2 2 2" xfId="29584"/>
    <cellStyle name="链接单元格 2 3 2 2" xfId="29585"/>
    <cellStyle name="常规 39 2 2 4" xfId="29586"/>
    <cellStyle name="常规 44 2 2 4" xfId="29587"/>
    <cellStyle name="常规 6 2 2 4 2 4 2" xfId="29588"/>
    <cellStyle name="常规 7 2 6 2 3 3 2" xfId="29589"/>
    <cellStyle name="常规 4 5 2 2 4 2 2" xfId="29590"/>
    <cellStyle name="常规 7 2 3 3 9" xfId="29591"/>
    <cellStyle name="常规 6 6 5 2 5" xfId="29592"/>
    <cellStyle name="常规 7 9 2 3 2 2" xfId="29593"/>
    <cellStyle name="常规 3 10 4" xfId="29594"/>
    <cellStyle name="常规 7 9 3 4 2" xfId="29595"/>
    <cellStyle name="常规 5 2 2 2 2 2" xfId="29596"/>
    <cellStyle name="常规 9 4 4 4" xfId="29597"/>
    <cellStyle name="常规 39 2 2 5 2" xfId="29598"/>
    <cellStyle name="常规 44 2 2 5 2" xfId="29599"/>
    <cellStyle name="常规 9 3 3 7" xfId="29600"/>
    <cellStyle name="输入 2 3 2" xfId="29601"/>
    <cellStyle name="常规 3 3 3 2 2 3 4 2 2" xfId="29602"/>
    <cellStyle name="常规 6 6 3 2 2 3 4 2" xfId="29603"/>
    <cellStyle name="常规 59 5" xfId="29604"/>
    <cellStyle name="常规 7 2 2 4 2 3" xfId="29605"/>
    <cellStyle name="常规 39 2 2 5 3" xfId="29606"/>
    <cellStyle name="常规 39 2 2 7" xfId="29607"/>
    <cellStyle name="60% - 强调文字颜色 3 2 3 3 2 2" xfId="29608"/>
    <cellStyle name="常规 3 3 2 3 2 3 2 2 2" xfId="29609"/>
    <cellStyle name="常规 39 2 3 2" xfId="29610"/>
    <cellStyle name="常规 44 2 3 2" xfId="29611"/>
    <cellStyle name="常规 6 11 2 8 2" xfId="29612"/>
    <cellStyle name="常规 7 2 3 4 7" xfId="29613"/>
    <cellStyle name="常规 7 6 4 4" xfId="29614"/>
    <cellStyle name="常规 3 3 2 2 2 7" xfId="29615"/>
    <cellStyle name="常规 39 2 3 2 2" xfId="29616"/>
    <cellStyle name="常规 44 2 3 2 2" xfId="29617"/>
    <cellStyle name="常规 2 3 4 3 5 3" xfId="29618"/>
    <cellStyle name="常规 7 2 3 4 7 2 2" xfId="29619"/>
    <cellStyle name="常规 39 2 3 2 3" xfId="29620"/>
    <cellStyle name="常规 44 2 3 2 3" xfId="29621"/>
    <cellStyle name="常规 7 2 3 4 7 3" xfId="29622"/>
    <cellStyle name="常规 39 2 3 3 2" xfId="29623"/>
    <cellStyle name="常规 44 2 3 3 2" xfId="29624"/>
    <cellStyle name="常规 4 2 3 3 2 4" xfId="29625"/>
    <cellStyle name="常规 3 2 3 4 3 2 2" xfId="29626"/>
    <cellStyle name="常规 15 3 6" xfId="29627"/>
    <cellStyle name="常规 20 3 6" xfId="29628"/>
    <cellStyle name="60% - 强调文字颜色 1 2 9" xfId="29629"/>
    <cellStyle name="好 2 4 3 5" xfId="29630"/>
    <cellStyle name="常规 3 3 3 3 2 6 2" xfId="29631"/>
    <cellStyle name="常规 3 2 2 2 2 2 3 5 2" xfId="29632"/>
    <cellStyle name="常规 10 6 4 2" xfId="29633"/>
    <cellStyle name="常规 7 2 4 2 4 2 3" xfId="29634"/>
    <cellStyle name="常规 6 2 3 2 2 2 3" xfId="29635"/>
    <cellStyle name="常规 7 2 3 4 8 2" xfId="29636"/>
    <cellStyle name="输入 2 2 10" xfId="29637"/>
    <cellStyle name="常规 6 2 3 2 2 2 4" xfId="29638"/>
    <cellStyle name="常规 7 2 3 4 8 3" xfId="29639"/>
    <cellStyle name="链接单元格 2 3 3 2" xfId="29640"/>
    <cellStyle name="常规 39 2 3 4" xfId="29641"/>
    <cellStyle name="常规 44 2 3 4" xfId="29642"/>
    <cellStyle name="常规 7 2 3 4 9 2" xfId="29643"/>
    <cellStyle name="常规 6 2 3 2 2 3 3" xfId="29644"/>
    <cellStyle name="常规 7 2 6 2 3 4 2 2" xfId="29645"/>
    <cellStyle name="常规 7 2 2 5 2 2" xfId="29646"/>
    <cellStyle name="常规 3 7 2 7 3" xfId="29647"/>
    <cellStyle name="常规 39 2 3 6" xfId="29648"/>
    <cellStyle name="常规 39 2 4" xfId="29649"/>
    <cellStyle name="常规 44 2 4" xfId="29650"/>
    <cellStyle name="常规 39 2 5" xfId="29651"/>
    <cellStyle name="常规 44 2 5" xfId="29652"/>
    <cellStyle name="常规 39 2 5 2" xfId="29653"/>
    <cellStyle name="常规 44 2 5 2" xfId="29654"/>
    <cellStyle name="常规 6 5 5 3 3 2 2" xfId="29655"/>
    <cellStyle name="常规 7 4 5 3 2" xfId="29656"/>
    <cellStyle name="常规 39 2 7 2" xfId="29657"/>
    <cellStyle name="常规 44 2 7 2" xfId="29658"/>
    <cellStyle name="常规 39 2 8" xfId="29659"/>
    <cellStyle name="常规 44 2 8" xfId="29660"/>
    <cellStyle name="常规 39 3 2 2 2" xfId="29661"/>
    <cellStyle name="常规 44 3 2 2 2" xfId="29662"/>
    <cellStyle name="常规 3 3 2 2 4 2" xfId="29663"/>
    <cellStyle name="常规 39 3 2 3" xfId="29664"/>
    <cellStyle name="常规 44 3 2 3" xfId="29665"/>
    <cellStyle name="常规 3 3 2 3 2 3 3 2 2" xfId="29666"/>
    <cellStyle name="常规 39 3 3 2" xfId="29667"/>
    <cellStyle name="常规 44 3 3 2" xfId="29668"/>
    <cellStyle name="常规 39 3 3 2 2" xfId="29669"/>
    <cellStyle name="常规 44 3 3 2 2" xfId="29670"/>
    <cellStyle name="常规 39 3 4" xfId="29671"/>
    <cellStyle name="常规 44 3 4" xfId="29672"/>
    <cellStyle name="常规 9 3 3 2 2 4 2 2" xfId="29673"/>
    <cellStyle name="常规 39 3 4 2" xfId="29674"/>
    <cellStyle name="常规 44 3 4 2" xfId="29675"/>
    <cellStyle name="常规 34 8" xfId="29676"/>
    <cellStyle name="常规 29 8" xfId="29677"/>
    <cellStyle name="解释性文本 2 2 6" xfId="29678"/>
    <cellStyle name="常规 66 2 3" xfId="29679"/>
    <cellStyle name="常规 2 2 2 3 4 3 4 2 2" xfId="29680"/>
    <cellStyle name="常规 39 3 4 3" xfId="29681"/>
    <cellStyle name="常规 44 3 4 3" xfId="29682"/>
    <cellStyle name="常规 39 3 5" xfId="29683"/>
    <cellStyle name="常规 44 3 5" xfId="29684"/>
    <cellStyle name="常规 39 3 5 2" xfId="29685"/>
    <cellStyle name="常规 44 3 5 2" xfId="29686"/>
    <cellStyle name="常规 15 3 3 3 6" xfId="29687"/>
    <cellStyle name="常规 2 2 6 3 3 9" xfId="29688"/>
    <cellStyle name="常规 39 3 5 2 2" xfId="29689"/>
    <cellStyle name="常规 3 3 2 2 7 2" xfId="29690"/>
    <cellStyle name="常规 39 3 5 3" xfId="29691"/>
    <cellStyle name="强调文字颜色 1 2 2 8" xfId="29692"/>
    <cellStyle name="常规 7 3 3 2 4 2 2" xfId="29693"/>
    <cellStyle name="常规 39 4 4" xfId="29694"/>
    <cellStyle name="常规 44 4 4" xfId="29695"/>
    <cellStyle name="常规 7 2 5 5 7" xfId="29696"/>
    <cellStyle name="常规 7 3 3 2 4 2 2 2" xfId="29697"/>
    <cellStyle name="检查单元格 2 2 7 3" xfId="29698"/>
    <cellStyle name="强调文字颜色 1 2 2 8 2" xfId="29699"/>
    <cellStyle name="常规 39 4 4 2" xfId="29700"/>
    <cellStyle name="常规 44 4 4 2" xfId="29701"/>
    <cellStyle name="常规 3 2 2 3 3 6 2" xfId="29702"/>
    <cellStyle name="常规 6 2 3 2 10" xfId="29703"/>
    <cellStyle name="常规 7 2 5 5 7 2" xfId="29704"/>
    <cellStyle name="强调文字颜色 1 2 2 8 2 2" xfId="29705"/>
    <cellStyle name="常规 39 4 4 2 2" xfId="29706"/>
    <cellStyle name="常规 44 4 4 2 2" xfId="29707"/>
    <cellStyle name="常规 7 2 5 5 8" xfId="29708"/>
    <cellStyle name="常规 8 5 3 5 2" xfId="29709"/>
    <cellStyle name="强调文字颜色 1 2 2 8 3" xfId="29710"/>
    <cellStyle name="常规 39 4 4 3" xfId="29711"/>
    <cellStyle name="常规 44 4 4 3" xfId="29712"/>
    <cellStyle name="强调文字颜色 1 2 3 6" xfId="29713"/>
    <cellStyle name="常规 39 5 2" xfId="29714"/>
    <cellStyle name="常规 44 5 2" xfId="29715"/>
    <cellStyle name="检查单元格 2 3 5 3" xfId="29716"/>
    <cellStyle name="常规 6 10 5 3" xfId="29717"/>
    <cellStyle name="强调文字颜色 1 2 3 6 2" xfId="29718"/>
    <cellStyle name="常规 39 5 2 2" xfId="29719"/>
    <cellStyle name="常规 44 5 2 2" xfId="29720"/>
    <cellStyle name="常规 8 2 2 4" xfId="29721"/>
    <cellStyle name="计算 2 5 5 2" xfId="29722"/>
    <cellStyle name="常规 39 6" xfId="29723"/>
    <cellStyle name="常规 44 6" xfId="29724"/>
    <cellStyle name="常规 39 6 2" xfId="29725"/>
    <cellStyle name="常规 44 6 2" xfId="29726"/>
    <cellStyle name="常规 39 6 2 2" xfId="29727"/>
    <cellStyle name="常规 44 6 2 2" xfId="29728"/>
    <cellStyle name="常规 39 7 2" xfId="29729"/>
    <cellStyle name="常规 44 7 2" xfId="29730"/>
    <cellStyle name="常规 39 7 2 2" xfId="29731"/>
    <cellStyle name="常规 44 7 2 2" xfId="29732"/>
    <cellStyle name="常规 9 3 3 2 2 4 3" xfId="29733"/>
    <cellStyle name="常规 7 2 5 4 2 2" xfId="29734"/>
    <cellStyle name="常规 6 4 3 3 2 3 3 2" xfId="29735"/>
    <cellStyle name="常规 17 8 2 2" xfId="29736"/>
    <cellStyle name="常规 22 8 2 2" xfId="29737"/>
    <cellStyle name="常规 39 7 3" xfId="29738"/>
    <cellStyle name="常规 44 7 3" xfId="29739"/>
    <cellStyle name="强调文字颜色 1 2 2 3 2 2" xfId="29740"/>
    <cellStyle name="强调文字颜色 1 2 6 6" xfId="29741"/>
    <cellStyle name="常规 39 8 2" xfId="29742"/>
    <cellStyle name="常规 44 8 2" xfId="29743"/>
    <cellStyle name="常规 6 2 2 2 5" xfId="29744"/>
    <cellStyle name="常规 7 2 4 3 3 4 2 2" xfId="29745"/>
    <cellStyle name="常规 4" xfId="29746"/>
    <cellStyle name="常规 4 10" xfId="29747"/>
    <cellStyle name="注释 2 3 8" xfId="29748"/>
    <cellStyle name="常规 4 11 2" xfId="29749"/>
    <cellStyle name="常规 9 2 3 2 6" xfId="29750"/>
    <cellStyle name="常规 3 8 4 5" xfId="29751"/>
    <cellStyle name="常规 6 7 3 10" xfId="29752"/>
    <cellStyle name="常规 4 12 2" xfId="29753"/>
    <cellStyle name="常规 9 2 3 3 6" xfId="29754"/>
    <cellStyle name="常规 4 12 3" xfId="29755"/>
    <cellStyle name="常规 9 2 3 3 7" xfId="29756"/>
    <cellStyle name="常规 3 3 3 2 4 5 2" xfId="29757"/>
    <cellStyle name="常规 7 5 6 3 2 2" xfId="29758"/>
    <cellStyle name="常规 4 13" xfId="29759"/>
    <cellStyle name="常规 4 13 2" xfId="29760"/>
    <cellStyle name="常规 9 2 3 4 6" xfId="29761"/>
    <cellStyle name="常规 4 13 2 2" xfId="29762"/>
    <cellStyle name="常规 6 3 3 2 2 8" xfId="29763"/>
    <cellStyle name="常规 4 14" xfId="29764"/>
    <cellStyle name="常规 4 2" xfId="29765"/>
    <cellStyle name="强调文字颜色 5 2 3 3 3 3" xfId="29766"/>
    <cellStyle name="常规 4 2 10" xfId="29767"/>
    <cellStyle name="强调文字颜色 5 3 2" xfId="29768"/>
    <cellStyle name="输出 2 2 2 4 2 2" xfId="29769"/>
    <cellStyle name="常规 3 9 2 2" xfId="29770"/>
    <cellStyle name="常规 5 3 2 2 3 3 2" xfId="29771"/>
    <cellStyle name="常规 4 2 2 3 4 4 3" xfId="29772"/>
    <cellStyle name="常规 3 9 2 2 2" xfId="29773"/>
    <cellStyle name="常规 8 2 4 3 6" xfId="29774"/>
    <cellStyle name="常规 6 8 2 2 3 3 3" xfId="29775"/>
    <cellStyle name="常规 5 3 2 2 3 3 2 2" xfId="29776"/>
    <cellStyle name="常规 4 2 11 2 2" xfId="29777"/>
    <cellStyle name="常规 36 2 3 3" xfId="29778"/>
    <cellStyle name="常规 41 2 3 3" xfId="29779"/>
    <cellStyle name="常规 4 2 13 2" xfId="29780"/>
    <cellStyle name="常规 6 2 4 2 5 2" xfId="29781"/>
    <cellStyle name="常规 4 2 2" xfId="29782"/>
    <cellStyle name="常规 6 6 4 2" xfId="29783"/>
    <cellStyle name="常规 6 3 2 5 2" xfId="29784"/>
    <cellStyle name="常规 21 2 2 2 5" xfId="29785"/>
    <cellStyle name="常规 6 8 2 3 3 2" xfId="29786"/>
    <cellStyle name="常规 6 10 2 2 2 3 3" xfId="29787"/>
    <cellStyle name="常规 4 2 2 2 2 2 2" xfId="29788"/>
    <cellStyle name="常规 6 2 3 7 3" xfId="29789"/>
    <cellStyle name="常规 6 3 2 3 2 3 2 2 2" xfId="29790"/>
    <cellStyle name="常规 7 10 4 2 2" xfId="29791"/>
    <cellStyle name="常规 7 2 6 2 5 2" xfId="29792"/>
    <cellStyle name="常规 4 2 2 2 2 2 2 2" xfId="29793"/>
    <cellStyle name="常规 7 2 6 2 5 2 2" xfId="29794"/>
    <cellStyle name="常规 4 2 2 2 2 2 2 2 2" xfId="29795"/>
    <cellStyle name="常规 3 9 2 4 4" xfId="29796"/>
    <cellStyle name="常规 17 4 2 3 2 2" xfId="29797"/>
    <cellStyle name="常规 22 4 2 3 2 2" xfId="29798"/>
    <cellStyle name="常规 2 3 3 4 4 5 2" xfId="29799"/>
    <cellStyle name="常规 7 2 6 2 5 3" xfId="29800"/>
    <cellStyle name="常规 4 2 2 2 2 2 2 3" xfId="29801"/>
    <cellStyle name="常规 3 9 2 2 5 2 2" xfId="29802"/>
    <cellStyle name="常规 2 3 3 4 4 6 2" xfId="29803"/>
    <cellStyle name="常规 7 2 6 2 6 3" xfId="29804"/>
    <cellStyle name="常规 22 4 2 3 3 2" xfId="29805"/>
    <cellStyle name="常规 4 2 2 2 2 2 3 3" xfId="29806"/>
    <cellStyle name="常规 4 2 2 2 2 3" xfId="29807"/>
    <cellStyle name="常规 3 2 3 3 4 4 3" xfId="29808"/>
    <cellStyle name="常规 3 8 3 3 2 2" xfId="29809"/>
    <cellStyle name="常规 7 4 5 3 3 3" xfId="29810"/>
    <cellStyle name="常规 7 2 4 4 4 3" xfId="29811"/>
    <cellStyle name="常规 7 2 4 3 2 8 2" xfId="29812"/>
    <cellStyle name="常规 57 3 2 2 2" xfId="29813"/>
    <cellStyle name="常规 6 3 2 6 2" xfId="29814"/>
    <cellStyle name="常规 21 2 2 3 5" xfId="29815"/>
    <cellStyle name="常规 6 8 2 3 4 2" xfId="29816"/>
    <cellStyle name="常规 6 10 2 2 2 4 3" xfId="29817"/>
    <cellStyle name="常规 7 10 5 2" xfId="29818"/>
    <cellStyle name="常规 6 3 2 3 2 3 3 2" xfId="29819"/>
    <cellStyle name="常规 7 2 6 3 5" xfId="29820"/>
    <cellStyle name="常规 4 2 2 2 2 3 2" xfId="29821"/>
    <cellStyle name="常规 6 2 3 8 3" xfId="29822"/>
    <cellStyle name="常规 4 2 3 3 3" xfId="29823"/>
    <cellStyle name="常规 6 8 2 3 6" xfId="29824"/>
    <cellStyle name="常规 6 2 4 2 2 2" xfId="29825"/>
    <cellStyle name="常规 6 8 2 4 3" xfId="29826"/>
    <cellStyle name="常规 4 2 2 7" xfId="29827"/>
    <cellStyle name="常规 4 2 2 2 3 2" xfId="29828"/>
    <cellStyle name="好 2 3 2 5" xfId="29829"/>
    <cellStyle name="常规 6 6 2 2 3 2 6" xfId="29830"/>
    <cellStyle name="常规 5 2 3 2 3 2" xfId="29831"/>
    <cellStyle name="常规 51 3" xfId="29832"/>
    <cellStyle name="常规 46 3" xfId="29833"/>
    <cellStyle name="常规 7 11 4 2 2" xfId="29834"/>
    <cellStyle name="常规 7 2 7 2 5 2" xfId="29835"/>
    <cellStyle name="常规 4 2 2 2 3 2 2 2" xfId="29836"/>
    <cellStyle name="常规 6 8 2 4 4" xfId="29837"/>
    <cellStyle name="常规 4 2 2 8" xfId="29838"/>
    <cellStyle name="常规 4 2 2 2 3 3" xfId="29839"/>
    <cellStyle name="常规 6 3 3 4 2 5" xfId="29840"/>
    <cellStyle name="常规 5 2 7 2" xfId="29841"/>
    <cellStyle name="常规 6 8 2 4 4 2 2" xfId="29842"/>
    <cellStyle name="常规 4 2 2 8 2 2" xfId="29843"/>
    <cellStyle name="常规 6 8 2 2 5" xfId="29844"/>
    <cellStyle name="常规 6 8 2 4 6" xfId="29845"/>
    <cellStyle name="常规 4 2 3 2 2" xfId="29846"/>
    <cellStyle name="常规 6 3 3 3 2 2 4 2" xfId="29847"/>
    <cellStyle name="常规 6 2 4 2 3 2" xfId="29848"/>
    <cellStyle name="汇总 2 2 7 2 2" xfId="29849"/>
    <cellStyle name="常规 4 2 2 2 4" xfId="29850"/>
    <cellStyle name="常规 6 8 2 5 3" xfId="29851"/>
    <cellStyle name="常规 4 2 3 7" xfId="29852"/>
    <cellStyle name="适中 2 3 4 3" xfId="29853"/>
    <cellStyle name="常规 4 2 2 2 4 2" xfId="29854"/>
    <cellStyle name="常规 8 2 2 5 2 2" xfId="29855"/>
    <cellStyle name="注释 2 2 5" xfId="29856"/>
    <cellStyle name="常规 4 2 2 2 4 3" xfId="29857"/>
    <cellStyle name="注释 2 2 8" xfId="29858"/>
    <cellStyle name="常规 4 2 2 2 4 6" xfId="29859"/>
    <cellStyle name="强调文字颜色 1 2 3 2 3 2" xfId="29860"/>
    <cellStyle name="常规 6 17 2 2" xfId="29861"/>
    <cellStyle name="常规 3 2 2 3 2 6 2 2" xfId="29862"/>
    <cellStyle name="常规 6 2 4 2 4 2 2" xfId="29863"/>
    <cellStyle name="常规 7 7 2 2 4 3" xfId="29864"/>
    <cellStyle name="常规 4 6 2 7 2 2" xfId="29865"/>
    <cellStyle name="常规 35 3 2 3" xfId="29866"/>
    <cellStyle name="常规 40 3 2 3" xfId="29867"/>
    <cellStyle name="常规 4 10 2 2" xfId="29868"/>
    <cellStyle name="检查单元格 2 8" xfId="29869"/>
    <cellStyle name="常规 4 2 2 2 4 6 2" xfId="29870"/>
    <cellStyle name="常规 4 3 2 6 2 2" xfId="29871"/>
    <cellStyle name="常规 4 2 2 2 4 7" xfId="29872"/>
    <cellStyle name="强调文字颜色 5 2 4 4 2" xfId="29873"/>
    <cellStyle name="常规 6 8 2 6 3" xfId="29874"/>
    <cellStyle name="常规 4 2 4 7" xfId="29875"/>
    <cellStyle name="常规 2 9 2 8 2 2" xfId="29876"/>
    <cellStyle name="常规 7 4 2 2 6 2 2" xfId="29877"/>
    <cellStyle name="常规 4 2 2 2 5 3" xfId="29878"/>
    <cellStyle name="常规 4 2 5 7" xfId="29879"/>
    <cellStyle name="常规 6 8 2 7 3" xfId="29880"/>
    <cellStyle name="常规 6 4 4 3 2 2 2" xfId="29881"/>
    <cellStyle name="常规 5 2 4 3 3 2 2" xfId="29882"/>
    <cellStyle name="常规 3 4 2 8 2" xfId="29883"/>
    <cellStyle name="常规 6 8 3 3 3" xfId="29884"/>
    <cellStyle name="常规 8 3 3 2 5 3" xfId="29885"/>
    <cellStyle name="适中 2 4 2 3" xfId="29886"/>
    <cellStyle name="常规 4 2 2 3 2 2" xfId="29887"/>
    <cellStyle name="常规 6 8 3 3 3 2" xfId="29888"/>
    <cellStyle name="常规 4 2 2 3 2 2 2 3" xfId="29889"/>
    <cellStyle name="强调文字颜色 1 2 5" xfId="29890"/>
    <cellStyle name="常规 9 2 2 4 4 2" xfId="29891"/>
    <cellStyle name="常规 4 2 2 3 2 3 2" xfId="29892"/>
    <cellStyle name="常规 6 3 3 8 3" xfId="29893"/>
    <cellStyle name="常规 9 6 2 2 4 2" xfId="29894"/>
    <cellStyle name="常规 6 12 3 3 3 2" xfId="29895"/>
    <cellStyle name="常规 8 2 8 3 3" xfId="29896"/>
    <cellStyle name="常规 4 2 2 3 2 3 2 2 2" xfId="29897"/>
    <cellStyle name="常规 4 3 2 7" xfId="29898"/>
    <cellStyle name="常规 6 8 3 4 3" xfId="29899"/>
    <cellStyle name="常规 8 3 3 2 6 3" xfId="29900"/>
    <cellStyle name="常规 4 2 2 3 3 2" xfId="29901"/>
    <cellStyle name="常规 5 2 3 2 2 2 4" xfId="29902"/>
    <cellStyle name="常规 50 3 4" xfId="29903"/>
    <cellStyle name="常规 45 3 4" xfId="29904"/>
    <cellStyle name="常规 4 2 2 3 3 2 2 2" xfId="29905"/>
    <cellStyle name="好 2 4 6 3" xfId="29906"/>
    <cellStyle name="常规 35 2 5 2 2" xfId="29907"/>
    <cellStyle name="常规 40 2 5 2 2" xfId="29908"/>
    <cellStyle name="常规 4 2 2 3 3 3" xfId="29909"/>
    <cellStyle name="常规 2 2 2 3 2 3 5" xfId="29910"/>
    <cellStyle name="常规 8 3 4 3 2" xfId="29911"/>
    <cellStyle name="常规 4 2 2 3 3 4 2 2" xfId="29912"/>
    <cellStyle name="好 2 6 6 3" xfId="29913"/>
    <cellStyle name="常规 6 8 3 5 3" xfId="29914"/>
    <cellStyle name="常规 4 3 3 7" xfId="29915"/>
    <cellStyle name="常规 9 2 2 3 2 6 2" xfId="29916"/>
    <cellStyle name="常规 15 2 3 4 2 3" xfId="29917"/>
    <cellStyle name="常规 7 11 3 2 2" xfId="29918"/>
    <cellStyle name="常规 7 11 3 3" xfId="29919"/>
    <cellStyle name="常规 35 2 6 2 2" xfId="29920"/>
    <cellStyle name="常规 40 2 6 2 2" xfId="29921"/>
    <cellStyle name="汇总 2 3 5" xfId="29922"/>
    <cellStyle name="常规 6 6 5 2 3 2" xfId="29923"/>
    <cellStyle name="常规 4 2 2 4 3 3" xfId="29924"/>
    <cellStyle name="常规 4 2 2 4 3 3 2" xfId="29925"/>
    <cellStyle name="常规 4 2 2 4 3 3 2 2" xfId="29926"/>
    <cellStyle name="常规 7 3 4 2 6 2" xfId="29927"/>
    <cellStyle name="常规 4 2 2 4 3 3 3" xfId="29928"/>
    <cellStyle name="常规 7 11 4" xfId="29929"/>
    <cellStyle name="常规 6 3 2 3 2 4 2" xfId="29930"/>
    <cellStyle name="常规 4 2 2 5" xfId="29931"/>
    <cellStyle name="常规 7 11 4 2" xfId="29932"/>
    <cellStyle name="常规 6 3 2 3 2 4 2 2" xfId="29933"/>
    <cellStyle name="常规 7 2 7 2 5" xfId="29934"/>
    <cellStyle name="常规 10 2 7 2 5 2 2" xfId="29935"/>
    <cellStyle name="常规 2 2 2 2 4 2 2 2" xfId="29936"/>
    <cellStyle name="60% - 强调文字颜色 1 2 2 5" xfId="29937"/>
    <cellStyle name="常规 4 2 2 5 2 2" xfId="29938"/>
    <cellStyle name="常规 6 8 2 4 2" xfId="29939"/>
    <cellStyle name="常规 4 2 2 6" xfId="29940"/>
    <cellStyle name="常规 29 2 3 4 3" xfId="29941"/>
    <cellStyle name="常规 34 2 3 4 3" xfId="29942"/>
    <cellStyle name="常规 6 6 4 3 6" xfId="29943"/>
    <cellStyle name="常规 7 2 7 3 5" xfId="29944"/>
    <cellStyle name="常规 7 11 5 2" xfId="29945"/>
    <cellStyle name="常规 2 5 3 2 4 4" xfId="29946"/>
    <cellStyle name="好 2 13" xfId="29947"/>
    <cellStyle name="常规 4 2 2 6 7" xfId="29948"/>
    <cellStyle name="常规 9 2 2 3 2 6 2 2" xfId="29949"/>
    <cellStyle name="常规 7 11 6" xfId="29950"/>
    <cellStyle name="常规 4 2 3" xfId="29951"/>
    <cellStyle name="常规 6 4 2 2 5 3" xfId="29952"/>
    <cellStyle name="常规 7 3 2 3 5 2 2" xfId="29953"/>
    <cellStyle name="常规 4 2 8 3 3" xfId="29954"/>
    <cellStyle name="常规 11 5 2 3" xfId="29955"/>
    <cellStyle name="常规 2 8 2 3 4 3" xfId="29956"/>
    <cellStyle name="常规 4 2 8 4 2 2" xfId="29957"/>
    <cellStyle name="常规 6 9 3 2 7" xfId="29958"/>
    <cellStyle name="常规 6 6 3 3 2 2 2" xfId="29959"/>
    <cellStyle name="常规 6 11 9 2" xfId="29960"/>
    <cellStyle name="常规 2 2 2 2 2 2 2 3 2" xfId="29961"/>
    <cellStyle name="常规 6 7 2 3 2 3 3" xfId="29962"/>
    <cellStyle name="常规 11 6 2 3" xfId="29963"/>
    <cellStyle name="输出 2 4 5" xfId="29964"/>
    <cellStyle name="常规 4 2 8 5 2 2" xfId="29965"/>
    <cellStyle name="强调文字颜色 2 2 10 2" xfId="29966"/>
    <cellStyle name="常规 6 6 3 3 3 2 2" xfId="29967"/>
    <cellStyle name="常规 6 12 9 2" xfId="29968"/>
    <cellStyle name="常规 3 3 4 2 2 2" xfId="29969"/>
    <cellStyle name="常规 6 4 5 3 4 2" xfId="29970"/>
    <cellStyle name="常规 4 2 3 2 2 2 5 2 2" xfId="29971"/>
    <cellStyle name="常规 5 3 4 3 2 3" xfId="29972"/>
    <cellStyle name="常规 6 2 7 2 2 2" xfId="29973"/>
    <cellStyle name="常规 4 2 3 2 2 3 4 2 2" xfId="29974"/>
    <cellStyle name="常规 4 2 3 2 3" xfId="29975"/>
    <cellStyle name="常规 5 2 2 7 2 2" xfId="29976"/>
    <cellStyle name="常规 6 9 2 4 3 2 2" xfId="29977"/>
    <cellStyle name="常规 6 4 2 2 2 4" xfId="29978"/>
    <cellStyle name="常规 5 2 2 7 3" xfId="29979"/>
    <cellStyle name="常规 6 9 2 4 3 3" xfId="29980"/>
    <cellStyle name="常规 3 3 2 4 2 6 2" xfId="29981"/>
    <cellStyle name="60% - 强调文字颜色 4 2 6 3" xfId="29982"/>
    <cellStyle name="常规 6 9 2 4 4" xfId="29983"/>
    <cellStyle name="常规 5 2 2 8" xfId="29984"/>
    <cellStyle name="常规 5 2 2 8 2 2" xfId="29985"/>
    <cellStyle name="常规 6 9 2 4 4 2 2" xfId="29986"/>
    <cellStyle name="常规 6 4 2 3 2 4" xfId="29987"/>
    <cellStyle name="常规 2 2 3 2 4 5 3" xfId="29988"/>
    <cellStyle name="常规 6 9 2 4 4 3" xfId="29989"/>
    <cellStyle name="常规 5 2 2 8 3" xfId="29990"/>
    <cellStyle name="常规 7 4 2 2 6 2" xfId="29991"/>
    <cellStyle name="常规 4 2 3 2 3 3 3" xfId="29992"/>
    <cellStyle name="常规 6 9 2 4 5" xfId="29993"/>
    <cellStyle name="常规 5 2 2 9" xfId="29994"/>
    <cellStyle name="常规 6 9 2 2 5" xfId="29995"/>
    <cellStyle name="常规 6 9 2 4 6" xfId="29996"/>
    <cellStyle name="常规 4 3 3 2 2" xfId="29997"/>
    <cellStyle name="常规 7 2 5 3 3 2 2 2" xfId="29998"/>
    <cellStyle name="注释 2 3 10" xfId="29999"/>
    <cellStyle name="常规 2 3 3 5 2 6" xfId="30000"/>
    <cellStyle name="常规 6 2 5 2 3 2" xfId="30001"/>
    <cellStyle name="汇总 2 3 7 2 2" xfId="30002"/>
    <cellStyle name="计算 2 11 2" xfId="30003"/>
    <cellStyle name="常规 4 2 3 2 4" xfId="30004"/>
    <cellStyle name="常规 6 4 3 3 2 4" xfId="30005"/>
    <cellStyle name="40% - 强调文字颜色 2 2 2 4 3 2" xfId="30006"/>
    <cellStyle name="常规 14 5 6" xfId="30007"/>
    <cellStyle name="常规 3 2 3 4 2 4 2" xfId="30008"/>
    <cellStyle name="常规 4 2 3 2 4 4" xfId="30009"/>
    <cellStyle name="常规 7 4 2 3 6 2" xfId="30010"/>
    <cellStyle name="常规 4 2 3 2 4 3 3" xfId="30011"/>
    <cellStyle name="常规 4 8 2 2 2" xfId="30012"/>
    <cellStyle name="常规 4 2 3 2 4 4 3" xfId="30013"/>
    <cellStyle name="常规 6 4 4 5 3" xfId="30014"/>
    <cellStyle name="常规 3 2 2 4 2 6 2 2" xfId="30015"/>
    <cellStyle name="常规 6 2 5 2 4 2 2" xfId="30016"/>
    <cellStyle name="常规 4 2 3 2 7 3" xfId="30017"/>
    <cellStyle name="常规 4 2 3 2 4 6 2" xfId="30018"/>
    <cellStyle name="常规 8 3 5 5 2" xfId="30019"/>
    <cellStyle name="注释 2 2 6 3" xfId="30020"/>
    <cellStyle name="好 2 3 3 4 2 2" xfId="30021"/>
    <cellStyle name="常规 5 2 8 4" xfId="30022"/>
    <cellStyle name="常规 6 7 2 3 2 4 2" xfId="30023"/>
    <cellStyle name="常规 6 9 3 3 6" xfId="30024"/>
    <cellStyle name="汇总 2 2 2 5 3" xfId="30025"/>
    <cellStyle name="常规 51 3 3 3" xfId="30026"/>
    <cellStyle name="常规 46 3 3 3" xfId="30027"/>
    <cellStyle name="常规 4 3 3 2 3 2" xfId="30028"/>
    <cellStyle name="常规 6 9 2 2 6 2" xfId="30029"/>
    <cellStyle name="常规 4 2 3 3 2" xfId="30030"/>
    <cellStyle name="常规 6 5 2 2 4 2 2" xfId="30031"/>
    <cellStyle name="强调文字颜色 4 2 11 2" xfId="30032"/>
    <cellStyle name="常规 6 8 2 3 5" xfId="30033"/>
    <cellStyle name="常规 51 3 2 2" xfId="30034"/>
    <cellStyle name="常规 46 3 2 2" xfId="30035"/>
    <cellStyle name="常规 5 2 3 2 3 2 2 2" xfId="30036"/>
    <cellStyle name="汇总 2 2 2 4 2" xfId="30037"/>
    <cellStyle name="常规 6 9 3 4 4 2 2" xfId="30038"/>
    <cellStyle name="常规 4 2 3 3 4" xfId="30039"/>
    <cellStyle name="常规 4 2 4 3 2" xfId="30040"/>
    <cellStyle name="常规 6 8 3 3 5" xfId="30041"/>
    <cellStyle name="警告文本 2 2 5 2" xfId="30042"/>
    <cellStyle name="常规 6 9 4 4 3" xfId="30043"/>
    <cellStyle name="常规 5 4 2 7" xfId="30044"/>
    <cellStyle name="常规 7 3 3 3 10 2" xfId="30045"/>
    <cellStyle name="常规 6 2 2 4 2 2 2 2" xfId="30046"/>
    <cellStyle name="常规 4 2 3 5" xfId="30047"/>
    <cellStyle name="常规 4 2 3 5 7" xfId="30048"/>
    <cellStyle name="计算 2 2 4 2 3" xfId="30049"/>
    <cellStyle name="强调文字颜色 6 2 2 2 3 2" xfId="30050"/>
    <cellStyle name="常规 7 2 2 2 6 2 2" xfId="30051"/>
    <cellStyle name="常规 6 8 2 5 2" xfId="30052"/>
    <cellStyle name="常规 4 2 3 6" xfId="30053"/>
    <cellStyle name="常规 6 6 2 2 4 6" xfId="30054"/>
    <cellStyle name="常规 2 2 2 2 5 3 2" xfId="30055"/>
    <cellStyle name="常规 10 2 3 2 6" xfId="30056"/>
    <cellStyle name="常规 6 8 2 5 2 2" xfId="30057"/>
    <cellStyle name="常规 4 2 3 6 2" xfId="30058"/>
    <cellStyle name="常规 4 2 3 6 3" xfId="30059"/>
    <cellStyle name="常规 4 2 3 8" xfId="30060"/>
    <cellStyle name="常规 6 6 3 3 6 2 2" xfId="30061"/>
    <cellStyle name="常规 2 2 2 2 5 6" xfId="30062"/>
    <cellStyle name="常规 4 2 3 9" xfId="30063"/>
    <cellStyle name="常规 27 8 2" xfId="30064"/>
    <cellStyle name="常规 32 8 2" xfId="30065"/>
    <cellStyle name="常规 3 2 2 3 3 2 5" xfId="30066"/>
    <cellStyle name="强调文字颜色 4 2 5 2 2" xfId="30067"/>
    <cellStyle name="常规 4 2 4" xfId="30068"/>
    <cellStyle name="常规 4 2 4 2 2 5 2 2" xfId="30069"/>
    <cellStyle name="常规 6 10 5 2 3" xfId="30070"/>
    <cellStyle name="常规 7 2 3 3 2 8" xfId="30071"/>
    <cellStyle name="强调文字颜色 6 2 2 4 4 2" xfId="30072"/>
    <cellStyle name="常规 56 3 2 2" xfId="30073"/>
    <cellStyle name="常规 61 3 2 2" xfId="30074"/>
    <cellStyle name="常规 4 2 4 2 2 5 3" xfId="30075"/>
    <cellStyle name="常规 2 3 2 2 2 2 4 3" xfId="30076"/>
    <cellStyle name="常规 4 2 4 2 2 6" xfId="30077"/>
    <cellStyle name="常规 7 2 5 6" xfId="30078"/>
    <cellStyle name="好 2 2 2 4 3" xfId="30079"/>
    <cellStyle name="常规 6 2 6 2 2 2 2" xfId="30080"/>
    <cellStyle name="常规 4 2 4 2 2 6 2" xfId="30081"/>
    <cellStyle name="常规 6 11 4 2 3" xfId="30082"/>
    <cellStyle name="常规 4 2 4 2 3 4 2 2" xfId="30083"/>
    <cellStyle name="常规 7 4 2 8 2 2" xfId="30084"/>
    <cellStyle name="常规 5 2 2 2 2 3 4" xfId="30085"/>
    <cellStyle name="常规 2 3 2 2 2 2 5 2 2" xfId="30086"/>
    <cellStyle name="常规 4 2 4 2 3 5 2" xfId="30087"/>
    <cellStyle name="常规 4 2 4 2 3 6" xfId="30088"/>
    <cellStyle name="常规 7 13 3" xfId="30089"/>
    <cellStyle name="常规 4 2 4 5 3" xfId="30090"/>
    <cellStyle name="常规 6 6 3 2 2 7 2" xfId="30091"/>
    <cellStyle name="常规 4 2 5" xfId="30092"/>
    <cellStyle name="常规 3 2 2 2 4 2 3" xfId="30093"/>
    <cellStyle name="常规 4 2 5 2 2 4 3" xfId="30094"/>
    <cellStyle name="强调文字颜色 5 2 3 9 2 2" xfId="30095"/>
    <cellStyle name="常规 8 2 5 2 4 2 2" xfId="30096"/>
    <cellStyle name="常规 6 4 2 3 4 5" xfId="30097"/>
    <cellStyle name="常规 4 2 5 2 7 2" xfId="30098"/>
    <cellStyle name="常规 2 2 2 2 3 3 5" xfId="30099"/>
    <cellStyle name="常规 8 2 5 3 2" xfId="30100"/>
    <cellStyle name="常规 4 2 5 8" xfId="30101"/>
    <cellStyle name="注释 2 2 2 2 4 2 2" xfId="30102"/>
    <cellStyle name="常规 6 4 3 3 2 5 2" xfId="30103"/>
    <cellStyle name="常规 4 2 6 2 5 2 2" xfId="30104"/>
    <cellStyle name="常规 7 3 3 11 2" xfId="30105"/>
    <cellStyle name="常规 6 4 2 3 5 2" xfId="30106"/>
    <cellStyle name="注释 2 2 2 2 6" xfId="30107"/>
    <cellStyle name="常规 8 2 5 3 4 2" xfId="30108"/>
    <cellStyle name="常规 4 2 6 2 7" xfId="30109"/>
    <cellStyle name="常规 4 2 7 2 3" xfId="30110"/>
    <cellStyle name="常规 4 2 7 3 2 2" xfId="30111"/>
    <cellStyle name="常规 7 3 2 3 4 2 2" xfId="30112"/>
    <cellStyle name="常规 4 2 7 3 3" xfId="30113"/>
    <cellStyle name="常规 7 6 2 10" xfId="30114"/>
    <cellStyle name="常规 7 3 2 3 4 3 2" xfId="30115"/>
    <cellStyle name="常规 4 2 7 4 3" xfId="30116"/>
    <cellStyle name="常规 4 2 8 2 3" xfId="30117"/>
    <cellStyle name="常规 6 2 2 2 2 7 2" xfId="30118"/>
    <cellStyle name="常规 6 2 4 2 6" xfId="30119"/>
    <cellStyle name="常规 4 3" xfId="30120"/>
    <cellStyle name="常规 3 3 4 6 2 2" xfId="30121"/>
    <cellStyle name="常规 6 5 4 2 3 2 3" xfId="30122"/>
    <cellStyle name="常规 4 3 2" xfId="30123"/>
    <cellStyle name="常规 6 2 3 2 2 2 3 2 2" xfId="30124"/>
    <cellStyle name="常规 4 3 2 2 2" xfId="30125"/>
    <cellStyle name="常规 4 3 2 2 2 2" xfId="30126"/>
    <cellStyle name="强调文字颜色 3 2 10 2" xfId="30127"/>
    <cellStyle name="常规 6 3 2 2 5" xfId="30128"/>
    <cellStyle name="常规 4 3 2 2 2 3" xfId="30129"/>
    <cellStyle name="常规 4 3 2 2 2 4 2 2" xfId="30130"/>
    <cellStyle name="常规 6 7 4 5 2" xfId="30131"/>
    <cellStyle name="常规 3 4 3 6" xfId="30132"/>
    <cellStyle name="常规 6 3 3 2 2 2 4 3" xfId="30133"/>
    <cellStyle name="常规 48 3 5" xfId="30134"/>
    <cellStyle name="常规 53 3 5" xfId="30135"/>
    <cellStyle name="常规 4 3 2 2 2 4 3" xfId="30136"/>
    <cellStyle name="常规 4 3 2 2 2 5" xfId="30137"/>
    <cellStyle name="常规 3 4 4 5" xfId="30138"/>
    <cellStyle name="常规 6 3 3 2 2 2 5 2" xfId="30139"/>
    <cellStyle name="常规 48 4 4" xfId="30140"/>
    <cellStyle name="常规 53 4 4" xfId="30141"/>
    <cellStyle name="常规 4 3 2 2 2 5 2 2" xfId="30142"/>
    <cellStyle name="常规 4 3 2 2 2 6" xfId="30143"/>
    <cellStyle name="常规 4 3 2 2 3" xfId="30144"/>
    <cellStyle name="常规 4 3 2 2 3 2" xfId="30145"/>
    <cellStyle name="常规 36 2 4 2 2" xfId="30146"/>
    <cellStyle name="常规 41 2 4 2 2" xfId="30147"/>
    <cellStyle name="常规 6 7 2 2 2 2 3 2 2" xfId="30148"/>
    <cellStyle name="常规 4 3 2 2 3 3" xfId="30149"/>
    <cellStyle name="常规 3 3 2 6" xfId="30150"/>
    <cellStyle name="常规 6 7 3 4 2" xfId="30151"/>
    <cellStyle name="常规 8 3 2 2 6 2" xfId="30152"/>
    <cellStyle name="常规 4 3 2 2 3 3 3" xfId="30153"/>
    <cellStyle name="常规 4 3 2 2 3 4" xfId="30154"/>
    <cellStyle name="常规 7 4 11" xfId="30155"/>
    <cellStyle name="常规 7 3 3 2 2 8" xfId="30156"/>
    <cellStyle name="常规 6 7 5 5 2" xfId="30157"/>
    <cellStyle name="常规 3 5 3 6" xfId="30158"/>
    <cellStyle name="常规 9 2 4 2 2 5 2" xfId="30159"/>
    <cellStyle name="常规 49 3 5" xfId="30160"/>
    <cellStyle name="常规 54 3 5" xfId="30161"/>
    <cellStyle name="常规 3 5 4 5" xfId="30162"/>
    <cellStyle name="常规 3 3 2 5 5 3" xfId="30163"/>
    <cellStyle name="常规 49 4 4" xfId="30164"/>
    <cellStyle name="常规 54 4 4" xfId="30165"/>
    <cellStyle name="常规 4 3 2 2 3 5 2" xfId="30166"/>
    <cellStyle name="常规 4 3 2 2 4" xfId="30167"/>
    <cellStyle name="常规 4 3 2 2 4 2" xfId="30168"/>
    <cellStyle name="常规 4 3 2 2 4 3" xfId="30169"/>
    <cellStyle name="常规 6 3 3 2 4 3 3" xfId="30170"/>
    <cellStyle name="常规 4 3 2 2 6" xfId="30171"/>
    <cellStyle name="常规 15 3 2 2 6 2 2" xfId="30172"/>
    <cellStyle name="常规 4 3 2 2 7" xfId="30173"/>
    <cellStyle name="常规 4 3 2 3 2 2" xfId="30174"/>
    <cellStyle name="检查单元格 2 3 4 2 2" xfId="30175"/>
    <cellStyle name="常规 4 3 2 3 2 3" xfId="30176"/>
    <cellStyle name="常规 2 5 2 4 3 2 3" xfId="30177"/>
    <cellStyle name="常规 4 3 2 3 3" xfId="30178"/>
    <cellStyle name="常规 4 3 2 3 3 2" xfId="30179"/>
    <cellStyle name="常规 36 2 5 2 2" xfId="30180"/>
    <cellStyle name="常规 41 2 5 2 2" xfId="30181"/>
    <cellStyle name="常规 4 3 2 3 3 3" xfId="30182"/>
    <cellStyle name="常规 2 12" xfId="30183"/>
    <cellStyle name="常规 45 4 4 3" xfId="30184"/>
    <cellStyle name="常规 50 4 4 3" xfId="30185"/>
    <cellStyle name="常规 4 3 2 3 4 2" xfId="30186"/>
    <cellStyle name="常规 4 3 2 3 4 3" xfId="30187"/>
    <cellStyle name="强调文字颜色 2 2 5 2" xfId="30188"/>
    <cellStyle name="常规 15 2 3 2 2 3" xfId="30189"/>
    <cellStyle name="常规 6 4 5 2 4" xfId="30190"/>
    <cellStyle name="常规 6 3 4 2 6" xfId="30191"/>
    <cellStyle name="常规 4 3 2 4 2 3" xfId="30192"/>
    <cellStyle name="常规 5 2 8 2" xfId="30193"/>
    <cellStyle name="常规 6 5 4 2 4" xfId="30194"/>
    <cellStyle name="常规 6 5 5 2 4" xfId="30195"/>
    <cellStyle name="常规 15 4 4 5 2 2" xfId="30196"/>
    <cellStyle name="常规 2 4 2 2 2 2 3 2 2" xfId="30197"/>
    <cellStyle name="常规 3 9 2 3 6 2" xfId="30198"/>
    <cellStyle name="常规 2 2 2 3 4 2" xfId="30199"/>
    <cellStyle name="常规 4 3 2 5" xfId="30200"/>
    <cellStyle name="常规 6 8 3 4 2" xfId="30201"/>
    <cellStyle name="常规 4 3 2 6" xfId="30202"/>
    <cellStyle name="常规 8 3 3 2 6 2" xfId="30203"/>
    <cellStyle name="常规 6 8 3 4 2 2" xfId="30204"/>
    <cellStyle name="常规 4 3 2 6 2" xfId="30205"/>
    <cellStyle name="常规 8 3 3 2 6 2 2" xfId="30206"/>
    <cellStyle name="常规 4 3 3" xfId="30207"/>
    <cellStyle name="常规 4 3 3 2" xfId="30208"/>
    <cellStyle name="常规 6 9 2 2 5 2" xfId="30209"/>
    <cellStyle name="汇总 2 2 2 4 3" xfId="30210"/>
    <cellStyle name="常规 51 3 2 3" xfId="30211"/>
    <cellStyle name="常规 46 3 2 3" xfId="30212"/>
    <cellStyle name="常规 4 3 3 2 2 2" xfId="30213"/>
    <cellStyle name="常规 4 3 3 2 2 5 3" xfId="30214"/>
    <cellStyle name="常规 2 6 2 2" xfId="30215"/>
    <cellStyle name="常规 3 3 5 2 3 2 2" xfId="30216"/>
    <cellStyle name="常规 7 3 3 3 4 4 2 2" xfId="30217"/>
    <cellStyle name="常规 6 6 2 8" xfId="30218"/>
    <cellStyle name="常规 4 3 3 2 2 6" xfId="30219"/>
    <cellStyle name="常规 4 3 3 2 2 6 2" xfId="30220"/>
    <cellStyle name="常规 5 5 3 3 3 3" xfId="30221"/>
    <cellStyle name="常规 3 2 3 3 2 3 3 3" xfId="30222"/>
    <cellStyle name="常规 4 2 2 2 3 5 3" xfId="30223"/>
    <cellStyle name="常规 3 2 5 4 4 2 2" xfId="30224"/>
    <cellStyle name="常规 6 6 3 7" xfId="30225"/>
    <cellStyle name="常规 3 2 2 2 4 4 2 2" xfId="30226"/>
    <cellStyle name="常规 5 4 3" xfId="30227"/>
    <cellStyle name="常规 6 6 3 5 4 3" xfId="30228"/>
    <cellStyle name="常规 7 2 5 9 3" xfId="30229"/>
    <cellStyle name="常规 14 5 6 2" xfId="30230"/>
    <cellStyle name="常规 4 2 3 2 4 4 2" xfId="30231"/>
    <cellStyle name="常规 3 2 3 4 2 4 2 2" xfId="30232"/>
    <cellStyle name="强调文字颜色 5 2 3 2 5" xfId="30233"/>
    <cellStyle name="常规 7 7 5 2 2" xfId="30234"/>
    <cellStyle name="常规 6 3 5 2 2 2 2" xfId="30235"/>
    <cellStyle name="常规 6 9 2 2 6" xfId="30236"/>
    <cellStyle name="常规 4 3 3 2 3" xfId="30237"/>
    <cellStyle name="常规 7 3 2 2 5 3" xfId="30238"/>
    <cellStyle name="常规 36 3 4 2 2" xfId="30239"/>
    <cellStyle name="常规 41 3 4 2 2" xfId="30240"/>
    <cellStyle name="常规 4 3 3 2 3 3" xfId="30241"/>
    <cellStyle name="常规 4 3 3 2 3 4 3" xfId="30242"/>
    <cellStyle name="常规 4 3 3 2 3 5 2" xfId="30243"/>
    <cellStyle name="常规 6 7 2 7" xfId="30244"/>
    <cellStyle name="汇总 2 2 3 4 3" xfId="30245"/>
    <cellStyle name="常规 51 4 2 3" xfId="30246"/>
    <cellStyle name="常规 46 4 2 3" xfId="30247"/>
    <cellStyle name="常规 4 3 3 3 2 2" xfId="30248"/>
    <cellStyle name="常规 6 9 2 3 6" xfId="30249"/>
    <cellStyle name="常规 4 3 3 3 3" xfId="30250"/>
    <cellStyle name="常规 51 4 3 3" xfId="30251"/>
    <cellStyle name="常规 46 4 3 3" xfId="30252"/>
    <cellStyle name="常规 4 3 3 3 3 2" xfId="30253"/>
    <cellStyle name="常规 4 3 3 4 3 2" xfId="30254"/>
    <cellStyle name="常规 4 3 3 4 4 2" xfId="30255"/>
    <cellStyle name="常规 15 2 6 2 2" xfId="30256"/>
    <cellStyle name="常规 20 2 6 2 2" xfId="30257"/>
    <cellStyle name="常规 6 2 2 4 2 3 2 2" xfId="30258"/>
    <cellStyle name="常规 4 3 3 5" xfId="30259"/>
    <cellStyle name="常规 7 7 2 2 4 2 2" xfId="30260"/>
    <cellStyle name="常规 6 3 2 2 2 2 2 4" xfId="30261"/>
    <cellStyle name="常规 6 2 5 2 7" xfId="30262"/>
    <cellStyle name="常规 35 3 2 2 2" xfId="30263"/>
    <cellStyle name="常规 40 3 2 2 2" xfId="30264"/>
    <cellStyle name="常规 2 2 2 3 5 3" xfId="30265"/>
    <cellStyle name="强调文字颜色 6 2 2 3 3 2" xfId="30266"/>
    <cellStyle name="常规 7 2 2 2 7 2 2" xfId="30267"/>
    <cellStyle name="常规 6 8 3 5 2" xfId="30268"/>
    <cellStyle name="常规 4 3 3 6" xfId="30269"/>
    <cellStyle name="常规 8 3 3 2 7 2" xfId="30270"/>
    <cellStyle name="注释 2 4 2 2" xfId="30271"/>
    <cellStyle name="常规 3 2 2 8 3" xfId="30272"/>
    <cellStyle name="常规 6 7 2 4 4 3" xfId="30273"/>
    <cellStyle name="常规 4 3 3 6 3" xfId="30274"/>
    <cellStyle name="常规 4 3 4 5 3" xfId="30275"/>
    <cellStyle name="常规 6 6 3 3 2 7 2" xfId="30276"/>
    <cellStyle name="常规 4 3 5 4 2" xfId="30277"/>
    <cellStyle name="常规 2 2 3 2 3 2 6 2 2" xfId="30278"/>
    <cellStyle name="常规 9 2 5 2 3 2 2" xfId="30279"/>
    <cellStyle name="常规 2 2 2 3 7 3" xfId="30280"/>
    <cellStyle name="常规 6 8 3 7 2" xfId="30281"/>
    <cellStyle name="常规 4 3 5 6" xfId="30282"/>
    <cellStyle name="常规 4 3 5 6 2" xfId="30283"/>
    <cellStyle name="常规 6 4 4 3 3 2 2" xfId="30284"/>
    <cellStyle name="常规 4 3 5 7" xfId="30285"/>
    <cellStyle name="常规 12 2 2 2 2 2" xfId="30286"/>
    <cellStyle name="20% - 强调文字颜色 2 2 8" xfId="30287"/>
    <cellStyle name="常规 4 3 6 7" xfId="30288"/>
    <cellStyle name="常规 7 2 3 10" xfId="30289"/>
    <cellStyle name="常规 3 3 4 6 3" xfId="30290"/>
    <cellStyle name="常规 6 2 4 2 7" xfId="30291"/>
    <cellStyle name="常规 4 4" xfId="30292"/>
    <cellStyle name="警告文本 2 4 6" xfId="30293"/>
    <cellStyle name="常规 7 7 2 3" xfId="30294"/>
    <cellStyle name="常规 4 4 10" xfId="30295"/>
    <cellStyle name="常规 6 2 4 2 7 2" xfId="30296"/>
    <cellStyle name="常规 6 5 4 2 3 3 3" xfId="30297"/>
    <cellStyle name="常规 4 4 2" xfId="30298"/>
    <cellStyle name="常规 7 4 4 2 3 2 2" xfId="30299"/>
    <cellStyle name="常规 6 5 2 2 3 2 4" xfId="30300"/>
    <cellStyle name="常规 3 2 2 2 3 3 2 3" xfId="30301"/>
    <cellStyle name="常规 4 4 2 2 2 2" xfId="30302"/>
    <cellStyle name="常规 6 5 2 2 3 2 4 2" xfId="30303"/>
    <cellStyle name="常规 4 4 2 2 2 3" xfId="30304"/>
    <cellStyle name="强调文字颜色 1 2 2 5 5" xfId="30305"/>
    <cellStyle name="常规 8 8 3 2" xfId="30306"/>
    <cellStyle name="常规 8 5 3 2 4" xfId="30307"/>
    <cellStyle name="常规 6 5 2 2 3 3 4" xfId="30308"/>
    <cellStyle name="强调文字颜色 3 2 8 3" xfId="30309"/>
    <cellStyle name="常规 4 4 2 2 3 3" xfId="30310"/>
    <cellStyle name="常规 7 2 3 2 4" xfId="30311"/>
    <cellStyle name="强调文字颜色 3 2 9 3" xfId="30312"/>
    <cellStyle name="常规 4 4 2 2 4 3" xfId="30313"/>
    <cellStyle name="常规 4 4 2 2 6" xfId="30314"/>
    <cellStyle name="警告文本 2 2 3 2 3" xfId="30315"/>
    <cellStyle name="常规 7 3 4 9" xfId="30316"/>
    <cellStyle name="常规 4 4 2 2 6 2" xfId="30317"/>
    <cellStyle name="常规 4 4 2 6 2" xfId="30318"/>
    <cellStyle name="常规 6 8 4 4 2 2" xfId="30319"/>
    <cellStyle name="常规 9 4 9" xfId="30320"/>
    <cellStyle name="常规 2 6 4 7 3" xfId="30321"/>
    <cellStyle name="常规 7 2 3 2 2 2" xfId="30322"/>
    <cellStyle name="常规 4 4 3 2 2 2" xfId="30323"/>
    <cellStyle name="常规 4 4 3 3" xfId="30324"/>
    <cellStyle name="常规 4 4 3 4 2" xfId="30325"/>
    <cellStyle name="常规 4 4 3 5" xfId="30326"/>
    <cellStyle name="常规 4 4 3 6" xfId="30327"/>
    <cellStyle name="常规 6 8 4 5 2" xfId="30328"/>
    <cellStyle name="常规 2 2 2 2 2 2 3 6" xfId="30329"/>
    <cellStyle name="常规 7 2 4 2 2 6 2" xfId="30330"/>
    <cellStyle name="常规 7 2 3 4 2 3" xfId="30331"/>
    <cellStyle name="常规 6 4 12" xfId="30332"/>
    <cellStyle name="常规 6 6 3 3 3 5" xfId="30333"/>
    <cellStyle name="常规 59 2 3 2 2 2" xfId="30334"/>
    <cellStyle name="常规 8 2 2 6 3 2 2" xfId="30335"/>
    <cellStyle name="常规 4 5 2 2 2 2 2" xfId="30336"/>
    <cellStyle name="常规 2 6 5 7 3" xfId="30337"/>
    <cellStyle name="常规 6 6 3 2 3 4" xfId="30338"/>
    <cellStyle name="常规 7 2 3 3 2 2" xfId="30339"/>
    <cellStyle name="常规 7 3 3 3 2 3 2 2" xfId="30340"/>
    <cellStyle name="常规 4 5 2 8" xfId="30341"/>
    <cellStyle name="常规 7 3 4 2 2 4 2 2" xfId="30342"/>
    <cellStyle name="常规 6 4 2 2 2 4 4 2" xfId="30343"/>
    <cellStyle name="常规 4 5 3 2 2 2" xfId="30344"/>
    <cellStyle name="常规 6 4 2 2 2 4 4 2 2" xfId="30345"/>
    <cellStyle name="常规 4 5 3 2 2 2 2" xfId="30346"/>
    <cellStyle name="常规 4 5 3 2 3 2 2" xfId="30347"/>
    <cellStyle name="常规 8 2 2 3 9" xfId="30348"/>
    <cellStyle name="常规 11 3 6" xfId="30349"/>
    <cellStyle name="常规 4 5 3 2 4 2" xfId="30350"/>
    <cellStyle name="常规 7 2 7 2 3 3" xfId="30351"/>
    <cellStyle name="常规 2 2 3 5 3 4 2" xfId="30352"/>
    <cellStyle name="常规 6 11 2 6 3" xfId="30353"/>
    <cellStyle name="常规 7 2 3 2 8" xfId="30354"/>
    <cellStyle name="常规 6 7 4 7" xfId="30355"/>
    <cellStyle name="常规 4 5 3 3 3 2 2" xfId="30356"/>
    <cellStyle name="常规 7 2 4 2 3 4 2" xfId="30357"/>
    <cellStyle name="常规 9 5 2 5 3" xfId="30358"/>
    <cellStyle name="常规 7 7 2 4" xfId="30359"/>
    <cellStyle name="常规 9 4 2 2 3 2" xfId="30360"/>
    <cellStyle name="常规 6 5 3 2 2 6 3" xfId="30361"/>
    <cellStyle name="常规 8 4 2 2 5" xfId="30362"/>
    <cellStyle name="警告文本 2 5 6" xfId="30363"/>
    <cellStyle name="常规 7 7 3 3" xfId="30364"/>
    <cellStyle name="常规 6 5 3 2 2 7 2" xfId="30365"/>
    <cellStyle name="常规 2 3 3 2 3 2 2 2" xfId="30366"/>
    <cellStyle name="常规 4 5 3 5 2" xfId="30367"/>
    <cellStyle name="常规 2 3 3 2 3 2 3" xfId="30368"/>
    <cellStyle name="常规 6 8 5 5 2" xfId="30369"/>
    <cellStyle name="常规 4 5 3 6" xfId="30370"/>
    <cellStyle name="常规 4 5 3 6 3" xfId="30371"/>
    <cellStyle name="常规 3 2 5 2 3 2 2" xfId="30372"/>
    <cellStyle name="常规 4 5 3 7" xfId="30373"/>
    <cellStyle name="强调文字颜色 4 2 2 5 5" xfId="30374"/>
    <cellStyle name="常规 9 3 3 2 3 4" xfId="30375"/>
    <cellStyle name="强调文字颜色 2 2 2 2 2 3 2 2" xfId="30376"/>
    <cellStyle name="常规 6 2 2 2 2 4 3" xfId="30377"/>
    <cellStyle name="强调文字颜色 1 2 2 5 3 3" xfId="30378"/>
    <cellStyle name="常规 8 5 3 2 2 3" xfId="30379"/>
    <cellStyle name="常规 4 5 8" xfId="30380"/>
    <cellStyle name="常规 4 5 9" xfId="30381"/>
    <cellStyle name="常规 58 2 7 2" xfId="30382"/>
    <cellStyle name="常规 4 6 2 2 2 3" xfId="30383"/>
    <cellStyle name="常规 4 6 2 2 3 2 2" xfId="30384"/>
    <cellStyle name="常规 4 6 2 2 3 3" xfId="30385"/>
    <cellStyle name="常规 7 2 2" xfId="30386"/>
    <cellStyle name="强调文字颜色 3 2 10 3" xfId="30387"/>
    <cellStyle name="常规 4 6 2 2 4 2" xfId="30388"/>
    <cellStyle name="常规 3 3 3 3 7" xfId="30389"/>
    <cellStyle name="常规 22 4 7 3" xfId="30390"/>
    <cellStyle name="常规 4 6 2 3 3 2 2" xfId="30391"/>
    <cellStyle name="常规 6 8 2 4 3 2 2" xfId="30392"/>
    <cellStyle name="常规 4 2 2 7 2 2" xfId="30393"/>
    <cellStyle name="常规 4 2 2 2 3 3 2" xfId="30394"/>
    <cellStyle name="常规 6 2 4 8 3" xfId="30395"/>
    <cellStyle name="常规 4 6 2 5 2" xfId="30396"/>
    <cellStyle name="常规 6 3 3 6 3 3" xfId="30397"/>
    <cellStyle name="常规 3 2 2 2 3 4 5" xfId="30398"/>
    <cellStyle name="常规 9 2 2 4 2 2 3" xfId="30399"/>
    <cellStyle name="常规 4 5 2 2 4 3" xfId="30400"/>
    <cellStyle name="常规 7 2 6 2 3 4" xfId="30401"/>
    <cellStyle name="常规 4 6 2 6 2" xfId="30402"/>
    <cellStyle name="常规 2 2 2 2 2 2 3 5" xfId="30403"/>
    <cellStyle name="常规 2 6 6 7 3" xfId="30404"/>
    <cellStyle name="常规 6 4 11" xfId="30405"/>
    <cellStyle name="常规 6 6 3 3 3 4" xfId="30406"/>
    <cellStyle name="常规 7 2 3 4 2 2" xfId="30407"/>
    <cellStyle name="常规 7 2 3 4 2 2 2" xfId="30408"/>
    <cellStyle name="常规 4 6 3 2 2 2" xfId="30409"/>
    <cellStyle name="常规 2 3 6 3 4" xfId="30410"/>
    <cellStyle name="常规 6 5 3 3 2 5 2" xfId="30411"/>
    <cellStyle name="常规 6 3 4 2 2 4 3" xfId="30412"/>
    <cellStyle name="常规 3 5 2 7" xfId="30413"/>
    <cellStyle name="常规 6 7 5 4 3" xfId="30414"/>
    <cellStyle name="常规 4 6 3 5" xfId="30415"/>
    <cellStyle name="常规 4 6 4 3 2 2" xfId="30416"/>
    <cellStyle name="常规 34 4 2 2" xfId="30417"/>
    <cellStyle name="常规 29 4 2 2" xfId="30418"/>
    <cellStyle name="解释性文本 2 2 2 2 2" xfId="30419"/>
    <cellStyle name="常规 6 11 2 3 2 2 2" xfId="30420"/>
    <cellStyle name="常规 4 6 4 4 2" xfId="30421"/>
    <cellStyle name="常规 6 3 4 2 3 2 2" xfId="30422"/>
    <cellStyle name="常规 4 6 4 5" xfId="30423"/>
    <cellStyle name="警告文本 2 3 2 3" xfId="30424"/>
    <cellStyle name="常规 4 6 8 2 2" xfId="30425"/>
    <cellStyle name="强调文字颜色 5 2 3 3 2 2 2" xfId="30426"/>
    <cellStyle name="常规 2 2 2 7 4 2 2" xfId="30427"/>
    <cellStyle name="强调文字颜色 2 2 5" xfId="30428"/>
    <cellStyle name="常规 9 2 2 5 4 2" xfId="30429"/>
    <cellStyle name="常规 4 7 2 5 2" xfId="30430"/>
    <cellStyle name="常规 3 6 2 7" xfId="30431"/>
    <cellStyle name="常规 6 7 6 4 3" xfId="30432"/>
    <cellStyle name="常规 4 2 3 8 2" xfId="30433"/>
    <cellStyle name="强调文字颜色 5 2 13" xfId="30434"/>
    <cellStyle name="常规 9 2 2 6 4" xfId="30435"/>
    <cellStyle name="常规 7 3 3 4 10 2" xfId="30436"/>
    <cellStyle name="常规 4 7 3 5" xfId="30437"/>
    <cellStyle name="常规 56 2 2 6" xfId="30438"/>
    <cellStyle name="常规 50 8 2" xfId="30439"/>
    <cellStyle name="常规 45 8 2" xfId="30440"/>
    <cellStyle name="常规 5 2 3 2 2 7 2" xfId="30441"/>
    <cellStyle name="常规 6 2 3 2 5" xfId="30442"/>
    <cellStyle name="常规 2 3 2 4 4 3" xfId="30443"/>
    <cellStyle name="常规 4 4 2 2 4" xfId="30444"/>
    <cellStyle name="常规 4 8 2 3" xfId="30445"/>
    <cellStyle name="常规 7 4 4 2 3 6" xfId="30446"/>
    <cellStyle name="输出 2 2 3 3 3" xfId="30447"/>
    <cellStyle name="常规 4 8 3" xfId="30448"/>
    <cellStyle name="常规 5 3 3 5 2" xfId="30449"/>
    <cellStyle name="常规 15 2 3 2 5" xfId="30450"/>
    <cellStyle name="常规 4 8 3 2" xfId="30451"/>
    <cellStyle name="常规 3 2 5 2 2 4 2" xfId="30452"/>
    <cellStyle name="适中 2 9 2" xfId="30453"/>
    <cellStyle name="常规 5 3 3 5 2 2" xfId="30454"/>
    <cellStyle name="常规 15 2 3 2 5 2" xfId="30455"/>
    <cellStyle name="常规 6 4 5 5 3" xfId="30456"/>
    <cellStyle name="常规 4 8 3 2 2" xfId="30457"/>
    <cellStyle name="常规 4 8 3 3" xfId="30458"/>
    <cellStyle name="常规 4 8 4 2" xfId="30459"/>
    <cellStyle name="常规 4 8 5" xfId="30460"/>
    <cellStyle name="常规 6 3 2 3 3" xfId="30461"/>
    <cellStyle name="常规 4 8 6" xfId="30462"/>
    <cellStyle name="计算 2 6" xfId="30463"/>
    <cellStyle name="常规 7 2 3 5 6 2 2" xfId="30464"/>
    <cellStyle name="常规 6 3 2 3 4" xfId="30465"/>
    <cellStyle name="常规 4 8 7" xfId="30466"/>
    <cellStyle name="常规 6 2 5 2 3 2 2" xfId="30467"/>
    <cellStyle name="输出 2 2 3 4 2 2" xfId="30468"/>
    <cellStyle name="常规 4 9 2 2" xfId="30469"/>
    <cellStyle name="常规 14 2 2 3 2" xfId="30470"/>
    <cellStyle name="常规 7 2 2 5 4 2" xfId="30471"/>
    <cellStyle name="常规 2 3 3 10 3" xfId="30472"/>
    <cellStyle name="强调文字颜色 6 2 3 2 2 2" xfId="30473"/>
    <cellStyle name="常规 4 9 2 3" xfId="30474"/>
    <cellStyle name="常规 6 6 3 2 8 2" xfId="30475"/>
    <cellStyle name="强调文字颜色 4 2 3 7" xfId="30476"/>
    <cellStyle name="常规 3 2 2 4 2 5 3" xfId="30477"/>
    <cellStyle name="输出 2 2 3 4 3" xfId="30478"/>
    <cellStyle name="常规 4 9 3" xfId="30479"/>
    <cellStyle name="常规 4 9 3 2" xfId="30480"/>
    <cellStyle name="常规 6 10 6 4 2 2" xfId="30481"/>
    <cellStyle name="常规 3 2 3 3 2 7" xfId="30482"/>
    <cellStyle name="常规 6 3 4 2 5" xfId="30483"/>
    <cellStyle name="常规 38 4 4 2" xfId="30484"/>
    <cellStyle name="常规 43 4 4 2" xfId="30485"/>
    <cellStyle name="常规 2 3 4 5 3" xfId="30486"/>
    <cellStyle name="常规 8 2 2 4 2 4" xfId="30487"/>
    <cellStyle name="常规 4 9 3 2 2" xfId="30488"/>
    <cellStyle name="解释性文本 2 3 3 5" xfId="30489"/>
    <cellStyle name="注释 2 8" xfId="30490"/>
    <cellStyle name="常规 9 2 4 6 2" xfId="30491"/>
    <cellStyle name="常规 7 2 2 3 6 2 2" xfId="30492"/>
    <cellStyle name="强调文字颜色 6 2 3 2 3 2" xfId="30493"/>
    <cellStyle name="常规 4 9 3 3" xfId="30494"/>
    <cellStyle name="常规 9 2 4 7 2" xfId="30495"/>
    <cellStyle name="强调文字颜色 6 2 3 2 4 2" xfId="30496"/>
    <cellStyle name="常规 4 9 4 3" xfId="30497"/>
    <cellStyle name="常规 6 3 2 4 3" xfId="30498"/>
    <cellStyle name="常规 4 9 6" xfId="30499"/>
    <cellStyle name="常规 6 3 2 4 4" xfId="30500"/>
    <cellStyle name="常规 4 9 7" xfId="30501"/>
    <cellStyle name="常规 45 2 2" xfId="30502"/>
    <cellStyle name="常规 50 2 2" xfId="30503"/>
    <cellStyle name="常规 7 3 3 3 7 3" xfId="30504"/>
    <cellStyle name="常规 7 3 3 3 8 2 2" xfId="30505"/>
    <cellStyle name="常规 3 2 5 6 2 2" xfId="30506"/>
    <cellStyle name="适中 2 2 3 2 2 2" xfId="30507"/>
    <cellStyle name="常规 7 3 3 3 8 3" xfId="30508"/>
    <cellStyle name="常规 7 3 3 3 9" xfId="30509"/>
    <cellStyle name="常规 45 2 2 4" xfId="30510"/>
    <cellStyle name="常规 50 2 2 4" xfId="30511"/>
    <cellStyle name="常规 45 2 3" xfId="30512"/>
    <cellStyle name="常规 50 2 3" xfId="30513"/>
    <cellStyle name="常规 2 2 3 3 2 2 2 5 2 2" xfId="30514"/>
    <cellStyle name="常规 7 3 3 4 7 2" xfId="30515"/>
    <cellStyle name="常规 6 5 3 4 5 3" xfId="30516"/>
    <cellStyle name="常规 7 3 3 4 7 2 2" xfId="30517"/>
    <cellStyle name="常规 7 3 3 4 7 3" xfId="30518"/>
    <cellStyle name="常规 3 10 2 8" xfId="30519"/>
    <cellStyle name="常规 2 2 2 2 2 4 3 2" xfId="30520"/>
    <cellStyle name="常规 7 3 3 4 8" xfId="30521"/>
    <cellStyle name="适中 2 2 3 3 2 2" xfId="30522"/>
    <cellStyle name="常规 7 3 3 4 8 3" xfId="30523"/>
    <cellStyle name="常规 7 2 4 2 2 3 2 2 2" xfId="30524"/>
    <cellStyle name="常规 2 2 2 2 2 4 3 3" xfId="30525"/>
    <cellStyle name="常规 7 3 3 4 9" xfId="30526"/>
    <cellStyle name="常规 45 2 4" xfId="30527"/>
    <cellStyle name="常规 50 2 4" xfId="30528"/>
    <cellStyle name="常规 45 2 4 2" xfId="30529"/>
    <cellStyle name="常规 50 2 4 2" xfId="30530"/>
    <cellStyle name="强调文字颜色 5 2 10" xfId="30531"/>
    <cellStyle name="常规 6 4 2 3 2 5 2 2" xfId="30532"/>
    <cellStyle name="常规 5 3 2 5 2" xfId="30533"/>
    <cellStyle name="常规 15 2 2 2 5" xfId="30534"/>
    <cellStyle name="常规 4 7 3 2" xfId="30535"/>
    <cellStyle name="常规 6 5 2 2 8 2" xfId="30536"/>
    <cellStyle name="常规 45 2 5" xfId="30537"/>
    <cellStyle name="常规 50 2 5" xfId="30538"/>
    <cellStyle name="常规 7 2 7 2 4 2" xfId="30539"/>
    <cellStyle name="常规 5 2 3 2 2 2" xfId="30540"/>
    <cellStyle name="常规 45 3" xfId="30541"/>
    <cellStyle name="常规 50 3" xfId="30542"/>
    <cellStyle name="常规 5 2 5 6" xfId="30543"/>
    <cellStyle name="常规 6 9 2 7 2" xfId="30544"/>
    <cellStyle name="常规 5 2 3 2 2 2 2" xfId="30545"/>
    <cellStyle name="常规 45 3 2" xfId="30546"/>
    <cellStyle name="常规 50 3 2" xfId="30547"/>
    <cellStyle name="常规 5 2 3 2 2 2 3" xfId="30548"/>
    <cellStyle name="常规 45 3 3" xfId="30549"/>
    <cellStyle name="常规 50 3 3" xfId="30550"/>
    <cellStyle name="常规 41 6 2 2" xfId="30551"/>
    <cellStyle name="常规 36 6 2 2" xfId="30552"/>
    <cellStyle name="解释性文本 2 4 4 2 2" xfId="30553"/>
    <cellStyle name="常规 2 2 3 3 2 2 3 5 2" xfId="30554"/>
    <cellStyle name="常规 8 3 3 4 2 2 2" xfId="30555"/>
    <cellStyle name="常规 7 3 4 4 7" xfId="30556"/>
    <cellStyle name="常规 9 2 2 4 2 5 2" xfId="30557"/>
    <cellStyle name="常规 3 7 2 2 5 3" xfId="30558"/>
    <cellStyle name="常规 2 11" xfId="30559"/>
    <cellStyle name="常规 5 2 3 2 2 3 4 2" xfId="30560"/>
    <cellStyle name="常规 45 4 4 2" xfId="30561"/>
    <cellStyle name="常规 50 4 4 2" xfId="30562"/>
    <cellStyle name="常规 45 5 2" xfId="30563"/>
    <cellStyle name="常规 50 5 2" xfId="30564"/>
    <cellStyle name="常规 5 2 3 2 2 4 2" xfId="30565"/>
    <cellStyle name="常规 50 6 2 2" xfId="30566"/>
    <cellStyle name="常规 45 6 2 2" xfId="30567"/>
    <cellStyle name="常规 5 2 3 2 2 5 2 2" xfId="30568"/>
    <cellStyle name="常规 9 3 3 2 3 3 3" xfId="30569"/>
    <cellStyle name="常规 6 4 3 3 2 4 2 2" xfId="30570"/>
    <cellStyle name="常规 5 2 3 2 2 6" xfId="30571"/>
    <cellStyle name="常规 45 7" xfId="30572"/>
    <cellStyle name="常规 50 7" xfId="30573"/>
    <cellStyle name="常规 4 3 3 7 3" xfId="30574"/>
    <cellStyle name="常规 6 7 2 2 2 9" xfId="30575"/>
    <cellStyle name="检查单元格 2 7" xfId="30576"/>
    <cellStyle name="常规 45 7 2 2" xfId="30577"/>
    <cellStyle name="常规 50 7 2 2" xfId="30578"/>
    <cellStyle name="常规 5 2 3 2 2 6 2 2" xfId="30579"/>
    <cellStyle name="常规 5 2 3 2 2 7" xfId="30580"/>
    <cellStyle name="常规 45 8" xfId="30581"/>
    <cellStyle name="常规 50 8" xfId="30582"/>
    <cellStyle name="常规 46 2 2" xfId="30583"/>
    <cellStyle name="常规 51 2 2" xfId="30584"/>
    <cellStyle name="常规 7 3 3 2 5 2 2" xfId="30585"/>
    <cellStyle name="常规 5 2 3 2 2 3 4" xfId="30586"/>
    <cellStyle name="常规 45 4 4" xfId="30587"/>
    <cellStyle name="常规 50 4 4" xfId="30588"/>
    <cellStyle name="常规 5 3 5 4 2 2" xfId="30589"/>
    <cellStyle name="常规 8 3 3 3 4" xfId="30590"/>
    <cellStyle name="常规 6 8 4 2" xfId="30591"/>
    <cellStyle name="常规 7 8 2 2 6 2" xfId="30592"/>
    <cellStyle name="常规 42 6 2 2" xfId="30593"/>
    <cellStyle name="常规 37 6 2 2" xfId="30594"/>
    <cellStyle name="解释性文本 2 5 4 2 2" xfId="30595"/>
    <cellStyle name="常规 7 4 4 4 7" xfId="30596"/>
    <cellStyle name="汇总 2 2 2 6 2" xfId="30597"/>
    <cellStyle name="常规 46 3 4 2" xfId="30598"/>
    <cellStyle name="常规 51 3 4 2" xfId="30599"/>
    <cellStyle name="常规 3 3 2 4 3 6" xfId="30600"/>
    <cellStyle name="20% - 强调文字颜色 4 2 11" xfId="30601"/>
    <cellStyle name="好 2 5 2 2 2" xfId="30602"/>
    <cellStyle name="常规 7 8 2 2 5 3" xfId="30603"/>
    <cellStyle name="汇总 2 2 2 6 2 2" xfId="30604"/>
    <cellStyle name="常规 46 3 4 2 2" xfId="30605"/>
    <cellStyle name="常规 51 3 4 2 2" xfId="30606"/>
    <cellStyle name="常规 3 3 2 2 4 4" xfId="30607"/>
    <cellStyle name="常规 46 3 5" xfId="30608"/>
    <cellStyle name="常规 51 3 5" xfId="30609"/>
    <cellStyle name="汇总 2 2 2 7" xfId="30610"/>
    <cellStyle name="常规 2 2 2 3 3 2 3 3 2 2" xfId="30611"/>
    <cellStyle name="常规 7 6 6 2" xfId="30612"/>
    <cellStyle name="汇总 2 2 2 8" xfId="30613"/>
    <cellStyle name="常规 46 3 6" xfId="30614"/>
    <cellStyle name="常规 51 3 6" xfId="30615"/>
    <cellStyle name="常规 51 4 2 2 2" xfId="30616"/>
    <cellStyle name="常规 46 4 2 2 2" xfId="30617"/>
    <cellStyle name="汇总 2 2 3 4 2 2" xfId="30618"/>
    <cellStyle name="常规 4 2 2 3 3 3 2" xfId="30619"/>
    <cellStyle name="常规 9 5 2 5 2" xfId="30620"/>
    <cellStyle name="常规 6 5 3 2 2 6 2" xfId="30621"/>
    <cellStyle name="常规 46 4 4 2" xfId="30622"/>
    <cellStyle name="常规 51 4 4 2" xfId="30623"/>
    <cellStyle name="汇总 2 2 4 4" xfId="30624"/>
    <cellStyle name="常规 5 2 3 2 3 4 2" xfId="30625"/>
    <cellStyle name="常规 46 5 2" xfId="30626"/>
    <cellStyle name="常规 51 5 2" xfId="30627"/>
    <cellStyle name="常规 51 5 2 2" xfId="30628"/>
    <cellStyle name="常规 46 5 2 2" xfId="30629"/>
    <cellStyle name="汇总 2 2 4 4 2" xfId="30630"/>
    <cellStyle name="常规 5 2 3 2 3 4 2 2" xfId="30631"/>
    <cellStyle name="常规 46 6 2 2" xfId="30632"/>
    <cellStyle name="常规 51 6 2 2" xfId="30633"/>
    <cellStyle name="常规 8 4 4 6" xfId="30634"/>
    <cellStyle name="常规 3 3 3 2 2 2 2" xfId="30635"/>
    <cellStyle name="常规 5 10 2 2" xfId="30636"/>
    <cellStyle name="常规 46 7 3" xfId="30637"/>
    <cellStyle name="常规 51 7 3" xfId="30638"/>
    <cellStyle name="常规 46 9" xfId="30639"/>
    <cellStyle name="常规 51 9" xfId="30640"/>
    <cellStyle name="常规 47 2 2" xfId="30641"/>
    <cellStyle name="常规 52 2 2" xfId="30642"/>
    <cellStyle name="常规 8 3 3 4 3" xfId="30643"/>
    <cellStyle name="常规 21 7 5" xfId="30644"/>
    <cellStyle name="常规 7 2 3 4 3 5 2 2" xfId="30645"/>
    <cellStyle name="常规 6 8 2 2 3 3 2" xfId="30646"/>
    <cellStyle name="常规 7 2 4 3 2 2 2 3" xfId="30647"/>
    <cellStyle name="常规 7 2 5 4 6" xfId="30648"/>
    <cellStyle name="常规 6 3 2 3 2 2 4 3" xfId="30649"/>
    <cellStyle name="常规 3 4 3 4 5 2 2" xfId="30650"/>
    <cellStyle name="常规 2 8 3 3 2 3" xfId="30651"/>
    <cellStyle name="常规 3 2 2 4 4 6" xfId="30652"/>
    <cellStyle name="常规 4 3 2 2 5" xfId="30653"/>
    <cellStyle name="常规 8 5 3 9 2" xfId="30654"/>
    <cellStyle name="常规 47 2 2 4 2" xfId="30655"/>
    <cellStyle name="常规 52 2 2 4 2" xfId="30656"/>
    <cellStyle name="常规 47 2 3 3 2 2" xfId="30657"/>
    <cellStyle name="常规 52 2 3 3 2 2" xfId="30658"/>
    <cellStyle name="常规 47 2 3 3 3" xfId="30659"/>
    <cellStyle name="常规 52 2 3 3 3" xfId="30660"/>
    <cellStyle name="常规 7 3 2 2 5 2 2" xfId="30661"/>
    <cellStyle name="常规 47 3" xfId="30662"/>
    <cellStyle name="常规 52 3" xfId="30663"/>
    <cellStyle name="常规 5 2 3 2 4 2" xfId="30664"/>
    <cellStyle name="常规 3 3 3 3 2 2" xfId="30665"/>
    <cellStyle name="常规 47 3 2 2 2" xfId="30666"/>
    <cellStyle name="常规 52 3 2 2 2" xfId="30667"/>
    <cellStyle name="汇总 2 3 2 4 2 2" xfId="30668"/>
    <cellStyle name="常规 6 9 3 2 5 2" xfId="30669"/>
    <cellStyle name="汇总 2 3 2 4 3" xfId="30670"/>
    <cellStyle name="常规 47 3 2 3" xfId="30671"/>
    <cellStyle name="常规 52 3 2 3" xfId="30672"/>
    <cellStyle name="强调文字颜色 2 2 2 2 2" xfId="30673"/>
    <cellStyle name="常规 3 2 2 6 3 3" xfId="30674"/>
    <cellStyle name="常规 5 11 2 2" xfId="30675"/>
    <cellStyle name="常规 3 3 3 4 2 2" xfId="30676"/>
    <cellStyle name="常规 11 3 2 3 4" xfId="30677"/>
    <cellStyle name="常规 3 3 2 3 4 2 2 2" xfId="30678"/>
    <cellStyle name="常规 47 3 3 2 2" xfId="30679"/>
    <cellStyle name="常规 52 3 3 2 2" xfId="30680"/>
    <cellStyle name="强调文字颜色 6 2 13" xfId="30681"/>
    <cellStyle name="常规 47 3 4 2" xfId="30682"/>
    <cellStyle name="常规 52 3 4 2" xfId="30683"/>
    <cellStyle name="常规 3 3 2 3 4 4" xfId="30684"/>
    <cellStyle name="常规 47 3 5" xfId="30685"/>
    <cellStyle name="常规 52 3 5" xfId="30686"/>
    <cellStyle name="常规 7 7 6 2" xfId="30687"/>
    <cellStyle name="常规 6 3 5 2 3 2" xfId="30688"/>
    <cellStyle name="常规 47 3 6" xfId="30689"/>
    <cellStyle name="常规 52 3 6" xfId="30690"/>
    <cellStyle name="常规 2 2 2 3 6 2 2 2" xfId="30691"/>
    <cellStyle name="常规 4 3 4 5 2 2" xfId="30692"/>
    <cellStyle name="常规 5 2 3 2 4 3 2" xfId="30693"/>
    <cellStyle name="常规 52 4 2" xfId="30694"/>
    <cellStyle name="常规 47 4 2" xfId="30695"/>
    <cellStyle name="汇总 2 3 3 4" xfId="30696"/>
    <cellStyle name="常规 5 2 3 2 4 3 2 2" xfId="30697"/>
    <cellStyle name="常规 47 4 2 2" xfId="30698"/>
    <cellStyle name="常规 52 4 2 2" xfId="30699"/>
    <cellStyle name="警告文本 2 2 3 5" xfId="30700"/>
    <cellStyle name="汇总 2 3 3 4 2" xfId="30701"/>
    <cellStyle name="常规 52 4 2 2 2" xfId="30702"/>
    <cellStyle name="常规 47 4 2 2 2" xfId="30703"/>
    <cellStyle name="警告文本 2 2 3 5 2" xfId="30704"/>
    <cellStyle name="汇总 2 3 3 4 2 2" xfId="30705"/>
    <cellStyle name="常规 47 4 4 2" xfId="30706"/>
    <cellStyle name="常规 52 4 4 2" xfId="30707"/>
    <cellStyle name="常规 6 7 3 6 2" xfId="30708"/>
    <cellStyle name="常规 3 3 4 6" xfId="30709"/>
    <cellStyle name="常规 47 4 5" xfId="30710"/>
    <cellStyle name="常规 52 4 5" xfId="30711"/>
    <cellStyle name="常规 7 7 7 2" xfId="30712"/>
    <cellStyle name="常规 47 4 6" xfId="30713"/>
    <cellStyle name="常规 52 4 6" xfId="30714"/>
    <cellStyle name="常规 6 3 2 2 2 2 2" xfId="30715"/>
    <cellStyle name="常规 47 8" xfId="30716"/>
    <cellStyle name="常规 52 8" xfId="30717"/>
    <cellStyle name="常规 3 2 6 2 3 3" xfId="30718"/>
    <cellStyle name="常规 6 10 8 2" xfId="30719"/>
    <cellStyle name="常规 48 2 2" xfId="30720"/>
    <cellStyle name="常规 53 2 2" xfId="30721"/>
    <cellStyle name="常规 9 3 3 2 3 2 2" xfId="30722"/>
    <cellStyle name="常规 6 2 2 2 3 5 3" xfId="30723"/>
    <cellStyle name="常规 6 3 2 3 2 2" xfId="30724"/>
    <cellStyle name="常规 6 3 2 3 2 2 2" xfId="30725"/>
    <cellStyle name="常规 7 2 5 2 5" xfId="30726"/>
    <cellStyle name="常规 6 3 2 3 2 2 2 2" xfId="30727"/>
    <cellStyle name="常规 9 2 3 4 4 2" xfId="30728"/>
    <cellStyle name="常规 4 2 2 4 2 3 2" xfId="30729"/>
    <cellStyle name="常规 6 4 3 8 3" xfId="30730"/>
    <cellStyle name="常规 48 2 2 3 2 2" xfId="30731"/>
    <cellStyle name="常规 53 2 2 3 2 2" xfId="30732"/>
    <cellStyle name="常规 5 2 2 6 5 2" xfId="30733"/>
    <cellStyle name="常规 48 2 2 3 3" xfId="30734"/>
    <cellStyle name="常规 53 2 2 3 3" xfId="30735"/>
    <cellStyle name="常规 5 2 2 6 6" xfId="30736"/>
    <cellStyle name="常规 28 5 5 2 2" xfId="30737"/>
    <cellStyle name="常规 48 2 2 4 2" xfId="30738"/>
    <cellStyle name="常规 53 2 2 4 2" xfId="30739"/>
    <cellStyle name="常规 6 3 2 4 2 2" xfId="30740"/>
    <cellStyle name="常规 4 9 5 2" xfId="30741"/>
    <cellStyle name="检查单元格 2 2 4" xfId="30742"/>
    <cellStyle name="常规 8 2 3 2 7 2" xfId="30743"/>
    <cellStyle name="常规 6 2 2 3 2 3 2 3" xfId="30744"/>
    <cellStyle name="常规 7 2 3 2 2 3 4" xfId="30745"/>
    <cellStyle name="常规 2 4 3 4 2 3" xfId="30746"/>
    <cellStyle name="常规 3 2 4 4 6" xfId="30747"/>
    <cellStyle name="常规 7 3 5 2 5" xfId="30748"/>
    <cellStyle name="常规 6 3 2 3 3 2 2 2" xfId="30749"/>
    <cellStyle name="常规 15 3 2 2 2 4" xfId="30750"/>
    <cellStyle name="常规 7 8 4 2 2 2" xfId="30751"/>
    <cellStyle name="60% - 强调文字颜色 4 2 5 3 2" xfId="30752"/>
    <cellStyle name="常规 3 3 2 4 2 5 2 2" xfId="30753"/>
    <cellStyle name="60% - 强调文字颜色 4" xfId="30754" builtinId="44"/>
    <cellStyle name="常规 6 3 2 3 3 3 2" xfId="30755"/>
    <cellStyle name="常规 35 2 3 4 3" xfId="30756"/>
    <cellStyle name="注释 2 3 2 5 2" xfId="30757"/>
    <cellStyle name="常规 9 5 2 2 6" xfId="30758"/>
    <cellStyle name="常规 7 3 2 4 3 4 2" xfId="30759"/>
    <cellStyle name="常规 6 3 2 3 3 3 2 2" xfId="30760"/>
    <cellStyle name="强调文字颜色 3 2 12" xfId="30761"/>
    <cellStyle name="常规 48 2 3 4 2" xfId="30762"/>
    <cellStyle name="常规 53 2 3 4 2" xfId="30763"/>
    <cellStyle name="常规 3 3 2 4 3 4 2" xfId="30764"/>
    <cellStyle name="常规 48 2 5 2" xfId="30765"/>
    <cellStyle name="常规 53 2 5 2" xfId="30766"/>
    <cellStyle name="常规 3 2 2 2 3 9" xfId="30767"/>
    <cellStyle name="常规 6 3 2 3 5 2 2" xfId="30768"/>
    <cellStyle name="常规 6 2 3 3 7" xfId="30769"/>
    <cellStyle name="常规 17 3 4 4 2 2" xfId="30770"/>
    <cellStyle name="常规 6 3 2 3 6 2" xfId="30771"/>
    <cellStyle name="常规 7 8 5 2 2" xfId="30772"/>
    <cellStyle name="常规 6 3 5 3 2 2 2" xfId="30773"/>
    <cellStyle name="常规 48 2 6 2" xfId="30774"/>
    <cellStyle name="常规 53 2 6 2" xfId="30775"/>
    <cellStyle name="常规 3 4 2 7 2 2" xfId="30776"/>
    <cellStyle name="常规 6 6 3 3 5 2 2" xfId="30777"/>
    <cellStyle name="常规 6 4 3 4" xfId="30778"/>
    <cellStyle name="常规 48 2 6 2 2" xfId="30779"/>
    <cellStyle name="常规 53 2 6 2 2" xfId="30780"/>
    <cellStyle name="常规 4 9 5 2 2" xfId="30781"/>
    <cellStyle name="常规 6 3 2 4 2 2 2" xfId="30782"/>
    <cellStyle name="常规 48 3 2 3" xfId="30783"/>
    <cellStyle name="常规 53 3 2 3" xfId="30784"/>
    <cellStyle name="常规 15 2 6 5" xfId="30785"/>
    <cellStyle name="常规 2 5 3 2 2 6 2" xfId="30786"/>
    <cellStyle name="常规 6 3 2 4 3 2 2" xfId="30787"/>
    <cellStyle name="常规 6 7 2 3 3 3 2 2" xfId="30788"/>
    <cellStyle name="常规 48 3 3 3" xfId="30789"/>
    <cellStyle name="常规 53 3 3 3" xfId="30790"/>
    <cellStyle name="常规 53 3 4 2 2" xfId="30791"/>
    <cellStyle name="常规 48 3 4 2 2" xfId="30792"/>
    <cellStyle name="常规 7 2 3 4" xfId="30793"/>
    <cellStyle name="常规 6 3 2 4 6" xfId="30794"/>
    <cellStyle name="常规 6 5 3 2 4 4 2" xfId="30795"/>
    <cellStyle name="常规 2 2 10 3 3 2 2" xfId="30796"/>
    <cellStyle name="常规 4 14 3" xfId="30797"/>
    <cellStyle name="常规 7 8 6 2" xfId="30798"/>
    <cellStyle name="常规 6 3 5 3 3 2" xfId="30799"/>
    <cellStyle name="常规 48 3 6" xfId="30800"/>
    <cellStyle name="常规 53 3 6" xfId="30801"/>
    <cellStyle name="常规 6 3 2 5 4 2 2" xfId="30802"/>
    <cellStyle name="常规 6 4 2 3 7" xfId="30803"/>
    <cellStyle name="常规 3 4 4 5 2 2" xfId="30804"/>
    <cellStyle name="常规 8 2 3 4" xfId="30805"/>
    <cellStyle name="常规 48 4 4 2 2" xfId="30806"/>
    <cellStyle name="常规 53 4 4 2 2" xfId="30807"/>
    <cellStyle name="常规 3 2 2 3 3 2 2 2 2" xfId="30808"/>
    <cellStyle name="常规 3 4 4 5 3" xfId="30809"/>
    <cellStyle name="常规 2 2 4 2 2 2 5" xfId="30810"/>
    <cellStyle name="常规 48 4 4 3" xfId="30811"/>
    <cellStyle name="常规 53 4 4 3" xfId="30812"/>
    <cellStyle name="常规 2 3 5 2 4" xfId="30813"/>
    <cellStyle name="常规 4 15 3" xfId="30814"/>
    <cellStyle name="常规 7 8 7 2" xfId="30815"/>
    <cellStyle name="常规 6 3 5 3 4 2" xfId="30816"/>
    <cellStyle name="常规 48 4 6" xfId="30817"/>
    <cellStyle name="常规 53 4 6" xfId="30818"/>
    <cellStyle name="常规 48 5 3" xfId="30819"/>
    <cellStyle name="常规 53 5 3" xfId="30820"/>
    <cellStyle name="常规 4 3 3 3 2" xfId="30821"/>
    <cellStyle name="常规 6 9 2 3 5" xfId="30822"/>
    <cellStyle name="常规 6 3 2 7" xfId="30823"/>
    <cellStyle name="常规 2 2 4 3 4 4 2 2" xfId="30824"/>
    <cellStyle name="常规 7 4 4 2 8 3" xfId="30825"/>
    <cellStyle name="常规 6 3 2 7 2 2" xfId="30826"/>
    <cellStyle name="常规 6 6 3 2 4 4 2" xfId="30827"/>
    <cellStyle name="常规 4 2 6 2 3" xfId="30828"/>
    <cellStyle name="注释 2 2 2 2 2" xfId="30829"/>
    <cellStyle name="常规 6 3 2 8" xfId="30830"/>
    <cellStyle name="常规 6 3 2 8 2 2" xfId="30831"/>
    <cellStyle name="常规 9 2 2 3 4 2" xfId="30832"/>
    <cellStyle name="常规 6 3 2 8 3" xfId="30833"/>
    <cellStyle name="注释 2 11 2 2" xfId="30834"/>
    <cellStyle name="常规 7 2 4 7 2" xfId="30835"/>
    <cellStyle name="常规 7 2 4 6 2 2 2" xfId="30836"/>
    <cellStyle name="常规 6 11 8" xfId="30837"/>
    <cellStyle name="常规 49 2" xfId="30838"/>
    <cellStyle name="常规 54 2" xfId="30839"/>
    <cellStyle name="常规 5 8 5" xfId="30840"/>
    <cellStyle name="常规 6 3 3 3 2" xfId="30841"/>
    <cellStyle name="常规 3 2 6 3 3 3" xfId="30842"/>
    <cellStyle name="常规 6 11 8 2" xfId="30843"/>
    <cellStyle name="常规 49 2 2" xfId="30844"/>
    <cellStyle name="常规 54 2 2" xfId="30845"/>
    <cellStyle name="常规 3 5 2 3 4 2 2" xfId="30846"/>
    <cellStyle name="常规 49 2 2 4 2 2" xfId="30847"/>
    <cellStyle name="常规 54 2 2 4 2 2" xfId="30848"/>
    <cellStyle name="常规 5 2 2 2 3 2 2 2" xfId="30849"/>
    <cellStyle name="常规 6 2 4 2 2" xfId="30850"/>
    <cellStyle name="常规 15 5 3 3 2 2" xfId="30851"/>
    <cellStyle name="常规 29 2 5 2 2" xfId="30852"/>
    <cellStyle name="常规 34 2 5 2 2" xfId="30853"/>
    <cellStyle name="常规 2 3 6 5" xfId="30854"/>
    <cellStyle name="常规 49 2 3 3 2 2" xfId="30855"/>
    <cellStyle name="常规 54 2 3 3 2 2" xfId="30856"/>
    <cellStyle name="常规 2 2 3 3 2 4 2 2 2" xfId="30857"/>
    <cellStyle name="常规 15 5 3 3 3" xfId="30858"/>
    <cellStyle name="常规 29 2 5 3" xfId="30859"/>
    <cellStyle name="常规 34 2 5 3" xfId="30860"/>
    <cellStyle name="常规 49 2 3 3 3" xfId="30861"/>
    <cellStyle name="常规 54 2 3 3 3" xfId="30862"/>
    <cellStyle name="常规 7 2 3 2 8 2" xfId="30863"/>
    <cellStyle name="常规 54 2 5 2" xfId="30864"/>
    <cellStyle name="常规 49 2 5 2" xfId="30865"/>
    <cellStyle name="常规 7 2 4 3 2 3 3 2 3" xfId="30866"/>
    <cellStyle name="常规 8 11" xfId="30867"/>
    <cellStyle name="常规 6 3 2 2 2 2 5" xfId="30868"/>
    <cellStyle name="常规 3 2 2 5 3 3 2" xfId="30869"/>
    <cellStyle name="常规 6 9 3 2 3 2 2 2" xfId="30870"/>
    <cellStyle name="常规 2 3 4 2 2 2 3" xfId="30871"/>
    <cellStyle name="常规 49 2 5 2 2" xfId="30872"/>
    <cellStyle name="常规 54 2 5 2 2" xfId="30873"/>
    <cellStyle name="常规 6 3 2 2 2 2 5 2" xfId="30874"/>
    <cellStyle name="常规 8 11 2" xfId="30875"/>
    <cellStyle name="常规 6 3 3 3 6" xfId="30876"/>
    <cellStyle name="常规 6 3 3 3 6 2" xfId="30877"/>
    <cellStyle name="常规 6 3 3 3 7 2" xfId="30878"/>
    <cellStyle name="常规 5 9 5" xfId="30879"/>
    <cellStyle name="常规 6 3 3 4 2" xfId="30880"/>
    <cellStyle name="常规 2 7 4 3 2 3" xfId="30881"/>
    <cellStyle name="常规 6 3 3 4 6" xfId="30882"/>
    <cellStyle name="常规 3 5 3 7" xfId="30883"/>
    <cellStyle name="常规 37 2 2 2" xfId="30884"/>
    <cellStyle name="常规 42 2 2 2" xfId="30885"/>
    <cellStyle name="常规 15 2 2 2 4 2 2" xfId="30886"/>
    <cellStyle name="常规 7 9 6 2" xfId="30887"/>
    <cellStyle name="常规 49 3 6" xfId="30888"/>
    <cellStyle name="常规 54 3 6" xfId="30889"/>
    <cellStyle name="常规 2 2 4 3 5 2" xfId="30890"/>
    <cellStyle name="常规 6 3 3 5" xfId="30891"/>
    <cellStyle name="常规 7 3 3 2 3 5" xfId="30892"/>
    <cellStyle name="常规 3 5 4 3" xfId="30893"/>
    <cellStyle name="常规 49 4 2" xfId="30894"/>
    <cellStyle name="常规 54 4 2" xfId="30895"/>
    <cellStyle name="常规 3 5 4 6" xfId="30896"/>
    <cellStyle name="常规 49 4 5" xfId="30897"/>
    <cellStyle name="常规 54 4 5" xfId="30898"/>
    <cellStyle name="常规 5 6 2 5 3" xfId="30899"/>
    <cellStyle name="常规 2 4 4 4 7 2" xfId="30900"/>
    <cellStyle name="常规 2 2 4 3 2 3 4" xfId="30901"/>
    <cellStyle name="常规 49 4 5 2" xfId="30902"/>
    <cellStyle name="常规 54 4 5 2" xfId="30903"/>
    <cellStyle name="常规 6 3 3 5 6" xfId="30904"/>
    <cellStyle name="常规 11 6 4 2 2 2" xfId="30905"/>
    <cellStyle name="常规 3 5 4 7" xfId="30906"/>
    <cellStyle name="常规 7 9 7 2" xfId="30907"/>
    <cellStyle name="常规 49 4 6" xfId="30908"/>
    <cellStyle name="常规 54 4 6" xfId="30909"/>
    <cellStyle name="常规 49 5 2" xfId="30910"/>
    <cellStyle name="常规 54 5 2" xfId="30911"/>
    <cellStyle name="常规 49 5 3" xfId="30912"/>
    <cellStyle name="常规 54 5 3" xfId="30913"/>
    <cellStyle name="常规 4 3 3 4 3" xfId="30914"/>
    <cellStyle name="常规 6 3 3 8" xfId="30915"/>
    <cellStyle name="常规 3 11 3 4" xfId="30916"/>
    <cellStyle name="强调文字颜色 4 2 2 4 5 2" xfId="30917"/>
    <cellStyle name="已访问的超链接" xfId="30918" builtinId="9"/>
    <cellStyle name="常规 6 2 3 4 2 2" xfId="30919"/>
    <cellStyle name="常规 5 11 3" xfId="30920"/>
    <cellStyle name="常规 5 12 2" xfId="30921"/>
    <cellStyle name="常规 6 2 3 4 3 2" xfId="30922"/>
    <cellStyle name="常规 5 12 3" xfId="30923"/>
    <cellStyle name="常规 3 2 2 4 2 2 4" xfId="30924"/>
    <cellStyle name="常规 5 14" xfId="30925"/>
    <cellStyle name="常规 5 2 2 2" xfId="30926"/>
    <cellStyle name="常规 6 2 2 2 2 5 2 2" xfId="30927"/>
    <cellStyle name="常规 46 8" xfId="30928"/>
    <cellStyle name="常规 51 8" xfId="30929"/>
    <cellStyle name="汇总 2 5 3 2" xfId="30930"/>
    <cellStyle name="常规 5 2 2 2 2 2 3 3" xfId="30931"/>
    <cellStyle name="常规 2 3 4 2 2 5 2 2" xfId="30932"/>
    <cellStyle name="好 2 2 10 2" xfId="30933"/>
    <cellStyle name="强调文字颜色 6 2 5 2 2 2" xfId="30934"/>
    <cellStyle name="常规 6 9 2 3" xfId="30935"/>
    <cellStyle name="常规 5 2 2 2 2 3 2" xfId="30936"/>
    <cellStyle name="好 2 4 4 3 2 2" xfId="30937"/>
    <cellStyle name="常规 9 4 4 5 2" xfId="30938"/>
    <cellStyle name="常规 6 9 4 4 2" xfId="30939"/>
    <cellStyle name="常规 5 4 2 6" xfId="30940"/>
    <cellStyle name="常规 5 2 2 2 2 5 2" xfId="30941"/>
    <cellStyle name="常规 5 2 2 2 2 5 2 2" xfId="30942"/>
    <cellStyle name="常规 7 2 4 2 2 2" xfId="30943"/>
    <cellStyle name="常规 9 5 4 5 2 2" xfId="30944"/>
    <cellStyle name="常规 2 2 7 9" xfId="30945"/>
    <cellStyle name="常规 5 2 2 3 2 3 2 2" xfId="30946"/>
    <cellStyle name="60% - 强调文字颜色 6 2 7" xfId="30947"/>
    <cellStyle name="警告文本 2 2 5 3" xfId="30948"/>
    <cellStyle name="常规 7 3 3 3 3 2 2 2" xfId="30949"/>
    <cellStyle name="常规 5 4 2 8" xfId="30950"/>
    <cellStyle name="常规 5 2 2 2 2 6 2" xfId="30951"/>
    <cellStyle name="常规 7 2 4 2 2 2 2 2" xfId="30952"/>
    <cellStyle name="常规 5 2 2 2 2 6 3" xfId="30953"/>
    <cellStyle name="常规 7 2 5 3 7" xfId="30954"/>
    <cellStyle name="常规 6 3 3 3 7 2 2" xfId="30955"/>
    <cellStyle name="常规 5 2 2 2 2 7" xfId="30956"/>
    <cellStyle name="常规 5 2 2 2 2 8" xfId="30957"/>
    <cellStyle name="常规 6 8 2 8" xfId="30958"/>
    <cellStyle name="常规 5 2 2 2 3" xfId="30959"/>
    <cellStyle name="常规 6 6 3 2 2 3 3" xfId="30960"/>
    <cellStyle name="输入 2 2" xfId="30961"/>
    <cellStyle name="常规 5 4 3 5" xfId="30962"/>
    <cellStyle name="常规 6 2 5" xfId="30963"/>
    <cellStyle name="常规 5 2 2 2 3 3" xfId="30964"/>
    <cellStyle name="好 2 4 4 4 2" xfId="30965"/>
    <cellStyle name="常规 5 2 2 2 3 3 2" xfId="30966"/>
    <cellStyle name="好 2 4 4 4 2 2" xfId="30967"/>
    <cellStyle name="常规 5 2 2 2 3 3 3" xfId="30968"/>
    <cellStyle name="常规 5 2 2 2 3 4 2 2" xfId="30969"/>
    <cellStyle name="常规 5 2 2 2 3 4 3" xfId="30970"/>
    <cellStyle name="常规 5 2 2 2 3 5 2" xfId="30971"/>
    <cellStyle name="注释 7" xfId="30972"/>
    <cellStyle name="常规 4 2 3 8 3" xfId="30973"/>
    <cellStyle name="常规 5 2 2 2 3 6" xfId="30974"/>
    <cellStyle name="常规 6 8 2 9" xfId="30975"/>
    <cellStyle name="常规 5 2 2 2 4" xfId="30976"/>
    <cellStyle name="常规 5 2 2 2 5" xfId="30977"/>
    <cellStyle name="常规 7 2 2 5 4" xfId="30978"/>
    <cellStyle name="常规 14 2 2 3" xfId="30979"/>
    <cellStyle name="常规 6 6 2 2 3 2 2 3" xfId="30980"/>
    <cellStyle name="常规 6 6 5" xfId="30981"/>
    <cellStyle name="常规 5 2 2 2 7 3" xfId="30982"/>
    <cellStyle name="常规 5 2 2 3 2 2" xfId="30983"/>
    <cellStyle name="常规 9 5 4 4" xfId="30984"/>
    <cellStyle name="强调文字颜色 2 2 3 7 3" xfId="30985"/>
    <cellStyle name="常规 9 5 4 4 2" xfId="30986"/>
    <cellStyle name="常规 5 2 2 3 2 2 2" xfId="30987"/>
    <cellStyle name="常规 2 2 2 3 2 2 3 5" xfId="30988"/>
    <cellStyle name="常规 2 5 10 3" xfId="30989"/>
    <cellStyle name="常规 6 4 3 2 2 2 3 2" xfId="30990"/>
    <cellStyle name="常规 6 9 3 3 2 3" xfId="30991"/>
    <cellStyle name="常规 5 2 2 3 2 3 3 2 2" xfId="30992"/>
    <cellStyle name="常规 17 2 4 5 2 2" xfId="30993"/>
    <cellStyle name="常规 36 4 7" xfId="30994"/>
    <cellStyle name="常规 5 2 2 3 2 5 3" xfId="30995"/>
    <cellStyle name="警告文本 2 3 5 3" xfId="30996"/>
    <cellStyle name="常规 7 3 3 3 3 3 2 2" xfId="30997"/>
    <cellStyle name="常规 5 5 2 8" xfId="30998"/>
    <cellStyle name="常规 4 2 4 7 3" xfId="30999"/>
    <cellStyle name="常规 9 5 4 8" xfId="31000"/>
    <cellStyle name="常规 5 2 2 3 2 6" xfId="31001"/>
    <cellStyle name="常规 2 6 2 4 2 3" xfId="31002"/>
    <cellStyle name="常规 5 2 2 3 2 6 3" xfId="31003"/>
    <cellStyle name="常规 6 8 3 8" xfId="31004"/>
    <cellStyle name="常规 5 2 2 3 3" xfId="31005"/>
    <cellStyle name="常规 5 2 2 3 3 2" xfId="31006"/>
    <cellStyle name="常规 9 5 5 4" xfId="31007"/>
    <cellStyle name="常规 3 4 2 5 2 2" xfId="31008"/>
    <cellStyle name="常规 13 3 2 2 5 2" xfId="31009"/>
    <cellStyle name="常规 5 2 2 3 3 2 2" xfId="31010"/>
    <cellStyle name="常规 9 5 5 4 2" xfId="31011"/>
    <cellStyle name="常规 5 2 2 3 3 2 2 2" xfId="31012"/>
    <cellStyle name="常规 9 5 5 4 2 2" xfId="31013"/>
    <cellStyle name="常规 4 4 2 7" xfId="31014"/>
    <cellStyle name="常规 6 8 4 4 3" xfId="31015"/>
    <cellStyle name="常规 5 5 3 5" xfId="31016"/>
    <cellStyle name="适中 2 5 5 2" xfId="31017"/>
    <cellStyle name="强调文字颜色 1 2 2 2 7" xfId="31018"/>
    <cellStyle name="常规 9 3 9 2" xfId="31019"/>
    <cellStyle name="常规 11 6 2 2 5 3" xfId="31020"/>
    <cellStyle name="常规 2 3 4 2 7" xfId="31021"/>
    <cellStyle name="常规 5 5 3 5 2 2" xfId="31022"/>
    <cellStyle name="常规 5 2 2 3 3 3 2 2" xfId="31023"/>
    <cellStyle name="常规 9 5 5 5 2 2" xfId="31024"/>
    <cellStyle name="输入 2 2 9" xfId="31025"/>
    <cellStyle name="常规 7 9 3 2 2" xfId="31026"/>
    <cellStyle name="常规 5 2 2 3 3 3 3" xfId="31027"/>
    <cellStyle name="常规 9 5 5 5 3" xfId="31028"/>
    <cellStyle name="常规 5 5 3 6 3" xfId="31029"/>
    <cellStyle name="常规 3 2 5 3 3 2 2" xfId="31030"/>
    <cellStyle name="警告文本 2 3 6 2" xfId="31031"/>
    <cellStyle name="常规 5 5 3 7" xfId="31032"/>
    <cellStyle name="常规 3 2 3 2 3 3 2 2" xfId="31033"/>
    <cellStyle name="常规 7 2 7 2" xfId="31034"/>
    <cellStyle name="常规 6 12" xfId="31035"/>
    <cellStyle name="常规 7 3 3 2 2 2 4" xfId="31036"/>
    <cellStyle name="常规 9 5 5 7 2" xfId="31037"/>
    <cellStyle name="常规 5 2 2 3 3 5 2" xfId="31038"/>
    <cellStyle name="常规 8 3 3 2 2 3 2" xfId="31039"/>
    <cellStyle name="常规 39 2 2 3" xfId="31040"/>
    <cellStyle name="常规 44 2 2 3" xfId="31041"/>
    <cellStyle name="常规 7 5 2 3 3 2 2" xfId="31042"/>
    <cellStyle name="警告文本 2 3 6 3" xfId="31043"/>
    <cellStyle name="常规 5 5 3 8" xfId="31044"/>
    <cellStyle name="常规 9 5 5 8" xfId="31045"/>
    <cellStyle name="常规 5 2 2 3 3 6" xfId="31046"/>
    <cellStyle name="常规 8 3 3 2 2 4" xfId="31047"/>
    <cellStyle name="常规 2 6 6 7 2" xfId="31048"/>
    <cellStyle name="常规 6 4 10" xfId="31049"/>
    <cellStyle name="常规 6 6 3 3 3 3" xfId="31050"/>
    <cellStyle name="强调文字颜色 1 2 2 4 3" xfId="31051"/>
    <cellStyle name="常规 2 7 3 2 4 2 2" xfId="31052"/>
    <cellStyle name="常规 54 2 2 3 2 2" xfId="31053"/>
    <cellStyle name="常规 49 2 2 3 2 2" xfId="31054"/>
    <cellStyle name="好 4 2 2" xfId="31055"/>
    <cellStyle name="常规 6 2 2 6 5 2" xfId="31056"/>
    <cellStyle name="常规 5 2 2 3 4 4 3" xfId="31057"/>
    <cellStyle name="常规 5 2 2 3 4 6" xfId="31058"/>
    <cellStyle name="常规 9 6 4 4" xfId="31059"/>
    <cellStyle name="常规 5 2 2 4 2 2" xfId="31060"/>
    <cellStyle name="常规 6 5 3 3 4 5" xfId="31061"/>
    <cellStyle name="常规 3 3 4 2 2 7" xfId="31062"/>
    <cellStyle name="常规 9 6 4 5" xfId="31063"/>
    <cellStyle name="常规 5 2 2 4 2 3" xfId="31064"/>
    <cellStyle name="常规 6 5 3 3 4 6" xfId="31065"/>
    <cellStyle name="常规 5 6 2 6 3" xfId="31066"/>
    <cellStyle name="常规 5 2 2 4 2 5" xfId="31067"/>
    <cellStyle name="常规 6 9 6 4 3" xfId="31068"/>
    <cellStyle name="常规 5 6 2 7" xfId="31069"/>
    <cellStyle name="计算 2 4 2" xfId="31070"/>
    <cellStyle name="常规 5 2 2 4 2 6" xfId="31071"/>
    <cellStyle name="常规 8 2 3 2 4 5 2" xfId="31072"/>
    <cellStyle name="常规 3 3 2 2 3 2" xfId="31073"/>
    <cellStyle name="常规 3 6 4 2 2 2" xfId="31074"/>
    <cellStyle name="常规 7 3 3 3 3 4 2 2" xfId="31075"/>
    <cellStyle name="常规 4 2 12 2" xfId="31076"/>
    <cellStyle name="常规 5 6 2 8" xfId="31077"/>
    <cellStyle name="常规 3 3 2 4 2 3 2 2" xfId="31078"/>
    <cellStyle name="60% - 强调文字颜色 4 2 3 3 2" xfId="31079"/>
    <cellStyle name="常规 5 2 2 4 3 2" xfId="31080"/>
    <cellStyle name="常规 2 4 2 6 8 2" xfId="31081"/>
    <cellStyle name="检查单元格 2 2 2 10 2" xfId="31082"/>
    <cellStyle name="常规 8 2 4 2" xfId="31083"/>
    <cellStyle name="常规 5 2 2 4 3 2 2" xfId="31084"/>
    <cellStyle name="常规 5 2 2 4 3 3" xfId="31085"/>
    <cellStyle name="常规 7 2 2 6 2 2 2" xfId="31086"/>
    <cellStyle name="常规 5 2 4 7 2" xfId="31087"/>
    <cellStyle name="常规 5 2 4 8" xfId="31088"/>
    <cellStyle name="常规 7 2 2 6 2 3" xfId="31089"/>
    <cellStyle name="常规 8 2 6 2" xfId="31090"/>
    <cellStyle name="常规 8 3 11" xfId="31091"/>
    <cellStyle name="常规 5 2 2 4 3 4 2" xfId="31092"/>
    <cellStyle name="强调文字颜色 3 2 11 2 2" xfId="31093"/>
    <cellStyle name="常规 6 3 2 3 5 2" xfId="31094"/>
    <cellStyle name="常规 2 2 14 2 2" xfId="31095"/>
    <cellStyle name="常规 2 2 3 3 3 7 2" xfId="31096"/>
    <cellStyle name="常规 5 2 2 4 3 5" xfId="31097"/>
    <cellStyle name="常规 5 2 2 5" xfId="31098"/>
    <cellStyle name="常规 6 7 10 3" xfId="31099"/>
    <cellStyle name="常规 6 9 3 7" xfId="31100"/>
    <cellStyle name="常规 5 7 2 4 2" xfId="31101"/>
    <cellStyle name="输入 2 2 6 3" xfId="31102"/>
    <cellStyle name="强调文字颜色 6 2 12 2" xfId="31103"/>
    <cellStyle name="常规 5 2 2 5 2 3" xfId="31104"/>
    <cellStyle name="常规 13 2 3 2 2" xfId="31105"/>
    <cellStyle name="常规 6 5 4 4 3 3" xfId="31106"/>
    <cellStyle name="常规 7 2 3 5 2" xfId="31107"/>
    <cellStyle name="好 2 2 2 2 2 2" xfId="31108"/>
    <cellStyle name="常规 21 3 2" xfId="31109"/>
    <cellStyle name="常规 16 3 2" xfId="31110"/>
    <cellStyle name="常规 10 5 3 5 2 2" xfId="31111"/>
    <cellStyle name="常规 50 6" xfId="31112"/>
    <cellStyle name="常规 45 6" xfId="31113"/>
    <cellStyle name="常规 5 2 3 2 2 5" xfId="31114"/>
    <cellStyle name="常规 4 3 3 7 2" xfId="31115"/>
    <cellStyle name="常规 2 2 3 7 4 2" xfId="31116"/>
    <cellStyle name="常规 5 7 2 5" xfId="31117"/>
    <cellStyle name="常规 6 5 10 3" xfId="31118"/>
    <cellStyle name="强调文字颜色 5 2 5 4" xfId="31119"/>
    <cellStyle name="常规 7 2 3 7 2" xfId="31120"/>
    <cellStyle name="注释 2 10 2 2" xfId="31121"/>
    <cellStyle name="常规 6 9 2 4 2" xfId="31122"/>
    <cellStyle name="常规 5 2 2 6" xfId="31123"/>
    <cellStyle name="常规 48 2 5 2 2" xfId="31124"/>
    <cellStyle name="常规 53 2 5 2 2" xfId="31125"/>
    <cellStyle name="常规 6 3 3 4" xfId="31126"/>
    <cellStyle name="常规 9 2 3 2 2 3 5" xfId="31127"/>
    <cellStyle name="常规 3 2 2 5 2 7" xfId="31128"/>
    <cellStyle name="常规 7 8 2 2 2 2" xfId="31129"/>
    <cellStyle name="常规 7 2 3 4 5" xfId="31130"/>
    <cellStyle name="常规 7 2 4 5 2" xfId="31131"/>
    <cellStyle name="好 2 2 2 3 2 2" xfId="31132"/>
    <cellStyle name="常规 2 8 3 4 2 2" xfId="31133"/>
    <cellStyle name="常规 7 2 4 4 5" xfId="31134"/>
    <cellStyle name="常规 3 3 2 2 2 3 2 2" xfId="31135"/>
    <cellStyle name="60% - 强调文字颜色 2 2 3 3 2" xfId="31136"/>
    <cellStyle name="常规 5 2 2 6 3 3" xfId="31137"/>
    <cellStyle name="常规 7 2 4 6 2" xfId="31138"/>
    <cellStyle name="注释 2 11" xfId="31139"/>
    <cellStyle name="常规 5 2 2 6 4 3" xfId="31140"/>
    <cellStyle name="常规 5 2 2 9 2 2" xfId="31141"/>
    <cellStyle name="常规 2 2 3 2 4 6 3" xfId="31142"/>
    <cellStyle name="常规 5 2 2 9 3" xfId="31143"/>
    <cellStyle name="常规 9 5 7" xfId="31144"/>
    <cellStyle name="常规 3 2 3 3 2 5" xfId="31145"/>
    <cellStyle name="常规 6 4 2 4 4 3" xfId="31146"/>
    <cellStyle name="常规 6 4 2 2 2 2 2 4" xfId="31147"/>
    <cellStyle name="常规 5 5 5 4 2" xfId="31148"/>
    <cellStyle name="常规 6 4 2 4 5" xfId="31149"/>
    <cellStyle name="常规 6 5 3 2 2 2 4 2 2" xfId="31150"/>
    <cellStyle name="常规 6 9 3 3 3" xfId="31151"/>
    <cellStyle name="常规 6 4 2 5" xfId="31152"/>
    <cellStyle name="常规 3 2 3 4 2 4" xfId="31153"/>
    <cellStyle name="常规 6 4 2 2 2 3 2 3" xfId="31154"/>
    <cellStyle name="常规 6 4 2 5 4 2" xfId="31155"/>
    <cellStyle name="常规 2 3 2 3 2 3 6" xfId="31156"/>
    <cellStyle name="常规 2 2 3 2 3 4 2 2 2" xfId="31157"/>
    <cellStyle name="输出 2 9 3" xfId="31158"/>
    <cellStyle name="常规 6 4 2 6" xfId="31159"/>
    <cellStyle name="常规 6 9 3 3 5" xfId="31160"/>
    <cellStyle name="常规 6 4 2 7" xfId="31161"/>
    <cellStyle name="常规 8 2 7 6" xfId="31162"/>
    <cellStyle name="常规 6 4 2 7 2 2" xfId="31163"/>
    <cellStyle name="强调文字颜色 1 2 2 2 2 3 3" xfId="31164"/>
    <cellStyle name="常规 6 4 2 8 2 2" xfId="31165"/>
    <cellStyle name="常规 7 10 5" xfId="31166"/>
    <cellStyle name="常规 6 3 2 3 2 3 3" xfId="31167"/>
    <cellStyle name="常规 6 3 3 2 2 2 5" xfId="31168"/>
    <cellStyle name="常规 7 3 3 2 8 2" xfId="31169"/>
    <cellStyle name="常规 55 4 4 2" xfId="31170"/>
    <cellStyle name="常规 7 2 5 2 2 2 3" xfId="31171"/>
    <cellStyle name="常规 3 6 4 5 2" xfId="31172"/>
    <cellStyle name="常规 2 3 3 2 5 3" xfId="31173"/>
    <cellStyle name="常规 9 2 3 3 4 2" xfId="31174"/>
    <cellStyle name="常规 6 4 2 8 3" xfId="31175"/>
    <cellStyle name="常规 9 2 4 2 2 2 2 2" xfId="31176"/>
    <cellStyle name="常规 5 2 3 2 3" xfId="31177"/>
    <cellStyle name="常规 4 5 2 5" xfId="31178"/>
    <cellStyle name="常规 3 4 3 2 3" xfId="31179"/>
    <cellStyle name="常规 2 2 2 5 4 2" xfId="31180"/>
    <cellStyle name="常规 5 2 2 3 2 3 4 2" xfId="31181"/>
    <cellStyle name="常规 2 2 9 9" xfId="31182"/>
    <cellStyle name="常规 6 4 3 4 2" xfId="31183"/>
    <cellStyle name="常规 3 6 2 3 3" xfId="31184"/>
    <cellStyle name="常规 2 2 4 4 5 2" xfId="31185"/>
    <cellStyle name="常规 6 4 3 5" xfId="31186"/>
    <cellStyle name="常规 6 4 3 5 2" xfId="31187"/>
    <cellStyle name="常规 6 4 3 5 3" xfId="31188"/>
    <cellStyle name="常规 6 9 3 4 4 3" xfId="31189"/>
    <cellStyle name="常规 6 4 3 6 3" xfId="31190"/>
    <cellStyle name="常规 6 2 2 6 3 2" xfId="31191"/>
    <cellStyle name="常规 6 6 10 3" xfId="31192"/>
    <cellStyle name="常规 6 4 3 7" xfId="31193"/>
    <cellStyle name="常规 6 4 3 8" xfId="31194"/>
    <cellStyle name="常规 6 9 2 9" xfId="31195"/>
    <cellStyle name="常规 6 6 2 2 2 2 2 4 2 2" xfId="31196"/>
    <cellStyle name="常规 7 8 2 2 7" xfId="31197"/>
    <cellStyle name="常规 5 2 3 2 4" xfId="31198"/>
    <cellStyle name="常规 3 2 5 4 6" xfId="31199"/>
    <cellStyle name="60% - 强调文字颜色 4 2" xfId="31200"/>
    <cellStyle name="常规 8 2 3 3 2 3 3" xfId="31201"/>
    <cellStyle name="常规 7 2 11" xfId="31202"/>
    <cellStyle name="常规 6 4 4 5 2" xfId="31203"/>
    <cellStyle name="常规 5 2 3 3 2 3 2" xfId="31204"/>
    <cellStyle name="强调文字颜色 3 2 3 8 3" xfId="31205"/>
    <cellStyle name="强调文字颜色 3 2 3 9 3" xfId="31206"/>
    <cellStyle name="常规 5 2 3 3 2 4 2" xfId="31207"/>
    <cellStyle name="强调文字颜色 2 2 2 2 7 3" xfId="31208"/>
    <cellStyle name="常规 3 4 2 3 5 2 2" xfId="31209"/>
    <cellStyle name="常规 41 3" xfId="31210"/>
    <cellStyle name="常规 36 3" xfId="31211"/>
    <cellStyle name="常规 7 8 2 4 2 2" xfId="31212"/>
    <cellStyle name="常规 44 4 6" xfId="31213"/>
    <cellStyle name="常规 39 4 6" xfId="31214"/>
    <cellStyle name="常规 6 5 3 2 3 2 2 2" xfId="31215"/>
    <cellStyle name="输出 2 2 7 2" xfId="31216"/>
    <cellStyle name="常规 6 5 3 4" xfId="31217"/>
    <cellStyle name="输出 2 2 7 2 2" xfId="31218"/>
    <cellStyle name="常规 6 7 12" xfId="31219"/>
    <cellStyle name="常规 6 5 3 4 2" xfId="31220"/>
    <cellStyle name="常规 17 3 2 3 2 2 2" xfId="31221"/>
    <cellStyle name="常规 22 3 2 3 2 2 2" xfId="31222"/>
    <cellStyle name="输入 2 2 8" xfId="31223"/>
    <cellStyle name="常规 41 2 2 6" xfId="31224"/>
    <cellStyle name="常规 36 2 2 6" xfId="31225"/>
    <cellStyle name="常规 8 2 3 2 5 3" xfId="31226"/>
    <cellStyle name="计算 3 2" xfId="31227"/>
    <cellStyle name="常规 5 2 3 3 3 2 2" xfId="31228"/>
    <cellStyle name="常规 58 9" xfId="31229"/>
    <cellStyle name="常规 7 3 2 2 5 2" xfId="31230"/>
    <cellStyle name="常规 7 11 4 3" xfId="31231"/>
    <cellStyle name="常规 7 2 7 2 6" xfId="31232"/>
    <cellStyle name="常规 5 2 3 3 3 2 2 2" xfId="31233"/>
    <cellStyle name="常规 4 3 3 2 5 2 2" xfId="31234"/>
    <cellStyle name="常规 5 2 3 3 3 3" xfId="31235"/>
    <cellStyle name="常规 2 4 2 9 2 2" xfId="31236"/>
    <cellStyle name="常规 5 2 3 3 3 3 2 2" xfId="31237"/>
    <cellStyle name="常规 9 6 2 6 3" xfId="31238"/>
    <cellStyle name="常规 9 5 5 3 2 2" xfId="31239"/>
    <cellStyle name="常规 44 2 2 4 2" xfId="31240"/>
    <cellStyle name="常规 39 2 2 4 2" xfId="31241"/>
    <cellStyle name="常规 6 5 2 4 3 5" xfId="31242"/>
    <cellStyle name="常规 2 4 2 3 2 8" xfId="31243"/>
    <cellStyle name="常规 6 5 3 6 2" xfId="31244"/>
    <cellStyle name="常规 45 2 2 2" xfId="31245"/>
    <cellStyle name="常规 50 2 2 2" xfId="31246"/>
    <cellStyle name="常规 5 2 3 4 2 3" xfId="31247"/>
    <cellStyle name="常规 50 4 6" xfId="31248"/>
    <cellStyle name="常规 45 4 6" xfId="31249"/>
    <cellStyle name="常规 6 5 3 2 3 3 2 2" xfId="31250"/>
    <cellStyle name="强调文字颜色 2 2 2 5 3 2" xfId="31251"/>
    <cellStyle name="常规 9 5 3 2 2 2" xfId="31252"/>
    <cellStyle name="常规 6 6 3 4" xfId="31253"/>
    <cellStyle name="常规 2 3 2 2 3 2 3" xfId="31254"/>
    <cellStyle name="常规 10 3 5 4 3" xfId="31255"/>
    <cellStyle name="常规 5 2 3 4 3 2" xfId="31256"/>
    <cellStyle name="常规 2 5 2 8 2" xfId="31257"/>
    <cellStyle name="常规 5 2 3 4 3 2 2" xfId="31258"/>
    <cellStyle name="常规 2 5 2 9" xfId="31259"/>
    <cellStyle name="常规 4 3 3 2 6 2 2" xfId="31260"/>
    <cellStyle name="常规 5 2 3 4 3 3" xfId="31261"/>
    <cellStyle name="常规 6 2 2 4 3 2 2 2" xfId="31262"/>
    <cellStyle name="常规 5 2 3 5" xfId="31263"/>
    <cellStyle name="常规 2 4 3 2 2 6 2 2" xfId="31264"/>
    <cellStyle name="常规 9 3 2 2 3 4 2" xfId="31265"/>
    <cellStyle name="常规 7 3 3 5 2" xfId="31266"/>
    <cellStyle name="好 2 2 3 2 2 2" xfId="31267"/>
    <cellStyle name="强调文字颜色 5 2 2 3 4 2 2" xfId="31268"/>
    <cellStyle name="常规 6 7 3 5" xfId="31269"/>
    <cellStyle name="常规 8 3 2 2 7" xfId="31270"/>
    <cellStyle name="常规 2 6 3 9" xfId="31271"/>
    <cellStyle name="常规 5 2 3 5 4 3" xfId="31272"/>
    <cellStyle name="常规 6 9 2 5 2" xfId="31273"/>
    <cellStyle name="常规 5 2 3 6" xfId="31274"/>
    <cellStyle name="常规 7 8 2 2 2" xfId="31275"/>
    <cellStyle name="常规 6 9 2 4" xfId="31276"/>
    <cellStyle name="常规 2 2 3 2 5 5" xfId="31277"/>
    <cellStyle name="常规 10 6 2 5 3" xfId="31278"/>
    <cellStyle name="常规 18 4 4" xfId="31279"/>
    <cellStyle name="常规 23 4 4" xfId="31280"/>
    <cellStyle name="常规 5 2 3 8" xfId="31281"/>
    <cellStyle name="常规 2 2 3 2 5 5 2" xfId="31282"/>
    <cellStyle name="常规 5 2 3 8 2" xfId="31283"/>
    <cellStyle name="常规 9 3 2 2 2 2 3" xfId="31284"/>
    <cellStyle name="常规 5 2 3 8 3" xfId="31285"/>
    <cellStyle name="常规 2 2 3 2 5 6" xfId="31286"/>
    <cellStyle name="常规 23 4 5" xfId="31287"/>
    <cellStyle name="常规 5 2 3 9" xfId="31288"/>
    <cellStyle name="常规 7 4 4 2 2 4" xfId="31289"/>
    <cellStyle name="常规 9 3 2 2 2 3 2" xfId="31290"/>
    <cellStyle name="常规 38 2 8" xfId="31291"/>
    <cellStyle name="常规 43 2 8" xfId="31292"/>
    <cellStyle name="常规 5 2 3 9 2" xfId="31293"/>
    <cellStyle name="常规 3 3 3 2 2 4 2" xfId="31294"/>
    <cellStyle name="常规 6 3 2 3 2 5 3" xfId="31295"/>
    <cellStyle name="常规 7 3 3 2 2 2" xfId="31296"/>
    <cellStyle name="常规 6 4 4 2 3 3 3" xfId="31297"/>
    <cellStyle name="注释 2 2 2 5 2 2" xfId="31298"/>
    <cellStyle name="常规 5 2 4 2 7 2" xfId="31299"/>
    <cellStyle name="常规 5 2 4 3 2" xfId="31300"/>
    <cellStyle name="常规 6 7 3 2 2 4 2" xfId="31301"/>
    <cellStyle name="常规 6 6 4 2 2 5 2" xfId="31302"/>
    <cellStyle name="常规 5 2 4 3 3" xfId="31303"/>
    <cellStyle name="常规 7 2 2 2 2 6 2 2" xfId="31304"/>
    <cellStyle name="常规 6 3 2 3 2 6 3" xfId="31305"/>
    <cellStyle name="强调文字颜色 4 2 9 2 2" xfId="31306"/>
    <cellStyle name="常规 7 3 3 2 3 2" xfId="31307"/>
    <cellStyle name="常规 6 3 2 3 2 7" xfId="31308"/>
    <cellStyle name="常规 5 2 4 4 2" xfId="31309"/>
    <cellStyle name="常规 6 3 2 3 2 7 2" xfId="31310"/>
    <cellStyle name="常规 5 2 4 5" xfId="31311"/>
    <cellStyle name="常规 6 12 7 2 2" xfId="31312"/>
    <cellStyle name="常规 6 9 2 6 2" xfId="31313"/>
    <cellStyle name="常规 5 2 4 6" xfId="31314"/>
    <cellStyle name="常规 5 5 3 5 3" xfId="31315"/>
    <cellStyle name="常规 5 2 4 8 2" xfId="31316"/>
    <cellStyle name="常规 5 2 4 9" xfId="31317"/>
    <cellStyle name="常规 6 4 3 10" xfId="31318"/>
    <cellStyle name="常规 5 2 5 3" xfId="31319"/>
    <cellStyle name="常规 7 3 3 4 2 4 2 2" xfId="31320"/>
    <cellStyle name="链接单元格 2 2 4 3" xfId="31321"/>
    <cellStyle name="常规 5 2 5 3 2" xfId="31322"/>
    <cellStyle name="常规 36 2 6 2" xfId="31323"/>
    <cellStyle name="常规 41 2 6 2" xfId="31324"/>
    <cellStyle name="常规 7 3 3 3 2 2 2" xfId="31325"/>
    <cellStyle name="常规 7 2 3 4 2 2 3 3" xfId="31326"/>
    <cellStyle name="常规 6 7 3 2 3 4 2" xfId="31327"/>
    <cellStyle name="常规 5 2 5 3 3" xfId="31328"/>
    <cellStyle name="常规 5 2 5 4" xfId="31329"/>
    <cellStyle name="常规 5 2 5 5 2 2" xfId="31330"/>
    <cellStyle name="常规 3 6 3 2 2" xfId="31331"/>
    <cellStyle name="常规 7 3 3 3 2 4 2" xfId="31332"/>
    <cellStyle name="常规 5 2 5 5 3" xfId="31333"/>
    <cellStyle name="常规 6 3 3 2" xfId="31334"/>
    <cellStyle name="常规 18 6 2" xfId="31335"/>
    <cellStyle name="常规 23 6 2" xfId="31336"/>
    <cellStyle name="常规 5 2 5 7 2 2" xfId="31337"/>
    <cellStyle name="常规 5 2 5 7 3" xfId="31338"/>
    <cellStyle name="常规 6 3 5 2" xfId="31339"/>
    <cellStyle name="常规 5 2 5 8 2" xfId="31340"/>
    <cellStyle name="常规 6 9 7 2 2" xfId="31341"/>
    <cellStyle name="常规 6 7 4 5" xfId="31342"/>
    <cellStyle name="常规 6 3 4 4 4 2 2" xfId="31343"/>
    <cellStyle name="常规 15 4 2 2 3 2" xfId="31344"/>
    <cellStyle name="常规 5 2 5 9" xfId="31345"/>
    <cellStyle name="常规 5 2 6 3 2 2 2" xfId="31346"/>
    <cellStyle name="强调文字颜色 6 2 3 7 3" xfId="31347"/>
    <cellStyle name="常规 4 3 3 2 2 7" xfId="31348"/>
    <cellStyle name="常规 5 2 6 4 3" xfId="31349"/>
    <cellStyle name="常规 6 4 2 2" xfId="31350"/>
    <cellStyle name="链接单元格 2 4 3 3" xfId="31351"/>
    <cellStyle name="常规 5 2 7 2 2" xfId="31352"/>
    <cellStyle name="常规 6 4 2 4 2" xfId="31353"/>
    <cellStyle name="强调文字颜色 1 2 2 2 3 4" xfId="31354"/>
    <cellStyle name="常规 6 9 3 3 2 2" xfId="31355"/>
    <cellStyle name="常规 5 2 7 4" xfId="31356"/>
    <cellStyle name="强调文字颜色 2 2 3 7" xfId="31357"/>
    <cellStyle name="常规 5 2 7 4 2" xfId="31358"/>
    <cellStyle name="常规 3 7 2 2 2 2 2" xfId="31359"/>
    <cellStyle name="常规 3 2 2 2 3 4 3 2" xfId="31360"/>
    <cellStyle name="常规 5 2 8 3 2 2" xfId="31361"/>
    <cellStyle name="常规 6 6 2 2" xfId="31362"/>
    <cellStyle name="常规 5 2 8 4 3" xfId="31363"/>
    <cellStyle name="常规 9 2 3 2 2 5 2" xfId="31364"/>
    <cellStyle name="常规 3 2 2 4 4 2 2 2" xfId="31365"/>
    <cellStyle name="常规 7 2 3 4 2 6 3" xfId="31366"/>
    <cellStyle name="常规 6 2 2 2 3 7 2" xfId="31367"/>
    <cellStyle name="常规 5 2 9" xfId="31368"/>
    <cellStyle name="常规 6 2 2 2 7" xfId="31369"/>
    <cellStyle name="常规 6 2 2 2 3 7 2 2" xfId="31370"/>
    <cellStyle name="常规 17 2 4 3 3" xfId="31371"/>
    <cellStyle name="常规 22 2 4 3 3" xfId="31372"/>
    <cellStyle name="常规 9 2 2 2 2 2 5 2" xfId="31373"/>
    <cellStyle name="常规 3 3 4 7 2" xfId="31374"/>
    <cellStyle name="常规 5 3" xfId="31375"/>
    <cellStyle name="常规 3 3 4 7 2 2" xfId="31376"/>
    <cellStyle name="常规 5 3 2" xfId="31377"/>
    <cellStyle name="常规 5 3 2 2" xfId="31378"/>
    <cellStyle name="常规 8 2 4 2 2 4 3" xfId="31379"/>
    <cellStyle name="常规 7 8 2 7" xfId="31380"/>
    <cellStyle name="常规 5 3 2 2 2" xfId="31381"/>
    <cellStyle name="常规 5 3 2 2 2 2" xfId="31382"/>
    <cellStyle name="强调文字颜色 4 3" xfId="31383"/>
    <cellStyle name="输出 2 2 2 3 2" xfId="31384"/>
    <cellStyle name="常规 9 6 4 3 2 2" xfId="31385"/>
    <cellStyle name="常规 6 12 3 2 4" xfId="31386"/>
    <cellStyle name="常规 6 5 3 3 4 4 2 2" xfId="31387"/>
    <cellStyle name="常规 3 3 5 3 5 2" xfId="31388"/>
    <cellStyle name="常规 3 8 2" xfId="31389"/>
    <cellStyle name="常规 5 3 2 2 2 3" xfId="31390"/>
    <cellStyle name="强调文字颜色 4 3 2" xfId="31391"/>
    <cellStyle name="输出 2 2 2 3 2 2" xfId="31392"/>
    <cellStyle name="常规 3 8 2 2" xfId="31393"/>
    <cellStyle name="常规 5 3 2 2 2 3 2" xfId="31394"/>
    <cellStyle name="常规 3 8 3 2" xfId="31395"/>
    <cellStyle name="常规 5 3 2 2 2 4 2" xfId="31396"/>
    <cellStyle name="常规 5 3 2 2 3 2 2" xfId="31397"/>
    <cellStyle name="常规 6 12 5 4 2 2" xfId="31398"/>
    <cellStyle name="常规 3 9 2" xfId="31399"/>
    <cellStyle name="常规 5 3 2 2 3 3" xfId="31400"/>
    <cellStyle name="常规 3 2 2 3 3 2 3" xfId="31401"/>
    <cellStyle name="常规 6 6 2 2 4 2 2 2" xfId="31402"/>
    <cellStyle name="常规 7 4 3 3 4 3" xfId="31403"/>
    <cellStyle name="常规 6 4 3 2 2 2 4 2 2" xfId="31404"/>
    <cellStyle name="常规 4 2 4 2 2 5" xfId="31405"/>
    <cellStyle name="常规 2 3 2 2 2 2 4 2" xfId="31406"/>
    <cellStyle name="常规 5 3 2 3 2 2" xfId="31407"/>
    <cellStyle name="常规 13 6 4" xfId="31408"/>
    <cellStyle name="常规 3 3 3 2 2 2 4 2 2" xfId="31409"/>
    <cellStyle name="常规 5 3 2 3 2 2 2" xfId="31410"/>
    <cellStyle name="强调文字颜色 4 2 2 6" xfId="31411"/>
    <cellStyle name="常规 3 2 2 4 2 4 2" xfId="31412"/>
    <cellStyle name="常规 3 3 3 2 2 2 4 3" xfId="31413"/>
    <cellStyle name="常规 5 3 2 3 2 3" xfId="31414"/>
    <cellStyle name="常规 5 3 2 3 3 2" xfId="31415"/>
    <cellStyle name="常规 5 3 2 3 3 2 2" xfId="31416"/>
    <cellStyle name="注释 2 2 5 4 2 2" xfId="31417"/>
    <cellStyle name="输出 2 2 3 4 2" xfId="31418"/>
    <cellStyle name="常规 4 9 2" xfId="31419"/>
    <cellStyle name="常规 5 3 2 3 3 3" xfId="31420"/>
    <cellStyle name="常规 5 3 2 4 2 2 2" xfId="31421"/>
    <cellStyle name="常规 4 2 4 2 5" xfId="31422"/>
    <cellStyle name="常规 3 3 3 2 2 3 5 2" xfId="31423"/>
    <cellStyle name="常规 5 3 2 4 3 2" xfId="31424"/>
    <cellStyle name="常规 5 3 2 4 3 2 2" xfId="31425"/>
    <cellStyle name="常规 5 3 2 5" xfId="31426"/>
    <cellStyle name="常规 19 3 2" xfId="31427"/>
    <cellStyle name="常规 24 3 2" xfId="31428"/>
    <cellStyle name="60% - 强调文字颜色 5 2 5" xfId="31429"/>
    <cellStyle name="20% - 强调文字颜色 5 2 2 4 2" xfId="31430"/>
    <cellStyle name="常规 2 2 3 3 4 3" xfId="31431"/>
    <cellStyle name="常规 6 9 3 4 2" xfId="31432"/>
    <cellStyle name="常规 5 3 2 6" xfId="31433"/>
    <cellStyle name="常规 7 8 2 3 2 2" xfId="31434"/>
    <cellStyle name="常规 5 3 3" xfId="31435"/>
    <cellStyle name="常规 5 3 3 2 2" xfId="31436"/>
    <cellStyle name="常规 5 3 3 2 2 2" xfId="31437"/>
    <cellStyle name="常规 5 3 3 2 2 2 2" xfId="31438"/>
    <cellStyle name="常规 52 3 4 2 2" xfId="31439"/>
    <cellStyle name="常规 47 3 4 2 2" xfId="31440"/>
    <cellStyle name="常规 5 3 3 2 2 3" xfId="31441"/>
    <cellStyle name="常规 59 2 8" xfId="31442"/>
    <cellStyle name="常规 5 3 3 2 2 3 2" xfId="31443"/>
    <cellStyle name="强调文字颜色 1 2 4 2 2" xfId="31444"/>
    <cellStyle name="常规 5 3 3 2 2 3 3" xfId="31445"/>
    <cellStyle name="检查单元格 2 4 2 2" xfId="31446"/>
    <cellStyle name="强调文字颜色 3 2 2" xfId="31447"/>
    <cellStyle name="常规 6 5 2 2 2 4 4 2 2" xfId="31448"/>
    <cellStyle name="常规 5 3 3 2 2 4 2" xfId="31449"/>
    <cellStyle name="检查单元格 2 4 2 3" xfId="31450"/>
    <cellStyle name="常规 6 11 2 3" xfId="31451"/>
    <cellStyle name="强调文字颜色 1 2 4 3 2" xfId="31452"/>
    <cellStyle name="常规 5 3 3 2 2 4 3" xfId="31453"/>
    <cellStyle name="常规 9 2 4 2 3 2 2 2" xfId="31454"/>
    <cellStyle name="常规 5 3 3 2 3" xfId="31455"/>
    <cellStyle name="常规 5 5 2 5" xfId="31456"/>
    <cellStyle name="常规 5 3 3 2 3 3" xfId="31457"/>
    <cellStyle name="常规 9 2 2 2 6 3" xfId="31458"/>
    <cellStyle name="常规 5 3 3 2 3 3 2" xfId="31459"/>
    <cellStyle name="常规 9 2 2 2 7 3" xfId="31460"/>
    <cellStyle name="常规 5 3 3 2 3 4 2" xfId="31461"/>
    <cellStyle name="强调文字颜色 3 2 2 4 2 2" xfId="31462"/>
    <cellStyle name="常规 5 3 3 2 4" xfId="31463"/>
    <cellStyle name="常规 5 3 3 3" xfId="31464"/>
    <cellStyle name="常规 5 3 3 3 3 3" xfId="31465"/>
    <cellStyle name="常规 6 10 4 6 2 2" xfId="31466"/>
    <cellStyle name="常规 5 3 3 4" xfId="31467"/>
    <cellStyle name="常规 6 5 4 2 3 4 2" xfId="31468"/>
    <cellStyle name="常规 9 2 3 2 2 4 2 2" xfId="31469"/>
    <cellStyle name="常规 3 2 2 5 3 4 2" xfId="31470"/>
    <cellStyle name="常规 3 3 2 3 4 5 2 2" xfId="31471"/>
    <cellStyle name="常规 5 3 3 4 2 3" xfId="31472"/>
    <cellStyle name="常规 5 3 3 4 3 2" xfId="31473"/>
    <cellStyle name="常规 5 3 3 4 3 3" xfId="31474"/>
    <cellStyle name="警告文本 2 2 2 9 2" xfId="31475"/>
    <cellStyle name="常规 9 3 2 4 2 2" xfId="31476"/>
    <cellStyle name="常规 19 4 2" xfId="31477"/>
    <cellStyle name="常规 24 4 2" xfId="31478"/>
    <cellStyle name="20% - 强调文字颜色 5 2 2 5 2" xfId="31479"/>
    <cellStyle name="强调文字颜色 6 2 3 3 3 2" xfId="31480"/>
    <cellStyle name="常规 7 2 2 3 7 2 2" xfId="31481"/>
    <cellStyle name="常规 6 9 3 5 2" xfId="31482"/>
    <cellStyle name="常规 5 3 3 6" xfId="31483"/>
    <cellStyle name="常规 4 2 3 4 3" xfId="31484"/>
    <cellStyle name="常规 5 3 3 8" xfId="31485"/>
    <cellStyle name="检查单元格 2 5 3" xfId="31486"/>
    <cellStyle name="常规 5 3 3 8 2" xfId="31487"/>
    <cellStyle name="强调文字颜色 3 2 2 5 2 2" xfId="31488"/>
    <cellStyle name="常规 5 3 4 2 4" xfId="31489"/>
    <cellStyle name="常规 2 3 4 3 8 2" xfId="31490"/>
    <cellStyle name="常规 5 3 4 3" xfId="31491"/>
    <cellStyle name="常规 8 2 2 3 2 2 2 2 2" xfId="31492"/>
    <cellStyle name="常规 6 4 3 11" xfId="31493"/>
    <cellStyle name="常规 5 3 4 4 2" xfId="31494"/>
    <cellStyle name="常规 10 3 3 3 5 3" xfId="31495"/>
    <cellStyle name="常规 2 2 2 5 3 2 2 2" xfId="31496"/>
    <cellStyle name="常规 2 2 2 3 2 2 2 6 2" xfId="31497"/>
    <cellStyle name="常规 5 3 4 4 3" xfId="31498"/>
    <cellStyle name="常规 7 2 2 2" xfId="31499"/>
    <cellStyle name="常规 5 3 4 5" xfId="31500"/>
    <cellStyle name="常规 7 2 2 2 2 8" xfId="31501"/>
    <cellStyle name="常规 60 2 2 2" xfId="31502"/>
    <cellStyle name="常规 55 2 2 2" xfId="31503"/>
    <cellStyle name="常规 6 12 8 2 2" xfId="31504"/>
    <cellStyle name="常规 6 9 3 6 2" xfId="31505"/>
    <cellStyle name="常规 5 3 4 6" xfId="31506"/>
    <cellStyle name="常规 19 5 3 2" xfId="31507"/>
    <cellStyle name="常规 7 4 4 2 2 5 2 3" xfId="31508"/>
    <cellStyle name="常规 5 3 4 7 2" xfId="31509"/>
    <cellStyle name="常规 37 2 5 2" xfId="31510"/>
    <cellStyle name="常规 42 2 5 2" xfId="31511"/>
    <cellStyle name="常规 5 3 5 2 3" xfId="31512"/>
    <cellStyle name="常规 6 5 2 2 3 6 2" xfId="31513"/>
    <cellStyle name="常规 5 3 5 3" xfId="31514"/>
    <cellStyle name="常规 7 3 3 4 2 5 2 2" xfId="31515"/>
    <cellStyle name="常规 5 3 5 3 2" xfId="31516"/>
    <cellStyle name="常规 4 2 4 6" xfId="31517"/>
    <cellStyle name="常规 6 8 2 6 2" xfId="31518"/>
    <cellStyle name="常规 5 3 5 4" xfId="31519"/>
    <cellStyle name="常规 4 2 4 6 2" xfId="31520"/>
    <cellStyle name="常规 6 8 2 6 2 2" xfId="31521"/>
    <cellStyle name="常规 5 3 5 4 2" xfId="31522"/>
    <cellStyle name="常规 7 3 3 4 2 3 2" xfId="31523"/>
    <cellStyle name="常规 5 3 5 4 3" xfId="31524"/>
    <cellStyle name="常规 7 3 2 2" xfId="31525"/>
    <cellStyle name="常规 9 2 7 3 2 2" xfId="31526"/>
    <cellStyle name="20% - 强调文字颜色 2 2 2 4 2" xfId="31527"/>
    <cellStyle name="常规 2 2 3 3 7 2" xfId="31528"/>
    <cellStyle name="常规 5 3 5 5" xfId="31529"/>
    <cellStyle name="20% - 强调文字颜色 2 2 2 4 2 2" xfId="31530"/>
    <cellStyle name="常规 2 2 3 3 7 2 2" xfId="31531"/>
    <cellStyle name="常规 5 3 5 5 2" xfId="31532"/>
    <cellStyle name="常规 5 3 5 6" xfId="31533"/>
    <cellStyle name="常规 6 9 3 7 2" xfId="31534"/>
    <cellStyle name="常规 5 3 6 2 2" xfId="31535"/>
    <cellStyle name="常规 37 3 5 2" xfId="31536"/>
    <cellStyle name="常规 42 3 5 2" xfId="31537"/>
    <cellStyle name="常规 5 3 6 2 3" xfId="31538"/>
    <cellStyle name="常规 5 3 6 3" xfId="31539"/>
    <cellStyle name="常规 5 3 6 3 2" xfId="31540"/>
    <cellStyle name="常规 5 3 6 3 2 2" xfId="31541"/>
    <cellStyle name="常规 9 3 3 2 6 2 2" xfId="31542"/>
    <cellStyle name="常规 5 3 6 4" xfId="31543"/>
    <cellStyle name="常规 5 3 6 4 2" xfId="31544"/>
    <cellStyle name="常规 7 3 3 4 3 3 2" xfId="31545"/>
    <cellStyle name="常规 7 4 2 2" xfId="31546"/>
    <cellStyle name="常规 5 3 6 4 3" xfId="31547"/>
    <cellStyle name="常规 6 4 2 3 3 4 2 2" xfId="31548"/>
    <cellStyle name="解释性文本 2 11" xfId="31549"/>
    <cellStyle name="常规 5 3 7 2" xfId="31550"/>
    <cellStyle name="常规 6 14 3" xfId="31551"/>
    <cellStyle name="常规 3 2 2 3 2 3 3" xfId="31552"/>
    <cellStyle name="常规 5 3 7 2 2" xfId="31553"/>
    <cellStyle name="常规 6 4 3 3 5 2" xfId="31554"/>
    <cellStyle name="常规 7 5 3 10" xfId="31555"/>
    <cellStyle name="常规 5 3 8" xfId="31556"/>
    <cellStyle name="常规 6 4 3 3 5 2 2" xfId="31557"/>
    <cellStyle name="常规 7 5 3 10 2" xfId="31558"/>
    <cellStyle name="常规 5 3 8 2" xfId="31559"/>
    <cellStyle name="常规 3 3 4 7 3" xfId="31560"/>
    <cellStyle name="常规 5 4" xfId="31561"/>
    <cellStyle name="常规 12 2 3 3 3" xfId="31562"/>
    <cellStyle name="常规 5 4 2 2 2 2" xfId="31563"/>
    <cellStyle name="常规 5 4 2 2 2 3" xfId="31564"/>
    <cellStyle name="强调文字颜色 5 2 2 2 3 2 2" xfId="31565"/>
    <cellStyle name="好 2 3 3 4" xfId="31566"/>
    <cellStyle name="常规 6 6 2 2 3 3 5" xfId="31567"/>
    <cellStyle name="常规 5 4 2 2 3 3" xfId="31568"/>
    <cellStyle name="常规 3 3 3 2 4 2 2 2" xfId="31569"/>
    <cellStyle name="常规 10 6 3 6" xfId="31570"/>
    <cellStyle name="常规 6 2 2 2 3 8 2" xfId="31571"/>
    <cellStyle name="常规 6 5 3 2 2 2 2 2 2" xfId="31572"/>
    <cellStyle name="计算 2 3 3 2" xfId="31573"/>
    <cellStyle name="强调文字颜色 3 2 3 3 2 3" xfId="31574"/>
    <cellStyle name="常规 5 4 2 2 5" xfId="31575"/>
    <cellStyle name="常规 8 5 5 2 3" xfId="31576"/>
    <cellStyle name="常规 6 11 4 5" xfId="31577"/>
    <cellStyle name="常规 5 4 2 3 2" xfId="31578"/>
    <cellStyle name="常规 6 4 2 5 4 2 2" xfId="31579"/>
    <cellStyle name="常规 7 7 5 2" xfId="31580"/>
    <cellStyle name="常规 6 3 5 2 2 2" xfId="31581"/>
    <cellStyle name="常规 5 4 2 3 2 3" xfId="31582"/>
    <cellStyle name="常规 58 2 2 5" xfId="31583"/>
    <cellStyle name="常规 3 2 3 4 2 5 2" xfId="31584"/>
    <cellStyle name="常规 5 4 2 3 3 3" xfId="31585"/>
    <cellStyle name="常规 12 3 3 3 3" xfId="31586"/>
    <cellStyle name="常规 5 4 3 2 2 2" xfId="31587"/>
    <cellStyle name="常规 5 4 3 3" xfId="31588"/>
    <cellStyle name="常规 5 4 4 2 2" xfId="31589"/>
    <cellStyle name="常规 6 3 3 2 3 2 3" xfId="31590"/>
    <cellStyle name="常规 5 5 2 2 2" xfId="31591"/>
    <cellStyle name="常规 49 2 4 2 2" xfId="31592"/>
    <cellStyle name="常规 54 2 4 2 2" xfId="31593"/>
    <cellStyle name="常规 5 5 2 2 2 3" xfId="31594"/>
    <cellStyle name="常规 5 5 2 2 3 3" xfId="31595"/>
    <cellStyle name="常规 9 5 2 2 2 2 2" xfId="31596"/>
    <cellStyle name="常规 6 5 3 2 2 3 2 2 2" xfId="31597"/>
    <cellStyle name="常规 5 5 2 3 2" xfId="31598"/>
    <cellStyle name="常规 5 5 3 2 2" xfId="31599"/>
    <cellStyle name="常规 5 5 3 2 2 2 2" xfId="31600"/>
    <cellStyle name="常规 5 5 3 2 3 3" xfId="31601"/>
    <cellStyle name="常规 5 5 3 2 4 2" xfId="31602"/>
    <cellStyle name="常规 6 6 2 2 5 5" xfId="31603"/>
    <cellStyle name="常规 5 5 3 2 4 2 2" xfId="31604"/>
    <cellStyle name="常规 5 2 10 2 2" xfId="31605"/>
    <cellStyle name="常规 5 5 4 2 2 2" xfId="31606"/>
    <cellStyle name="常规 8 2 2 3 2 2 4 2 2" xfId="31607"/>
    <cellStyle name="常规 5 5 4 3" xfId="31608"/>
    <cellStyle name="常规 5 5 4 3 2 2" xfId="31609"/>
    <cellStyle name="常规 5 5 5 2 2" xfId="31610"/>
    <cellStyle name="常规 4 6 2 3 2 3" xfId="31611"/>
    <cellStyle name="常规 5 5 5 2 2 2" xfId="31612"/>
    <cellStyle name="常规 5 5 5 3" xfId="31613"/>
    <cellStyle name="常规 5 5 5 3 2" xfId="31614"/>
    <cellStyle name="常规 2 5 2 2 7" xfId="31615"/>
    <cellStyle name="常规 5 5 5 3 2 2" xfId="31616"/>
    <cellStyle name="输出 2 4 5 2" xfId="31617"/>
    <cellStyle name="强调文字颜色 2 2 10 2 2" xfId="31618"/>
    <cellStyle name="常规 5 5 6" xfId="31619"/>
    <cellStyle name="常规 5 5 7" xfId="31620"/>
    <cellStyle name="常规 6 3 2 2 6" xfId="31621"/>
    <cellStyle name="常规 6 5 2 6 2 2 2" xfId="31622"/>
    <cellStyle name="常规 5 6 2" xfId="31623"/>
    <cellStyle name="常规 14 4 2 2" xfId="31624"/>
    <cellStyle name="常规 7 2 4 5 3" xfId="31625"/>
    <cellStyle name="常规 5 6 2 2 2" xfId="31626"/>
    <cellStyle name="常规 15 2 3 3 2 3" xfId="31627"/>
    <cellStyle name="常规 7 11 2 2 2" xfId="31628"/>
    <cellStyle name="常规 5 6 2 2 5" xfId="31629"/>
    <cellStyle name="常规 3 3 2 2 3 3" xfId="31630"/>
    <cellStyle name="常规 7 3 3 3 3 4 2 3" xfId="31631"/>
    <cellStyle name="常规 5 6 2 9" xfId="31632"/>
    <cellStyle name="常规 3 2 2 4 3 2 3" xfId="31633"/>
    <cellStyle name="常规 6 3 2 2 3 7" xfId="31634"/>
    <cellStyle name="常规 6 6 2 2 5 2 2 2" xfId="31635"/>
    <cellStyle name="常规 9 2 2 4 3 2 2 2" xfId="31636"/>
    <cellStyle name="常规 5 6 3" xfId="31637"/>
    <cellStyle name="常规 6 2 3 3 7 3" xfId="31638"/>
    <cellStyle name="常规 8 2 2 4 6 2 2" xfId="31639"/>
    <cellStyle name="常规 5 6 4 2" xfId="31640"/>
    <cellStyle name="常规 14 6 2 2" xfId="31641"/>
    <cellStyle name="常规 7 2 6 5 3" xfId="31642"/>
    <cellStyle name="常规 5 6 4 2 2" xfId="31643"/>
    <cellStyle name="常规 5 6 4 2 2 2" xfId="31644"/>
    <cellStyle name="常规 5 6 4 2 3" xfId="31645"/>
    <cellStyle name="常规 7 2 3 2 6 2" xfId="31646"/>
    <cellStyle name="常规 58 4 4 2" xfId="31647"/>
    <cellStyle name="常规 6 6 3 2 2 3 2 2 2" xfId="31648"/>
    <cellStyle name="常规 5 6 4 3" xfId="31649"/>
    <cellStyle name="常规 14 6 3 2" xfId="31650"/>
    <cellStyle name="常规 7 2 6 6 3" xfId="31651"/>
    <cellStyle name="常规 5 6 4 3 2" xfId="31652"/>
    <cellStyle name="常规 5 6 4 3 2 2" xfId="31653"/>
    <cellStyle name="常规 5 6 6" xfId="31654"/>
    <cellStyle name="常规 9 3 3 4 3 3" xfId="31655"/>
    <cellStyle name="计算 2 2 2 4 2" xfId="31656"/>
    <cellStyle name="常规 5 6 7" xfId="31657"/>
    <cellStyle name="常规 5 6 8 2 2" xfId="31658"/>
    <cellStyle name="常规 6 5 2 6 2 3" xfId="31659"/>
    <cellStyle name="输出 2 2 4 2" xfId="31660"/>
    <cellStyle name="常规 5 7" xfId="31661"/>
    <cellStyle name="常规 3 2 2 4 3 3 2" xfId="31662"/>
    <cellStyle name="常规 5 7 2" xfId="31663"/>
    <cellStyle name="常规 2 10 2 4 2" xfId="31664"/>
    <cellStyle name="常规 7 8 2 2 5" xfId="31665"/>
    <cellStyle name="常规 5 2 3 2 2" xfId="31666"/>
    <cellStyle name="常规 6 9 2 7" xfId="31667"/>
    <cellStyle name="常规 5 7 2 3 2" xfId="31668"/>
    <cellStyle name="输入 2 2 5 3" xfId="31669"/>
    <cellStyle name="常规 5 2 8 2 3" xfId="31670"/>
    <cellStyle name="常规 4 2 2 3 4 2 2 2" xfId="31671"/>
    <cellStyle name="常规 3 2 2 2 3 3 4" xfId="31672"/>
    <cellStyle name="常规 31 4 5 3" xfId="31673"/>
    <cellStyle name="常规 26 4 5 3" xfId="31674"/>
    <cellStyle name="常规 15 2 5 3 3" xfId="31675"/>
    <cellStyle name="常规 5 7 2 4 2 2" xfId="31676"/>
    <cellStyle name="常规 2 2 2 2 2 3 3 5" xfId="31677"/>
    <cellStyle name="常规 7 2 3 5 2 2" xfId="31678"/>
    <cellStyle name="常规 5 7 2 6" xfId="31679"/>
    <cellStyle name="常规 8 2 2 2 4" xfId="31680"/>
    <cellStyle name="常规 5 7 3 2" xfId="31681"/>
    <cellStyle name="常规 6 10 2 2 2 4" xfId="31682"/>
    <cellStyle name="常规 10 2 2 9 3" xfId="31683"/>
    <cellStyle name="常规 8 5 2 2 3 2 2" xfId="31684"/>
    <cellStyle name="常规 5 7 4" xfId="31685"/>
    <cellStyle name="常规 8 2 2 4 4" xfId="31686"/>
    <cellStyle name="常规 5 7 5 2" xfId="31687"/>
    <cellStyle name="常规 15 3 2 4 6" xfId="31688"/>
    <cellStyle name="常规 8 2 2 4 5" xfId="31689"/>
    <cellStyle name="常规 5 7 5 3" xfId="31690"/>
    <cellStyle name="常规 5 7 7" xfId="31691"/>
    <cellStyle name="常规 3 2 2 4 3 4" xfId="31692"/>
    <cellStyle name="输出 2 2 4 3" xfId="31693"/>
    <cellStyle name="汇总 2 2 2 7 2 2" xfId="31694"/>
    <cellStyle name="常规 5 8" xfId="31695"/>
    <cellStyle name="常规 6 6 3 2 2 3 5" xfId="31696"/>
    <cellStyle name="输入 2 4" xfId="31697"/>
    <cellStyle name="常规 3 3 3 2 2 3 4 3" xfId="31698"/>
    <cellStyle name="强调文字颜色 5 2 3 2 5 2" xfId="31699"/>
    <cellStyle name="常规 5 3 2 4 2 3" xfId="31700"/>
    <cellStyle name="输出 2 2 4 3 2" xfId="31701"/>
    <cellStyle name="常规 5 8 2" xfId="31702"/>
    <cellStyle name="常规 7 2 3 2 5" xfId="31703"/>
    <cellStyle name="常规 7 7 4 4" xfId="31704"/>
    <cellStyle name="常规 3 3 2 3 2 7" xfId="31705"/>
    <cellStyle name="常规 9 2 2 6 6" xfId="31706"/>
    <cellStyle name="常规 57 2 2 3 3" xfId="31707"/>
    <cellStyle name="常规 4 2 5 2 2 6" xfId="31708"/>
    <cellStyle name="常规 7 2 4 2 5" xfId="31709"/>
    <cellStyle name="常规 5 8 4" xfId="31710"/>
    <cellStyle name="常规 5 8 4 3" xfId="31711"/>
    <cellStyle name="常规 8 2 3 3 5" xfId="31712"/>
    <cellStyle name="常规 3 8 2 5 2 2" xfId="31713"/>
    <cellStyle name="常规 5 8 6" xfId="31714"/>
    <cellStyle name="注释 2 2 5 5 2" xfId="31715"/>
    <cellStyle name="输出 2 2 4 4" xfId="31716"/>
    <cellStyle name="常规 6 2 2 2 5 3 2 2" xfId="31717"/>
    <cellStyle name="常规 5 9" xfId="31718"/>
    <cellStyle name="输出 2 4 4 2 2" xfId="31719"/>
    <cellStyle name="常规 6 7 2 9 2" xfId="31720"/>
    <cellStyle name="常规 3 2 7 6" xfId="31721"/>
    <cellStyle name="常规 7 8 3 7" xfId="31722"/>
    <cellStyle name="常规 5 3 2 3 2" xfId="31723"/>
    <cellStyle name="常规 5 3 2 4 3 3" xfId="31724"/>
    <cellStyle name="输出 2 2 4 4 2" xfId="31725"/>
    <cellStyle name="常规 5 9 2" xfId="31726"/>
    <cellStyle name="好 2 4 3 3 2 2" xfId="31727"/>
    <cellStyle name="常规 9 3 4 5 2" xfId="31728"/>
    <cellStyle name="强调文字颜色 6 2 4 2 2 2" xfId="31729"/>
    <cellStyle name="常规 5 9 2 3" xfId="31730"/>
    <cellStyle name="常规 5 9 4" xfId="31731"/>
    <cellStyle name="计算 2 2 5 2 2" xfId="31732"/>
    <cellStyle name="常规 3 2 2 2 2" xfId="31733"/>
    <cellStyle name="常规 17 3 3 6 2" xfId="31734"/>
    <cellStyle name="常规 7 4 2 3 2 2 2" xfId="31735"/>
    <cellStyle name="常规 5 9 5 3" xfId="31736"/>
    <cellStyle name="常规 8 2 4 4 5" xfId="31737"/>
    <cellStyle name="常规 7 4 3 2 2 2 2 2" xfId="31738"/>
    <cellStyle name="常规 6 3 3 4 3" xfId="31739"/>
    <cellStyle name="常规 5 9 6" xfId="31740"/>
    <cellStyle name="常规 55 2" xfId="31741"/>
    <cellStyle name="常规 60 2" xfId="31742"/>
    <cellStyle name="常规 4 5 3 3 5" xfId="31743"/>
    <cellStyle name="常规 6 12 8 2" xfId="31744"/>
    <cellStyle name="常规 55 2 2" xfId="31745"/>
    <cellStyle name="常规 60 2 2" xfId="31746"/>
    <cellStyle name="常规 6 5 2 2 5 2" xfId="31747"/>
    <cellStyle name="常规 3 2 2 2 3 2 5" xfId="31748"/>
    <cellStyle name="常规 6 4 2 6 4" xfId="31749"/>
    <cellStyle name="常规 6 5 4 2 5 2 2" xfId="31750"/>
    <cellStyle name="常规 55 2 2 3" xfId="31751"/>
    <cellStyle name="常规 60 2 2 3" xfId="31752"/>
    <cellStyle name="常规 7 2 2 2 3 3 2 2" xfId="31753"/>
    <cellStyle name="常规 55 2 2 4" xfId="31754"/>
    <cellStyle name="常规 7 2 4 2 2" xfId="31755"/>
    <cellStyle name="常规 37 2 2 2 2 2" xfId="31756"/>
    <cellStyle name="常规 42 2 2 2 2 2" xfId="31757"/>
    <cellStyle name="常规 7 2 4 3" xfId="31758"/>
    <cellStyle name="常规 6 4 3 6 4" xfId="31759"/>
    <cellStyle name="常规 6 5 4 2 6 2 2" xfId="31760"/>
    <cellStyle name="常规 6 4 3 6 4 2" xfId="31761"/>
    <cellStyle name="解释性文本 2 3 8 2" xfId="31762"/>
    <cellStyle name="常规 7 3 3 2 2 5 2 2" xfId="31763"/>
    <cellStyle name="常规 3 5 3 3 2 2" xfId="31764"/>
    <cellStyle name="常规 6 4 3 6 5" xfId="31765"/>
    <cellStyle name="常规 5 2 2 3 2 7" xfId="31766"/>
    <cellStyle name="常规 7 2 5 2" xfId="31767"/>
    <cellStyle name="常规 4 2 5 9" xfId="31768"/>
    <cellStyle name="常规 2 2 3 2 2 4 4" xfId="31769"/>
    <cellStyle name="常规 6 8 7 2 2" xfId="31770"/>
    <cellStyle name="常规 8 2 2 3 7" xfId="31771"/>
    <cellStyle name="常规 6 3 4 3 4 2 2" xfId="31772"/>
    <cellStyle name="强调文字颜色 6 2 3 6 2" xfId="31773"/>
    <cellStyle name="常规 2 2 4 4 7 2" xfId="31774"/>
    <cellStyle name="常规 3 6 2 5 3" xfId="31775"/>
    <cellStyle name="常规 55 2 4 3" xfId="31776"/>
    <cellStyle name="常规 60 2 4 3" xfId="31777"/>
    <cellStyle name="常规 6 8 9" xfId="31778"/>
    <cellStyle name="常规 6 3 4 3 6" xfId="31779"/>
    <cellStyle name="常规 55 2 6 2" xfId="31780"/>
    <cellStyle name="常规 6 3 2 3 2 3 5" xfId="31781"/>
    <cellStyle name="常规 55 2 6 2 2" xfId="31782"/>
    <cellStyle name="常规 55 2 7 2" xfId="31783"/>
    <cellStyle name="常规 6 5 2 6 4" xfId="31784"/>
    <cellStyle name="常规 6 6 2 3 3" xfId="31785"/>
    <cellStyle name="常规 59" xfId="31786"/>
    <cellStyle name="常规 64" xfId="31787"/>
    <cellStyle name="常规 6 9 6" xfId="31788"/>
    <cellStyle name="常规 7 4 3 2 2 3 2 2" xfId="31789"/>
    <cellStyle name="常规 6 3 4 4 3" xfId="31790"/>
    <cellStyle name="常规 55 3 3 2" xfId="31791"/>
    <cellStyle name="常规 60 3 3 2" xfId="31792"/>
    <cellStyle name="常规 30 12 2 2" xfId="31793"/>
    <cellStyle name="常规 59 2" xfId="31794"/>
    <cellStyle name="常规 64 2" xfId="31795"/>
    <cellStyle name="常规 6 9 6 2" xfId="31796"/>
    <cellStyle name="常规 6 3 4 4 3 2" xfId="31797"/>
    <cellStyle name="常规 55 3 4 2" xfId="31798"/>
    <cellStyle name="常规 60 3 4 2" xfId="31799"/>
    <cellStyle name="常规 55 3 4 3" xfId="31800"/>
    <cellStyle name="常规 55 3 5" xfId="31801"/>
    <cellStyle name="常规 60 3 5" xfId="31802"/>
    <cellStyle name="常规 5 10" xfId="31803"/>
    <cellStyle name="常规 55 3 5 2" xfId="31804"/>
    <cellStyle name="常规 72" xfId="31805"/>
    <cellStyle name="常规 67" xfId="31806"/>
    <cellStyle name="常规 9 2 2 3 2 3 2 2 2" xfId="31807"/>
    <cellStyle name="常规 6 9 9" xfId="31808"/>
    <cellStyle name="常规 6 3 4 4 6" xfId="31809"/>
    <cellStyle name="常规 3 6 3 7" xfId="31810"/>
    <cellStyle name="强调文字颜色 5 2 2 2 7 2" xfId="31811"/>
    <cellStyle name="常规 55 3 6" xfId="31812"/>
    <cellStyle name="常规 6 6 3 3 3 3 2" xfId="31813"/>
    <cellStyle name="常规 6 4 10 2" xfId="31814"/>
    <cellStyle name="常规 8 2 5 10" xfId="31815"/>
    <cellStyle name="常规 55 4 2" xfId="31816"/>
    <cellStyle name="常规 60 4 2" xfId="31817"/>
    <cellStyle name="常规 3 2 2 4 2 2 6" xfId="31818"/>
    <cellStyle name="常规 2 5 6 3" xfId="31819"/>
    <cellStyle name="常规 6 12 2 2 2" xfId="31820"/>
    <cellStyle name="强调文字颜色 4 2 5 6" xfId="31821"/>
    <cellStyle name="常规 3 2 2 4 2 7 2" xfId="31822"/>
    <cellStyle name="常规 2 2 4 3 6 2 2" xfId="31823"/>
    <cellStyle name="解释性文本 2 2 2 3 3 2 2" xfId="31824"/>
    <cellStyle name="常规 6 3 4 5 2" xfId="31825"/>
    <cellStyle name="常规 55 4 2 2" xfId="31826"/>
    <cellStyle name="常规 60 4 2 2" xfId="31827"/>
    <cellStyle name="好 2 2 5 3" xfId="31828"/>
    <cellStyle name="常规 6 3 4 5 2 2" xfId="31829"/>
    <cellStyle name="链接单元格 2" xfId="31830"/>
    <cellStyle name="常规 13 5 4" xfId="31831"/>
    <cellStyle name="常规 6 2 2 2 3 2 2 3" xfId="31832"/>
    <cellStyle name="常规 3 3 2 6 5 2" xfId="31833"/>
    <cellStyle name="常规 6 6 3 3 3 3 3" xfId="31834"/>
    <cellStyle name="常规 6 4 10 3" xfId="31835"/>
    <cellStyle name="常规 55 4 3" xfId="31836"/>
    <cellStyle name="常规 60 4 3" xfId="31837"/>
    <cellStyle name="常规 4 7 2 2 2" xfId="31838"/>
    <cellStyle name="常规 6 3 4 5 3" xfId="31839"/>
    <cellStyle name="常规 3 6 4 4 2" xfId="31840"/>
    <cellStyle name="常规 3 3 2 6 5 2 2" xfId="31841"/>
    <cellStyle name="常规 55 4 3 2" xfId="31842"/>
    <cellStyle name="常规 3 6 4 5" xfId="31843"/>
    <cellStyle name="常规 55 4 4" xfId="31844"/>
    <cellStyle name="常规 55 4 5" xfId="31845"/>
    <cellStyle name="常规 3 6 4 6 2" xfId="31846"/>
    <cellStyle name="常规 7 2 5 2 2 3 3" xfId="31847"/>
    <cellStyle name="常规 55 4 5 2" xfId="31848"/>
    <cellStyle name="常规 11 6 4 3 2 2" xfId="31849"/>
    <cellStyle name="常规 3 6 4 7" xfId="31850"/>
    <cellStyle name="常规 55 4 6" xfId="31851"/>
    <cellStyle name="常规 55 5 2" xfId="31852"/>
    <cellStyle name="常规 60 5 2" xfId="31853"/>
    <cellStyle name="常规 55 5 2 2" xfId="31854"/>
    <cellStyle name="常规 60 5 2 2" xfId="31855"/>
    <cellStyle name="好 2 3 5 3" xfId="31856"/>
    <cellStyle name="常规 6 3 4 6 2 2" xfId="31857"/>
    <cellStyle name="常规 3 3 2 6 6 2" xfId="31858"/>
    <cellStyle name="常规 55 5 3" xfId="31859"/>
    <cellStyle name="常规 60 5 3" xfId="31860"/>
    <cellStyle name="常规 9 2 2 5 2 2" xfId="31861"/>
    <cellStyle name="常规 4 7 2 3 2" xfId="31862"/>
    <cellStyle name="常规 6 3 4 6 3" xfId="31863"/>
    <cellStyle name="常规 12 2 6" xfId="31864"/>
    <cellStyle name="好 2 4 5 3" xfId="31865"/>
    <cellStyle name="常规 6 3 4 7 2 2" xfId="31866"/>
    <cellStyle name="强调文字颜色 2 2 4" xfId="31867"/>
    <cellStyle name="常规 6 3 4 8 2" xfId="31868"/>
    <cellStyle name="常规 56 2" xfId="31869"/>
    <cellStyle name="常规 61 2" xfId="31870"/>
    <cellStyle name="强调文字颜色 6 2 2 3 4" xfId="31871"/>
    <cellStyle name="常规 7 2 2 2 7 3" xfId="31872"/>
    <cellStyle name="常规 56 2 2" xfId="31873"/>
    <cellStyle name="常规 61 2 2" xfId="31874"/>
    <cellStyle name="常规 4 3 3 2 3 3 2 2" xfId="31875"/>
    <cellStyle name="常规 6 3 5 3 2" xfId="31876"/>
    <cellStyle name="常规 56 2 2 2" xfId="31877"/>
    <cellStyle name="常规 61 2 2 2" xfId="31878"/>
    <cellStyle name="强调文字颜色 6 2 2 3 4 2" xfId="31879"/>
    <cellStyle name="常规 53 2 6" xfId="31880"/>
    <cellStyle name="常规 48 2 6" xfId="31881"/>
    <cellStyle name="常规 7 8 5 2" xfId="31882"/>
    <cellStyle name="常规 6 3 5 3 2 2" xfId="31883"/>
    <cellStyle name="强调文字颜色 2 2 2 2 8 2 2" xfId="31884"/>
    <cellStyle name="适中 2 10 2 2" xfId="31885"/>
    <cellStyle name="常规 56 2 2 4 3" xfId="31886"/>
    <cellStyle name="常规 6 3 3 2 2 5 2 2" xfId="31887"/>
    <cellStyle name="强调文字颜色 6 2 2 3 5" xfId="31888"/>
    <cellStyle name="常规 56 2 3" xfId="31889"/>
    <cellStyle name="常规 61 2 3" xfId="31890"/>
    <cellStyle name="常规 7 3 4 4 2 2 2" xfId="31891"/>
    <cellStyle name="常规 6 3 5 3 3" xfId="31892"/>
    <cellStyle name="常规 6 6 2 3 4 6" xfId="31893"/>
    <cellStyle name="常规 6 5 12" xfId="31894"/>
    <cellStyle name="常规 37 2 2 5 2 2" xfId="31895"/>
    <cellStyle name="强调文字颜色 5 2 2 11 2" xfId="31896"/>
    <cellStyle name="常规 6 5 3 2 6 2" xfId="31897"/>
    <cellStyle name="强调文字颜色 6 2 2 3 5 2" xfId="31898"/>
    <cellStyle name="强调文字颜色 6 2 2 2 10" xfId="31899"/>
    <cellStyle name="常规 56 2 3 2" xfId="31900"/>
    <cellStyle name="常规 8 3" xfId="31901"/>
    <cellStyle name="常规 4 6 2 3 5" xfId="31902"/>
    <cellStyle name="常规 7 2 3 3 5 2 2" xfId="31903"/>
    <cellStyle name="常规 7 8 6 2 2" xfId="31904"/>
    <cellStyle name="常规 6 3 5 3 3 2 2" xfId="31905"/>
    <cellStyle name="常规 7 3 4 4 3 3" xfId="31906"/>
    <cellStyle name="强调文字颜色 6 2 2 2 10 2" xfId="31907"/>
    <cellStyle name="常规 8 2 3 5 5" xfId="31908"/>
    <cellStyle name="常规 56 2 3 2 2" xfId="31909"/>
    <cellStyle name="常规 6 8 2 2 2 5 2" xfId="31910"/>
    <cellStyle name="汇总 2 4" xfId="31911"/>
    <cellStyle name="常规 4 7 4 2" xfId="31912"/>
    <cellStyle name="常规 56 2 3 2 3" xfId="31913"/>
    <cellStyle name="常规 8 2 3 5 6" xfId="31914"/>
    <cellStyle name="常规 56 2 3 3 2 2" xfId="31915"/>
    <cellStyle name="强调文字颜色 1 2 3 2 3 3" xfId="31916"/>
    <cellStyle name="常规 56 2 4 2" xfId="31917"/>
    <cellStyle name="常规 56 2 4 2 2" xfId="31918"/>
    <cellStyle name="常规 56 2 5 2" xfId="31919"/>
    <cellStyle name="常规 56 2 5 2 2" xfId="31920"/>
    <cellStyle name="常规 56 2 6 2" xfId="31921"/>
    <cellStyle name="常规 56 2 6 3" xfId="31922"/>
    <cellStyle name="强调文字颜色 6 2 2 4 4" xfId="31923"/>
    <cellStyle name="常规 56 3 2" xfId="31924"/>
    <cellStyle name="常规 61 3 2" xfId="31925"/>
    <cellStyle name="常规 21 2 6 3 3" xfId="31926"/>
    <cellStyle name="注释 2 2 2 5 2" xfId="31927"/>
    <cellStyle name="常规 5 2 4 2 7" xfId="31928"/>
    <cellStyle name="强调文字颜色 6 2 2 4 5" xfId="31929"/>
    <cellStyle name="常规 56 3 3" xfId="31930"/>
    <cellStyle name="常规 61 3 3" xfId="31931"/>
    <cellStyle name="常规 9 6 2 2 6" xfId="31932"/>
    <cellStyle name="常规 15 2 2 2 4 2" xfId="31933"/>
    <cellStyle name="强调文字颜色 6 2 2 4 5 2" xfId="31934"/>
    <cellStyle name="常规 56 3 3 2" xfId="31935"/>
    <cellStyle name="强调文字颜色 3 2 3 2 4 2" xfId="31936"/>
    <cellStyle name="常规 7 3 3 4 2 7" xfId="31937"/>
    <cellStyle name="常规 3 7 3 5" xfId="31938"/>
    <cellStyle name="强调文字颜色 6 2 2 4 6" xfId="31939"/>
    <cellStyle name="常规 56 3 4" xfId="31940"/>
    <cellStyle name="常规 56 3 4 2" xfId="31941"/>
    <cellStyle name="常规 3 7 3 6" xfId="31942"/>
    <cellStyle name="常规 56 3 5" xfId="31943"/>
    <cellStyle name="常规 56 3 5 2" xfId="31944"/>
    <cellStyle name="常规 9 2 2 6 2 2 2" xfId="31945"/>
    <cellStyle name="常规 56 3 6" xfId="31946"/>
    <cellStyle name="常规 56 4" xfId="31947"/>
    <cellStyle name="常规 61 4" xfId="31948"/>
    <cellStyle name="常规 2 2 4 3 7 2 2" xfId="31949"/>
    <cellStyle name="常规 6 3 5 5 2" xfId="31950"/>
    <cellStyle name="常规 4 7 3 2 2" xfId="31951"/>
    <cellStyle name="强调文字颜色 5 2 10 2" xfId="31952"/>
    <cellStyle name="常规 6 3 5 5 3" xfId="31953"/>
    <cellStyle name="常规 7 5 3 4 4 2 2" xfId="31954"/>
    <cellStyle name="汇总 2 6" xfId="31955"/>
    <cellStyle name="常规 2 3 3 5 2 2 2 2" xfId="31956"/>
    <cellStyle name="常规 11 6 4 4 2 2" xfId="31957"/>
    <cellStyle name="常规 3 7 4 7" xfId="31958"/>
    <cellStyle name="常规 37 4 3 2" xfId="31959"/>
    <cellStyle name="常规 42 4 3 2" xfId="31960"/>
    <cellStyle name="常规 4 4 2 2 2 2 2" xfId="31961"/>
    <cellStyle name="常规 56 4 6" xfId="31962"/>
    <cellStyle name="常规 5 2 2 5 3" xfId="31963"/>
    <cellStyle name="常规 3 3 2 4 2 4 2" xfId="31964"/>
    <cellStyle name="60% - 强调文字颜色 4 2 4 3" xfId="31965"/>
    <cellStyle name="常规 15 2 2 2 6 2" xfId="31966"/>
    <cellStyle name="强调文字颜色 5 2 11 2" xfId="31967"/>
    <cellStyle name="常规 9 2 2 6 2 2" xfId="31968"/>
    <cellStyle name="常规 4 7 3 3 2" xfId="31969"/>
    <cellStyle name="常规 6 3 5 6 3" xfId="31970"/>
    <cellStyle name="常规 8 2 4 6 2 2" xfId="31971"/>
    <cellStyle name="常规 57 2" xfId="31972"/>
    <cellStyle name="常规 62 2" xfId="31973"/>
    <cellStyle name="常规 6 3 6 3" xfId="31974"/>
    <cellStyle name="常规 3 2 5 4 5 2" xfId="31975"/>
    <cellStyle name="常规 3 8 2 3" xfId="31976"/>
    <cellStyle name="常规 5 3 2 2 2 3 3" xfId="31977"/>
    <cellStyle name="常规 7 2 2 3 7 3" xfId="31978"/>
    <cellStyle name="强调文字颜色 6 2 3 3 4" xfId="31979"/>
    <cellStyle name="常规 57 2 2" xfId="31980"/>
    <cellStyle name="常规 62 2 2" xfId="31981"/>
    <cellStyle name="常规 9 2 5 7" xfId="31982"/>
    <cellStyle name="常规 6 3 6 3 2" xfId="31983"/>
    <cellStyle name="常规 8 2 3 3 4" xfId="31984"/>
    <cellStyle name="常规 5 8 4 2" xfId="31985"/>
    <cellStyle name="常规 6 3 6 3 2 2" xfId="31986"/>
    <cellStyle name="检查单元格 2 2 3 2 3" xfId="31987"/>
    <cellStyle name="常规 7 4 4 3 3 3" xfId="31988"/>
    <cellStyle name="强调文字颜色 6 2 3 3 4 2 2" xfId="31989"/>
    <cellStyle name="常规 9 2 2 5 5" xfId="31990"/>
    <cellStyle name="常规 57 2 2 2 2" xfId="31991"/>
    <cellStyle name="常规 57 2 2 2 3" xfId="31992"/>
    <cellStyle name="常规 9 2 2 5 6" xfId="31993"/>
    <cellStyle name="常规 8 4 8 2" xfId="31994"/>
    <cellStyle name="常规 3 8 2 3 3 2 2" xfId="31995"/>
    <cellStyle name="常规 5 6 6 2 2" xfId="31996"/>
    <cellStyle name="常规 4 2 5 2 2 5 2" xfId="31997"/>
    <cellStyle name="强调文字颜色 2 2 2 2 3 3" xfId="31998"/>
    <cellStyle name="常规 57 2 2 3 2 2" xfId="31999"/>
    <cellStyle name="常规 9 2 2 6 5 2" xfId="32000"/>
    <cellStyle name="常规 3 2 2 2 3 5 2 2" xfId="32001"/>
    <cellStyle name="常规 8 4 9" xfId="32002"/>
    <cellStyle name="常规 3 8 2 3 3 3" xfId="32003"/>
    <cellStyle name="常规 7 4 3 2 2 4 2 3" xfId="32004"/>
    <cellStyle name="常规 4 3 3 2 2 5" xfId="32005"/>
    <cellStyle name="常规 9 2 2 5 3" xfId="32006"/>
    <cellStyle name="常规 4 7 2 4" xfId="32007"/>
    <cellStyle name="强调文字颜色 1 2 3 3 2" xfId="32008"/>
    <cellStyle name="常规 6 10 2 3" xfId="32009"/>
    <cellStyle name="检查单元格 2 7 2" xfId="32010"/>
    <cellStyle name="常规 3 5 2 3 2 3" xfId="32011"/>
    <cellStyle name="常规 6 5 3 3 2 6 2 2" xfId="32012"/>
    <cellStyle name="检查单元格 2 3 2 3 2" xfId="32013"/>
    <cellStyle name="强调文字颜色 3 2 5 5 2" xfId="32014"/>
    <cellStyle name="常规 6 10 2 3 2" xfId="32015"/>
    <cellStyle name="强调文字颜色 2 2 6 6" xfId="32016"/>
    <cellStyle name="强调文字颜色 1 2 3 3 2 2" xfId="32017"/>
    <cellStyle name="常规 3 4 2 2 5" xfId="32018"/>
    <cellStyle name="常规 2 2 2 4 4 4" xfId="32019"/>
    <cellStyle name="常规 3 2 2 2 2 8 2" xfId="32020"/>
    <cellStyle name="常规 8 5 8" xfId="32021"/>
    <cellStyle name="常规 3 8 2 3 4 2" xfId="32022"/>
    <cellStyle name="常规 7 3 3 2 2 3 3 2 2" xfId="32023"/>
    <cellStyle name="常规 57 2 2 4 2" xfId="32024"/>
    <cellStyle name="常规 2 2 3 5 2 3 2 2" xfId="32025"/>
    <cellStyle name="常规 6 7 3 2 3 5" xfId="32026"/>
    <cellStyle name="汇总 2 2 2 2 4 2" xfId="32027"/>
    <cellStyle name="常规 57 2 2 4 2 2" xfId="32028"/>
    <cellStyle name="强调文字颜色 2 2 2 3 3 3" xfId="32029"/>
    <cellStyle name="强调文字颜色 1 2 3 3 2 3" xfId="32030"/>
    <cellStyle name="常规 6 10 2 3 3" xfId="32031"/>
    <cellStyle name="检查单元格 2 3 2 3 3" xfId="32032"/>
    <cellStyle name="常规 5 2 8 4 2 2" xfId="32033"/>
    <cellStyle name="常规 8 5 9" xfId="32034"/>
    <cellStyle name="常规 3 8 2 3 4 3" xfId="32035"/>
    <cellStyle name="常规 4 3 3 2 3 5" xfId="32036"/>
    <cellStyle name="常规 4 2 5 2 3 6" xfId="32037"/>
    <cellStyle name="常规 57 2 2 4 3" xfId="32038"/>
    <cellStyle name="常规 24 4 6 2" xfId="32039"/>
    <cellStyle name="链接单元格 2 2 3 2" xfId="32040"/>
    <cellStyle name="检查单元格 2 7 3" xfId="32041"/>
    <cellStyle name="常规 5 6 8" xfId="32042"/>
    <cellStyle name="常规 7 3 3 2 2 3 3 3" xfId="32043"/>
    <cellStyle name="常规 57 2 2 5" xfId="32044"/>
    <cellStyle name="常规 57 2 2 5 2" xfId="32045"/>
    <cellStyle name="强调文字颜色 5 2 12" xfId="32046"/>
    <cellStyle name="常规 9 2 2 6 3" xfId="32047"/>
    <cellStyle name="常规 4 7 3 4" xfId="32048"/>
    <cellStyle name="常规 7 5 3 7 2 2" xfId="32049"/>
    <cellStyle name="强调文字颜色 1 2 3 4 2" xfId="32050"/>
    <cellStyle name="常规 6 10 3 3" xfId="32051"/>
    <cellStyle name="常规 6 5 3 3 2 7 2" xfId="32052"/>
    <cellStyle name="检查单元格 2 3 3 3" xfId="32053"/>
    <cellStyle name="强调文字颜色 3 2 6 5 2" xfId="32054"/>
    <cellStyle name="检查单元格 2 3 3 3 2" xfId="32055"/>
    <cellStyle name="常规 6 10 3 3 2" xfId="32056"/>
    <cellStyle name="强调文字颜色 1 2 3 4 2 2" xfId="32057"/>
    <cellStyle name="常规 2 3 2 2 3 5 3" xfId="32058"/>
    <cellStyle name="强调文字颜色 4 2 2 10 3" xfId="32059"/>
    <cellStyle name="常规 57 2 5 2" xfId="32060"/>
    <cellStyle name="常规 57 2 6" xfId="32061"/>
    <cellStyle name="常规 57 2 6 2" xfId="32062"/>
    <cellStyle name="常规 57 2 6 2 2" xfId="32063"/>
    <cellStyle name="常规 6 4 2 3 2 3 4" xfId="32064"/>
    <cellStyle name="常规 57 2 7" xfId="32065"/>
    <cellStyle name="常规 15 2 2 2 4 3" xfId="32066"/>
    <cellStyle name="强调文字颜色 1 2 7 2" xfId="32067"/>
    <cellStyle name="常规 57 2 7 2" xfId="32068"/>
    <cellStyle name="常规 7 2 4 2 3 2 2 2" xfId="32069"/>
    <cellStyle name="常规 57 3" xfId="32070"/>
    <cellStyle name="常规 62 3" xfId="32071"/>
    <cellStyle name="常规 3 8 3 3" xfId="32072"/>
    <cellStyle name="常规 57 3 2" xfId="32073"/>
    <cellStyle name="常规 62 3 2" xfId="32074"/>
    <cellStyle name="常规 8 7" xfId="32075"/>
    <cellStyle name="检查单元格 2 2 4 2 3" xfId="32076"/>
    <cellStyle name="常规 6 3 6 4 2 2" xfId="32077"/>
    <cellStyle name="常规 3 8 3 4" xfId="32078"/>
    <cellStyle name="常规 57 3 3" xfId="32079"/>
    <cellStyle name="常规 62 3 3" xfId="32080"/>
    <cellStyle name="输出 2 2 8" xfId="32081"/>
    <cellStyle name="常规 7 4 3 2 2 5 2 2" xfId="32082"/>
    <cellStyle name="常规 6 3 6 4 3" xfId="32083"/>
    <cellStyle name="常规 9 2 2 6 3 2 2" xfId="32084"/>
    <cellStyle name="常规 57 3 6" xfId="32085"/>
    <cellStyle name="强调文字颜色 2 2 2 2 4" xfId="32086"/>
    <cellStyle name="常规 6 3 6 5 2" xfId="32087"/>
    <cellStyle name="常规 3 8 4 4" xfId="32088"/>
    <cellStyle name="常规 57 4 3" xfId="32089"/>
    <cellStyle name="常规 62 4 3" xfId="32090"/>
    <cellStyle name="常规 4 4 2 2 3 2 2" xfId="32091"/>
    <cellStyle name="常规 57 4 6" xfId="32092"/>
    <cellStyle name="常规 15 2 2 2 7 2" xfId="32093"/>
    <cellStyle name="常规 9 2 2 6 3 2" xfId="32094"/>
    <cellStyle name="常规 4 7 3 4 2" xfId="32095"/>
    <cellStyle name="常规 2 4 2 2 3 5 2 2" xfId="32096"/>
    <cellStyle name="常规 57 5" xfId="32097"/>
    <cellStyle name="常规 62 5" xfId="32098"/>
    <cellStyle name="常规 6 6 2 3 4" xfId="32099"/>
    <cellStyle name="常规 65" xfId="32100"/>
    <cellStyle name="常规 70" xfId="32101"/>
    <cellStyle name="常规 10 8 2 2 5 2 2" xfId="32102"/>
    <cellStyle name="常规 30 12 3" xfId="32103"/>
    <cellStyle name="常规 57 6 2 2" xfId="32104"/>
    <cellStyle name="常规 57 6 3" xfId="32105"/>
    <cellStyle name="常规 7 3 2 3 3 4 2" xfId="32106"/>
    <cellStyle name="常规 9 4 2 2 6" xfId="32107"/>
    <cellStyle name="常规 6 3 2 2 2 7 2" xfId="32108"/>
    <cellStyle name="常规 57 8" xfId="32109"/>
    <cellStyle name="常规 6 3 4 4 2 2" xfId="32110"/>
    <cellStyle name="常规 6 6 2 3 2 2" xfId="32111"/>
    <cellStyle name="常规 58 2" xfId="32112"/>
    <cellStyle name="常规 63 2" xfId="32113"/>
    <cellStyle name="强调文字颜色 6 2 2 2 2 2" xfId="32114"/>
    <cellStyle name="常规 3 9 2 3" xfId="32115"/>
    <cellStyle name="常规 9 2 2 3 4 2 2 2" xfId="32116"/>
    <cellStyle name="常规 5 3 2 2 3 3 3" xfId="32117"/>
    <cellStyle name="常规 6 6 2 3 2 2 2" xfId="32118"/>
    <cellStyle name="常规 58 2 2" xfId="32119"/>
    <cellStyle name="常规 63 2 2" xfId="32120"/>
    <cellStyle name="常规 4 2 2 3 4 5 3" xfId="32121"/>
    <cellStyle name="常规 3 9 2 3 2" xfId="32122"/>
    <cellStyle name="常规 6 6 2 3 2 2 2 2" xfId="32123"/>
    <cellStyle name="常规 58 2 2 2" xfId="32124"/>
    <cellStyle name="常规 63 2 2 2" xfId="32125"/>
    <cellStyle name="常规 3 9 2 4 2" xfId="32126"/>
    <cellStyle name="常规 2 3 2 3 3 3 3" xfId="32127"/>
    <cellStyle name="常规 6 10 3 2 2 4" xfId="32128"/>
    <cellStyle name="好 3 2 2 2 2" xfId="32129"/>
    <cellStyle name="常规 6 6 2 3 2 2 3 2" xfId="32130"/>
    <cellStyle name="常规 58 2 3 2" xfId="32131"/>
    <cellStyle name="常规 3 9 2 5" xfId="32132"/>
    <cellStyle name="常规 7 5 5 7 2" xfId="32133"/>
    <cellStyle name="常规 6 6 2 3 2 2 4" xfId="32134"/>
    <cellStyle name="常规 58 2 4" xfId="32135"/>
    <cellStyle name="常规 3 9 2 5 2" xfId="32136"/>
    <cellStyle name="常规 2 3 2 3 3 4 3" xfId="32137"/>
    <cellStyle name="好 3 2 2 3 2" xfId="32138"/>
    <cellStyle name="常规 6 6 2 3 2 2 4 2" xfId="32139"/>
    <cellStyle name="常规 6 10 3 2 3 4" xfId="32140"/>
    <cellStyle name="常规 58 2 4 2" xfId="32141"/>
    <cellStyle name="常规 2 6 3 4 4 3" xfId="32142"/>
    <cellStyle name="常规 7 5 2 2 4" xfId="32143"/>
    <cellStyle name="常规 3 9 2 6" xfId="32144"/>
    <cellStyle name="20% - 强调文字颜色 6 2 2 4 3 2" xfId="32145"/>
    <cellStyle name="常规 2 4 4 2 3 5" xfId="32146"/>
    <cellStyle name="常规 5 13 2" xfId="32147"/>
    <cellStyle name="常规 7 2 3 4 2 7 2 2" xfId="32148"/>
    <cellStyle name="好 3 2 2 4" xfId="32149"/>
    <cellStyle name="常规 58 2 5" xfId="32150"/>
    <cellStyle name="常规 7 5 2 2 4 2" xfId="32151"/>
    <cellStyle name="常规 51 2 2 5" xfId="32152"/>
    <cellStyle name="常规 46 2 2 5" xfId="32153"/>
    <cellStyle name="常规 3 9 2 6 2" xfId="32154"/>
    <cellStyle name="常规 58 2 5 2" xfId="32155"/>
    <cellStyle name="常规 2 6 4 5" xfId="32156"/>
    <cellStyle name="强调文字颜色 6 2 2 2 2 6" xfId="32157"/>
    <cellStyle name="常规 7 5 2 2 5" xfId="32158"/>
    <cellStyle name="常规 3 9 2 7" xfId="32159"/>
    <cellStyle name="常规 3 13 4 3" xfId="32160"/>
    <cellStyle name="强调文字颜色 3 2 4 2" xfId="32161"/>
    <cellStyle name="常规 58 2 6" xfId="32162"/>
    <cellStyle name="强调文字颜色 3 2 4 2 2" xfId="32163"/>
    <cellStyle name="好 3 2 2 5 2" xfId="32164"/>
    <cellStyle name="常规 58 2 6 2" xfId="32165"/>
    <cellStyle name="常规 7 5 2 2 6" xfId="32166"/>
    <cellStyle name="常规 3 6 2 5 2 2" xfId="32167"/>
    <cellStyle name="常规 3 9 2 8" xfId="32168"/>
    <cellStyle name="好 3 2 2 6" xfId="32169"/>
    <cellStyle name="强调文字颜色 3 2 4 3" xfId="32170"/>
    <cellStyle name="常规 58 2 7" xfId="32171"/>
    <cellStyle name="常规 3 9 3 3 2" xfId="32172"/>
    <cellStyle name="常规 58 3 2 2" xfId="32173"/>
    <cellStyle name="常规 63 3 2 2" xfId="32174"/>
    <cellStyle name="常规 2 6 5 2" xfId="32175"/>
    <cellStyle name="强调文字颜色 6 2 2 2 3 3" xfId="32176"/>
    <cellStyle name="常规 7 5 2 3 2" xfId="32177"/>
    <cellStyle name="好 3 2 3 2" xfId="32178"/>
    <cellStyle name="常规 58 3 3" xfId="32179"/>
    <cellStyle name="常规 63 3 3" xfId="32180"/>
    <cellStyle name="好 3 2 3 3" xfId="32181"/>
    <cellStyle name="常规 58 3 4" xfId="32182"/>
    <cellStyle name="常规 7 4 3 2 2 4 2" xfId="32183"/>
    <cellStyle name="常规 3 9 3 6" xfId="32184"/>
    <cellStyle name="强调文字颜色 5 2 2 3 2 2 2" xfId="32185"/>
    <cellStyle name="好 3 2 3 4" xfId="32186"/>
    <cellStyle name="常规 58 3 5" xfId="32187"/>
    <cellStyle name="常规 7 4 3 2 2 4 3" xfId="32188"/>
    <cellStyle name="常规 3 9 3 7" xfId="32189"/>
    <cellStyle name="常规 24 2 3 4 3" xfId="32190"/>
    <cellStyle name="强调文字颜色 5 2 2 2 3 3 2" xfId="32191"/>
    <cellStyle name="好 3 2 3 5" xfId="32192"/>
    <cellStyle name="常规 58 3 6" xfId="32193"/>
    <cellStyle name="计算 2 2 4 3 3" xfId="32194"/>
    <cellStyle name="强调文字颜色 6 2 2 2 4 2" xfId="32195"/>
    <cellStyle name="常规 3 9 4 3" xfId="32196"/>
    <cellStyle name="常规 7 5 2 4 2" xfId="32197"/>
    <cellStyle name="常规 3 9 4 4" xfId="32198"/>
    <cellStyle name="常规 3 9 4 5" xfId="32199"/>
    <cellStyle name="好 3 2 4 3" xfId="32200"/>
    <cellStyle name="常规 58 4 4" xfId="32201"/>
    <cellStyle name="常规 6 6 3 2 2 3 2 2" xfId="32202"/>
    <cellStyle name="常规 6 6 4 3 4 3" xfId="32203"/>
    <cellStyle name="常规 3 9 4 6 2" xfId="32204"/>
    <cellStyle name="常规 6 2 3 2 3 6" xfId="32205"/>
    <cellStyle name="常规 58 4 5 2" xfId="32206"/>
    <cellStyle name="常规 7 4 3 2 2 5 3" xfId="32207"/>
    <cellStyle name="常规 58 4 6" xfId="32208"/>
    <cellStyle name="好 3 2 5 2" xfId="32209"/>
    <cellStyle name="常规 6 2 2 2 4 2 2 2" xfId="32210"/>
    <cellStyle name="常规 58 5 3" xfId="32211"/>
    <cellStyle name="常规 7 3 2 2 8 2" xfId="32212"/>
    <cellStyle name="常规 6 7 3 3 4" xfId="32213"/>
    <cellStyle name="常规 58 7 2 2" xfId="32214"/>
    <cellStyle name="常规 58 7 3" xfId="32215"/>
    <cellStyle name="常规 58 8" xfId="32216"/>
    <cellStyle name="常规 6 3 2 2 2 8 2" xfId="32217"/>
    <cellStyle name="常规 9 2 2 4 6 2 2" xfId="32218"/>
    <cellStyle name="常规 6 6 2 3 3 2 2" xfId="32219"/>
    <cellStyle name="常规 59 2 2" xfId="32220"/>
    <cellStyle name="常规 64 2 2" xfId="32221"/>
    <cellStyle name="常规 2 3 2 4 3 3 3" xfId="32222"/>
    <cellStyle name="好 3 3 2 2 2" xfId="32223"/>
    <cellStyle name="常规 8 2 2 6 3" xfId="32224"/>
    <cellStyle name="常规 59 2 3 2" xfId="32225"/>
    <cellStyle name="常规 6 6 2 2 2 7" xfId="32226"/>
    <cellStyle name="常规 5 2 5 2 2" xfId="32227"/>
    <cellStyle name="链接单元格 2 2 3 3" xfId="32228"/>
    <cellStyle name="常规 59 2 5" xfId="32229"/>
    <cellStyle name="常规 8 2 2 8 3" xfId="32230"/>
    <cellStyle name="常规 59 2 5 2" xfId="32231"/>
    <cellStyle name="常规 8 2 2 9 3" xfId="32232"/>
    <cellStyle name="常规 59 2 6 2" xfId="32233"/>
    <cellStyle name="常规 6 2 2 2 2 2 3 3 2" xfId="32234"/>
    <cellStyle name="常规 6 10 2 4 4 2" xfId="32235"/>
    <cellStyle name="常规 6 6 2 2 2 9" xfId="32236"/>
    <cellStyle name="常规 59 2 7" xfId="32237"/>
    <cellStyle name="常规 7 2 2 3 2 2" xfId="32238"/>
    <cellStyle name="常规 6 6 2 2 3 4" xfId="32239"/>
    <cellStyle name="常规 6 6 2 3 3 3 2 2" xfId="32240"/>
    <cellStyle name="常规 8 2 3 5 3" xfId="32241"/>
    <cellStyle name="常规 59 3 2 2" xfId="32242"/>
    <cellStyle name="常规 2 5 6 7 2 3" xfId="32243"/>
    <cellStyle name="常规 6 6 2 3 3 3 3" xfId="32244"/>
    <cellStyle name="好 3 3 3 2" xfId="32245"/>
    <cellStyle name="常规 59 3 3" xfId="32246"/>
    <cellStyle name="常规 7 3 2 3 3 2" xfId="32247"/>
    <cellStyle name="常规 6 3 2 2 3 6 3" xfId="32248"/>
    <cellStyle name="常规 7 2 2 3 2 4" xfId="32249"/>
    <cellStyle name="常规 2 3 6 5 5 2" xfId="32250"/>
    <cellStyle name="常规 6 6 2 2 3 6" xfId="32251"/>
    <cellStyle name="常规 6 6 2 2 3 7" xfId="32252"/>
    <cellStyle name="常规 7 2 2 3 2 6" xfId="32253"/>
    <cellStyle name="常规 6 6 2 2 3 8" xfId="32254"/>
    <cellStyle name="常规 10 5 3 4 3" xfId="32255"/>
    <cellStyle name="常规 15 4" xfId="32256"/>
    <cellStyle name="常规 20 4" xfId="32257"/>
    <cellStyle name="常规 7 2 2 3 3 2" xfId="32258"/>
    <cellStyle name="常规 6 6 2 2 4 4" xfId="32259"/>
    <cellStyle name="好 3 3 4 2" xfId="32260"/>
    <cellStyle name="常规 59 4 3" xfId="32261"/>
    <cellStyle name="强调文字颜色 2 2 2 2 3 4 2" xfId="32262"/>
    <cellStyle name="常规 5 4 2 2 6" xfId="32263"/>
    <cellStyle name="计算 2 3 3 3" xfId="32264"/>
    <cellStyle name="常规 6 5 6 4" xfId="32265"/>
    <cellStyle name="常规 3 2 2 10" xfId="32266"/>
    <cellStyle name="好 3 3 4 2 2" xfId="32267"/>
    <cellStyle name="常规 8 2 4 6 3" xfId="32268"/>
    <cellStyle name="常规 59 4 3 2" xfId="32269"/>
    <cellStyle name="常规 6 6 2 3 2" xfId="32270"/>
    <cellStyle name="常规 63" xfId="32271"/>
    <cellStyle name="常规 58" xfId="32272"/>
    <cellStyle name="常规 6 6 3 2 2" xfId="32273"/>
    <cellStyle name="常规 59 5 2 2" xfId="32274"/>
    <cellStyle name="常规 8 2 5 5 3" xfId="32275"/>
    <cellStyle name="好 3 3 5 2" xfId="32276"/>
    <cellStyle name="常规 6 2 2 2 4 3 2 2" xfId="32277"/>
    <cellStyle name="常规 59 5 3" xfId="32278"/>
    <cellStyle name="常规 2 2 2 2 2 4 2 2 2" xfId="32279"/>
    <cellStyle name="常规 7 3 3 3 8 2" xfId="32280"/>
    <cellStyle name="常规 7 2 5 2 3 2 3" xfId="32281"/>
    <cellStyle name="常规 7 8 3 5 2" xfId="32282"/>
    <cellStyle name="常规 2 2 4 6 2 2 2" xfId="32283"/>
    <cellStyle name="常规 6 10 2 4 3 2" xfId="32284"/>
    <cellStyle name="常规 59 7 2 2" xfId="32285"/>
    <cellStyle name="常规 59 7 3" xfId="32286"/>
    <cellStyle name="常规 3 3 6 3 2 2" xfId="32287"/>
    <cellStyle name="常规 7 2 2 4 2 6" xfId="32288"/>
    <cellStyle name="常规 59 8" xfId="32289"/>
    <cellStyle name="常规 4 2 2 2 3" xfId="32290"/>
    <cellStyle name="常规 59 8 2" xfId="32291"/>
    <cellStyle name="常规 7 3 2 2 6 2" xfId="32292"/>
    <cellStyle name="常规 59 9" xfId="32293"/>
    <cellStyle name="常规 4 2 2 2 3 3 3" xfId="32294"/>
    <cellStyle name="常规 5 2 3 3 7" xfId="32295"/>
    <cellStyle name="常规 6 10 2 2 2 2 2" xfId="32296"/>
    <cellStyle name="常规 3 3 10 2" xfId="32297"/>
    <cellStyle name="常规 5 2 3 3 7 2" xfId="32298"/>
    <cellStyle name="常规 6 10 2 2 2 2 2 2" xfId="32299"/>
    <cellStyle name="常规 6 10 2 2 2 3 2 2" xfId="32300"/>
    <cellStyle name="常规 6 10 2 2 2 4 2 2" xfId="32301"/>
    <cellStyle name="常规 6 10 2 2 3 2 2 2" xfId="32302"/>
    <cellStyle name="常规 6 5 3 3 2 3 2 2 2" xfId="32303"/>
    <cellStyle name="常规 6 10 2 2 4 2" xfId="32304"/>
    <cellStyle name="常规 9 6 2 2 2 2 2" xfId="32305"/>
    <cellStyle name="常规 8 2 2 2 7 3" xfId="32306"/>
    <cellStyle name="常规 9 6 2 10" xfId="32307"/>
    <cellStyle name="常规 6 10 2 2 4 2 2" xfId="32308"/>
    <cellStyle name="常规 6 10 2 2 5 2 2" xfId="32309"/>
    <cellStyle name="检查单元格 2 2 5" xfId="32310"/>
    <cellStyle name="常规 8 2 3 2 7 3" xfId="32311"/>
    <cellStyle name="常规 5 2 3 3 3 4 2" xfId="32312"/>
    <cellStyle name="常规 6 10 2 3 4 2 2" xfId="32313"/>
    <cellStyle name="常规 6 10 2 3 5 2" xfId="32314"/>
    <cellStyle name="常规 8 2 2 3 3 3 3" xfId="32315"/>
    <cellStyle name="常规 6 3 2 2 3 4 2 2" xfId="32316"/>
    <cellStyle name="解释性文本 2 2 4 4 3" xfId="32317"/>
    <cellStyle name="强调文字颜色 6 2 2" xfId="32318"/>
    <cellStyle name="强调文字颜色 2 2 4 5 2" xfId="32319"/>
    <cellStyle name="常规 6 10 2 3 6" xfId="32320"/>
    <cellStyle name="常规 7 2 2 2 2 6" xfId="32321"/>
    <cellStyle name="常规 6 10 2 4 2 3" xfId="32322"/>
    <cellStyle name="好 2 10" xfId="32323"/>
    <cellStyle name="常规 4 2 2 6 4" xfId="32324"/>
    <cellStyle name="常规 7 2 2 2 3 6" xfId="32325"/>
    <cellStyle name="常规 4 6 2 7" xfId="32326"/>
    <cellStyle name="输出 2 5 2 2" xfId="32327"/>
    <cellStyle name="常规 8 3 3 2 3 2 3" xfId="32328"/>
    <cellStyle name="常规 7 2 2 2 4 6" xfId="32329"/>
    <cellStyle name="常规 50 2 6 2 2" xfId="32330"/>
    <cellStyle name="常规 45 2 6 2 2" xfId="32331"/>
    <cellStyle name="常规 2 2 6 5 5" xfId="32332"/>
    <cellStyle name="常规 2 3 3 6 3 2" xfId="32333"/>
    <cellStyle name="常规 8 2 2 3 3 4 2" xfId="32334"/>
    <cellStyle name="解释性文本 2 2 4 5 2" xfId="32335"/>
    <cellStyle name="常规 6 10 2 4 5" xfId="32336"/>
    <cellStyle name="常规 6 10 2 4 5 2" xfId="32337"/>
    <cellStyle name="常规 8 2 3 4 5 2" xfId="32338"/>
    <cellStyle name="常规 6 8 2 2 2 4 2 2" xfId="32339"/>
    <cellStyle name="注释 2 4 4 2 2" xfId="32340"/>
    <cellStyle name="强调文字颜色 4 2 2 2 2 3 2" xfId="32341"/>
    <cellStyle name="常规 6 10 2 6 2" xfId="32342"/>
    <cellStyle name="强调文字颜色 1 2 3 3 5 2" xfId="32343"/>
    <cellStyle name="常规 6 10 2 6 2 2" xfId="32344"/>
    <cellStyle name="强调文字颜色 2 2 2 5 3 2 2" xfId="32345"/>
    <cellStyle name="常规 9 5 3 2 2 2 2" xfId="32346"/>
    <cellStyle name="常规 6 10 2 7 2 2" xfId="32347"/>
    <cellStyle name="常规 6 10 3 2 2 3 2" xfId="32348"/>
    <cellStyle name="常规 7 2 3 4 2 4 3" xfId="32349"/>
    <cellStyle name="解释性文本 2 2 2 2 4 2" xfId="32350"/>
    <cellStyle name="常规 27 6" xfId="32351"/>
    <cellStyle name="常规 32 6" xfId="32352"/>
    <cellStyle name="常规 6 10 4 8" xfId="32353"/>
    <cellStyle name="常规 6 10 3 2 2 3 2 2" xfId="32354"/>
    <cellStyle name="常规 6 3 3 2 7 3" xfId="32355"/>
    <cellStyle name="强调文字颜色 4 2 2 2 4 3" xfId="32356"/>
    <cellStyle name="常规 3 3 2 3 2 3 6" xfId="32357"/>
    <cellStyle name="60% - 强调文字颜色 3 2 3 7" xfId="32358"/>
    <cellStyle name="常规 3 7 5 5 2" xfId="32359"/>
    <cellStyle name="常规 58 2 3 2 2" xfId="32360"/>
    <cellStyle name="常规 6 6 2 3 2 2 3 2 2" xfId="32361"/>
    <cellStyle name="好 2 2 9 3" xfId="32362"/>
    <cellStyle name="好 3 2 2 2 2 2" xfId="32363"/>
    <cellStyle name="常规 6 10 3 2 2 4 2" xfId="32364"/>
    <cellStyle name="常规 7 2 3 4 3 4 3" xfId="32365"/>
    <cellStyle name="常规 58 2 3 2 2 2" xfId="32366"/>
    <cellStyle name="常规 6 3 3 3 7 3" xfId="32367"/>
    <cellStyle name="常规 6 10 3 2 2 4 2 2" xfId="32368"/>
    <cellStyle name="好 3 2 2 2 3" xfId="32369"/>
    <cellStyle name="常规 6 6 2 3 2 2 3 3" xfId="32370"/>
    <cellStyle name="常规 6 10 3 2 2 5" xfId="32371"/>
    <cellStyle name="常规 37 4 4 2" xfId="32372"/>
    <cellStyle name="常规 42 4 4 2" xfId="32373"/>
    <cellStyle name="常规 3 10 3 3 2" xfId="32374"/>
    <cellStyle name="常规 2 6 6 2 2" xfId="32375"/>
    <cellStyle name="常规 58 2 3 4" xfId="32376"/>
    <cellStyle name="常规 7 3 8 2 2" xfId="32377"/>
    <cellStyle name="常规 6 10 3 2 2 6" xfId="32378"/>
    <cellStyle name="常规 58 2 4 2 2" xfId="32379"/>
    <cellStyle name="常规 6 6 2 3 2 2 4 2 2" xfId="32380"/>
    <cellStyle name="好 3 2 2 3 2 2" xfId="32381"/>
    <cellStyle name="常规 6 10 3 2 3 4 2" xfId="32382"/>
    <cellStyle name="常规 6 10 3 2 4 3" xfId="32383"/>
    <cellStyle name="常规 6 10 3 2 5 2" xfId="32384"/>
    <cellStyle name="40% - 强调文字颜色 6 13 2" xfId="32385"/>
    <cellStyle name="常规 2 2 7 4 3" xfId="32386"/>
    <cellStyle name="常规 3 3 2 6 2 2 2" xfId="32387"/>
    <cellStyle name="60% - 强调文字颜色 6 2 2 3" xfId="32388"/>
    <cellStyle name="强调文字颜色 2 2 3" xfId="32389"/>
    <cellStyle name="常规 6 10 3 2 5 3" xfId="32390"/>
    <cellStyle name="货币 2 2 2" xfId="32391"/>
    <cellStyle name="常规 6 10 3 2 7 2" xfId="32392"/>
    <cellStyle name="货币 2 3" xfId="32393"/>
    <cellStyle name="强调文字颜色 3 2 3 6 2" xfId="32394"/>
    <cellStyle name="常规 6 10 3 2 8" xfId="32395"/>
    <cellStyle name="常规 8 2 2 3 2 3 2" xfId="32396"/>
    <cellStyle name="常规 6 8 2 2 2 6" xfId="32397"/>
    <cellStyle name="常规 57 5 2" xfId="32398"/>
    <cellStyle name="常规 62 5 2" xfId="32399"/>
    <cellStyle name="常规 6 10 3 3 2 2" xfId="32400"/>
    <cellStyle name="常规 9 4 2 2 3 2 2" xfId="32401"/>
    <cellStyle name="常规 6 10 3 3 2 2 2" xfId="32402"/>
    <cellStyle name="常规 4 3 3 2 2 5 2 2" xfId="32403"/>
    <cellStyle name="常规 57 5 3" xfId="32404"/>
    <cellStyle name="常规 62 5 3" xfId="32405"/>
    <cellStyle name="常规 2 3 2 3 4 3 2" xfId="32406"/>
    <cellStyle name="常规 6 10 3 3 2 3" xfId="32407"/>
    <cellStyle name="常规 57 7 3" xfId="32408"/>
    <cellStyle name="常规 6 10 3 3 4 3" xfId="32409"/>
    <cellStyle name="解释性文本 2 3 3 3 3" xfId="32410"/>
    <cellStyle name="注释 2 6 3" xfId="32411"/>
    <cellStyle name="常规 6 3 2 2 2 7 2 2" xfId="32412"/>
    <cellStyle name="常规 57 8 2" xfId="32413"/>
    <cellStyle name="常规 6 10 3 3 5 2" xfId="32414"/>
    <cellStyle name="常规 3 2 2 11" xfId="32415"/>
    <cellStyle name="常规 6 5 6 5" xfId="32416"/>
    <cellStyle name="常规 6 10 3 3 6" xfId="32417"/>
    <cellStyle name="常规 58 5" xfId="32418"/>
    <cellStyle name="常规 63 5" xfId="32419"/>
    <cellStyle name="常规 9 4 2 3 3" xfId="32420"/>
    <cellStyle name="常规 6 10 3 4 2" xfId="32421"/>
    <cellStyle name="常规 8 3 2 7 3" xfId="32422"/>
    <cellStyle name="常规 9 4 2 3 3 2" xfId="32423"/>
    <cellStyle name="常规 6 10 3 4 2 2" xfId="32424"/>
    <cellStyle name="常规 6 10 3 4 5" xfId="32425"/>
    <cellStyle name="强调文字颜色 2 2 2 5 2" xfId="32426"/>
    <cellStyle name="强调文字颜色 4 2 2" xfId="32427"/>
    <cellStyle name="强调文字颜色 6 2 2 2 8 2" xfId="32428"/>
    <cellStyle name="常规 2 4 4 3 2 2" xfId="32429"/>
    <cellStyle name="常规 3 9 8 3" xfId="32430"/>
    <cellStyle name="常规 58 8 2" xfId="32431"/>
    <cellStyle name="常规 6 10 3 4 5 2" xfId="32432"/>
    <cellStyle name="常规 6 10 3 5" xfId="32433"/>
    <cellStyle name="常规 9 4 2 4 3" xfId="32434"/>
    <cellStyle name="常规 6 10 3 5 2" xfId="32435"/>
    <cellStyle name="常规 6 10 3 5 2 2" xfId="32436"/>
    <cellStyle name="常规 9 4 2 5 3" xfId="32437"/>
    <cellStyle name="常规 6 7 2 4" xfId="32438"/>
    <cellStyle name="常规 6 10 3 6 2" xfId="32439"/>
    <cellStyle name="常规 9 5 3 3 2 2 2" xfId="32440"/>
    <cellStyle name="常规 6 10 3 7 2 2" xfId="32441"/>
    <cellStyle name="常规 9 5 3 3 3 2" xfId="32442"/>
    <cellStyle name="常规 6 11 4 4 2 2" xfId="32443"/>
    <cellStyle name="常规 6 10 3 8 2" xfId="32444"/>
    <cellStyle name="常规 6 10 4" xfId="32445"/>
    <cellStyle name="常规 9 2 2 3 2 2 3 3" xfId="32446"/>
    <cellStyle name="常规 6 10 4 2 4 2 2" xfId="32447"/>
    <cellStyle name="常规 6 10 4 2 6" xfId="32448"/>
    <cellStyle name="检查单元格 2 3 4 3" xfId="32449"/>
    <cellStyle name="强调文字颜色 5 2 2 4 2 2 2" xfId="32450"/>
    <cellStyle name="常规 6 10 4 3" xfId="32451"/>
    <cellStyle name="强调文字颜色 1 2 3 5 2" xfId="32452"/>
    <cellStyle name="常规 6 3 2 4 2 3" xfId="32453"/>
    <cellStyle name="常规 9 2 4 8 2" xfId="32454"/>
    <cellStyle name="强调文字颜色 6 2 3 2 5 2" xfId="32455"/>
    <cellStyle name="常规 4 9 5 3" xfId="32456"/>
    <cellStyle name="常规 6 10 4 4 2 2" xfId="32457"/>
    <cellStyle name="常规 6 10 4 4 3" xfId="32458"/>
    <cellStyle name="强调文字颜色 3 2 2 2 2 6" xfId="32459"/>
    <cellStyle name="常规 6 10 4 5 2" xfId="32460"/>
    <cellStyle name="常规 6 10 4 5 2 2" xfId="32461"/>
    <cellStyle name="常规 6 8 2 4" xfId="32462"/>
    <cellStyle name="强调文字颜色 3 2 2 2 3 6" xfId="32463"/>
    <cellStyle name="常规 6 10 4 6 2" xfId="32464"/>
    <cellStyle name="常规 6 8 2 5" xfId="32465"/>
    <cellStyle name="常规 6 10 4 6 3" xfId="32466"/>
    <cellStyle name="常规 9 5 3 4 2 2" xfId="32467"/>
    <cellStyle name="常规 6 3 3 2 7 2 2" xfId="32468"/>
    <cellStyle name="常规 6 10 4 7 2" xfId="32469"/>
    <cellStyle name="常规 4 3 3 2 3 4 2 2" xfId="32470"/>
    <cellStyle name="常规 6 4 2 2 2 2 2 5 2" xfId="32471"/>
    <cellStyle name="常规 6 10 6" xfId="32472"/>
    <cellStyle name="常规 5 2 5 2 2 4 2" xfId="32473"/>
    <cellStyle name="常规 6 10 6 2 2" xfId="32474"/>
    <cellStyle name="常规 6 10 6 2 3" xfId="32475"/>
    <cellStyle name="强调文字颜色 1 2 3 7 2" xfId="32476"/>
    <cellStyle name="常规 6 10 6 3" xfId="32477"/>
    <cellStyle name="常规 8 3 3 3 2 2 2" xfId="32478"/>
    <cellStyle name="常规 7 2 4 4 7" xfId="32479"/>
    <cellStyle name="常规 34 2 4 2 2" xfId="32480"/>
    <cellStyle name="常规 29 2 4 2 2" xfId="32481"/>
    <cellStyle name="常规 15 5 3 2 2 2" xfId="32482"/>
    <cellStyle name="强调文字颜色 1 2 3 7 2 2" xfId="32483"/>
    <cellStyle name="常规 6 10 6 3 2" xfId="32484"/>
    <cellStyle name="常规 7 2 4 4 7 2" xfId="32485"/>
    <cellStyle name="常规 3 2 3 2 2 7" xfId="32486"/>
    <cellStyle name="常规 6 10 6 3 2 2" xfId="32487"/>
    <cellStyle name="常规 7 2 4 4 8" xfId="32488"/>
    <cellStyle name="常规 6 10 6 3 3" xfId="32489"/>
    <cellStyle name="常规 59 3 3 2 2" xfId="32490"/>
    <cellStyle name="常规 6 10 6 4 3" xfId="32491"/>
    <cellStyle name="常规 7 2 4 6 7" xfId="32492"/>
    <cellStyle name="常规 6 10 6 5 2" xfId="32493"/>
    <cellStyle name="常规 8 3 2 3 4 2 2" xfId="32494"/>
    <cellStyle name="常规 6 7 4 2 2 2" xfId="32495"/>
    <cellStyle name="强调文字颜色 4 2 2 2 5 2" xfId="32496"/>
    <cellStyle name="常规 6 10 7" xfId="32497"/>
    <cellStyle name="常规 53 2" xfId="32498"/>
    <cellStyle name="常规 48 2" xfId="32499"/>
    <cellStyle name="常规 6 10 8" xfId="32500"/>
    <cellStyle name="常规 6 10 4 2 5 2" xfId="32501"/>
    <cellStyle name="常规 3 3 2 4 3 2" xfId="32502"/>
    <cellStyle name="常规 34 2 6 2" xfId="32503"/>
    <cellStyle name="常规 29 2 6 2" xfId="32504"/>
    <cellStyle name="常规 15 5 3 4 2" xfId="32505"/>
    <cellStyle name="常规 6 11 2 3 3 2 2" xfId="32506"/>
    <cellStyle name="常规 4 2 4 7 2" xfId="32507"/>
    <cellStyle name="常规 6 4 2 2 2 2 3 2 3" xfId="32508"/>
    <cellStyle name="强调文字颜色 1 2 4 3 3" xfId="32509"/>
    <cellStyle name="常规 6 11 2 4" xfId="32510"/>
    <cellStyle name="常规 6 2 5 2 2 4 2" xfId="32511"/>
    <cellStyle name="常规 3 2 2 3 3 7 2" xfId="32512"/>
    <cellStyle name="常规 41 4 6" xfId="32513"/>
    <cellStyle name="常规 36 4 6" xfId="32514"/>
    <cellStyle name="常规 4 2 4 7 2 2" xfId="32515"/>
    <cellStyle name="常规 6 11 2 4 2" xfId="32516"/>
    <cellStyle name="常规 2 2 5 6 2 2" xfId="32517"/>
    <cellStyle name="常规 6 11 2 4 3" xfId="32518"/>
    <cellStyle name="常规 6 11 2 5" xfId="32519"/>
    <cellStyle name="常规 3 2 2 2 4 2 3 3" xfId="32520"/>
    <cellStyle name="常规 3 5 4" xfId="32521"/>
    <cellStyle name="常规 6 16 5" xfId="32522"/>
    <cellStyle name="强调文字颜色 4 2 4 5 2" xfId="32523"/>
    <cellStyle name="常规 40 2 3" xfId="32524"/>
    <cellStyle name="常规 35 2 3" xfId="32525"/>
    <cellStyle name="40% - 强调文字颜色 1 2 2 5 2" xfId="32526"/>
    <cellStyle name="常规 7 6 2 4 2" xfId="32527"/>
    <cellStyle name="常规 7 2 3 2 7 2" xfId="32528"/>
    <cellStyle name="常规 6 11 2 6 2 2" xfId="32529"/>
    <cellStyle name="常规 5 6 5 3" xfId="32530"/>
    <cellStyle name="常规 6 6 2 5 6" xfId="32531"/>
    <cellStyle name="常规 6 2 3 9 2 2" xfId="32532"/>
    <cellStyle name="常规 5 6 4 4" xfId="32533"/>
    <cellStyle name="常规 9 5 2 2 3 2" xfId="32534"/>
    <cellStyle name="常规 6 5 3 2 2 3 3 2" xfId="32535"/>
    <cellStyle name="常规 6 11 3 3 2 2" xfId="32536"/>
    <cellStyle name="常规 9 5 2 2 4" xfId="32537"/>
    <cellStyle name="常规 6 11 3 3 3" xfId="32538"/>
    <cellStyle name="常规 9 3 2 7 3" xfId="32539"/>
    <cellStyle name="常规 9 5 2 3 3 2" xfId="32540"/>
    <cellStyle name="常规 6 11 3 4 2 2" xfId="32541"/>
    <cellStyle name="常规 2 2 5 7 2 2" xfId="32542"/>
    <cellStyle name="常规 9 5 2 3 4" xfId="32543"/>
    <cellStyle name="常规 6 11 3 4 3" xfId="32544"/>
    <cellStyle name="常规 9 5 2 4 3" xfId="32545"/>
    <cellStyle name="常规 6 11 3 5 2" xfId="32546"/>
    <cellStyle name="常规 2 2 3 4 2 3 2 2 2" xfId="32547"/>
    <cellStyle name="常规 6 11 4" xfId="32548"/>
    <cellStyle name="强调文字颜色 5 2 2 4 3 2 2" xfId="32549"/>
    <cellStyle name="检查单元格 2 4 4 3" xfId="32550"/>
    <cellStyle name="常规 6 11 4 3" xfId="32551"/>
    <cellStyle name="强调文字颜色 1 2 4 5 2" xfId="32552"/>
    <cellStyle name="常规 9 5 3 3 3" xfId="32553"/>
    <cellStyle name="常规 6 5 3 2 3 4 3" xfId="32554"/>
    <cellStyle name="常规 8 5 5 2 2 2" xfId="32555"/>
    <cellStyle name="常规 6 11 4 4 2" xfId="32556"/>
    <cellStyle name="常规 6 11 4 5 2" xfId="32557"/>
    <cellStyle name="常规 6 11 5" xfId="32558"/>
    <cellStyle name="常规 6 11 5 2 2" xfId="32559"/>
    <cellStyle name="常规 41 5 2" xfId="32560"/>
    <cellStyle name="常规 36 5 2" xfId="32561"/>
    <cellStyle name="解释性文本 2 4 3 2" xfId="32562"/>
    <cellStyle name="常规 6 11 5 3" xfId="32563"/>
    <cellStyle name="常规 8 3 2 2 2 2 2" xfId="32564"/>
    <cellStyle name="常规 6 11 6 3" xfId="32565"/>
    <cellStyle name="常规 6 7 4 2 3 2 2" xfId="32566"/>
    <cellStyle name="强调文字颜色 4 2 2 2 6 2 2" xfId="32567"/>
    <cellStyle name="常规 6 11 7 2" xfId="32568"/>
    <cellStyle name="常规 8 3 2 2 2 3 2" xfId="32569"/>
    <cellStyle name="常规 6 11 7 3" xfId="32570"/>
    <cellStyle name="常规 6 10 4 3 5" xfId="32571"/>
    <cellStyle name="常规 8 3 2 2 2 4 2" xfId="32572"/>
    <cellStyle name="常规 13 2 2 2 6 2" xfId="32573"/>
    <cellStyle name="常规 3 3 2 5 3 2" xfId="32574"/>
    <cellStyle name="常规 6 11 8 3" xfId="32575"/>
    <cellStyle name="常规 7 2 5 2 2 4 2" xfId="32576"/>
    <cellStyle name="常规 6 2 2 4 9" xfId="32577"/>
    <cellStyle name="好 2 6" xfId="32578"/>
    <cellStyle name="常规 6 12 2 3 2 3" xfId="32579"/>
    <cellStyle name="常规 6 12 2 3 3 2 2" xfId="32580"/>
    <cellStyle name="常规 6 12 2 3 3 3" xfId="32581"/>
    <cellStyle name="常规 6 12 2 4 2" xfId="32582"/>
    <cellStyle name="常规 6 12 2 4 2 2" xfId="32583"/>
    <cellStyle name="常规 6 12 3 2 4 2" xfId="32584"/>
    <cellStyle name="常规 6 2 2 3 3 2" xfId="32585"/>
    <cellStyle name="常规 6 12 3 2 4 3" xfId="32586"/>
    <cellStyle name="常规 6 12 3 2 5" xfId="32587"/>
    <cellStyle name="常规 6 5 6 3 2" xfId="32588"/>
    <cellStyle name="常规 2 2 6 12" xfId="32589"/>
    <cellStyle name="常规 3 2 3 2 4 5" xfId="32590"/>
    <cellStyle name="常规 6 4 2 3 6 3" xfId="32591"/>
    <cellStyle name="常规 3 3 3 7 2 2" xfId="32592"/>
    <cellStyle name="常规 9 6 2 2 4 3" xfId="32593"/>
    <cellStyle name="常规 6 12 3 3 3 3" xfId="32594"/>
    <cellStyle name="常规 6 2 2 4 2 2" xfId="32595"/>
    <cellStyle name="常规 6 4 2 3 7 2" xfId="32596"/>
    <cellStyle name="常规 6 12 3 3 5" xfId="32597"/>
    <cellStyle name="常规 7 4 3 3 7" xfId="32598"/>
    <cellStyle name="常规 6 12 5 2 2" xfId="32599"/>
    <cellStyle name="常规 8 2 2 6 3 3" xfId="32600"/>
    <cellStyle name="常规 59 2 3 2 3" xfId="32601"/>
    <cellStyle name="常规 6 12 5 2 2 2" xfId="32602"/>
    <cellStyle name="常规 6 12 5 3 3" xfId="32603"/>
    <cellStyle name="常规 6 12 5 4 3" xfId="32604"/>
    <cellStyle name="常规 7 4 4 3 7" xfId="32605"/>
    <cellStyle name="常规 6 12 6 2 2" xfId="32606"/>
    <cellStyle name="常规 6 3 2 2 2 8" xfId="32607"/>
    <cellStyle name="常规 9 2 2 4 6 2" xfId="32608"/>
    <cellStyle name="常规 9 3 4 2 4 3" xfId="32609"/>
    <cellStyle name="常规 9 3 4 2 5 2" xfId="32610"/>
    <cellStyle name="常规 6 4 3 2 4 4 3" xfId="32611"/>
    <cellStyle name="警告文本 2 7 2 2" xfId="32612"/>
    <cellStyle name="常规 9 3 4 2 6" xfId="32613"/>
    <cellStyle name="输出 2 2 5 2" xfId="32614"/>
    <cellStyle name="常规 6 5 2 6 3 3" xfId="32615"/>
    <cellStyle name="常规 6 7" xfId="32616"/>
    <cellStyle name="常规 6 2 11 2 2" xfId="32617"/>
    <cellStyle name="常规 6 2 2 2 10 2" xfId="32618"/>
    <cellStyle name="强调文字颜色 2 2 3 2 4 2 2" xfId="32619"/>
    <cellStyle name="常规 6 2 2 2 2 10" xfId="32620"/>
    <cellStyle name="常规 6 6 2 3 8 2" xfId="32621"/>
    <cellStyle name="常规 3 3 3 2 3 6 2" xfId="32622"/>
    <cellStyle name="常规 2 2 4 6 5 2 2" xfId="32623"/>
    <cellStyle name="常规 2 8 2 3 2 2 3" xfId="32624"/>
    <cellStyle name="常规 6 2 2 2 2 3 2 2 2" xfId="32625"/>
    <cellStyle name="常规 6 2 2 2 2 3 3" xfId="32626"/>
    <cellStyle name="常规 6 2 2 2 2 3 3 2 2" xfId="32627"/>
    <cellStyle name="常规 6 2 2 2 2 3 4" xfId="32628"/>
    <cellStyle name="常规 6 2 2 2 2 3 5" xfId="32629"/>
    <cellStyle name="常规 44 4 2 2" xfId="32630"/>
    <cellStyle name="常规 39 4 2 2" xfId="32631"/>
    <cellStyle name="常规 2 6 2 2 2 4" xfId="32632"/>
    <cellStyle name="常规 7 2 2 3 2 3 2 2 2" xfId="32633"/>
    <cellStyle name="常规 2 2 4 3 8 2" xfId="32634"/>
    <cellStyle name="常规 2 2 8 4 5 2 2" xfId="32635"/>
    <cellStyle name="常规 6 2 2 2 2 4 4" xfId="32636"/>
    <cellStyle name="常规 6 2 2 2 2 4 5" xfId="32637"/>
    <cellStyle name="注释 2 3 9 2 2" xfId="32638"/>
    <cellStyle name="常规 6 2 2 2 2 4 6" xfId="32639"/>
    <cellStyle name="强调文字颜色 6 2 3 9 2" xfId="32640"/>
    <cellStyle name="常规 6 2 2 2 2 5 2" xfId="32641"/>
    <cellStyle name="常规 6 3 2 2 3 2" xfId="32642"/>
    <cellStyle name="常规 6 2 2 2 2 6 3" xfId="32643"/>
    <cellStyle name="常规 6 6 2 4 7" xfId="32644"/>
    <cellStyle name="常规 7 5 3 5" xfId="32645"/>
    <cellStyle name="好 2 2 5 2 2" xfId="32646"/>
    <cellStyle name="常规 6 2 2 2 3 2 2 2 2" xfId="32647"/>
    <cellStyle name="好 2 3 5" xfId="32648"/>
    <cellStyle name="常规 8 2 2 9 2 2" xfId="32649"/>
    <cellStyle name="常规 6 2 2 2 3 3 2" xfId="32650"/>
    <cellStyle name="好 2 3 5 2" xfId="32651"/>
    <cellStyle name="常规 6 2 2 2 3 3 2 2" xfId="32652"/>
    <cellStyle name="常规 6 2 2 2 3 3 2 3" xfId="32653"/>
    <cellStyle name="常规 6 2 2 2 3 3 3" xfId="32654"/>
    <cellStyle name="计算 2 2 3 4 3" xfId="32655"/>
    <cellStyle name="常规 8 6 3 5" xfId="32656"/>
    <cellStyle name="好 2 3 6 2 2" xfId="32657"/>
    <cellStyle name="常规 6 2 2 2 3 3 3 2 2" xfId="32658"/>
    <cellStyle name="好 2 3 7" xfId="32659"/>
    <cellStyle name="常规 6 2 2 2 3 3 4" xfId="32660"/>
    <cellStyle name="好 2 3 8" xfId="32661"/>
    <cellStyle name="常规 6 2 2 2 3 3 5" xfId="32662"/>
    <cellStyle name="常规 15 5 3" xfId="32663"/>
    <cellStyle name="常规 20 5 3" xfId="32664"/>
    <cellStyle name="好 2 4 5 2" xfId="32665"/>
    <cellStyle name="常规 6 2 2 2 3 4 2 2" xfId="32666"/>
    <cellStyle name="好 2 5 5 2" xfId="32667"/>
    <cellStyle name="常规 6 2 2 2 3 5 2 2" xfId="32668"/>
    <cellStyle name="常规 6 2 2 2 4 2" xfId="32669"/>
    <cellStyle name="常规 2 4 4 2 7 3" xfId="32670"/>
    <cellStyle name="好 3 2 5" xfId="32671"/>
    <cellStyle name="常规 6 2 2 2 4 2 2" xfId="32672"/>
    <cellStyle name="常规 6 2 2 2 4 3" xfId="32673"/>
    <cellStyle name="好 3 3 5" xfId="32674"/>
    <cellStyle name="常规 6 2 2 2 4 3 2" xfId="32675"/>
    <cellStyle name="好 3 4 6" xfId="32676"/>
    <cellStyle name="常规 6 2 2 2 4 4 3" xfId="32677"/>
    <cellStyle name="常规 2 2 2 4 6 3" xfId="32678"/>
    <cellStyle name="常规 3 4 2 4 4" xfId="32679"/>
    <cellStyle name="常规 6 2 2 2 4 6" xfId="32680"/>
    <cellStyle name="常规 8 2 3 2 3 2 3" xfId="32681"/>
    <cellStyle name="常规 6 2 2 2 5 2" xfId="32682"/>
    <cellStyle name="常规 6 2 2 2 5 2 2" xfId="32683"/>
    <cellStyle name="常规 5 3 2 3" xfId="32684"/>
    <cellStyle name="常规 6 2 2 2 5 3 2" xfId="32685"/>
    <cellStyle name="常规 6 2 2 2 5 4 2 2" xfId="32686"/>
    <cellStyle name="常规 4 7 2 6" xfId="32687"/>
    <cellStyle name="常规 6 6 2 3 3 2 2 2" xfId="32688"/>
    <cellStyle name="常规 17 2 4 3 2" xfId="32689"/>
    <cellStyle name="常规 22 2 4 3 2" xfId="32690"/>
    <cellStyle name="常规 6 2 2 2 6" xfId="32691"/>
    <cellStyle name="常规 9 5 3 3 3 2 2" xfId="32692"/>
    <cellStyle name="常规 3 4 2 6" xfId="32693"/>
    <cellStyle name="常规 6 7 4 4 2" xfId="32694"/>
    <cellStyle name="强调文字颜色 4 2 2 4 5" xfId="32695"/>
    <cellStyle name="常规 6 2 2 2 8 2" xfId="32696"/>
    <cellStyle name="常规 7 4 4 3 5" xfId="32697"/>
    <cellStyle name="常规 2 2 8 4 5" xfId="32698"/>
    <cellStyle name="常规 6 2 2 2 8 3" xfId="32699"/>
    <cellStyle name="常规 7 4 4 3 6" xfId="32700"/>
    <cellStyle name="常规 6 6 5 3 4" xfId="32701"/>
    <cellStyle name="常规 4 2 3 2 3 6 2" xfId="32702"/>
    <cellStyle name="常规 6 2 2 2 9 3" xfId="32703"/>
    <cellStyle name="常规 7 4 4 4 6" xfId="32704"/>
    <cellStyle name="常规 6 6 3 3 7 2" xfId="32705"/>
    <cellStyle name="常规 2 4 2 6 4" xfId="32706"/>
    <cellStyle name="常规 2 5 3 2 4 4 2 2" xfId="32707"/>
    <cellStyle name="常规 2 5 5 2 2 3" xfId="32708"/>
    <cellStyle name="常规 6 2 2 3 2 2 2" xfId="32709"/>
    <cellStyle name="常规 2 3 2 5 6" xfId="32710"/>
    <cellStyle name="常规 2 3 4 2 3 3" xfId="32711"/>
    <cellStyle name="常规 8 2 2 2 2 7" xfId="32712"/>
    <cellStyle name="常规 6 6 3 3 7 2 2" xfId="32713"/>
    <cellStyle name="检查单元格 2 2 2 9" xfId="32714"/>
    <cellStyle name="常规 6 6 5 2 2 2" xfId="32715"/>
    <cellStyle name="汇总 2 2 5" xfId="32716"/>
    <cellStyle name="常规 6 2 2 3 2 2 2 2" xfId="32717"/>
    <cellStyle name="检查单元格 2 2 2 9 2" xfId="32718"/>
    <cellStyle name="常规 6 6 5 2 2 2 2" xfId="32719"/>
    <cellStyle name="汇总 2 2 5 2" xfId="32720"/>
    <cellStyle name="常规 6 4 3 2 2 8" xfId="32721"/>
    <cellStyle name="常规 6 2 2 3 2 2 2 2 2" xfId="32722"/>
    <cellStyle name="常规 6 6 3 3 7 3" xfId="32723"/>
    <cellStyle name="常规 3 3 2 4 2" xfId="32724"/>
    <cellStyle name="常规 9 2 7 2 3" xfId="32725"/>
    <cellStyle name="警告文本 2 2 10" xfId="32726"/>
    <cellStyle name="常规 34 2 5" xfId="32727"/>
    <cellStyle name="常规 29 2 5" xfId="32728"/>
    <cellStyle name="常规 20 5 3 3" xfId="32729"/>
    <cellStyle name="常规 15 5 3 3" xfId="32730"/>
    <cellStyle name="常规 6 2 2 3 2 2 3 2" xfId="32731"/>
    <cellStyle name="常规 6 6 3 3 4" xfId="32732"/>
    <cellStyle name="常规 57 7 2 2" xfId="32733"/>
    <cellStyle name="常规 6 2 2 3 2 2 4" xfId="32734"/>
    <cellStyle name="常规 34 3 5" xfId="32735"/>
    <cellStyle name="常规 29 3 5" xfId="32736"/>
    <cellStyle name="常规 15 5 4 3" xfId="32737"/>
    <cellStyle name="常规 6 6 5 2 4 2" xfId="32738"/>
    <cellStyle name="汇总 2 4 5" xfId="32739"/>
    <cellStyle name="常规 6 2 2 3 2 2 4 2" xfId="32740"/>
    <cellStyle name="常规 6 2 2 3 2 2 5" xfId="32741"/>
    <cellStyle name="常规 6 6 3 3 8" xfId="32742"/>
    <cellStyle name="常规 29 3 2" xfId="32743"/>
    <cellStyle name="常规 34 3 2" xfId="32744"/>
    <cellStyle name="常规 6 6 3 3 8 2" xfId="32745"/>
    <cellStyle name="常规 29 3 2 2" xfId="32746"/>
    <cellStyle name="常规 34 3 2 2" xfId="32747"/>
    <cellStyle name="常规 2 4 2 2 2 2 4 2" xfId="32748"/>
    <cellStyle name="常规 3 9 2 4 6" xfId="32749"/>
    <cellStyle name="常规 15 4 4 6 2" xfId="32750"/>
    <cellStyle name="常规 8 2 3 8 2 2" xfId="32751"/>
    <cellStyle name="常规 6 2 2 3 2 3 2" xfId="32752"/>
    <cellStyle name="常规 7 2 3 2 2 3 3" xfId="32753"/>
    <cellStyle name="检查单元格 2 2 3" xfId="32754"/>
    <cellStyle name="常规 6 2 2 3 2 3 2 2" xfId="32755"/>
    <cellStyle name="常规 2 2 4 2 3 2 3" xfId="32756"/>
    <cellStyle name="常规 7 2 3 2 2 3 3 2" xfId="32757"/>
    <cellStyle name="检查单元格 2 2 3 2" xfId="32758"/>
    <cellStyle name="常规 6 2 2 3 2 3 2 2 2" xfId="32759"/>
    <cellStyle name="常规 29 3 2 3" xfId="32760"/>
    <cellStyle name="常规 34 3 2 3" xfId="32761"/>
    <cellStyle name="常规 6 2 2 3 2 3 3" xfId="32762"/>
    <cellStyle name="常规 4 3 4 4 2 2" xfId="32763"/>
    <cellStyle name="常规 6 9 3 4 5 2" xfId="32764"/>
    <cellStyle name="常规 40 2 5" xfId="32765"/>
    <cellStyle name="常规 35 2 5" xfId="32766"/>
    <cellStyle name="40% - 强调文字颜色 1 2 2 5 4" xfId="32767"/>
    <cellStyle name="常规 15 6 3 3" xfId="32768"/>
    <cellStyle name="检查单元格 2 3 3" xfId="32769"/>
    <cellStyle name="常规 6 2 2 3 2 3 3 2" xfId="32770"/>
    <cellStyle name="强调文字颜色 2 3" xfId="32771"/>
    <cellStyle name="常规 6 5 2 2 2 4 3 3" xfId="32772"/>
    <cellStyle name="常规 6 3 4 2 2 4" xfId="32773"/>
    <cellStyle name="常规 2 2 4 2 4 2 3" xfId="32774"/>
    <cellStyle name="常规 6 2 2 5 3" xfId="32775"/>
    <cellStyle name="常规 6 2 2 3 2 3 4" xfId="32776"/>
    <cellStyle name="常规 7 5 5 2 3" xfId="32777"/>
    <cellStyle name="常规 45 2 6 3" xfId="32778"/>
    <cellStyle name="常规 50 2 6 3" xfId="32779"/>
    <cellStyle name="强调文字颜色 1 2 3 2 5" xfId="32780"/>
    <cellStyle name="常规 6 2 2 3 2 7 2" xfId="32781"/>
    <cellStyle name="强调文字颜色 1 2 3 2 5 2" xfId="32782"/>
    <cellStyle name="常规 6 2 2 3 2 7 2 2" xfId="32783"/>
    <cellStyle name="常规 6 2 2 3 2 8" xfId="32784"/>
    <cellStyle name="常规 6 6 3 4 7" xfId="32785"/>
    <cellStyle name="常规 6 6 3 4 8" xfId="32786"/>
    <cellStyle name="解释性文本 2 2 2 2" xfId="32787"/>
    <cellStyle name="常规 29 4 2" xfId="32788"/>
    <cellStyle name="常规 34 4 2" xfId="32789"/>
    <cellStyle name="常规 8 2 3 9 2" xfId="32790"/>
    <cellStyle name="常规 6 2 2 3 3 3" xfId="32791"/>
    <cellStyle name="检查单元格 2 2 10 2" xfId="32792"/>
    <cellStyle name="检查单元格 2 2 10 2 2" xfId="32793"/>
    <cellStyle name="常规 6 2 2 3 3 3 2" xfId="32794"/>
    <cellStyle name="常规 3 2 2 3 2 6" xfId="32795"/>
    <cellStyle name="常规 6 17" xfId="32796"/>
    <cellStyle name="常规 7 2 3 3 2 3 3" xfId="32797"/>
    <cellStyle name="常规 6 2 2 3 3 3 2 2" xfId="32798"/>
    <cellStyle name="常规 7 2 3 3 3 3 3" xfId="32799"/>
    <cellStyle name="常规 6 2 2 3 3 4 2 2" xfId="32800"/>
    <cellStyle name="常规 2 3 2 2 3 7" xfId="32801"/>
    <cellStyle name="常规 9 6 9 3" xfId="32802"/>
    <cellStyle name="常规 7 2 3 2 4 2 3" xfId="32803"/>
    <cellStyle name="常规 6 2 2 3 4 2 2 2" xfId="32804"/>
    <cellStyle name="常规 6 2 2 3 4 2 3" xfId="32805"/>
    <cellStyle name="常规 7 2 3 4 2 3 3" xfId="32806"/>
    <cellStyle name="常规 6 2 2 3 4 3 2 2" xfId="32807"/>
    <cellStyle name="常规 6 2 2 3 4 3 3" xfId="32808"/>
    <cellStyle name="常规 6 2 2 3 4 4 3" xfId="32809"/>
    <cellStyle name="常规 8 2 3 2 4 2 2 2" xfId="32810"/>
    <cellStyle name="常规 6 2 2 3 4 5 2" xfId="32811"/>
    <cellStyle name="常规 2 2 2 5 6 2 2" xfId="32812"/>
    <cellStyle name="常规 3 4 3 4 3 2" xfId="32813"/>
    <cellStyle name="常规 6 2 2 3 4 6" xfId="32814"/>
    <cellStyle name="常规 8 2 3 2 4 2 3" xfId="32815"/>
    <cellStyle name="常规 9 2 2 3 2 6" xfId="32816"/>
    <cellStyle name="常规 3 2 2 3 5 2 3" xfId="32817"/>
    <cellStyle name="常规 6 2 2 3 5" xfId="32818"/>
    <cellStyle name="常规 6 2 2 3 5 2 2" xfId="32819"/>
    <cellStyle name="常规 6 2 2 3 5 3" xfId="32820"/>
    <cellStyle name="常规 17 2 4 4 2" xfId="32821"/>
    <cellStyle name="常规 22 2 4 4 2" xfId="32822"/>
    <cellStyle name="常规 6 2 2 3 6" xfId="32823"/>
    <cellStyle name="常规 17 2 4 4 2 2" xfId="32824"/>
    <cellStyle name="常规 6 2 2 3 6 2" xfId="32825"/>
    <cellStyle name="常规 6 2 2 3 6 2 2" xfId="32826"/>
    <cellStyle name="常规 9 5 3 7 2" xfId="32827"/>
    <cellStyle name="常规 2 2 9 3 4" xfId="32828"/>
    <cellStyle name="常规 6 3 2 3 4 2 2 2" xfId="32829"/>
    <cellStyle name="常规 6 2 2 3 7 2" xfId="32830"/>
    <cellStyle name="常规 7 4 5 2 5" xfId="32831"/>
    <cellStyle name="常规 4 3 2 2 3 4 2 2" xfId="32832"/>
    <cellStyle name="常规 9 5 3 7 3" xfId="32833"/>
    <cellStyle name="常规 2 2 9 3 5" xfId="32834"/>
    <cellStyle name="常规 8 2 2 3 6 2 2" xfId="32835"/>
    <cellStyle name="常规 6 2 2 3 7 3" xfId="32836"/>
    <cellStyle name="常规 7 4 5 2 6" xfId="32837"/>
    <cellStyle name="常规 7 2 4 2 3 2" xfId="32838"/>
    <cellStyle name="常规 6 2 2 3 8 2 2" xfId="32839"/>
    <cellStyle name="常规 6 2 2 4 2 2 2" xfId="32840"/>
    <cellStyle name="常规 7 3 3 3 10" xfId="32841"/>
    <cellStyle name="常规 6 6 2 3 9" xfId="32842"/>
    <cellStyle name="常规 8 2 4 8 2" xfId="32843"/>
    <cellStyle name="常规 3 3 3 2 3 5 2 2" xfId="32844"/>
    <cellStyle name="常规 6 2 2 4 2 3" xfId="32845"/>
    <cellStyle name="常规 13 3 4 2 2" xfId="32846"/>
    <cellStyle name="常规 7 3 4 5 2" xfId="32847"/>
    <cellStyle name="好 2 2 3 3 2 2" xfId="32848"/>
    <cellStyle name="常规 7 2 6 2 3 2 2" xfId="32849"/>
    <cellStyle name="常规 7 2 3 2 9" xfId="32850"/>
    <cellStyle name="常规 6 2 2 4 2 3 2" xfId="32851"/>
    <cellStyle name="常规 5 2 2 3 2 2 3 2" xfId="32852"/>
    <cellStyle name="常规 6 2 2 4 3 2 2" xfId="32853"/>
    <cellStyle name="常规 7 5 2 3 4 2 3" xfId="32854"/>
    <cellStyle name="常规 7 7 2 3 4" xfId="32855"/>
    <cellStyle name="解释性文本 2 3 2 2" xfId="32856"/>
    <cellStyle name="常规 35 4 2" xfId="32857"/>
    <cellStyle name="常规 40 4 2" xfId="32858"/>
    <cellStyle name="常规 5 2 2 3 2 2 4" xfId="32859"/>
    <cellStyle name="常规 6 2 2 4 3 3" xfId="32860"/>
    <cellStyle name="常规 6 2 2 4 3 3 3" xfId="32861"/>
    <cellStyle name="常规 5 2 2 3 2 2 5 2" xfId="32862"/>
    <cellStyle name="常规 2 2 7 3" xfId="32863"/>
    <cellStyle name="常规 7 2 4 3 9" xfId="32864"/>
    <cellStyle name="常规 6 2 2 4 3 4 2" xfId="32865"/>
    <cellStyle name="常规 6 2 2 4 4" xfId="32866"/>
    <cellStyle name="常规 9 2 2 3 3 5 2" xfId="32867"/>
    <cellStyle name="常规 41 2 7" xfId="32868"/>
    <cellStyle name="常规 36 2 7" xfId="32869"/>
    <cellStyle name="常规 6 2 2 4 4 2" xfId="32870"/>
    <cellStyle name="常规 6 2 2 4 4 2 2" xfId="32871"/>
    <cellStyle name="常规 6 2 2 4 4 3" xfId="32872"/>
    <cellStyle name="常规 2 7 3 2 2 2" xfId="32873"/>
    <cellStyle name="常规 7 3 2 4 2 4 2 2" xfId="32874"/>
    <cellStyle name="常规 6 2 2 4 5" xfId="32875"/>
    <cellStyle name="好 2 2" xfId="32876"/>
    <cellStyle name="常规 6 2 2 4 5 2" xfId="32877"/>
    <cellStyle name="好 2 2 2" xfId="32878"/>
    <cellStyle name="常规 6 6 2 2 2 2 7 2" xfId="32879"/>
    <cellStyle name="常规 2 4 5 3" xfId="32880"/>
    <cellStyle name="好 2 2 2 2" xfId="32881"/>
    <cellStyle name="常规 6 2 2 4 5 2 2" xfId="32882"/>
    <cellStyle name="常规 6 6 2 2 2 2 3" xfId="32883"/>
    <cellStyle name="常规 6 2 2 4 5 3" xfId="32884"/>
    <cellStyle name="好 2 2 3" xfId="32885"/>
    <cellStyle name="常规 17 2 4 5 2" xfId="32886"/>
    <cellStyle name="常规 2 7 3 2 2 3" xfId="32887"/>
    <cellStyle name="输入 2 9 2 2" xfId="32888"/>
    <cellStyle name="常规 6 2 2 4 6" xfId="32889"/>
    <cellStyle name="好 2 3" xfId="32890"/>
    <cellStyle name="常规 2 5 5 3" xfId="32891"/>
    <cellStyle name="好 2 3 2 2" xfId="32892"/>
    <cellStyle name="常规 6 2 2 4 6 2 2" xfId="32893"/>
    <cellStyle name="常规 6 6 2 2 3 2 3" xfId="32894"/>
    <cellStyle name="解释性文本 2 2 8 2 2" xfId="32895"/>
    <cellStyle name="常规 6 2 2 4 6 3" xfId="32896"/>
    <cellStyle name="好 2 3 3" xfId="32897"/>
    <cellStyle name="常规 6 6 2 2 4 2 3" xfId="32898"/>
    <cellStyle name="常规 6 2 2 4 7 2 2" xfId="32899"/>
    <cellStyle name="好 2 4 2 2" xfId="32900"/>
    <cellStyle name="警告文本 2 4" xfId="32901"/>
    <cellStyle name="常规 8 2 2 3 7 2 2" xfId="32902"/>
    <cellStyle name="常规 6 2 2 4 7 3" xfId="32903"/>
    <cellStyle name="好 2 4 3" xfId="32904"/>
    <cellStyle name="常规 6 2 2 4 8 2" xfId="32905"/>
    <cellStyle name="好 2 5 2" xfId="32906"/>
    <cellStyle name="常规 7 4 4 5" xfId="32907"/>
    <cellStyle name="好 2 2 4 3 2" xfId="32908"/>
    <cellStyle name="常规 6 2 2 5 2 3" xfId="32909"/>
    <cellStyle name="常规 6 8 2 2 4 2 2" xfId="32910"/>
    <cellStyle name="解释性文本 2 4 2 2" xfId="32911"/>
    <cellStyle name="常规 36 4 2" xfId="32912"/>
    <cellStyle name="常规 41 4 2" xfId="32913"/>
    <cellStyle name="常规 8 2 5 9 2" xfId="32914"/>
    <cellStyle name="常规 6 2 2 5 3 3" xfId="32915"/>
    <cellStyle name="常规 6 2 2 5 4" xfId="32916"/>
    <cellStyle name="常规 7 3 3 4 4 4 2 2" xfId="32917"/>
    <cellStyle name="常规 7 2 5 3" xfId="32918"/>
    <cellStyle name="常规 2 4 3 3 3 6" xfId="32919"/>
    <cellStyle name="常规 6 2 2 5 4 2" xfId="32920"/>
    <cellStyle name="常规 6 2 2 5 4 2 2" xfId="32921"/>
    <cellStyle name="20% - 强调文字颜色 2" xfId="32922" builtinId="34"/>
    <cellStyle name="常规 6 2 2 5 4 3" xfId="32923"/>
    <cellStyle name="常规 2 6 4 4 2 2" xfId="32924"/>
    <cellStyle name="常规 6 2 2 6 4" xfId="32925"/>
    <cellStyle name="常规 2 4 3 4 3 6" xfId="32926"/>
    <cellStyle name="常规 6 2 2 6 4 2" xfId="32927"/>
    <cellStyle name="注释 2 2 2 7 3" xfId="32928"/>
    <cellStyle name="常规 6 2 2 7" xfId="32929"/>
    <cellStyle name="常规 2 2 4 2 4 4 2 2" xfId="32930"/>
    <cellStyle name="常规 27 3 2 3 4" xfId="32931"/>
    <cellStyle name="常规 7 3 4 2 8 3" xfId="32932"/>
    <cellStyle name="常规 6 2 2 7 2 2" xfId="32933"/>
    <cellStyle name="常规 2 2 4 2 4 4 3" xfId="32934"/>
    <cellStyle name="常规 6 2 2 7 3" xfId="32935"/>
    <cellStyle name="常规 2 2 4 2 4 5 2 2" xfId="32936"/>
    <cellStyle name="常规 6 2 2 8 2 2" xfId="32937"/>
    <cellStyle name="常规 2 2 4 2 4 5 3" xfId="32938"/>
    <cellStyle name="常规 6 6 2 4 2 2 2 2" xfId="32939"/>
    <cellStyle name="常规 2 2 2 6 2 2 2" xfId="32940"/>
    <cellStyle name="常规 6 2 2 8 3" xfId="32941"/>
    <cellStyle name="常规 6 2 2 9 2 2" xfId="32942"/>
    <cellStyle name="常规 7 3 3 3 2 2 4 2 2" xfId="32943"/>
    <cellStyle name="常规 6 2 2 9 3" xfId="32944"/>
    <cellStyle name="常规 6 2 3 10" xfId="32945"/>
    <cellStyle name="常规 6 2 3 10 2" xfId="32946"/>
    <cellStyle name="常规 8 2 2 3 3 4 3" xfId="32947"/>
    <cellStyle name="常规 6 7 2 3 7" xfId="32948"/>
    <cellStyle name="常规 6 7 2 3 7 2" xfId="32949"/>
    <cellStyle name="常规 6 7 2 3 7 3" xfId="32950"/>
    <cellStyle name="常规 2 2 6 3 2 2 3" xfId="32951"/>
    <cellStyle name="常规 6 2 3 2 2 2 4 2" xfId="32952"/>
    <cellStyle name="输入 2 2 10 2" xfId="32953"/>
    <cellStyle name="常规 6 7 2 3 8" xfId="32954"/>
    <cellStyle name="常规 6 7 2 3 8 2" xfId="32955"/>
    <cellStyle name="常规 6 2 3 2 2 3 2" xfId="32956"/>
    <cellStyle name="常规 6 2 3 2 2 3 3 2 2" xfId="32957"/>
    <cellStyle name="计算 2 10 2" xfId="32958"/>
    <cellStyle name="常规 2 2 2 2 2 3 3 4 3" xfId="32959"/>
    <cellStyle name="常规 6 6 3 4 3 3 3" xfId="32960"/>
    <cellStyle name="常规 36 2 3 2 2 2" xfId="32961"/>
    <cellStyle name="常规 41 2 3 2 2 2" xfId="32962"/>
    <cellStyle name="常规 6 2 3 2 2 3 3 3" xfId="32963"/>
    <cellStyle name="计算 2 11" xfId="32964"/>
    <cellStyle name="常规 6 2 3 2 2 3 4" xfId="32965"/>
    <cellStyle name="常规 7 2 6 2 3 4 2 3" xfId="32966"/>
    <cellStyle name="常规 2 3 8 2" xfId="32967"/>
    <cellStyle name="常规 7 2 5 4 8" xfId="32968"/>
    <cellStyle name="常规 6 2 3 2 2 3 5" xfId="32969"/>
    <cellStyle name="常规 6 2 3 2 2 4 2" xfId="32970"/>
    <cellStyle name="常规 6 2 3 2 2 6 2 2" xfId="32971"/>
    <cellStyle name="常规 6 2 3 2 2 7" xfId="32972"/>
    <cellStyle name="常规 6 2 3 2 3" xfId="32973"/>
    <cellStyle name="常规 6 2 3 2 3 3" xfId="32974"/>
    <cellStyle name="常规 6 2 3 2 3 4 2" xfId="32975"/>
    <cellStyle name="常规 6 2 3 2 3 4 3" xfId="32976"/>
    <cellStyle name="常规 6 2 3 2 3 5 2" xfId="32977"/>
    <cellStyle name="常规 6 2 3 2 4" xfId="32978"/>
    <cellStyle name="输出 2 2 2 5 2" xfId="32979"/>
    <cellStyle name="强调文字颜色 6 3" xfId="32980"/>
    <cellStyle name="强调文字颜色 2 2 4 6" xfId="32981"/>
    <cellStyle name="常规 3 2 2 2 2 6 2" xfId="32982"/>
    <cellStyle name="常规 6 2 3 2 4 2" xfId="32983"/>
    <cellStyle name="强调文字颜色 6 3 2" xfId="32984"/>
    <cellStyle name="常规 3 2 2 2 2 6 2 2" xfId="32985"/>
    <cellStyle name="常规 6 2 3 2 4 2 2" xfId="32986"/>
    <cellStyle name="常规 17 6 5 3" xfId="32987"/>
    <cellStyle name="常规 3 5 3 6 2" xfId="32988"/>
    <cellStyle name="常规 8 3 4 3 3 3" xfId="32989"/>
    <cellStyle name="常规 6 3 2 3 2 3 2" xfId="32990"/>
    <cellStyle name="常规 7 10 4" xfId="32991"/>
    <cellStyle name="常规 6 2 3 2 4 2 3" xfId="32992"/>
    <cellStyle name="常规 6 2 3 2 4 3" xfId="32993"/>
    <cellStyle name="常规 6 2 3 2 4 3 2" xfId="32994"/>
    <cellStyle name="常规 3 2 2 2 2 7 2" xfId="32995"/>
    <cellStyle name="常规 6 2 3 2 5 2" xfId="32996"/>
    <cellStyle name="常规 2 5 4 3 7 3" xfId="32997"/>
    <cellStyle name="常规 6 2 3 2 5 2 2" xfId="32998"/>
    <cellStyle name="常规 6 2 3 2 5 3" xfId="32999"/>
    <cellStyle name="常规 8 3 2 2 2 4 2 2" xfId="33000"/>
    <cellStyle name="常规 3 3 2 5 3 2 2" xfId="33001"/>
    <cellStyle name="常规 6 2 3 2 6" xfId="33002"/>
    <cellStyle name="常规 6 2 3 2 6 2" xfId="33003"/>
    <cellStyle name="常规 6 2 3 2 6 2 2" xfId="33004"/>
    <cellStyle name="解释性文本 2 3 6 2 2" xfId="33005"/>
    <cellStyle name="常规 6 2 3 2 6 3" xfId="33006"/>
    <cellStyle name="好 3 4 3 2 2" xfId="33007"/>
    <cellStyle name="常规 3 2 2 2 2 9" xfId="33008"/>
    <cellStyle name="常规 7 7 2 2 2 2 2" xfId="33009"/>
    <cellStyle name="常规 6 2 3 2 7" xfId="33010"/>
    <cellStyle name="常规 6 2 3 2 7 2" xfId="33011"/>
    <cellStyle name="常规 6 2 3 2 7 2 2" xfId="33012"/>
    <cellStyle name="常规 8 2 2 4 5 2 2" xfId="33013"/>
    <cellStyle name="常规 6 2 3 2 7 3" xfId="33014"/>
    <cellStyle name="常规 6 2 3 3" xfId="33015"/>
    <cellStyle name="常规 7 2 3 4 3 3 3" xfId="33016"/>
    <cellStyle name="常规 6 2 2 3 4 4 2 2" xfId="33017"/>
    <cellStyle name="常规 6 2 3 3 2" xfId="33018"/>
    <cellStyle name="常规 6 2 3 3 2 2 3" xfId="33019"/>
    <cellStyle name="常规 6 2 3 3 2 3 2" xfId="33020"/>
    <cellStyle name="常规 3 2 2 2 3 4 3 2 2" xfId="33021"/>
    <cellStyle name="常规 7 3 3 2 2 3 3" xfId="33022"/>
    <cellStyle name="常规 6 2 3 3 2 3 2 2" xfId="33023"/>
    <cellStyle name="常规 6 2 3 3 2 3 3" xfId="33024"/>
    <cellStyle name="常规 3 10 3" xfId="33025"/>
    <cellStyle name="常规 6 2 3 3 2 4 2" xfId="33026"/>
    <cellStyle name="常规 6 2 3 3 3" xfId="33027"/>
    <cellStyle name="常规 6 2 3 3 3 2 3" xfId="33028"/>
    <cellStyle name="常规 6 2 3 3 3 3 2" xfId="33029"/>
    <cellStyle name="常规 12 2 4 3" xfId="33030"/>
    <cellStyle name="常规 27 2 2 2 2 2" xfId="33031"/>
    <cellStyle name="常规 32 2 2 2 2 2" xfId="33032"/>
    <cellStyle name="常规 7 5 2 10" xfId="33033"/>
    <cellStyle name="常规 6 2 3 3 3 3 3" xfId="33034"/>
    <cellStyle name="常规 5 2 2 10" xfId="33035"/>
    <cellStyle name="常规 6 2 3 3 3 4 2" xfId="33036"/>
    <cellStyle name="常规 3 2 2 2 3 6 2" xfId="33037"/>
    <cellStyle name="常规 6 2 3 3 4 2" xfId="33038"/>
    <cellStyle name="常规 3 2 2 2 3 6 2 2" xfId="33039"/>
    <cellStyle name="常规 6 2 3 3 4 2 2" xfId="33040"/>
    <cellStyle name="常规 3 7 2 2 5 2" xfId="33041"/>
    <cellStyle name="常规 3 2 2 2 3 7 3" xfId="33042"/>
    <cellStyle name="常规 6 2 3 3 5 3" xfId="33043"/>
    <cellStyle name="常规 6 3 2 2 4 3 2 2" xfId="33044"/>
    <cellStyle name="常规 3 2 2 2 3 8" xfId="33045"/>
    <cellStyle name="常规 6 2 3 3 6" xfId="33046"/>
    <cellStyle name="常规 2 3 4 3 10" xfId="33047"/>
    <cellStyle name="常规 3 2 2 2 3 8 2" xfId="33048"/>
    <cellStyle name="常规 6 2 3 3 6 2" xfId="33049"/>
    <cellStyle name="常规 11 8 3" xfId="33050"/>
    <cellStyle name="常规 6 2 3 3 6 2 2" xfId="33051"/>
    <cellStyle name="解释性文本 2 3 7 2 2" xfId="33052"/>
    <cellStyle name="常规 6 2 3 3 6 3" xfId="33053"/>
    <cellStyle name="常规 6 2 3 3 7 2" xfId="33054"/>
    <cellStyle name="常规 6 2 3 3 7 2 2" xfId="33055"/>
    <cellStyle name="常规 6 2 3 4 2" xfId="33056"/>
    <cellStyle name="常规 3 2 2 2 4 4 2" xfId="33057"/>
    <cellStyle name="常规 6 2 2 3 8 2" xfId="33058"/>
    <cellStyle name="常规 7 4 5 3 5" xfId="33059"/>
    <cellStyle name="常规 6 2 3 4 2 2 2" xfId="33060"/>
    <cellStyle name="常规 3 3 3 2 5 2" xfId="33061"/>
    <cellStyle name="常规 3 3 3 2 4 5 2 2" xfId="33062"/>
    <cellStyle name="常规 6 2 3 4 2 3" xfId="33063"/>
    <cellStyle name="常规 6 2 3 4 3 3" xfId="33064"/>
    <cellStyle name="常规 6 4 6 3 3" xfId="33065"/>
    <cellStyle name="常规 3 2 2 2 4 6" xfId="33066"/>
    <cellStyle name="常规 6 2 3 4 4" xfId="33067"/>
    <cellStyle name="常规 3 2 2 2 4 6 2" xfId="33068"/>
    <cellStyle name="常规 6 2 3 4 4 2" xfId="33069"/>
    <cellStyle name="常规 2 4 4 2 3 7" xfId="33070"/>
    <cellStyle name="常规 6 2 3 4 4 3" xfId="33071"/>
    <cellStyle name="60% - 强调文字颜色 1 2 3 3 3" xfId="33072"/>
    <cellStyle name="60% - 强调文字颜色 4 2 3 2 4 3" xfId="33073"/>
    <cellStyle name="常规 5 2 2 4 2 4 3" xfId="33074"/>
    <cellStyle name="常规 2 7 3 3 2 2 2" xfId="33075"/>
    <cellStyle name="常规 6 2 3 4 5 2" xfId="33076"/>
    <cellStyle name="常规 2 7 3 3 2 3" xfId="33077"/>
    <cellStyle name="常规 6 2 3 4 6" xfId="33078"/>
    <cellStyle name="常规 3 2 5 2 3 2 3" xfId="33079"/>
    <cellStyle name="常规 2 2 4 2 5 2" xfId="33080"/>
    <cellStyle name="常规 6 2 3 5" xfId="33081"/>
    <cellStyle name="常规 6 2 3 5 2 3" xfId="33082"/>
    <cellStyle name="常规 6 5 3 2 7 2 2" xfId="33083"/>
    <cellStyle name="常规 8 2 4 3" xfId="33084"/>
    <cellStyle name="常规 5 2 2 4 3 2 3" xfId="33085"/>
    <cellStyle name="常规 3 2 2 4 2 3 2 3" xfId="33086"/>
    <cellStyle name="常规 6 2 3 5 3 2" xfId="33087"/>
    <cellStyle name="常规 6 2 3 5 3 3" xfId="33088"/>
    <cellStyle name="常规 6 2 3 5 4" xfId="33089"/>
    <cellStyle name="常规 8 2 5 3" xfId="33090"/>
    <cellStyle name="常规 5 2 2 4 3 3 3" xfId="33091"/>
    <cellStyle name="常规 3 2 2 4 2 3 3 3" xfId="33092"/>
    <cellStyle name="常规 6 2 3 5 4 2" xfId="33093"/>
    <cellStyle name="常规 6 2 3 5 4 2 2" xfId="33094"/>
    <cellStyle name="常规 6 2 3 5 4 3" xfId="33095"/>
    <cellStyle name="常规 9 3 3 3 2 2" xfId="33096"/>
    <cellStyle name="常规 6 2 3 6" xfId="33097"/>
    <cellStyle name="注释 2 2 2 8 2" xfId="33098"/>
    <cellStyle name="常规 2 6 4 5 2 2" xfId="33099"/>
    <cellStyle name="常规 6 2 3 6 2" xfId="33100"/>
    <cellStyle name="注释 2 2 2 8 2 2" xfId="33101"/>
    <cellStyle name="常规 90" xfId="33102"/>
    <cellStyle name="常规 85" xfId="33103"/>
    <cellStyle name="常规 3 6 3 2 6 3" xfId="33104"/>
    <cellStyle name="强调文字颜色 4 2 2 5 3" xfId="33105"/>
    <cellStyle name="常规 6 2 3 6 2 2" xfId="33106"/>
    <cellStyle name="强调文字颜色 4 2 2 4" xfId="33107"/>
    <cellStyle name="强调文字颜色 4 2 3 5 3" xfId="33108"/>
    <cellStyle name="常规 6 2 3 7 2 2" xfId="33109"/>
    <cellStyle name="常规 6 2 3 8 2 2" xfId="33110"/>
    <cellStyle name="强调文字颜色 3 2 5 4" xfId="33111"/>
    <cellStyle name="常规 5 2 4 2 2 3 2" xfId="33112"/>
    <cellStyle name="好 3 4 4 2 2" xfId="33113"/>
    <cellStyle name="常规 3 2 2 3 2 9" xfId="33114"/>
    <cellStyle name="常规 4 4 2 2" xfId="33115"/>
    <cellStyle name="常规 6 2 4 2 7 2 2" xfId="33116"/>
    <cellStyle name="输出 2 2 3 3" xfId="33117"/>
    <cellStyle name="常规 4 8" xfId="33118"/>
    <cellStyle name="常规 6 2 5 2 2" xfId="33119"/>
    <cellStyle name="常规 6 12 5 5 2" xfId="33120"/>
    <cellStyle name="常规 4 9" xfId="33121"/>
    <cellStyle name="常规 6 2 5 2 3" xfId="33122"/>
    <cellStyle name="汇总 2 3 7 2" xfId="33123"/>
    <cellStyle name="常规 4 9 4 2" xfId="33124"/>
    <cellStyle name="常规 7 2 3 2 2 2 4" xfId="33125"/>
    <cellStyle name="常规 9 5 4 3" xfId="33126"/>
    <cellStyle name="输入 2 2 3 2 2 2" xfId="33127"/>
    <cellStyle name="常规 6 2 5 2 3 4 2" xfId="33128"/>
    <cellStyle name="常规 6 3 2 4 2" xfId="33129"/>
    <cellStyle name="常规 4 9 5" xfId="33130"/>
    <cellStyle name="常规 6 2 5 2 3 5" xfId="33131"/>
    <cellStyle name="常规 6 3 2 2 2 2 2 2 2" xfId="33132"/>
    <cellStyle name="常规 6 2 5 2 5 2" xfId="33133"/>
    <cellStyle name="常规 8 3 3 6" xfId="33134"/>
    <cellStyle name="好 2 3 3 2 3" xfId="33135"/>
    <cellStyle name="常规 10 5 4 5 2" xfId="33136"/>
    <cellStyle name="常规 66 3" xfId="33137"/>
    <cellStyle name="常规 71 3" xfId="33138"/>
    <cellStyle name="常规 2 3 2 4 2 3 2" xfId="33139"/>
    <cellStyle name="常规 7 3 2 3 4 5" xfId="33140"/>
    <cellStyle name="常规 6 9 3 2 2 2" xfId="33141"/>
    <cellStyle name="常规 8 3 4 2 4 2 2" xfId="33142"/>
    <cellStyle name="常规 37 2 3 4 2" xfId="33143"/>
    <cellStyle name="常规 42 2 3 4 2" xfId="33144"/>
    <cellStyle name="常规 8 3 4 6" xfId="33145"/>
    <cellStyle name="好 2 3 3 3 3" xfId="33146"/>
    <cellStyle name="常规 6 2 5 2 6 2" xfId="33147"/>
    <cellStyle name="常规 6 3 2 2 2 2 2 3 2" xfId="33148"/>
    <cellStyle name="常规 6 3 2 2 2 2 2 3 2 2" xfId="33149"/>
    <cellStyle name="常规 6 2 5 2 6 2 2" xfId="33150"/>
    <cellStyle name="常规 10 5 4 7" xfId="33151"/>
    <cellStyle name="常规 2 3 2 4 2 5" xfId="33152"/>
    <cellStyle name="常规 6 3 2 2 2 2 2 4 2" xfId="33153"/>
    <cellStyle name="常规 6 2 5 2 7 2" xfId="33154"/>
    <cellStyle name="常规 68 3" xfId="33155"/>
    <cellStyle name="常规 73 3" xfId="33156"/>
    <cellStyle name="常规 2 3 2 4 2 5 2" xfId="33157"/>
    <cellStyle name="常规 6 2 6" xfId="33158"/>
    <cellStyle name="常规 6 5 4 2 2 5" xfId="33159"/>
    <cellStyle name="常规 9 2 3 2 2 3 3" xfId="33160"/>
    <cellStyle name="常规 6 4 2 3 2 3 2 2" xfId="33161"/>
    <cellStyle name="常规 3 2 2 5 2 5" xfId="33162"/>
    <cellStyle name="常规 6 2 6 2 3" xfId="33163"/>
    <cellStyle name="常规 6 2 6 2 3 2 2" xfId="33164"/>
    <cellStyle name="常规 6 2 7 2 3" xfId="33165"/>
    <cellStyle name="常规 12 2 3 4 2" xfId="33166"/>
    <cellStyle name="常规 2 2 2 2 2 2 4 3 2" xfId="33167"/>
    <cellStyle name="警告文本 2 3 9" xfId="33168"/>
    <cellStyle name="常规 6 2 8 2 2 2" xfId="33169"/>
    <cellStyle name="常规 6 2 8 2 3" xfId="33170"/>
    <cellStyle name="常规 9 2 2 3 2 2 2 2 2" xfId="33171"/>
    <cellStyle name="常规 6 3" xfId="33172"/>
    <cellStyle name="常规 6 7 4 2 4" xfId="33173"/>
    <cellStyle name="常规 6 7 4 2 5" xfId="33174"/>
    <cellStyle name="常规 7 9 3 2 2 2" xfId="33175"/>
    <cellStyle name="常规 5 2 3 3 3 2" xfId="33176"/>
    <cellStyle name="常规 25 2 2 6 2" xfId="33177"/>
    <cellStyle name="常规 30 2 2 6 2" xfId="33178"/>
    <cellStyle name="常规 6 8 5 4 3" xfId="33179"/>
    <cellStyle name="常规 4 5 2 7" xfId="33180"/>
    <cellStyle name="常规 6 7 4 3 5" xfId="33181"/>
    <cellStyle name="常规 7 4 3 4 5 2 3" xfId="33182"/>
    <cellStyle name="常规 2 3 2 4 2 5 2 2" xfId="33183"/>
    <cellStyle name="常规 6 3 2 2 2 2 2 4 2 2" xfId="33184"/>
    <cellStyle name="常规 2 3 2 4 2 5 3" xfId="33185"/>
    <cellStyle name="常规 6 3 2 2 2 2 2 4 3" xfId="33186"/>
    <cellStyle name="注释 2 2 12 2" xfId="33187"/>
    <cellStyle name="常规 6 3 2 2 2 3" xfId="33188"/>
    <cellStyle name="常规 6 3 2 2 2 4 6" xfId="33189"/>
    <cellStyle name="常规 6 3 2 2 2 7" xfId="33190"/>
    <cellStyle name="常规 6 3 2 2 2 9" xfId="33191"/>
    <cellStyle name="常规 9 2 2 4 6 3" xfId="33192"/>
    <cellStyle name="常规 7 4 4 9" xfId="33193"/>
    <cellStyle name="常规 7 7 8 2" xfId="33194"/>
    <cellStyle name="常规 6 3 2 2 3 2 2 2 2" xfId="33195"/>
    <cellStyle name="常规 6 3 5 2 5 2" xfId="33196"/>
    <cellStyle name="常规 9 2 2 9 2 2" xfId="33197"/>
    <cellStyle name="常规 6 3 2 2 3 3 2" xfId="33198"/>
    <cellStyle name="常规 4 5 3 2 4 3" xfId="33199"/>
    <cellStyle name="常规 2 3 3 5 3 3 2" xfId="33200"/>
    <cellStyle name="常规 7 5 4 5" xfId="33201"/>
    <cellStyle name="常规 6 3 2 2 3 3 3 2 2" xfId="33202"/>
    <cellStyle name="常规 6 3 2 2 3 4 2" xfId="33203"/>
    <cellStyle name="常规 6 7 4 2 4 2" xfId="33204"/>
    <cellStyle name="常规 6 3 2 2 3 5" xfId="33205"/>
    <cellStyle name="常规 6 6 2 2 2 5" xfId="33206"/>
    <cellStyle name="强调文字颜色 6 2 5" xfId="33207"/>
    <cellStyle name="常规 6 3 2 2 3 5 2" xfId="33208"/>
    <cellStyle name="强调文字颜色 6 2 5 2" xfId="33209"/>
    <cellStyle name="常规 8 2 2 3 4 3 3" xfId="33210"/>
    <cellStyle name="常规 6 3 2 2 3 5 2 2" xfId="33211"/>
    <cellStyle name="常规 6 3 2 2 3 6" xfId="33212"/>
    <cellStyle name="常规 7 2 2 3 2 3" xfId="33213"/>
    <cellStyle name="常规 6 6 2 2 3 5" xfId="33214"/>
    <cellStyle name="常规 6 3 2 2 3 6 2" xfId="33215"/>
    <cellStyle name="常规 39 2 3 3" xfId="33216"/>
    <cellStyle name="常规 44 2 3 3" xfId="33217"/>
    <cellStyle name="常规 2 3 4 4 2 3" xfId="33218"/>
    <cellStyle name="常规 2 3 4 4 6" xfId="33219"/>
    <cellStyle name="常规 6 4 5 2 5" xfId="33220"/>
    <cellStyle name="常规 6 3 2 2 4 2 2 2" xfId="33221"/>
    <cellStyle name="常规 8" xfId="33222"/>
    <cellStyle name="常规 8 2 4 2 3 2 2 2" xfId="33223"/>
    <cellStyle name="常规 6 3 2 2 4 5 2" xfId="33224"/>
    <cellStyle name="常规 8 2 4 2 3 2 3" xfId="33225"/>
    <cellStyle name="常规 6 3 2 2 4 6" xfId="33226"/>
    <cellStyle name="常规 5 2 3 7 3" xfId="33227"/>
    <cellStyle name="常规 9 2 2 11" xfId="33228"/>
    <cellStyle name="常规 35 2 2 5 2 2" xfId="33229"/>
    <cellStyle name="常规 8 3 2 2 3 3 2 2" xfId="33230"/>
    <cellStyle name="常规 6 6 2 3 4 2 2 2" xfId="33231"/>
    <cellStyle name="常规 7 2 2 2 2 4 2 2" xfId="33232"/>
    <cellStyle name="常规 6 4 2 2 5 6" xfId="33233"/>
    <cellStyle name="常规 6 9 2 2 3 2 2" xfId="33234"/>
    <cellStyle name="常规 6 3 2 2 8 3" xfId="33235"/>
    <cellStyle name="常规 6 2 2 3_总表  _精炼厂物料盘点  2" xfId="33236"/>
    <cellStyle name="常规 2 4 2 4 2 3 2" xfId="33237"/>
    <cellStyle name="常规 7 2 5 2 5 2" xfId="33238"/>
    <cellStyle name="常规 6 3 2 3 2 2 2 2 2" xfId="33239"/>
    <cellStyle name="常规 2 3 9 4 3" xfId="33240"/>
    <cellStyle name="常规 2 4 2 4 3 3" xfId="33241"/>
    <cellStyle name="常规 7 2 5 3 5" xfId="33242"/>
    <cellStyle name="常规 6 3 2 3 2 2 3 2" xfId="33243"/>
    <cellStyle name="常规 6 2 3 2 2 2 2" xfId="33244"/>
    <cellStyle name="常规 6 4 3 3 2 2 6" xfId="33245"/>
    <cellStyle name="常规 5 4 2 2 4 3" xfId="33246"/>
    <cellStyle name="常规 7 2 5 3 5 2" xfId="33247"/>
    <cellStyle name="常规 6 3 2 3 2 2 3 2 2" xfId="33248"/>
    <cellStyle name="计算 2 3 2 2" xfId="33249"/>
    <cellStyle name="常规 2 4 2 4 3 4" xfId="33250"/>
    <cellStyle name="常规 6 3 2 3 2 2 3 3" xfId="33251"/>
    <cellStyle name="常规 7 2 5 3 6" xfId="33252"/>
    <cellStyle name="常规 7 2 4 3 2 2 2" xfId="33253"/>
    <cellStyle name="常规 6 3 2 3 2 2 4" xfId="33254"/>
    <cellStyle name="常规 3 2 3 4 2 6 2" xfId="33255"/>
    <cellStyle name="常规 7 2 4 3 2 2 2 2 2" xfId="33256"/>
    <cellStyle name="常规 7 2 5 4 5 2" xfId="33257"/>
    <cellStyle name="常规 6 3 2 3 2 2 4 2 2" xfId="33258"/>
    <cellStyle name="常规 3 2 3 4 2 7" xfId="33259"/>
    <cellStyle name="强调文字颜色 2 2 2 3 5" xfId="33260"/>
    <cellStyle name="常规 2 8 3 5 2 3" xfId="33261"/>
    <cellStyle name="常规 3 7 2 6 2" xfId="33262"/>
    <cellStyle name="链接单元格 2 3 2 3" xfId="33263"/>
    <cellStyle name="常规 8 2 6 2 5 2" xfId="33264"/>
    <cellStyle name="常规 39 2 2 5" xfId="33265"/>
    <cellStyle name="常规 44 2 2 5" xfId="33266"/>
    <cellStyle name="常规 7 2 2 4 2" xfId="33267"/>
    <cellStyle name="常规 7 2 2 5" xfId="33268"/>
    <cellStyle name="常规 3 3 3 3 6 3" xfId="33269"/>
    <cellStyle name="常规 3 2 2 2 2 2 7 2" xfId="33270"/>
    <cellStyle name="常规 8 2 3 2 2 3 4" xfId="33271"/>
    <cellStyle name="常规 7 2 6 2 6" xfId="33272"/>
    <cellStyle name="常规 6 3 2 3 2 3 2 3" xfId="33273"/>
    <cellStyle name="常规 7 10 4 3" xfId="33274"/>
    <cellStyle name="常规 6 3 2 2 2 2 2 5 2" xfId="33275"/>
    <cellStyle name="常规 8 2 3 2 2 4 3" xfId="33276"/>
    <cellStyle name="强调文字颜色 2 2 3 6 2" xfId="33277"/>
    <cellStyle name="常规 3 2 2 2 2 5 2 2" xfId="33278"/>
    <cellStyle name="常规 6 2 3 2 3 2 2" xfId="33279"/>
    <cellStyle name="常规 7 2 3 4 2" xfId="33280"/>
    <cellStyle name="常规 11 8 4" xfId="33281"/>
    <cellStyle name="常规 7 2 6 3 5 2" xfId="33282"/>
    <cellStyle name="常规 6 3 2 3 2 3 3 2 2" xfId="33283"/>
    <cellStyle name="常规 7 2 5 10" xfId="33284"/>
    <cellStyle name="解释性文本 2 2 3 2 2 2" xfId="33285"/>
    <cellStyle name="好 2 2 2 2 2" xfId="33286"/>
    <cellStyle name="常规 7 2 3 5" xfId="33287"/>
    <cellStyle name="常规 13 2 3 2" xfId="33288"/>
    <cellStyle name="常规 6 6 2 2 2 2 3 2" xfId="33289"/>
    <cellStyle name="常规 6 3 2 3 2 3 3 3" xfId="33290"/>
    <cellStyle name="常规 7 2 6 3 6" xfId="33291"/>
    <cellStyle name="常规 7 2 4 3 2 3 2" xfId="33292"/>
    <cellStyle name="常规 7 10 6" xfId="33293"/>
    <cellStyle name="常规 6 3 2 3 2 3 4" xfId="33294"/>
    <cellStyle name="常规 6 2 4" xfId="33295"/>
    <cellStyle name="常规 5 2 2 2 3 2" xfId="33296"/>
    <cellStyle name="常规 7 2 4 4" xfId="33297"/>
    <cellStyle name="常规 7 2 6 4 3 2 2" xfId="33298"/>
    <cellStyle name="常规 7 4 3 2 9" xfId="33299"/>
    <cellStyle name="常规 8 2 3 2 2 5 3" xfId="33300"/>
    <cellStyle name="常规 7 2 4 3 2 3 2 2" xfId="33301"/>
    <cellStyle name="常规 7 2 6 4 5" xfId="33302"/>
    <cellStyle name="常规 6 3 2 3 2 3 4 2" xfId="33303"/>
    <cellStyle name="常规 6 2 3 2 3 3 2" xfId="33304"/>
    <cellStyle name="常规 3 2 2 3 3 4 2" xfId="33305"/>
    <cellStyle name="常规 8 2 3 2 6" xfId="33306"/>
    <cellStyle name="常规 6 8 2 2 2 2 3" xfId="33307"/>
    <cellStyle name="常规 6 3 2 3 4 4 2 2" xfId="33308"/>
    <cellStyle name="好 3 4 2" xfId="33309"/>
    <cellStyle name="强调文字颜色 1 2 2 5 4 2 2" xfId="33310"/>
    <cellStyle name="常规 8 5 3 2 3 2 2" xfId="33311"/>
    <cellStyle name="常规 9 2 2 2 4 5" xfId="33312"/>
    <cellStyle name="常规 3 2 2 3 4 4 2" xfId="33313"/>
    <cellStyle name="常规 6 8 2 2 3 2 3" xfId="33314"/>
    <cellStyle name="常规 6 3 2 3 4 4 3" xfId="33315"/>
    <cellStyle name="好 3 5" xfId="33316"/>
    <cellStyle name="常规 7 2 2 2 2 5 2 2" xfId="33317"/>
    <cellStyle name="常规 6 3 2 4 2 2 3" xfId="33318"/>
    <cellStyle name="计算 2 2 9" xfId="33319"/>
    <cellStyle name="常规 6 3 2 4 2 3 2" xfId="33320"/>
    <cellStyle name="常规 2 5 2 5 2 3" xfId="33321"/>
    <cellStyle name="常规 7 3 2 2 2 3 5" xfId="33322"/>
    <cellStyle name="常规 8 2 4 2 2 3 3" xfId="33323"/>
    <cellStyle name="常规 6 3 2 4 2 3 2 2" xfId="33324"/>
    <cellStyle name="常规 8 2 6 2 5" xfId="33325"/>
    <cellStyle name="常规 2 2 9 2 9" xfId="33326"/>
    <cellStyle name="常规 7 2 3 3 2 2 4" xfId="33327"/>
    <cellStyle name="常规 6 3 3 3 2 3 4" xfId="33328"/>
    <cellStyle name="常规 6 3 2 3 9" xfId="33329"/>
    <cellStyle name="常规 7 2 5 3 2 3 2" xfId="33330"/>
    <cellStyle name="常规 7 6 2 5 2 2" xfId="33331"/>
    <cellStyle name="常规 6 3 2 4 2 4 2" xfId="33332"/>
    <cellStyle name="常规 7 2 3 3 2 2 4 2" xfId="33333"/>
    <cellStyle name="常规 15 2 6 6" xfId="33334"/>
    <cellStyle name="常规 29_精炼厂物料盘点 _总表  _精炼厂物料盘点  2" xfId="33335"/>
    <cellStyle name="常规 6 3 2 4 3 2 3" xfId="33336"/>
    <cellStyle name="强调文字颜色 2 2 3 2 5" xfId="33337"/>
    <cellStyle name="常规 6 3 2 4 3 3 2 2" xfId="33338"/>
    <cellStyle name="注释 2 3 3 6" xfId="33339"/>
    <cellStyle name="常规 9 2 2 3 2 2 3" xfId="33340"/>
    <cellStyle name="常规 6 3 2 6 3 3" xfId="33341"/>
    <cellStyle name="常规 9 2 2 3 2 3 2" xfId="33342"/>
    <cellStyle name="常规 6 3 2 6 4 2" xfId="33343"/>
    <cellStyle name="常规 9 2 2 3 2 3 3" xfId="33344"/>
    <cellStyle name="常规 6 3 2 6 4 3" xfId="33345"/>
    <cellStyle name="常规 3 5 2 2 2 2" xfId="33346"/>
    <cellStyle name="常规 9 2 2 3 2 4" xfId="33347"/>
    <cellStyle name="常规 6 3 2 6 5" xfId="33348"/>
    <cellStyle name="常规 9 2 2 3 2 4 2" xfId="33349"/>
    <cellStyle name="常规 6 3 2 6 5 2" xfId="33350"/>
    <cellStyle name="常规 9 2 2 3 5 2" xfId="33351"/>
    <cellStyle name="常规 7 3 3 3 2 3 4 2 2" xfId="33352"/>
    <cellStyle name="常规 6 3 2 9 3" xfId="33353"/>
    <cellStyle name="常规 5 7 5" xfId="33354"/>
    <cellStyle name="常规 6 3 3 2 2" xfId="33355"/>
    <cellStyle name="常规 3 3 2 4 3 4" xfId="33356"/>
    <cellStyle name="常规 53 2 5" xfId="33357"/>
    <cellStyle name="常规 48 2 5" xfId="33358"/>
    <cellStyle name="常规 6 3 3 2 2 2 3 3" xfId="33359"/>
    <cellStyle name="常规 17 9 2 2" xfId="33360"/>
    <cellStyle name="常规 22 9 2 2" xfId="33361"/>
    <cellStyle name="常规 5 2 3 2 2 6 3" xfId="33362"/>
    <cellStyle name="常规 45 7 3" xfId="33363"/>
    <cellStyle name="常规 50 7 3" xfId="33364"/>
    <cellStyle name="常规 4 2 3 3 2 6 2" xfId="33365"/>
    <cellStyle name="常规 15 3 8 2" xfId="33366"/>
    <cellStyle name="标题 1 2 2 2" xfId="33367"/>
    <cellStyle name="常规 6 12 3 2 6" xfId="33368"/>
    <cellStyle name="常规 7 2 3 4 3 3" xfId="33369"/>
    <cellStyle name="常规 7 2 4 2 2 7 2" xfId="33370"/>
    <cellStyle name="强调文字颜色 6 2 3 3 4 2" xfId="33371"/>
    <cellStyle name="常规 62 2 2 2" xfId="33372"/>
    <cellStyle name="常规 57 2 2 2" xfId="33373"/>
    <cellStyle name="常规 7 2 4 2 2 8" xfId="33374"/>
    <cellStyle name="检查单元格 2 6 4 2" xfId="33375"/>
    <cellStyle name="常规 6 3 3 2 2 2 6" xfId="33376"/>
    <cellStyle name="链接单元格 2 2 2 3 2" xfId="33377"/>
    <cellStyle name="常规 3 3 2 5 3 3" xfId="33378"/>
    <cellStyle name="常规 8 3 2 2 2 4 3" xfId="33379"/>
    <cellStyle name="常规 6 3 3 2 2 3 3 2" xfId="33380"/>
    <cellStyle name="常规 4 2 2 3 2 3 4" xfId="33381"/>
    <cellStyle name="常规 2 2 7 2 3 2" xfId="33382"/>
    <cellStyle name="常规 6 3 3 2 2 3 4" xfId="33383"/>
    <cellStyle name="常规 6 3 3 2 2 3 5" xfId="33384"/>
    <cellStyle name="常规 35 2 2 5 3" xfId="33385"/>
    <cellStyle name="常规 8 3 2 2 3 3 3" xfId="33386"/>
    <cellStyle name="常规 6 3 3 2 2 4 2 2" xfId="33387"/>
    <cellStyle name="常规 6 3 3 2 2 4 3" xfId="33388"/>
    <cellStyle name="常规 2 4 3 2 7" xfId="33389"/>
    <cellStyle name="常规 5 5 4 4 2 2" xfId="33390"/>
    <cellStyle name="常规 7 4 2 2 2 2" xfId="33391"/>
    <cellStyle name="常规 6 3 3 2 2 5 3" xfId="33392"/>
    <cellStyle name="常规 3 7 5" xfId="33393"/>
    <cellStyle name="常规 4 5 10 2" xfId="33394"/>
    <cellStyle name="常规 6 3 3 2 2 6 2 2" xfId="33395"/>
    <cellStyle name="常规 6 7 2 2 2 3 2" xfId="33396"/>
    <cellStyle name="常规 6 8 3 2 6" xfId="33397"/>
    <cellStyle name="常规 6 9 4 2 3 3" xfId="33398"/>
    <cellStyle name="常规 6 3 3 2 2 7 2" xfId="33399"/>
    <cellStyle name="常规 17 3 4 2 2" xfId="33400"/>
    <cellStyle name="常规 22 3 4 2 2" xfId="33401"/>
    <cellStyle name="常规 4 6 9" xfId="33402"/>
    <cellStyle name="常规 6 3 3 2 3 4 2 2" xfId="33403"/>
    <cellStyle name="常规 60 2 3 2" xfId="33404"/>
    <cellStyle name="常规 55 2 3 2" xfId="33405"/>
    <cellStyle name="常规 2 2 8 4 3" xfId="33406"/>
    <cellStyle name="常规 3 3 2 6 3 2 2" xfId="33407"/>
    <cellStyle name="常规 6 6 2 3 4 3 2 2" xfId="33408"/>
    <cellStyle name="常规 7 2 2 2 3 4 2 2" xfId="33409"/>
    <cellStyle name="常规 6 3 3 2 8" xfId="33410"/>
    <cellStyle name="常规 6 3 2 4 3 3 2" xfId="33411"/>
    <cellStyle name="常规 7 8 4 2 3" xfId="33412"/>
    <cellStyle name="常规 6 4 3 3 2 2 4 2 2" xfId="33413"/>
    <cellStyle name="常规 6 3 3 2 9" xfId="33414"/>
    <cellStyle name="常规 7 2 5 3 3 2 2" xfId="33415"/>
    <cellStyle name="常规 6 3 3 3 2 2 3 2 2" xfId="33416"/>
    <cellStyle name="常规 6 3 3 3 2 2 4 2 2" xfId="33417"/>
    <cellStyle name="常规 7 3 4 2 8 2" xfId="33418"/>
    <cellStyle name="常规 6 3 3 3 2 2 5" xfId="33419"/>
    <cellStyle name="常规 7 3 4 2 8 2 2" xfId="33420"/>
    <cellStyle name="常规 6 3 3 3 2 2 5 2" xfId="33421"/>
    <cellStyle name="常规 6 3 3 3 2 2 6" xfId="33422"/>
    <cellStyle name="常规 6 3 3 3 2 3 2 2 2" xfId="33423"/>
    <cellStyle name="常规 11 6 2 5" xfId="33424"/>
    <cellStyle name="常规 8 3 3 2 2 4 3" xfId="33425"/>
    <cellStyle name="常规 6 3 3 3 2 3 3 2" xfId="33426"/>
    <cellStyle name="常规 6 3 3 3 2 3 3 2 2" xfId="33427"/>
    <cellStyle name="常规 11 6 3 5" xfId="33428"/>
    <cellStyle name="常规 7 2 5 3 2 3 2 2" xfId="33429"/>
    <cellStyle name="常规 6 3 3 3 2 3 4 2" xfId="33430"/>
    <cellStyle name="常规 7 3 4 2 9 2" xfId="33431"/>
    <cellStyle name="常规 6 3 3 3 2 3 5" xfId="33432"/>
    <cellStyle name="常规 6 3 3 3 4 3 2 2" xfId="33433"/>
    <cellStyle name="常规 7 2 2 4 7 2" xfId="33434"/>
    <cellStyle name="强调文字颜色 6 2 4 3 3" xfId="33435"/>
    <cellStyle name="常规 6 3 3 3 4 3 3" xfId="33436"/>
    <cellStyle name="常规 7 2 2 4 8" xfId="33437"/>
    <cellStyle name="常规 8 2 2 2 2 2 4 2 2" xfId="33438"/>
    <cellStyle name="常规 6 3 3 4 2 4 3" xfId="33439"/>
    <cellStyle name="常规 2 2 6 3 3" xfId="33440"/>
    <cellStyle name="常规 7 2 4 3 2 3 4" xfId="33441"/>
    <cellStyle name="常规 6 7 5" xfId="33442"/>
    <cellStyle name="常规 6 3 4 2 2" xfId="33443"/>
    <cellStyle name="常规 6 3 3 4 3 3 2 2" xfId="33444"/>
    <cellStyle name="常规 6 3 5 5 2 2" xfId="33445"/>
    <cellStyle name="好 3 2 5 3" xfId="33446"/>
    <cellStyle name="常规 6 3 3 4 3 4 2" xfId="33447"/>
    <cellStyle name="常规 6 3 3 4 7" xfId="33448"/>
    <cellStyle name="常规 8 5 3 3 2 3" xfId="33449"/>
    <cellStyle name="常规 6 3 4 2 3 2 3" xfId="33450"/>
    <cellStyle name="常规 6 6 2 2 2 2 2 4 2" xfId="33451"/>
    <cellStyle name="常规 9 2 2 4 2 4" xfId="33452"/>
    <cellStyle name="常规 6 3 3 6 5" xfId="33453"/>
    <cellStyle name="常规 6 3 4 2 2 4 2 2" xfId="33454"/>
    <cellStyle name="常规 8 5 3 2 4 3" xfId="33455"/>
    <cellStyle name="警告文本 2 2 5 2 2" xfId="33456"/>
    <cellStyle name="强调文字颜色 5 2 2 5 2" xfId="33457"/>
    <cellStyle name="常规 7 4 4 2 3 3 2 3" xfId="33458"/>
    <cellStyle name="常规 3 5 2 2 5 2" xfId="33459"/>
    <cellStyle name="常规 2 2 3 4 4 4 2" xfId="33460"/>
    <cellStyle name="常规 4 2 4 2 7 2" xfId="33461"/>
    <cellStyle name="常规 6 3 4 2 3 3 3" xfId="33462"/>
    <cellStyle name="常规 6 3 4 2 4 2 2" xfId="33463"/>
    <cellStyle name="常规 7 3 3 4 11 2" xfId="33464"/>
    <cellStyle name="常规 7 2 2 4 3 2 2 2" xfId="33465"/>
    <cellStyle name="常规 6 6 2 3 4 4 2 2" xfId="33466"/>
    <cellStyle name="常规 3 2 3 3 2 8" xfId="33467"/>
    <cellStyle name="常规 6 3 4 2 7 2" xfId="33468"/>
    <cellStyle name="常规 9 9 3 3" xfId="33469"/>
    <cellStyle name="常规 7 7 6" xfId="33470"/>
    <cellStyle name="常规 6 3 5 2 3" xfId="33471"/>
    <cellStyle name="常规 7 2 7 3 2 2 2" xfId="33472"/>
    <cellStyle name="常规 6 7 3 7" xfId="33473"/>
    <cellStyle name="常规 3 9 3 3" xfId="33474"/>
    <cellStyle name="输入 2 5 5 2" xfId="33475"/>
    <cellStyle name="常规 3 2 2 2 4 5 2 2" xfId="33476"/>
    <cellStyle name="常规 6 4 3" xfId="33477"/>
    <cellStyle name="常规 3 2 3 4 2 5 2 2" xfId="33478"/>
    <cellStyle name="常规 15 2 2 2 2 2 2 2" xfId="33479"/>
    <cellStyle name="常规 6 3 5 2 3 2 2" xfId="33480"/>
    <cellStyle name="常规 3 2 2 2 4 6 2 2" xfId="33481"/>
    <cellStyle name="常规 7 4 3" xfId="33482"/>
    <cellStyle name="常规 6 3 5 2 4 2 2" xfId="33483"/>
    <cellStyle name="常规 6 3 6 2" xfId="33484"/>
    <cellStyle name="常规 6 3 6 2 2" xfId="33485"/>
    <cellStyle name="常规 8 7 5 2" xfId="33486"/>
    <cellStyle name="常规 7 5 7 2 2" xfId="33487"/>
    <cellStyle name="常规 3 3 3 3 3 5" xfId="33488"/>
    <cellStyle name="检查单元格 2 2 2 2 3" xfId="33489"/>
    <cellStyle name="常规 6 3 6 2 2 2" xfId="33490"/>
    <cellStyle name="汇总 2 8 3" xfId="33491"/>
    <cellStyle name="强调文字颜色 6 2 3 5" xfId="33492"/>
    <cellStyle name="常规 8 7 6" xfId="33493"/>
    <cellStyle name="常规 6 3 6 2 3" xfId="33494"/>
    <cellStyle name="常规 6 3 7 2 2" xfId="33495"/>
    <cellStyle name="常规 8 3 2 3 4" xfId="33496"/>
    <cellStyle name="常规 6 7 4 2" xfId="33497"/>
    <cellStyle name="常规 6 3 7 2 2 2" xfId="33498"/>
    <cellStyle name="检查单元格 2 3 2 2 3" xfId="33499"/>
    <cellStyle name="强调文字颜色 6 2 10 3" xfId="33500"/>
    <cellStyle name="常规 6 3 8 2" xfId="33501"/>
    <cellStyle name="常规 13 2 3 4" xfId="33502"/>
    <cellStyle name="常规 4 2 2 3 3 5" xfId="33503"/>
    <cellStyle name="常规 3 2 3 3 3 3 3" xfId="33504"/>
    <cellStyle name="常规 6 6 2 2 2 2 3 4" xfId="33505"/>
    <cellStyle name="常规 6 3 8 2 2" xfId="33506"/>
    <cellStyle name="常规 6 3 9 2 2" xfId="33507"/>
    <cellStyle name="常规 2 2 3 5 2 7" xfId="33508"/>
    <cellStyle name="常规 2 4 2 6 2 2 2" xfId="33509"/>
    <cellStyle name="常规 6 2 2 2 5 5 2" xfId="33510"/>
    <cellStyle name="常规 8 2 3 2 3 3 2 2" xfId="33511"/>
    <cellStyle name="好 2 3 7 2" xfId="33512"/>
    <cellStyle name="常规 6 2 2 2 3 3 4 2" xfId="33513"/>
    <cellStyle name="常规 60 5" xfId="33514"/>
    <cellStyle name="常规 55 5" xfId="33515"/>
    <cellStyle name="常规 7 2 2 7" xfId="33516"/>
    <cellStyle name="常规 6 4 2 2 2" xfId="33517"/>
    <cellStyle name="常规 6 8 6" xfId="33518"/>
    <cellStyle name="常规 6 4 2 2 2 2 2 5" xfId="33519"/>
    <cellStyle name="常规 6 8 7" xfId="33520"/>
    <cellStyle name="常规 5 2 2 2 2 3 3 2" xfId="33521"/>
    <cellStyle name="常规 6 4 2 2 2 2 3" xfId="33522"/>
    <cellStyle name="常规 6 3 4 3 4 2" xfId="33523"/>
    <cellStyle name="常规 6 8 7 2" xfId="33524"/>
    <cellStyle name="常规 2 2 2 2 2 2 4 6" xfId="33525"/>
    <cellStyle name="常规 6 6 3 3 4 5" xfId="33526"/>
    <cellStyle name="常规 6 2 3 3 3 2 2" xfId="33527"/>
    <cellStyle name="常规 6 4 2 2 2 2 3 5" xfId="33528"/>
    <cellStyle name="常规 7 3 2 3 7 2 3" xfId="33529"/>
    <cellStyle name="常规 7 3 4 2 2 2 3" xfId="33530"/>
    <cellStyle name="常规 6 4 2 2 2 2 5" xfId="33531"/>
    <cellStyle name="常规 6 4 2 2 2 2 6 3" xfId="33532"/>
    <cellStyle name="常规 7 2 4 2 2 6" xfId="33533"/>
    <cellStyle name="常规 7 2 3 4 2 2 4 2" xfId="33534"/>
    <cellStyle name="常规 6 4 2 2 2 3" xfId="33535"/>
    <cellStyle name="常规 6 4 2 2 2 3 2" xfId="33536"/>
    <cellStyle name="常规 8 5 2 3 3 2 2" xfId="33537"/>
    <cellStyle name="检查单元格 2 3 2 2" xfId="33538"/>
    <cellStyle name="强调文字颜色 2 2 2" xfId="33539"/>
    <cellStyle name="常规 6 5 2 2 2 4 3 2 2" xfId="33540"/>
    <cellStyle name="常规 6 4 4 2 3 5" xfId="33541"/>
    <cellStyle name="常规 9 2 2 2 2 4 3" xfId="33542"/>
    <cellStyle name="常规 6 4 2 2 2 3 3 2" xfId="33543"/>
    <cellStyle name="常规 6 4 2 2 2 3 3 2 2" xfId="33544"/>
    <cellStyle name="常规 6 3 4 4 5" xfId="33545"/>
    <cellStyle name="常规 6 9 8" xfId="33546"/>
    <cellStyle name="常规 6 4 2 2 2 3 4" xfId="33547"/>
    <cellStyle name="常规 7 3 4 2 2 3 2 2" xfId="33548"/>
    <cellStyle name="常规 9 2 2 2 2 5 3" xfId="33549"/>
    <cellStyle name="常规 6 4 2 2 2 3 4 2" xfId="33550"/>
    <cellStyle name="常规 6 9 8 2 2" xfId="33551"/>
    <cellStyle name="强调文字颜色 5 2 2 3 5" xfId="33552"/>
    <cellStyle name="常规 6 4 2 2 2 3 4 2 2" xfId="33553"/>
    <cellStyle name="常规 7 7 4 3 2" xfId="33554"/>
    <cellStyle name="常规 6 4 2 2 2 3 4 3" xfId="33555"/>
    <cellStyle name="常规 7 3 4 2 2 3 3" xfId="33556"/>
    <cellStyle name="常规 6 4 2 2 2 3 5" xfId="33557"/>
    <cellStyle name="解释性文本 2 2 3 3 2" xfId="33558"/>
    <cellStyle name="常规 3 3 4 2 3 2 3" xfId="33559"/>
    <cellStyle name="常规 9 2 2 2 2 6 3" xfId="33560"/>
    <cellStyle name="常规 6 4 2 2 2 3 5 2" xfId="33561"/>
    <cellStyle name="常规 6 4 2 2 2 4 2" xfId="33562"/>
    <cellStyle name="常规 6 4 2 3 9" xfId="33563"/>
    <cellStyle name="常规 6 5 4 4 2 2" xfId="33564"/>
    <cellStyle name="常规 6 4 2 2 2 4 3" xfId="33565"/>
    <cellStyle name="常规 9 2 2 2 3 4 3" xfId="33566"/>
    <cellStyle name="常规 6 4 2 2 2 4 3 2" xfId="33567"/>
    <cellStyle name="常规 6 4 2 2 2 4 3 2 2" xfId="33568"/>
    <cellStyle name="常规 7 3 4 2 2 4 2" xfId="33569"/>
    <cellStyle name="常规 6 4 2 2 2 4 4" xfId="33570"/>
    <cellStyle name="常规 2 3 3 5 4 2" xfId="33571"/>
    <cellStyle name="常规 4 5 3 2 3" xfId="33572"/>
    <cellStyle name="常规 7 3 4 2 2 4 3" xfId="33573"/>
    <cellStyle name="常规 6 4 2 2 2 4 5" xfId="33574"/>
    <cellStyle name="常规 3 2 2 3 3 2 4" xfId="33575"/>
    <cellStyle name="常规 6 4 2 2 2 4 5 2" xfId="33576"/>
    <cellStyle name="常规 6 4 2 2 2 5" xfId="33577"/>
    <cellStyle name="常规 6 5 4 4 3 2" xfId="33578"/>
    <cellStyle name="常规 6 4 2 2 2 6 2 2" xfId="33579"/>
    <cellStyle name="常规 36 2 2 2 2" xfId="33580"/>
    <cellStyle name="常规 41 2 2 2 2" xfId="33581"/>
    <cellStyle name="常规 6 5 4 4 5 2" xfId="33582"/>
    <cellStyle name="常规 4 2 11 3" xfId="33583"/>
    <cellStyle name="常规 7 2 2 4 2 4 2 2" xfId="33584"/>
    <cellStyle name="常规 8 2 6 5 3" xfId="33585"/>
    <cellStyle name="常规 59 6 2 2" xfId="33586"/>
    <cellStyle name="常规 6 4 2 2 2 8 2" xfId="33587"/>
    <cellStyle name="好 3 3 6 2" xfId="33588"/>
    <cellStyle name="常规 59 6 3" xfId="33589"/>
    <cellStyle name="常规 6 4 2 2 2 9" xfId="33590"/>
    <cellStyle name="20% - 强调文字颜色 2 2 3 5 2" xfId="33591"/>
    <cellStyle name="常规 3 5 2 6 3" xfId="33592"/>
    <cellStyle name="常规 2 2 3 4 8 2" xfId="33593"/>
    <cellStyle name="常规 6 4 2 2 3 3 3 3" xfId="33594"/>
    <cellStyle name="常规 6 4 3 5 5 2" xfId="33595"/>
    <cellStyle name="常规 6 4 2 2 3 4" xfId="33596"/>
    <cellStyle name="常规 6 4 2 2 3 5" xfId="33597"/>
    <cellStyle name="汇总 2 2 11" xfId="33598"/>
    <cellStyle name="常规 8 3 2 3 3 2" xfId="33599"/>
    <cellStyle name="常规 6 4 2 2 3 6 3" xfId="33600"/>
    <cellStyle name="常规 6 4 2 2 3 7" xfId="33601"/>
    <cellStyle name="常规 6 4 2 2 3 8" xfId="33602"/>
    <cellStyle name="常规 6 4 2 2 4 3" xfId="33603"/>
    <cellStyle name="常规 6 4 2 2 4 4 3" xfId="33604"/>
    <cellStyle name="常规 6 4 2 2 4 6" xfId="33605"/>
    <cellStyle name="常规 6 4 2 2 5" xfId="33606"/>
    <cellStyle name="常规 5 7 2 2 2" xfId="33607"/>
    <cellStyle name="输入 2 2 4 3" xfId="33608"/>
    <cellStyle name="常规 6 4 2 2 5 2 2 2" xfId="33609"/>
    <cellStyle name="常规 6 4 2 2 5 4 2" xfId="33610"/>
    <cellStyle name="常规 2 4 2 4 3 8 2" xfId="33611"/>
    <cellStyle name="常规 6 5 4 7 2 2" xfId="33612"/>
    <cellStyle name="常规 6 10 2 6 3" xfId="33613"/>
    <cellStyle name="常规 6 6 2 5" xfId="33614"/>
    <cellStyle name="常规 6 4 2 2 5 4 3" xfId="33615"/>
    <cellStyle name="常规 6 4 2 2 6" xfId="33616"/>
    <cellStyle name="常规 3 9 4 2 2" xfId="33617"/>
    <cellStyle name="常规 6 4 2 2 7" xfId="33618"/>
    <cellStyle name="计算 2 2 3 3 3" xfId="33619"/>
    <cellStyle name="常规 7 2 2 3 2 4 2 2" xfId="33620"/>
    <cellStyle name="常规 2 3 3 5 3 7 2" xfId="33621"/>
    <cellStyle name="常规 6 4 2 2 8 3" xfId="33622"/>
    <cellStyle name="常规 6 9 3 2 3 2 2" xfId="33623"/>
    <cellStyle name="常规 6 4 2 3" xfId="33624"/>
    <cellStyle name="常规 6 4 2 3 2" xfId="33625"/>
    <cellStyle name="常规 6 4 2 3 2 3 3" xfId="33626"/>
    <cellStyle name="常规 6 5 4 2 3 5" xfId="33627"/>
    <cellStyle name="常规 9 2 3 2 2 4 3" xfId="33628"/>
    <cellStyle name="常规 6 4 2 3 2 3 3 2" xfId="33629"/>
    <cellStyle name="常规 6 4 2 3 2 3 5" xfId="33630"/>
    <cellStyle name="常规 7 3 2 2 2 4 2" xfId="33631"/>
    <cellStyle name="检查单元格 2 10" xfId="33632"/>
    <cellStyle name="常规 6 4 2 3 2 4 2" xfId="33633"/>
    <cellStyle name="常规 6 5 2 3 9" xfId="33634"/>
    <cellStyle name="常规 6 5 5 4 2 2" xfId="33635"/>
    <cellStyle name="常规 6 4 2 3 2 4 3" xfId="33636"/>
    <cellStyle name="常规 6 5 5 5 2 2" xfId="33637"/>
    <cellStyle name="常规 3 2 3 2 2 5" xfId="33638"/>
    <cellStyle name="常规 7 3 3 10 3" xfId="33639"/>
    <cellStyle name="常规 6 4 2 3 4 3" xfId="33640"/>
    <cellStyle name="常规 6 4 2 3 4 3 2" xfId="33641"/>
    <cellStyle name="常规 6 4 2 3 4 3 3" xfId="33642"/>
    <cellStyle name="常规 6 5 5 6 2 2" xfId="33643"/>
    <cellStyle name="常规 6 4 2 3 5" xfId="33644"/>
    <cellStyle name="常规 7 3 3 11" xfId="33645"/>
    <cellStyle name="常规 6 5 3 5 2 2" xfId="33646"/>
    <cellStyle name="常规 7 2 5 3 3 3 2" xfId="33647"/>
    <cellStyle name="常规 6 3 3 3 9" xfId="33648"/>
    <cellStyle name="常规 7 3 2 3 6 2 2" xfId="33649"/>
    <cellStyle name="常规 6 4 2 3 5 3" xfId="33650"/>
    <cellStyle name="常规 7 3 3 12" xfId="33651"/>
    <cellStyle name="常规 6 4 2 3 6" xfId="33652"/>
    <cellStyle name="常规 7 2 2 3 2 5 2 2" xfId="33653"/>
    <cellStyle name="常规 6 4 2 3 7 3" xfId="33654"/>
    <cellStyle name="常规 9 2 3 3 5 2" xfId="33655"/>
    <cellStyle name="常规 6 4 2 9 3" xfId="33656"/>
    <cellStyle name="常规 6 4 3 3 4 2" xfId="33657"/>
    <cellStyle name="常规 3 2 4 2 2 4" xfId="33658"/>
    <cellStyle name="常规 6 4 3 2 2" xfId="33659"/>
    <cellStyle name="常规 4 2 4 2 3 4 3" xfId="33660"/>
    <cellStyle name="常规 9 2" xfId="33661"/>
    <cellStyle name="常规 6 4 3 2 2 2 2 2 2" xfId="33662"/>
    <cellStyle name="常规 5 5 4 5 2" xfId="33663"/>
    <cellStyle name="60% - 强调文字颜色 6 2 2 2 8" xfId="33664"/>
    <cellStyle name="常规 3 9 2 3 6 2 2" xfId="33665"/>
    <cellStyle name="常规 7 4 2 4 4 2" xfId="33666"/>
    <cellStyle name="常规 6 4 3 2 2 2 2 3" xfId="33667"/>
    <cellStyle name="常规 6 3 3 4 4" xfId="33668"/>
    <cellStyle name="常规 5 9 7" xfId="33669"/>
    <cellStyle name="常规 2 2 8 9" xfId="33670"/>
    <cellStyle name="常规 5 2 2 3 2 3 3 2" xfId="33671"/>
    <cellStyle name="常规 6 4 3 2 2 2 3" xfId="33672"/>
    <cellStyle name="常规 7 3 5 2 2 2 2" xfId="33673"/>
    <cellStyle name="好 2 12 2" xfId="33674"/>
    <cellStyle name="常规 6 4 3 2 2 2 4" xfId="33675"/>
    <cellStyle name="常规 6 4 3 2 2 2 4 2" xfId="33676"/>
    <cellStyle name="好 2 12 2 2" xfId="33677"/>
    <cellStyle name="好 2 12 3" xfId="33678"/>
    <cellStyle name="常规 6 4 3 2 2 2 5" xfId="33679"/>
    <cellStyle name="常规 6 4 3 2 2 2 5 2" xfId="33680"/>
    <cellStyle name="常规 6 4 3 2 2 2 6" xfId="33681"/>
    <cellStyle name="常规 6 4 3 2 2 3 3" xfId="33682"/>
    <cellStyle name="常规 7 4 4 2 3 5" xfId="33683"/>
    <cellStyle name="输出 2 2 3 3 2" xfId="33684"/>
    <cellStyle name="常规 9 3 2 2 2 4 3" xfId="33685"/>
    <cellStyle name="常规 6 4 3 2 2 3 3 2" xfId="33686"/>
    <cellStyle name="常规 6 4 3 2 2 3 3 2 2" xfId="33687"/>
    <cellStyle name="常规 7 4 4 2 4 3" xfId="33688"/>
    <cellStyle name="好 2 13 2" xfId="33689"/>
    <cellStyle name="常规 6 4 3 2 2 3 4" xfId="33690"/>
    <cellStyle name="常规 6 4 3 2 2 3 4 2" xfId="33691"/>
    <cellStyle name="常规 4 4 2 3" xfId="33692"/>
    <cellStyle name="常规 6 4 3 2 2 3 5" xfId="33693"/>
    <cellStyle name="汇总 2 2 2 3 4" xfId="33694"/>
    <cellStyle name="常规 9 6 2 3 4 2 2" xfId="33695"/>
    <cellStyle name="常规 6 4 3 2 2 4 2" xfId="33696"/>
    <cellStyle name="常规 6 4 3 2 2 4 2 2" xfId="33697"/>
    <cellStyle name="警告文本 2 5 2 2" xfId="33698"/>
    <cellStyle name="常规 6 4 3 2 2 4 3" xfId="33699"/>
    <cellStyle name="常规 6 4 3 2 2 5 2" xfId="33700"/>
    <cellStyle name="常规 6 4 3 2 2 5 2 2" xfId="33701"/>
    <cellStyle name="常规 6 4 3 2 2 7" xfId="33702"/>
    <cellStyle name="常规 6 4 3 2 3" xfId="33703"/>
    <cellStyle name="常规 6 4 3 2 3 2" xfId="33704"/>
    <cellStyle name="常规 6 4 3 2 3 3" xfId="33705"/>
    <cellStyle name="常规 6 4 3 2 3 4" xfId="33706"/>
    <cellStyle name="检查单元格 2 3 2 5 2" xfId="33707"/>
    <cellStyle name="常规 77" xfId="33708"/>
    <cellStyle name="常规 82" xfId="33709"/>
    <cellStyle name="常规 6 4 3 2 3 4 2 2" xfId="33710"/>
    <cellStyle name="常规 6 4 3 2 3 5" xfId="33711"/>
    <cellStyle name="常规 8 2 2 2 4 4 2 2" xfId="33712"/>
    <cellStyle name="常规 6 4 3 2 3 6" xfId="33713"/>
    <cellStyle name="常规 3 9 4 2 3" xfId="33714"/>
    <cellStyle name="常规 6 4 2 2 8" xfId="33715"/>
    <cellStyle name="常规 6 4 3 2 4 2" xfId="33716"/>
    <cellStyle name="强调文字颜色 2 2 3 2 6" xfId="33717"/>
    <cellStyle name="常规 2 5 3 8 2 2" xfId="33718"/>
    <cellStyle name="常规 7 9 7" xfId="33719"/>
    <cellStyle name="常规 9 2 3 2 4" xfId="33720"/>
    <cellStyle name="常规 6 4 3 2 4 2 3" xfId="33721"/>
    <cellStyle name="汇总 2 2 2 7 3" xfId="33722"/>
    <cellStyle name="常规 9 2 3 3 4" xfId="33723"/>
    <cellStyle name="常规 6 4 3 2 4 3 3" xfId="33724"/>
    <cellStyle name="常规 6 4 2 3 8" xfId="33725"/>
    <cellStyle name="强调文字颜色 2 2 3 3 6" xfId="33726"/>
    <cellStyle name="常规 6 4 3 2 5 2" xfId="33727"/>
    <cellStyle name="常规 7 2 6 4 5 2" xfId="33728"/>
    <cellStyle name="常规 3 9 4 4 3" xfId="33729"/>
    <cellStyle name="常规 6 4 2 4 8" xfId="33730"/>
    <cellStyle name="常规 6 4 3 2 6 2" xfId="33731"/>
    <cellStyle name="常规 6 5 6 4 3" xfId="33732"/>
    <cellStyle name="常规 3 2 2 10 3" xfId="33733"/>
    <cellStyle name="常规 7 2 2 3 3 4 2 2" xfId="33734"/>
    <cellStyle name="常规 6 4 2 2 2 2 2 4 2" xfId="33735"/>
    <cellStyle name="常规 3 2 3 2 2 2 2 2" xfId="33736"/>
    <cellStyle name="常规 3 2 4 2 2 5" xfId="33737"/>
    <cellStyle name="常规 6 4 3 3 4 3" xfId="33738"/>
    <cellStyle name="常规 7 2 5 4 3 2 2" xfId="33739"/>
    <cellStyle name="常规 8 2 2 2 2 5 3" xfId="33740"/>
    <cellStyle name="常规 6 4 3 2 9" xfId="33741"/>
    <cellStyle name="常规 46 7 2" xfId="33742"/>
    <cellStyle name="常规 51 7 2" xfId="33743"/>
    <cellStyle name="常规 7 2 4 2 2 3 2 2" xfId="33744"/>
    <cellStyle name="常规 6 4 3 3 2 2 2" xfId="33745"/>
    <cellStyle name="常规 15 7 4" xfId="33746"/>
    <cellStyle name="常规 4 2 3 3 6 2" xfId="33747"/>
    <cellStyle name="常规 6 6 7 2 3" xfId="33748"/>
    <cellStyle name="常规 7 8 2 2 3" xfId="33749"/>
    <cellStyle name="常规 6 4 3 3 2 2 2 2 2" xfId="33750"/>
    <cellStyle name="常规 3 2 8 2 2 2" xfId="33751"/>
    <cellStyle name="常规 7 2 6 2 3 3 2 2" xfId="33752"/>
    <cellStyle name="链接单元格 2 2" xfId="33753"/>
    <cellStyle name="警告文本 2 2 4 4 2" xfId="33754"/>
    <cellStyle name="常规 7 2 5 3 3" xfId="33755"/>
    <cellStyle name="常规 7 3 5 3 2 2 2" xfId="33756"/>
    <cellStyle name="常规 6 4 3 3 2 2 4" xfId="33757"/>
    <cellStyle name="链接单元格 2 2 2" xfId="33758"/>
    <cellStyle name="警告文本 2 2 4 4 2 2" xfId="33759"/>
    <cellStyle name="常规 7 2 5 3 3 2" xfId="33760"/>
    <cellStyle name="常规 6 4 3 3 2 2 4 2" xfId="33761"/>
    <cellStyle name="警告文本 2 2 4 4 3" xfId="33762"/>
    <cellStyle name="常规 7 2 5 3 4" xfId="33763"/>
    <cellStyle name="常规 6 4 3 3 2 2 5" xfId="33764"/>
    <cellStyle name="常规 7 9 2 5" xfId="33765"/>
    <cellStyle name="常规 6 4 3 3 2 3 2 2 2" xfId="33766"/>
    <cellStyle name="常规 7 9 2 2 3" xfId="33767"/>
    <cellStyle name="常规 7 2 5 4 2" xfId="33768"/>
    <cellStyle name="常规 6 4 3 3 2 3 3" xfId="33769"/>
    <cellStyle name="常规 6 12 3 2 4 2 2" xfId="33770"/>
    <cellStyle name="常规 6 4 3 3 2 3 3 2 2" xfId="33771"/>
    <cellStyle name="常规 7 9 3 2 3" xfId="33772"/>
    <cellStyle name="常规 6 5 2 2 2 4 2 2 2" xfId="33773"/>
    <cellStyle name="强调文字颜色 1 2 2" xfId="33774"/>
    <cellStyle name="常规 7 2 5 4 3 2" xfId="33775"/>
    <cellStyle name="常规 6 4 3 3 2 3 4 2" xfId="33776"/>
    <cellStyle name="常规 7 2 5 4 4" xfId="33777"/>
    <cellStyle name="常规 6 4 3 3 2 3 5" xfId="33778"/>
    <cellStyle name="常规 6 4 3 3 2 4 2" xfId="33779"/>
    <cellStyle name="常规 9 3 2 2 3" xfId="33780"/>
    <cellStyle name="常规 6 4 3 3 3 2 2" xfId="33781"/>
    <cellStyle name="常规 6 4 3 3 3 2 2 2" xfId="33782"/>
    <cellStyle name="常规 7 2 6 3 2" xfId="33783"/>
    <cellStyle name="常规 6 4 3 3 3 2 3" xfId="33784"/>
    <cellStyle name="常规 6 6 2 5 3 2 2" xfId="33785"/>
    <cellStyle name="常规 2 2 3 7 2 2" xfId="33786"/>
    <cellStyle name="常规 9 3 2 3 4" xfId="33787"/>
    <cellStyle name="常规 7 2 6 4 2" xfId="33788"/>
    <cellStyle name="常规 6 4 3 3 3 3 3" xfId="33789"/>
    <cellStyle name="常规 9 3 3 2 4" xfId="33790"/>
    <cellStyle name="常规 9 3 3 3 4" xfId="33791"/>
    <cellStyle name="常规 29 2 2 3 2 2" xfId="33792"/>
    <cellStyle name="常规 34 2 2 3 2 2" xfId="33793"/>
    <cellStyle name="常规 7 2 7 4 2" xfId="33794"/>
    <cellStyle name="常规 6 4 3 3 4 3 3" xfId="33795"/>
    <cellStyle name="常规 3 2 4 2 3 4" xfId="33796"/>
    <cellStyle name="常规 6 4 3 3 6" xfId="33797"/>
    <cellStyle name="常规 8 2 2 2 2 7 2" xfId="33798"/>
    <cellStyle name="常规 6 4 3 4 8" xfId="33799"/>
    <cellStyle name="常规 6 4 3 3 6 2" xfId="33800"/>
    <cellStyle name="常规 4 3 3 3 4 3" xfId="33801"/>
    <cellStyle name="常规 3 2 3 2 2 2 5 2" xfId="33802"/>
    <cellStyle name="常规 6 4 3 3 7 3" xfId="33803"/>
    <cellStyle name="常规 24 3 5 3" xfId="33804"/>
    <cellStyle name="常规 2 2 3 4 3 6" xfId="33805"/>
    <cellStyle name="警告文本 2 2 4 4" xfId="33806"/>
    <cellStyle name="常规 2 3 2 5 5 2 2" xfId="33807"/>
    <cellStyle name="常规 2 3 4 2 3 2 2 2" xfId="33808"/>
    <cellStyle name="常规 6 4 3 3 8 2" xfId="33809"/>
    <cellStyle name="常规 8 2 2 2 2 6 2 2" xfId="33810"/>
    <cellStyle name="常规 6 4 3 3 9" xfId="33811"/>
    <cellStyle name="常规 8 2 2 2 2 6 3" xfId="33812"/>
    <cellStyle name="好 2 2 2 3 3" xfId="33813"/>
    <cellStyle name="常规 7 2 4 6" xfId="33814"/>
    <cellStyle name="常规 8 3 2 2 3 4" xfId="33815"/>
    <cellStyle name="常规 6 4 3 4 6 3" xfId="33816"/>
    <cellStyle name="常规 6 5 3 2 7 3" xfId="33817"/>
    <cellStyle name="注释 2 2 2 3 3 3" xfId="33818"/>
    <cellStyle name="常规 2 3 4 2 3 3 2" xfId="33819"/>
    <cellStyle name="常规 6 12 2 2 2 3" xfId="33820"/>
    <cellStyle name="常规 6 5 3 3 3 3 3" xfId="33821"/>
    <cellStyle name="常规 9 6 3 2 3" xfId="33822"/>
    <cellStyle name="常规 6 4 3 6 4 2 2" xfId="33823"/>
    <cellStyle name="常规 2 3 3 4 2 2 5 2" xfId="33824"/>
    <cellStyle name="常规 6 4 3 8 2" xfId="33825"/>
    <cellStyle name="常规 6 11 2 5 3" xfId="33826"/>
    <cellStyle name="强调文字颜色 6 2 11 2 2" xfId="33827"/>
    <cellStyle name="常规 6 4 4 2 2 2 2" xfId="33828"/>
    <cellStyle name="输出 2 5 4 2 2" xfId="33829"/>
    <cellStyle name="常规 6 4 4 2 2 2 3" xfId="33830"/>
    <cellStyle name="常规 3 2 6 3 4 2 2" xfId="33831"/>
    <cellStyle name="常规 6 4 4 2 2 3 3" xfId="33832"/>
    <cellStyle name="常规 9 2 2 2 2 3 2 3" xfId="33833"/>
    <cellStyle name="常规 6 4 4 2 2 4 3" xfId="33834"/>
    <cellStyle name="常规 3 3 4 4" xfId="33835"/>
    <cellStyle name="常规 9 6 2 4" xfId="33836"/>
    <cellStyle name="常规 6 5 3 3 2 5" xfId="33837"/>
    <cellStyle name="常规 6 4 4 2 2 5 2" xfId="33838"/>
    <cellStyle name="常规 9 2 2 2 2 3 3 2" xfId="33839"/>
    <cellStyle name="常规 6 4 4 2 3 4 2" xfId="33840"/>
    <cellStyle name="常规 9 2 2 2 2 4 2 2" xfId="33841"/>
    <cellStyle name="常规 3 3 2 4 3 3" xfId="33842"/>
    <cellStyle name="常规 6 3 3 2 2 2 3 2" xfId="33843"/>
    <cellStyle name="常规 34 2 6 3" xfId="33844"/>
    <cellStyle name="常规 29 2 6 3" xfId="33845"/>
    <cellStyle name="常规 15 5 3 4 3" xfId="33846"/>
    <cellStyle name="强调文字颜色 3 2 2 3 6" xfId="33847"/>
    <cellStyle name="常规 6 4 4 2 6" xfId="33848"/>
    <cellStyle name="常规 6 5 2 4 8" xfId="33849"/>
    <cellStyle name="常规 6 4 4 2 6 2" xfId="33850"/>
    <cellStyle name="常规 7 7 2 2 2 3" xfId="33851"/>
    <cellStyle name="常规 6 5 6 5 2" xfId="33852"/>
    <cellStyle name="常规 3 2 2 11 2" xfId="33853"/>
    <cellStyle name="常规 6 4 4 2 6 2 2" xfId="33854"/>
    <cellStyle name="常规 2 2 8 2 2 5" xfId="33855"/>
    <cellStyle name="常规 15 5 2 2 2" xfId="33856"/>
    <cellStyle name="常规 20 5 2 2 2" xfId="33857"/>
    <cellStyle name="输入 2 2 4 5" xfId="33858"/>
    <cellStyle name="强调文字颜色 3 2 6 3 2 2" xfId="33859"/>
    <cellStyle name="常规 8 2 2 2 3 5 2" xfId="33860"/>
    <cellStyle name="常规 6 4 4 2 8" xfId="33861"/>
    <cellStyle name="常规 9 6 5 2" xfId="33862"/>
    <cellStyle name="常规 7 3 3 4 6 2 2" xfId="33863"/>
    <cellStyle name="常规 6 5 3 3 5 3" xfId="33864"/>
    <cellStyle name="常规 58 2 3" xfId="33865"/>
    <cellStyle name="常规 63 2 3" xfId="33866"/>
    <cellStyle name="好 3 2 2 2" xfId="33867"/>
    <cellStyle name="常规 6 6 2 3 2 2 3" xfId="33868"/>
    <cellStyle name="常规 6 4 4 3" xfId="33869"/>
    <cellStyle name="常规 8 2 2 3 2 3 3 2 2" xfId="33870"/>
    <cellStyle name="常规 12 2 2 3 2" xfId="33871"/>
    <cellStyle name="常规 3 2 3 2 3 2 2 2" xfId="33872"/>
    <cellStyle name="常规 3 2 5 2 2 5" xfId="33873"/>
    <cellStyle name="常规 6 4 4 3 4 3" xfId="33874"/>
    <cellStyle name="常规 8 2 2 3 2 6 2" xfId="33875"/>
    <cellStyle name="常规 6 5 3 3 8" xfId="33876"/>
    <cellStyle name="常规 3 2 5 2 3 4" xfId="33877"/>
    <cellStyle name="常规 6 4 4 3 5 2" xfId="33878"/>
    <cellStyle name="强调文字颜色 3 2 2 4 6" xfId="33879"/>
    <cellStyle name="常规 6 4 4 3 6" xfId="33880"/>
    <cellStyle name="常规 12 2 3 3 2" xfId="33881"/>
    <cellStyle name="常规 6 4 4 4 4 3" xfId="33882"/>
    <cellStyle name="强调文字颜色 3 2 3 6 2 2" xfId="33883"/>
    <cellStyle name="常规 6 4 5 5 2 2" xfId="33884"/>
    <cellStyle name="常规 6 4 7 5 2" xfId="33885"/>
    <cellStyle name="常规 6 3 3 2 4 2 3" xfId="33886"/>
    <cellStyle name="常规 6 4 2 5 3 2 2" xfId="33887"/>
    <cellStyle name="常规 6 5 11" xfId="33888"/>
    <cellStyle name="常规 7 3 2 3 8 2 2" xfId="33889"/>
    <cellStyle name="常规 16 2 3 4" xfId="33890"/>
    <cellStyle name="常规 21 2 3 4" xfId="33891"/>
    <cellStyle name="常规 6 6 8 2 2" xfId="33892"/>
    <cellStyle name="常规 2 2 3 3 3 2 2" xfId="33893"/>
    <cellStyle name="常规 8 2 11" xfId="33894"/>
    <cellStyle name="常规 6 5 2 2 2 2 2 3" xfId="33895"/>
    <cellStyle name="常规 6 6 5 2 2 3" xfId="33896"/>
    <cellStyle name="汇总 2 2 6" xfId="33897"/>
    <cellStyle name="强调文字颜色 5 2 2 4 4 2" xfId="33898"/>
    <cellStyle name="常规 6 5 2 2 2 2 3 2 3" xfId="33899"/>
    <cellStyle name="常规 6 5 2 2 2 2 3 3" xfId="33900"/>
    <cellStyle name="常规 28 2 2 3 2" xfId="33901"/>
    <cellStyle name="常规 33 2 2 3 2" xfId="33902"/>
    <cellStyle name="常规 7 3 2 2 2 2 6" xfId="33903"/>
    <cellStyle name="计算 2 2 8 3" xfId="33904"/>
    <cellStyle name="常规 6 6 5 2 4 3" xfId="33905"/>
    <cellStyle name="汇总 2 4 6" xfId="33906"/>
    <cellStyle name="常规 30 8 2 2" xfId="33907"/>
    <cellStyle name="常规 3 4 2 3 4 3" xfId="33908"/>
    <cellStyle name="强调文字颜色 4 2 3 2 2 2" xfId="33909"/>
    <cellStyle name="常规 6 5 2 2 2 3" xfId="33910"/>
    <cellStyle name="常规 8 5 2 2 2" xfId="33911"/>
    <cellStyle name="常规 6 5 2 2 2 3 2" xfId="33912"/>
    <cellStyle name="常规 7 2 6 3" xfId="33913"/>
    <cellStyle name="常规 6 5 2 2 2 3 2 2" xfId="33914"/>
    <cellStyle name="常规 6 5 2 2 2 3 2 3" xfId="33915"/>
    <cellStyle name="强调文字颜色 1 2 3 10" xfId="33916"/>
    <cellStyle name="常规 6 5 2 2 2 8" xfId="33917"/>
    <cellStyle name="常规 8 5 2 8" xfId="33918"/>
    <cellStyle name="常规 6 5 2 2 2 9" xfId="33919"/>
    <cellStyle name="常规 6 5 2 2 3 2 2" xfId="33920"/>
    <cellStyle name="检查单元格 2 3 3 6" xfId="33921"/>
    <cellStyle name="常规 6 5 2 2 3 2 2 3" xfId="33922"/>
    <cellStyle name="常规 6 5 2 2 3 2 3 3" xfId="33923"/>
    <cellStyle name="警告文本 2 2 4 2 2" xfId="33924"/>
    <cellStyle name="常规 6 5 2 2 3 2 4 3" xfId="33925"/>
    <cellStyle name="常规 6 5 2 2 3 3" xfId="33926"/>
    <cellStyle name="强调文字颜色 4 2 3 2 3 2 2" xfId="33927"/>
    <cellStyle name="强调文字颜色 1 2 2 5 3" xfId="33928"/>
    <cellStyle name="常规 8 5 3 2 2" xfId="33929"/>
    <cellStyle name="常规 6 5 2 2 3 3 2" xfId="33930"/>
    <cellStyle name="强调文字颜色 1 2 2 5 4" xfId="33931"/>
    <cellStyle name="常规 8 5 3 2 3" xfId="33932"/>
    <cellStyle name="常规 6 5 2 2 3 3 3" xfId="33933"/>
    <cellStyle name="常规 2 3 2 2 2 3 5" xfId="33934"/>
    <cellStyle name="常规 7 2 7 2 2" xfId="33935"/>
    <cellStyle name="强调文字颜色 4 2 11 2 2" xfId="33936"/>
    <cellStyle name="常规 6 5 2 2 4 2 2 2" xfId="33937"/>
    <cellStyle name="常规 8 5 3 6 2 2" xfId="33938"/>
    <cellStyle name="常规 2 3 4 3 5 2 2" xfId="33939"/>
    <cellStyle name="常规 7 3 5 3 2 3" xfId="33940"/>
    <cellStyle name="常规 7 2 3 3 2 7 2" xfId="33941"/>
    <cellStyle name="常规 20 3 4" xfId="33942"/>
    <cellStyle name="常规 15 3 4" xfId="33943"/>
    <cellStyle name="常规 4 2 3 3 2 2" xfId="33944"/>
    <cellStyle name="强调文字颜色 4 2 3 2 4 2" xfId="33945"/>
    <cellStyle name="常规 8 2 5 7 2 2" xfId="33946"/>
    <cellStyle name="常规 7 2 6 3 2 2 2" xfId="33947"/>
    <cellStyle name="常规 7 3 2 2 9" xfId="33948"/>
    <cellStyle name="强调文字颜色 4 2 12" xfId="33949"/>
    <cellStyle name="常规 6 5 2 2 4 3" xfId="33950"/>
    <cellStyle name="常规 3 2 2 4 2 6" xfId="33951"/>
    <cellStyle name="链接单元格 2 2 10" xfId="33952"/>
    <cellStyle name="常规 8 5 3 7 2" xfId="33953"/>
    <cellStyle name="常规 4 2 3 4 2" xfId="33954"/>
    <cellStyle name="常规 27 7 2 2" xfId="33955"/>
    <cellStyle name="常规 32 7 2 2" xfId="33956"/>
    <cellStyle name="强调文字颜色 1 2 2 2 3 5" xfId="33957"/>
    <cellStyle name="常规 7 3 3 3 3 3 2" xfId="33958"/>
    <cellStyle name="常规 6 4 2 2 3 2 6" xfId="33959"/>
    <cellStyle name="常规 6 5 2 2 4 5" xfId="33960"/>
    <cellStyle name="常规 8 2 6 2 3 2 2" xfId="33961"/>
    <cellStyle name="常规 7 4 5 2 3 2 2" xfId="33962"/>
    <cellStyle name="常规 7 3 2 3 8" xfId="33963"/>
    <cellStyle name="40% - 强调文字颜色 2 2 3 3 4 2" xfId="33964"/>
    <cellStyle name="常规 2 2 2 2 2 3 2 2 2" xfId="33965"/>
    <cellStyle name="注释 2 2 7 3" xfId="33966"/>
    <cellStyle name="常规 7 3 2 3 8 2" xfId="33967"/>
    <cellStyle name="注释 2 10 3" xfId="33968"/>
    <cellStyle name="常规 7 2 4 3 4 5 2" xfId="33969"/>
    <cellStyle name="常规 7 2 3 8" xfId="33970"/>
    <cellStyle name="常规 6 5 2 2 5 2 2" xfId="33971"/>
    <cellStyle name="常规 3 11 2 3" xfId="33972"/>
    <cellStyle name="常规 7 3 3 8" xfId="33973"/>
    <cellStyle name="常规 6 5 2 2 6 2 2" xfId="33974"/>
    <cellStyle name="常规 9 5 3 3 4" xfId="33975"/>
    <cellStyle name="常规 6 10 3 9" xfId="33976"/>
    <cellStyle name="常规 6 11 4 4 3" xfId="33977"/>
    <cellStyle name="常规 6 5 2 2 7 2" xfId="33978"/>
    <cellStyle name="常规 3 12 2 3" xfId="33979"/>
    <cellStyle name="常规 7 5 7 2" xfId="33980"/>
    <cellStyle name="常规 7 4 3 8" xfId="33981"/>
    <cellStyle name="常规 6 5 2 2 7 2 2" xfId="33982"/>
    <cellStyle name="常规 7 5 3 10 2 2" xfId="33983"/>
    <cellStyle name="常规 5 3 8 2 2" xfId="33984"/>
    <cellStyle name="常规 3 2 2 3 3 3 3" xfId="33985"/>
    <cellStyle name="常规 7 2 6 2 7 2 2" xfId="33986"/>
    <cellStyle name="常规 3 3 2 2" xfId="33987"/>
    <cellStyle name="常规 22 4 3 6" xfId="33988"/>
    <cellStyle name="常规 17 4 3 6" xfId="33989"/>
    <cellStyle name="常规 6 5 2 5 2 3" xfId="33990"/>
    <cellStyle name="常规 21 4 2 2 5 3" xfId="33991"/>
    <cellStyle name="常规 9 5 3 3 2 2" xfId="33992"/>
    <cellStyle name="常规 9 4 2 6 3" xfId="33993"/>
    <cellStyle name="常规 8 3 2 2 6" xfId="33994"/>
    <cellStyle name="常规 6 7 3 4" xfId="33995"/>
    <cellStyle name="常规 51 4 6" xfId="33996"/>
    <cellStyle name="常规 46 4 6" xfId="33997"/>
    <cellStyle name="常规 6 5 3 2 3 4 2 2" xfId="33998"/>
    <cellStyle name="20% - 强调文字颜色 6 2 8" xfId="33999"/>
    <cellStyle name="适中" xfId="34000" builtinId="28"/>
    <cellStyle name="常规 8 2 2 2 2 3 3 2 2" xfId="34001"/>
    <cellStyle name="常规 6 5 2 3 2 2 3" xfId="34002"/>
    <cellStyle name="常规 4 2 3 2" xfId="34003"/>
    <cellStyle name="常规 6 5 2 3 2 2 4 3" xfId="34004"/>
    <cellStyle name="常规 6 5 2 3 2 3 2 2 2" xfId="34005"/>
    <cellStyle name="常规 6 3 5 2 2 3" xfId="34006"/>
    <cellStyle name="常规 2 2 4 3 4 2 2" xfId="34007"/>
    <cellStyle name="强调文字颜色 6 2 3 10" xfId="34008"/>
    <cellStyle name="常规 6 5 2 3 2 3 2 3" xfId="34009"/>
    <cellStyle name="常规 3 3 7 3 2" xfId="34010"/>
    <cellStyle name="常规 2 5 2 2 2 2" xfId="34011"/>
    <cellStyle name="常规 6 5 2 3 2 3 3 2 2" xfId="34012"/>
    <cellStyle name="强调文字颜色 4 2 3 3 3 2 2" xfId="34013"/>
    <cellStyle name="常规 8 6 3 2 2" xfId="34014"/>
    <cellStyle name="常规 6 5 2 3 3 3 2" xfId="34015"/>
    <cellStyle name="常规 8 5 3 3 4" xfId="34016"/>
    <cellStyle name="常规 8 8 4 2" xfId="34017"/>
    <cellStyle name="常规 6 5 2 5 4 3" xfId="34018"/>
    <cellStyle name="常规 6 4 4 2 3 3 2 2" xfId="34019"/>
    <cellStyle name="常规 6 5 2 5 5" xfId="34020"/>
    <cellStyle name="常规 7 6" xfId="34021"/>
    <cellStyle name="常规 6 5 2 6 4 2" xfId="34022"/>
    <cellStyle name="常规 7 3 3 2 3 4 2 2" xfId="34023"/>
    <cellStyle name="常规 53 2 8" xfId="34024"/>
    <cellStyle name="常规 48 2 8" xfId="34025"/>
    <cellStyle name="常规 3 5 4 2 2 2" xfId="34026"/>
    <cellStyle name="常规 6 5 2 6 5" xfId="34027"/>
    <cellStyle name="常规 8 6" xfId="34028"/>
    <cellStyle name="常规 6 5 2 6 5 2" xfId="34029"/>
    <cellStyle name="常规 2 4 3 2 3 2 2 2" xfId="34030"/>
    <cellStyle name="常规 3 2 2 5 5 2 2" xfId="34031"/>
    <cellStyle name="常规 6 5 2 6 6" xfId="34032"/>
    <cellStyle name="常规 6 5 2 8 2" xfId="34033"/>
    <cellStyle name="常规 6 5 2 8 2 2" xfId="34034"/>
    <cellStyle name="常规 5 5 3 4" xfId="34035"/>
    <cellStyle name="常规 6 5 3 2 2 2 2 2" xfId="34036"/>
    <cellStyle name="常规 3 3 4 3 2 2" xfId="34037"/>
    <cellStyle name="常规 6 5 3 2 2 2 3" xfId="34038"/>
    <cellStyle name="常规 6 5 3 2 2 2 3 2" xfId="34039"/>
    <cellStyle name="常规 2 5 4 6 2" xfId="34040"/>
    <cellStyle name="常规 6 6 5 6 2 2" xfId="34041"/>
    <cellStyle name="常规 5 2 7 3" xfId="34042"/>
    <cellStyle name="常规 2 19 2" xfId="34043"/>
    <cellStyle name="常规 5 5 4 4 2" xfId="34044"/>
    <cellStyle name="常规 6 5 3 2 2 2 3 2 2" xfId="34045"/>
    <cellStyle name="常规 7 7" xfId="34046"/>
    <cellStyle name="常规 6 4 2 4 3 3 2 2" xfId="34047"/>
    <cellStyle name="常规 6 5 2 6 4 3" xfId="34048"/>
    <cellStyle name="常规 7 4 4 2 2 2" xfId="34049"/>
    <cellStyle name="常规 6 5 3 2 2 2 5 2" xfId="34050"/>
    <cellStyle name="常规 3 2 4 2 2" xfId="34051"/>
    <cellStyle name="常规 8 2 2 2 2 2 2 2" xfId="34052"/>
    <cellStyle name="常规 9 5 2 2 2" xfId="34053"/>
    <cellStyle name="常规 6 5 3 2 2 3 2" xfId="34054"/>
    <cellStyle name="常规 7 7 2 3 2 3" xfId="34055"/>
    <cellStyle name="常规 8 2 2 2 2 2 2 2 2" xfId="34056"/>
    <cellStyle name="常规 4 3 2 3 4" xfId="34057"/>
    <cellStyle name="常规 3 2 2 3 3 2 2 3" xfId="34058"/>
    <cellStyle name="常规 6 5 3 2 2 3 2 3" xfId="34059"/>
    <cellStyle name="汇总 2 5 4 2 2" xfId="34060"/>
    <cellStyle name="常规 9 5 2 3 3" xfId="34061"/>
    <cellStyle name="常规 6 5 3 2 2 4 3" xfId="34062"/>
    <cellStyle name="常规 3 3 4 4 2 2" xfId="34063"/>
    <cellStyle name="常规 8 2 6 4 2" xfId="34064"/>
    <cellStyle name="常规 8 2 2 4 3 2 3" xfId="34065"/>
    <cellStyle name="强调文字颜色 2 2 2 5 3" xfId="34066"/>
    <cellStyle name="常规 9 5 3 2 2" xfId="34067"/>
    <cellStyle name="常规 6 5 3 2 3 3 2" xfId="34068"/>
    <cellStyle name="常规 9 2 2 4 2 6" xfId="34069"/>
    <cellStyle name="常规 8 2 2 2 2 3 2 3" xfId="34070"/>
    <cellStyle name="常规 7 8 2 8" xfId="34071"/>
    <cellStyle name="强调文字颜色 2 2 2 5 4" xfId="34072"/>
    <cellStyle name="常规 9 5 3 2 3" xfId="34073"/>
    <cellStyle name="常规 6 11 4 3 2" xfId="34074"/>
    <cellStyle name="常规 6 5 3 2 3 3 3" xfId="34075"/>
    <cellStyle name="常规 3 3 4 4 4 2" xfId="34076"/>
    <cellStyle name="常规 8 2 2 2 2 3 3 3" xfId="34077"/>
    <cellStyle name="常规 5 5 2 2 2 2 2" xfId="34078"/>
    <cellStyle name="常规 9 2 2 2 2 2 4 3" xfId="34079"/>
    <cellStyle name="常规 6 5 3 2 3 6" xfId="34080"/>
    <cellStyle name="常规 15 3 2 4 5 3" xfId="34081"/>
    <cellStyle name="标题 4 2 3 3" xfId="34082"/>
    <cellStyle name="常规 6 3 3 2 2 2 3" xfId="34083"/>
    <cellStyle name="常规 6 5 3 2 4 2" xfId="34084"/>
    <cellStyle name="强调文字颜色 3 2 3 2 6" xfId="34085"/>
    <cellStyle name="常规 9 5 3 3 5" xfId="34086"/>
    <cellStyle name="常规 8 2 2 2 2 4 2 2" xfId="34087"/>
    <cellStyle name="常规 7 4 2 2 9 2" xfId="34088"/>
    <cellStyle name="强调文字颜色 2 2 3 5 3" xfId="34089"/>
    <cellStyle name="常规 9 5 4 2 2" xfId="34090"/>
    <cellStyle name="常规 6 5 3 2 4 3 2" xfId="34091"/>
    <cellStyle name="常规 2 5 3 10 2" xfId="34092"/>
    <cellStyle name="常规 6 3 3 3 5 2 2" xfId="34093"/>
    <cellStyle name="常规 7 2 3 3 7" xfId="34094"/>
    <cellStyle name="常规 6 11 2 7 2" xfId="34095"/>
    <cellStyle name="常规 7 6 3 4" xfId="34096"/>
    <cellStyle name="输入 2 2 2 2 3" xfId="34097"/>
    <cellStyle name="常规 6 5 3 2 4 3 2 2" xfId="34098"/>
    <cellStyle name="常规 7 4 5 3 3 2 2" xfId="34099"/>
    <cellStyle name="强调文字颜色 2 2 5 4" xfId="34100"/>
    <cellStyle name="常规 15 2 3 2 2 5" xfId="34101"/>
    <cellStyle name="常规 2 9 2 4 3 3" xfId="34102"/>
    <cellStyle name="40% - 强调文字颜色 1 2 5 3 3" xfId="34103"/>
    <cellStyle name="常规 6 4 5 2 6" xfId="34104"/>
    <cellStyle name="常规 7 2 3 2 3" xfId="34105"/>
    <cellStyle name="强调文字颜色 3 2 9 2" xfId="34106"/>
    <cellStyle name="常规 6 7 2 2 4 4 2 2" xfId="34107"/>
    <cellStyle name="常规 4 2 6 3 3 2" xfId="34108"/>
    <cellStyle name="常规 2 5 3 4 3" xfId="34109"/>
    <cellStyle name="20% - 强调文字颜色 1 2 4 3 2" xfId="34110"/>
    <cellStyle name="常规 7 3 2 3 3 2 2 2" xfId="34111"/>
    <cellStyle name="注释 9 2" xfId="34112"/>
    <cellStyle name="注释 2 2 2 3 2 2" xfId="34113"/>
    <cellStyle name="常规 6 5 5 4 2" xfId="34114"/>
    <cellStyle name="输出 2 2 9 2 2" xfId="34115"/>
    <cellStyle name="常规 4 2 6 3 3 2 2" xfId="34116"/>
    <cellStyle name="注释 2 2 2 3 2 2 2" xfId="34117"/>
    <cellStyle name="常规 6 5 3 2 6 2 2" xfId="34118"/>
    <cellStyle name="常规 6 5 3 2 8" xfId="34119"/>
    <cellStyle name="常规 8 2 2 3 2 5 2" xfId="34120"/>
    <cellStyle name="好 2 2 6 2 2" xfId="34121"/>
    <cellStyle name="常规 7 6 3 5" xfId="34122"/>
    <cellStyle name="常规 6 5 3 2 8 2" xfId="34123"/>
    <cellStyle name="常规 8 2 2 3 2 5 2 2" xfId="34124"/>
    <cellStyle name="常规 2 3 4 2 2 2 7" xfId="34125"/>
    <cellStyle name="常规 46 2 2 3" xfId="34126"/>
    <cellStyle name="常规 51 2 2 3" xfId="34127"/>
    <cellStyle name="常规 5 2 12 2" xfId="34128"/>
    <cellStyle name="常规 7 5 3 8" xfId="34129"/>
    <cellStyle name="常规 6 5 3 3 2 2 4 2" xfId="34130"/>
    <cellStyle name="常规 46 2 2 4" xfId="34131"/>
    <cellStyle name="常规 51 2 2 4" xfId="34132"/>
    <cellStyle name="常规 7 5 3 9" xfId="34133"/>
    <cellStyle name="常规 6 5 3 3 2 2 4 3" xfId="34134"/>
    <cellStyle name="常规 8 2 8 3 2" xfId="34135"/>
    <cellStyle name="常规 3 3 4 2" xfId="34136"/>
    <cellStyle name="常规 8 2 2 2 3 2 2" xfId="34137"/>
    <cellStyle name="常规 9 6 2 2" xfId="34138"/>
    <cellStyle name="常规 6 5 3 3 2 3" xfId="34139"/>
    <cellStyle name="常规 9 6 2 2 3" xfId="34140"/>
    <cellStyle name="常规 6 5 3 3 2 3 3" xfId="34141"/>
    <cellStyle name="常规 7 2 3 2 2 3 3 3" xfId="34142"/>
    <cellStyle name="常规 6 5 3 3 3 2" xfId="34143"/>
    <cellStyle name="常规 6 5 3 3 3 2 2" xfId="34144"/>
    <cellStyle name="常规 6 5 3 3 3 2 3" xfId="34145"/>
    <cellStyle name="常规 2 5" xfId="34146"/>
    <cellStyle name="常规 3 3 5 2 2" xfId="34147"/>
    <cellStyle name="常规 2 3 2 2 3 5 2 2" xfId="34148"/>
    <cellStyle name="常规 2 3 4 2 4 5 3" xfId="34149"/>
    <cellStyle name="常规 32 2 2 3 2" xfId="34150"/>
    <cellStyle name="常规 27 2 2 3 2" xfId="34151"/>
    <cellStyle name="常规 10 10 2 6" xfId="34152"/>
    <cellStyle name="常规 9 6 2 3 5" xfId="34153"/>
    <cellStyle name="常规 8 2 2 2 3 3 2 2" xfId="34154"/>
    <cellStyle name="常规 6 5 3 3 3 3 2" xfId="34155"/>
    <cellStyle name="常规 9 6 3 3 3" xfId="34156"/>
    <cellStyle name="常规 6 5 3 3 3 4 3" xfId="34157"/>
    <cellStyle name="常规 8 2 2 2 3 4 2" xfId="34158"/>
    <cellStyle name="常规 9 6 4 2" xfId="34159"/>
    <cellStyle name="常规 3 3 4 2 2 5" xfId="34160"/>
    <cellStyle name="常规 7 4 2 2 3 4 2 3" xfId="34161"/>
    <cellStyle name="常规 6 5 3 3 4 3" xfId="34162"/>
    <cellStyle name="常规 6 4 2 2 3 6" xfId="34163"/>
    <cellStyle name="常规 8 2 2 2 3 4 2 2" xfId="34164"/>
    <cellStyle name="常规 7 2 6 2 2 3 3" xfId="34165"/>
    <cellStyle name="常规 7 4 3 2 9 2" xfId="34166"/>
    <cellStyle name="汇总 2 2 2 2" xfId="34167"/>
    <cellStyle name="常规 2 2 4 4 3 4 3" xfId="34168"/>
    <cellStyle name="常规 9 2 3 2 3 2" xfId="34169"/>
    <cellStyle name="常规 6 12 5 2 3" xfId="34170"/>
    <cellStyle name="常规 9 2 2 2 2 8" xfId="34171"/>
    <cellStyle name="常规 3 3 4 2 3 4" xfId="34172"/>
    <cellStyle name="常规 6 5 3 3 5 2" xfId="34173"/>
    <cellStyle name="常规 3 4 4 2 2" xfId="34174"/>
    <cellStyle name="常规 8 2 2 2 4 2 2 2" xfId="34175"/>
    <cellStyle name="常规 6 5 3 4 2 3 2" xfId="34176"/>
    <cellStyle name="常规 3 4 4 2 2 2" xfId="34177"/>
    <cellStyle name="常规 2 9 3 5 2" xfId="34178"/>
    <cellStyle name="常规 9 7 2 2 2 2" xfId="34179"/>
    <cellStyle name="常规 6 5 3 4 2 3 2 2" xfId="34180"/>
    <cellStyle name="常规 6 5 3 4 3 2" xfId="34181"/>
    <cellStyle name="常规 6 5 3 4 7 2" xfId="34182"/>
    <cellStyle name="常规 6 5 3 4 8" xfId="34183"/>
    <cellStyle name="常规 8 2 2 3 2 7 2" xfId="34184"/>
    <cellStyle name="常规 6 5 3 5 3 2" xfId="34185"/>
    <cellStyle name="常规 6 5 3 6 5 2" xfId="34186"/>
    <cellStyle name="常规 6 5 3 7 2" xfId="34187"/>
    <cellStyle name="常规 6 5 3 8 2" xfId="34188"/>
    <cellStyle name="常规 6 5 4 2 2" xfId="34189"/>
    <cellStyle name="常规 6 5 4 2 2 2" xfId="34190"/>
    <cellStyle name="常规 2 4 7 2 3" xfId="34191"/>
    <cellStyle name="常规 6 6 4 2 2 2 3" xfId="34192"/>
    <cellStyle name="注释 6" xfId="34193"/>
    <cellStyle name="常规 6 5 4 2 2 2 2" xfId="34194"/>
    <cellStyle name="常规 2 2 3 7 3 2" xfId="34195"/>
    <cellStyle name="常规 9 3 2 4 4" xfId="34196"/>
    <cellStyle name="常规 7 2 6 5 2" xfId="34197"/>
    <cellStyle name="常规 6 4 3 3 3 4 3" xfId="34198"/>
    <cellStyle name="常规 5 2 5 3 4" xfId="34199"/>
    <cellStyle name="40% - 强调文字颜色 2 15 2" xfId="34200"/>
    <cellStyle name="40% - 强调文字颜色 2 20 2" xfId="34201"/>
    <cellStyle name="好 2 12" xfId="34202"/>
    <cellStyle name="常规 52 2 2 3 3" xfId="34203"/>
    <cellStyle name="常规 47 2 2 3 3" xfId="34204"/>
    <cellStyle name="常规 4 2 2 6 6" xfId="34205"/>
    <cellStyle name="常规 7 5 3 2 4" xfId="34206"/>
    <cellStyle name="强调文字颜色 6 2 9 3" xfId="34207"/>
    <cellStyle name="注释 6 2" xfId="34208"/>
    <cellStyle name="常规 6 5 4 2 2 2 2 2" xfId="34209"/>
    <cellStyle name="常规 2 2 5 3 6" xfId="34210"/>
    <cellStyle name="解释性文本 2 2 3 3 3" xfId="34211"/>
    <cellStyle name="常规 8 2 2 3 2 2 3" xfId="34212"/>
    <cellStyle name="常规 7 2 3 3 2 2 2 3" xfId="34213"/>
    <cellStyle name="常规 6 7 2 2 3 3 2" xfId="34214"/>
    <cellStyle name="常规 6 6 3 2 3 4 2" xfId="34215"/>
    <cellStyle name="常规 4 2 5 2 3" xfId="34216"/>
    <cellStyle name="常规 7 3 4 4 3" xfId="34217"/>
    <cellStyle name="常规 4 5 4 2 3" xfId="34218"/>
    <cellStyle name="常规 2 3 3 6 4 2" xfId="34219"/>
    <cellStyle name="常规 6 5 4 2 8" xfId="34220"/>
    <cellStyle name="常规 8 2 2 3 3 5 2" xfId="34221"/>
    <cellStyle name="常规 6 5 4 3 2" xfId="34222"/>
    <cellStyle name="常规 6 5 4 3 2 2" xfId="34223"/>
    <cellStyle name="常规 6 5 7 5" xfId="34224"/>
    <cellStyle name="强调文字颜色 2 2 2 6" xfId="34225"/>
    <cellStyle name="常规 6 5 4 3 3 3" xfId="34226"/>
    <cellStyle name="注释 20 2" xfId="34227"/>
    <cellStyle name="注释 15 2" xfId="34228"/>
    <cellStyle name="常规 8 2 3 3 2 5 2" xfId="34229"/>
    <cellStyle name="常规 7 5 3 2 8" xfId="34230"/>
    <cellStyle name="常规 6 5 4 3 4 2" xfId="34231"/>
    <cellStyle name="常规 6 6 2 2 2 2 2 3 2" xfId="34232"/>
    <cellStyle name="常规 6 5 4 3 4 3" xfId="34233"/>
    <cellStyle name="注释 16 2" xfId="34234"/>
    <cellStyle name="常规 3 7 2 2 4 2 2" xfId="34235"/>
    <cellStyle name="常规 36 2 2 3" xfId="34236"/>
    <cellStyle name="常规 41 2 2 3" xfId="34237"/>
    <cellStyle name="常规 9 2 2 4 4 3" xfId="34238"/>
    <cellStyle name="强调文字颜色 1 2 6" xfId="34239"/>
    <cellStyle name="常规 6 5 4 4 6" xfId="34240"/>
    <cellStyle name="常规 4 3 4 6 3" xfId="34241"/>
    <cellStyle name="常规 7 2 3 4 3 5" xfId="34242"/>
    <cellStyle name="常规 6 5 5 2 2 2 2" xfId="34243"/>
    <cellStyle name="适中 2 2 6 3" xfId="34244"/>
    <cellStyle name="常规 6 5 5 2 3" xfId="34245"/>
    <cellStyle name="常规 6 6 2 3 4 4 3" xfId="34246"/>
    <cellStyle name="好 3 4 4 2" xfId="34247"/>
    <cellStyle name="常规 7 6 2 2 4 2 2" xfId="34248"/>
    <cellStyle name="常规 6 5 5 2 4 2" xfId="34249"/>
    <cellStyle name="常规 2 3 4 5 3 2" xfId="34250"/>
    <cellStyle name="注释 2 8 2" xfId="34251"/>
    <cellStyle name="解释性文本 2 3 3 5 2" xfId="34252"/>
    <cellStyle name="常规 8 2 2 4 2 4 2" xfId="34253"/>
    <cellStyle name="常规 6 5 5 2 4 3" xfId="34254"/>
    <cellStyle name="常规 6 5 5 3" xfId="34255"/>
    <cellStyle name="常规 3 13 4 2" xfId="34256"/>
    <cellStyle name="常规 6 5 5 3 2 2 2" xfId="34257"/>
    <cellStyle name="常规 6 5 5 3 3 2" xfId="34258"/>
    <cellStyle name="常规 2 3 6 4 5" xfId="34259"/>
    <cellStyle name="常规 8 2 2 4 3 3 2" xfId="34260"/>
    <cellStyle name="常规 7 4 4 2 3 4" xfId="34261"/>
    <cellStyle name="常规 9 3 2 2 2 4 2" xfId="34262"/>
    <cellStyle name="常规 6 5 5 3 3 3" xfId="34263"/>
    <cellStyle name="常规 7 6 2 2 5 2 2" xfId="34264"/>
    <cellStyle name="常规 6 5 5 3 4 2" xfId="34265"/>
    <cellStyle name="强调文字颜色 2 2 2 6 2" xfId="34266"/>
    <cellStyle name="常规 6 5 7 5 2" xfId="34267"/>
    <cellStyle name="常规 3 2 3 2 7 2" xfId="34268"/>
    <cellStyle name="常规 7 4 3 3 4 2" xfId="34269"/>
    <cellStyle name="常规 6 4 3 6 2" xfId="34270"/>
    <cellStyle name="常规 6 6 10 2 2" xfId="34271"/>
    <cellStyle name="常规 2 4 3 3 2 2 2 2" xfId="34272"/>
    <cellStyle name="常规 6 6 2 2 3 3 2" xfId="34273"/>
    <cellStyle name="常规 7 2 2 3 2 2 2 3" xfId="34274"/>
    <cellStyle name="常规 6 6 12" xfId="34275"/>
    <cellStyle name="常规 6 9 2 2 2 4 2" xfId="34276"/>
    <cellStyle name="强调文字颜色 6 2 2 2 3 2 2 2" xfId="34277"/>
    <cellStyle name="常规 8 2 2 3 6 3" xfId="34278"/>
    <cellStyle name="常规 6 6 2 10 2" xfId="34279"/>
    <cellStyle name="强调文字颜色 5 2 2 8 2" xfId="34280"/>
    <cellStyle name="常规 13 2 2" xfId="34281"/>
    <cellStyle name="常规 6 6 2 2 2 2 2" xfId="34282"/>
    <cellStyle name="常规 2 7 4 3 2 2" xfId="34283"/>
    <cellStyle name="常规 6 3 3 4 5" xfId="34284"/>
    <cellStyle name="常规 8 7 3" xfId="34285"/>
    <cellStyle name="常规 6 6 2 2 2 2 2 2 2" xfId="34286"/>
    <cellStyle name="常规 8 5 2 2 4" xfId="34287"/>
    <cellStyle name="常规 8 7 3 2" xfId="34288"/>
    <cellStyle name="常规 6 6 2 2 2 2 2 2 2 2" xfId="34289"/>
    <cellStyle name="常规 6 5 2 5 3 3" xfId="34290"/>
    <cellStyle name="常规 6 6 2 2 2 2 2 3 2 2" xfId="34291"/>
    <cellStyle name="常规 3 3 4 2 2" xfId="34292"/>
    <cellStyle name="常规 2 4 3 2" xfId="34293"/>
    <cellStyle name="常规 8 2 2 2 3 2 2 2" xfId="34294"/>
    <cellStyle name="常规 6 5 3 3 2 3 2" xfId="34295"/>
    <cellStyle name="常规 7 5 10 3" xfId="34296"/>
    <cellStyle name="常规 3 2 8 3 2 2" xfId="34297"/>
    <cellStyle name="强调文字颜色 5 2 2 8 3" xfId="34298"/>
    <cellStyle name="常规 3 7 2 2 4 3" xfId="34299"/>
    <cellStyle name="常规 9 2 2 4 2 4 2" xfId="34300"/>
    <cellStyle name="常规 6 3 3 6 5 2" xfId="34301"/>
    <cellStyle name="输出 2 6" xfId="34302"/>
    <cellStyle name="常规 6 2 2 2 2 3 4 2 2" xfId="34303"/>
    <cellStyle name="强调文字颜色 5 2 3 9" xfId="34304"/>
    <cellStyle name="常规 6 6 2 2 3 3" xfId="34305"/>
    <cellStyle name="常规 42 3 4 2 2" xfId="34306"/>
    <cellStyle name="常规 37 3 4 2 2" xfId="34307"/>
    <cellStyle name="60% - 强调文字颜色 2 2 5" xfId="34308"/>
    <cellStyle name="常规 6 6 2 2 5 3 2" xfId="34309"/>
    <cellStyle name="常规 9 2 2 4 3 3 2 2" xfId="34310"/>
    <cellStyle name="常规 6 6 3" xfId="34311"/>
    <cellStyle name="常规 6 6 2 2 5 3 2 2" xfId="34312"/>
    <cellStyle name="常规 6 6 2 2 7 2" xfId="34313"/>
    <cellStyle name="强调文字颜色 3 2 2 7" xfId="34314"/>
    <cellStyle name="常规 6 6 2 2 7 2 2" xfId="34315"/>
    <cellStyle name="强调文字颜色 3 2 2 7 2" xfId="34316"/>
    <cellStyle name="常规 6 6 2 2 8 2" xfId="34317"/>
    <cellStyle name="强调文字颜色 3 2 3 7" xfId="34318"/>
    <cellStyle name="常规 6 6 2 2 8 2 2" xfId="34319"/>
    <cellStyle name="强调文字颜色 3 2 3 7 2" xfId="34320"/>
    <cellStyle name="常规 7 3 3 4 4 3 2" xfId="34321"/>
    <cellStyle name="常规 6 6 2 2 8 3" xfId="34322"/>
    <cellStyle name="强调文字颜色 3 2 3 8" xfId="34323"/>
    <cellStyle name="常规 2 2 3 3 3 2 3 2" xfId="34324"/>
    <cellStyle name="常规 8 2 12 2" xfId="34325"/>
    <cellStyle name="常规 58 2 2 2 2" xfId="34326"/>
    <cellStyle name="常规 6 6 2 3 2 2 2 2 2" xfId="34327"/>
    <cellStyle name="常规 4 7 6 2" xfId="34328"/>
    <cellStyle name="常规 58 2 2 3" xfId="34329"/>
    <cellStyle name="常规 6 6 2 3 2 2 2 3" xfId="34330"/>
    <cellStyle name="常规 6 3 2 3 2 3" xfId="34331"/>
    <cellStyle name="常规 7 2 5 2 2 2" xfId="34332"/>
    <cellStyle name="常规 6 6 3 3 2 2 4" xfId="34333"/>
    <cellStyle name="常规 8 5 5 7 2" xfId="34334"/>
    <cellStyle name="好 3 3 2 2" xfId="34335"/>
    <cellStyle name="常规 6 6 2 3 3 2 3" xfId="34336"/>
    <cellStyle name="常规 6 6 2 3 3 3 2" xfId="34337"/>
    <cellStyle name="常规 6 6 2 3 4 2 2" xfId="34338"/>
    <cellStyle name="常规 6 6 2 3 4 3 2" xfId="34339"/>
    <cellStyle name="常规 6 12 3 4 3" xfId="34340"/>
    <cellStyle name="常规 3 4 3 2 2 5 3" xfId="34341"/>
    <cellStyle name="好 3 4 3 2" xfId="34342"/>
    <cellStyle name="常规 6 6 2 3 4 3 3" xfId="34343"/>
    <cellStyle name="常规 6 6 2 3 5 3" xfId="34344"/>
    <cellStyle name="常规 21 2 9" xfId="34345"/>
    <cellStyle name="警告文本 2 2 9 3" xfId="34346"/>
    <cellStyle name="常规 6 6 3 2 2 2 3" xfId="34347"/>
    <cellStyle name="常规 4 4 3 4" xfId="34348"/>
    <cellStyle name="常规 9 2 2 2 3 4 2 2" xfId="34349"/>
    <cellStyle name="常规 6 4 3 2 6" xfId="34350"/>
    <cellStyle name="常规 2 2 7 2 2" xfId="34351"/>
    <cellStyle name="常规 7 2 4 3 8 2" xfId="34352"/>
    <cellStyle name="常规 6 6 3 2 2 2 6" xfId="34353"/>
    <cellStyle name="强调文字颜色 2 2 2 8" xfId="34354"/>
    <cellStyle name="常规 5 2 7 3 3" xfId="34355"/>
    <cellStyle name="常规 7 3 3 3 4 2 2" xfId="34356"/>
    <cellStyle name="常规 6 4 3 3 3" xfId="34357"/>
    <cellStyle name="常规 8 2 3 2 2 2 2 3" xfId="34358"/>
    <cellStyle name="常规 2 6 5 6 2 3" xfId="34359"/>
    <cellStyle name="常规 6 4 3 2 6 3" xfId="34360"/>
    <cellStyle name="常规 2 2 2 5 2 7" xfId="34361"/>
    <cellStyle name="常规 2 4 2 5 2 2 2" xfId="34362"/>
    <cellStyle name="常规 8 2 3 2 2 3 2 2" xfId="34363"/>
    <cellStyle name="常规 2 6 5 7 2 2" xfId="34364"/>
    <cellStyle name="常规 6 6 3 2 3 3 2" xfId="34365"/>
    <cellStyle name="常规 7 2 5 3 4 6" xfId="34366"/>
    <cellStyle name="常规 2 3 4 2 8 2" xfId="34367"/>
    <cellStyle name="常规 9 2 2 3 2 2 3 2 2" xfId="34368"/>
    <cellStyle name="常规 7 2 9 3" xfId="34369"/>
    <cellStyle name="常规 6 4 4 3 2 2" xfId="34370"/>
    <cellStyle name="强调文字颜色 6 2 3 9 2 2" xfId="34371"/>
    <cellStyle name="常规 6 6 3 2 3 3 2 2" xfId="34372"/>
    <cellStyle name="强调文字颜色 6 2 3 9 3" xfId="34373"/>
    <cellStyle name="常规 8 2 3 2 2 3 2 3" xfId="34374"/>
    <cellStyle name="常规 2 6 5 7 2 3" xfId="34375"/>
    <cellStyle name="常规 6 6 3 2 3 3 3" xfId="34376"/>
    <cellStyle name="常规 7 2 3 3 2 3" xfId="34377"/>
    <cellStyle name="常规 6 6 3 2 3 5" xfId="34378"/>
    <cellStyle name="警告文本 2 4 4 2" xfId="34379"/>
    <cellStyle name="常规 8 2 3 2 2 3 5" xfId="34380"/>
    <cellStyle name="常规 6 6 3 2 3 6" xfId="34381"/>
    <cellStyle name="常规 6 6 3 2 5 3" xfId="34382"/>
    <cellStyle name="常规 7 3 4 4 5 2 2" xfId="34383"/>
    <cellStyle name="常规 2 3 5 2 3 2 2" xfId="34384"/>
    <cellStyle name="常规 8 2 3 2 2 6 2" xfId="34385"/>
    <cellStyle name="常规 15 2 3 2 6 2" xfId="34386"/>
    <cellStyle name="常规 9 2 3 6 2 2" xfId="34387"/>
    <cellStyle name="常规 6 6 3 2 6 3" xfId="34388"/>
    <cellStyle name="常规 7 4 4 6 2" xfId="34389"/>
    <cellStyle name="常规 6 6 3 2 7 2 2" xfId="34390"/>
    <cellStyle name="强调文字颜色 4 2 2 7 2" xfId="34391"/>
    <cellStyle name="常规 15 3 2 3 2 2" xfId="34392"/>
    <cellStyle name="常规 2 2 6 2 3 5 2" xfId="34393"/>
    <cellStyle name="常规 7 3 3 5 4 2 2" xfId="34394"/>
    <cellStyle name="常规 6 6 3 2 7 3" xfId="34395"/>
    <cellStyle name="强调文字颜色 4 2 2 8" xfId="34396"/>
    <cellStyle name="常规 3 2 2 2 2 4 4 2 2" xfId="34397"/>
    <cellStyle name="强调文字颜色 2 2 2 8 2 2" xfId="34398"/>
    <cellStyle name="常规 6 4 2 8 2" xfId="34399"/>
    <cellStyle name="常规 6 3 5 4 2 2" xfId="34400"/>
    <cellStyle name="常规 7 9 5 2" xfId="34401"/>
    <cellStyle name="常规 54 2 6" xfId="34402"/>
    <cellStyle name="常规 49 2 6" xfId="34403"/>
    <cellStyle name="常规 6 6 4 2 3 5" xfId="34404"/>
    <cellStyle name="常规 9 2 4 2 2 4 3" xfId="34405"/>
    <cellStyle name="常规 8 7 2" xfId="34406"/>
    <cellStyle name="常规 4 2 3 2 3 5 3" xfId="34407"/>
    <cellStyle name="常规 7 4 2 2 8 2" xfId="34408"/>
    <cellStyle name="常规 6 5 3 2 4 2 2" xfId="34409"/>
    <cellStyle name="链接单元格 2 4 3" xfId="34410"/>
    <cellStyle name="常规 7 3 2 3 2 3 2" xfId="34411"/>
    <cellStyle name="常规 7 2 2 3 4 6" xfId="34412"/>
    <cellStyle name="常规 6 8 3 2 2 3" xfId="34413"/>
    <cellStyle name="常规 6 7 2 2 2 5" xfId="34414"/>
    <cellStyle name="常规 6 6 3 3 2 2 4 2 2" xfId="34415"/>
    <cellStyle name="常规 2 10 2 3 2" xfId="34416"/>
    <cellStyle name="常规 2 3 7 2 2" xfId="34417"/>
    <cellStyle name="常规 7 2 5 3 8 2" xfId="34418"/>
    <cellStyle name="常规 2 2 2 2 2 2 2 3 6" xfId="34419"/>
    <cellStyle name="常规 6 6 3 3 2 2 6" xfId="34420"/>
    <cellStyle name="常规 9 2 3 2 3" xfId="34421"/>
    <cellStyle name="常规 7 4 2 2 2 2 2 2" xfId="34422"/>
    <cellStyle name="常规 6 5 3 3 5" xfId="34423"/>
    <cellStyle name="常规 6 6 3 3 2 3 5" xfId="34424"/>
    <cellStyle name="常规 7 5 3 11 2" xfId="34425"/>
    <cellStyle name="常规 5 3 9 2" xfId="34426"/>
    <cellStyle name="常规 7 2 3 4 2 2 2 2" xfId="34427"/>
    <cellStyle name="常规 6 6 3 3 3 4 2 2" xfId="34428"/>
    <cellStyle name="常规 6 5 5 2 2" xfId="34429"/>
    <cellStyle name="常规 6 6 3 3 4 2 2" xfId="34430"/>
    <cellStyle name="常规 5 6 2 3 2 3" xfId="34431"/>
    <cellStyle name="适中 2 2 6 2 2" xfId="34432"/>
    <cellStyle name="常规 6 5 5 2 2 2" xfId="34433"/>
    <cellStyle name="常规 11 7 5" xfId="34434"/>
    <cellStyle name="常规 6 6 3 3 4 2 2 2" xfId="34435"/>
    <cellStyle name="常规 6 5 5 3 2" xfId="34436"/>
    <cellStyle name="常规 8 2 3 2 3 4 2 2" xfId="34437"/>
    <cellStyle name="常规 6 6 3 3 4 3 2" xfId="34438"/>
    <cellStyle name="常规 8 2 3 2 3 4 3" xfId="34439"/>
    <cellStyle name="警告文本 2" xfId="34440"/>
    <cellStyle name="常规 2 2 2 2 2 2 4 5" xfId="34441"/>
    <cellStyle name="常规 2 6 6 8 3" xfId="34442"/>
    <cellStyle name="常规 7 2 3 4 3 2" xfId="34443"/>
    <cellStyle name="常规 6 6 3 3 4 4" xfId="34444"/>
    <cellStyle name="常规 5 8 2 2" xfId="34445"/>
    <cellStyle name="输出 2 2 4 3 2 2" xfId="34446"/>
    <cellStyle name="常规 2 2 5 2 3 2 2 2" xfId="34447"/>
    <cellStyle name="警告文本 3" xfId="34448"/>
    <cellStyle name="常规 9 2 3 7 2 2" xfId="34449"/>
    <cellStyle name="常规 6 6 3 3 6 3" xfId="34450"/>
    <cellStyle name="常规 2 2 2 3 6 4 3" xfId="34451"/>
    <cellStyle name="强调文字颜色 4 2 2 3 3 2" xfId="34452"/>
    <cellStyle name="强调文字颜色 2 2 2 2 8" xfId="34453"/>
    <cellStyle name="适中 2 10" xfId="34454"/>
    <cellStyle name="常规 8 2 3 2 4 3 2 2" xfId="34455"/>
    <cellStyle name="40% - 强调文字颜色 2 2 2 7 2" xfId="34456"/>
    <cellStyle name="注释 2 3 9 3" xfId="34457"/>
    <cellStyle name="常规 6 9 10 2" xfId="34458"/>
    <cellStyle name="常规 6 6 3 4 3 3 2" xfId="34459"/>
    <cellStyle name="常规 6 7 3 2 2 3" xfId="34460"/>
    <cellStyle name="常规 2 2 12 6" xfId="34461"/>
    <cellStyle name="常规 13 2 3 3" xfId="34462"/>
    <cellStyle name="常规 6 6 2 2 2 2 3 3" xfId="34463"/>
    <cellStyle name="常规 7 2 3 6" xfId="34464"/>
    <cellStyle name="好 2 2 2 2 3" xfId="34465"/>
    <cellStyle name="常规 6 6 3 4 6 2" xfId="34466"/>
    <cellStyle name="常规 3 2 8 3 2" xfId="34467"/>
    <cellStyle name="常规 6 6 3 6 3 2 2" xfId="34468"/>
    <cellStyle name="常规 2 6 4 4 3" xfId="34469"/>
    <cellStyle name="强调文字颜色 6 2 2 3 2" xfId="34470"/>
    <cellStyle name="常规 6 6 3 8" xfId="34471"/>
    <cellStyle name="注释 5" xfId="34472"/>
    <cellStyle name="常规 6 6 4 2 2 2 2" xfId="34473"/>
    <cellStyle name="常规 2 2 6 2 3 3 2" xfId="34474"/>
    <cellStyle name="常规 4 2 2 2 2 3 5 2" xfId="34475"/>
    <cellStyle name="注释 5 2" xfId="34476"/>
    <cellStyle name="常规 6 6 4 2 2 2 2 2" xfId="34477"/>
    <cellStyle name="检查单元格 2 2 3 3 2" xfId="34478"/>
    <cellStyle name="强调文字颜色 1 2 2 4 2 2" xfId="34479"/>
    <cellStyle name="常规 7 9 4 2" xfId="34480"/>
    <cellStyle name="常规 6 6 4 2 2 5" xfId="34481"/>
    <cellStyle name="常规 9 2 4 2 2 3 3" xfId="34482"/>
    <cellStyle name="常规 5 3 2 2 5 2 2" xfId="34483"/>
    <cellStyle name="检查单元格 2 6 5" xfId="34484"/>
    <cellStyle name="常规 6 6 4 2 3 3 2" xfId="34485"/>
    <cellStyle name="链接单元格 2 2 2 4" xfId="34486"/>
    <cellStyle name="常规 6 2 2 2 2 2 3 4 2" xfId="34487"/>
    <cellStyle name="常规 54 2 5" xfId="34488"/>
    <cellStyle name="常规 49 2 5" xfId="34489"/>
    <cellStyle name="常规 6 6 4 2 3 4" xfId="34490"/>
    <cellStyle name="常规 9 2 4 2 2 4 2" xfId="34491"/>
    <cellStyle name="常规 7 9 2 4 2" xfId="34492"/>
    <cellStyle name="常规 6 6 4 2 5" xfId="34493"/>
    <cellStyle name="常规 7 9 2 2 2 2" xfId="34494"/>
    <cellStyle name="常规 6 6 4 2 6 2" xfId="34495"/>
    <cellStyle name="常规 6 6 4 2 6 2 2" xfId="34496"/>
    <cellStyle name="常规 2 2 6 4 6 3" xfId="34497"/>
    <cellStyle name="常规 3 2 2 5 2 4 3" xfId="34498"/>
    <cellStyle name="常规 6 6 4 2 7 2" xfId="34499"/>
    <cellStyle name="强调文字颜色 5 2 2 7" xfId="34500"/>
    <cellStyle name="强调文字颜色 2 2 2 2 8 2" xfId="34501"/>
    <cellStyle name="适中 2 10 2" xfId="34502"/>
    <cellStyle name="常规 6 6 3 4 3 3 2 2" xfId="34503"/>
    <cellStyle name="常规 6 6 4 3 2 2" xfId="34504"/>
    <cellStyle name="常规 6 6 4 3 3 2" xfId="34505"/>
    <cellStyle name="常规 6 6 4 3 4 2" xfId="34506"/>
    <cellStyle name="常规 6 6 5 2 2" xfId="34507"/>
    <cellStyle name="好 2 6 8" xfId="34508"/>
    <cellStyle name="常规 2 10" xfId="34509"/>
    <cellStyle name="常规 32 2 3 5 2" xfId="34510"/>
    <cellStyle name="常规 5 4 3 4 2 2" xfId="34511"/>
    <cellStyle name="常规 4 5 2 2" xfId="34512"/>
    <cellStyle name="常规 6 6 5 2 5 2" xfId="34513"/>
    <cellStyle name="汇总 2 5 5" xfId="34514"/>
    <cellStyle name="常规 6 2 3 3 3 5" xfId="34515"/>
    <cellStyle name="常规 11 6 2 2 4" xfId="34516"/>
    <cellStyle name="常规 4 2 2 5 4 3" xfId="34517"/>
    <cellStyle name="常规 6 6 5 3 4 2" xfId="34518"/>
    <cellStyle name="常规 6 6 6 3" xfId="34519"/>
    <cellStyle name="强调文字颜色 6 2 2 4 3 2 2" xfId="34520"/>
    <cellStyle name="常规 6 6 6 5" xfId="34521"/>
    <cellStyle name="常规 6 6 8 3" xfId="34522"/>
    <cellStyle name="输入 2 2 6" xfId="34523"/>
    <cellStyle name="常规 6 7 10" xfId="34524"/>
    <cellStyle name="常规 6 7 2 2 2 2 2 2" xfId="34525"/>
    <cellStyle name="强调文字颜色 4 2 3 3 4 3" xfId="34526"/>
    <cellStyle name="强调文字颜色 1 2 2 2 3 4 2" xfId="34527"/>
    <cellStyle name="常规 9 5 3 3 6" xfId="34528"/>
    <cellStyle name="常规 6 9 3 3 2 2 2" xfId="34529"/>
    <cellStyle name="常规 6 7 2 2 2 2 2 3" xfId="34530"/>
    <cellStyle name="常规 6 7 2 2 2 2 3" xfId="34531"/>
    <cellStyle name="常规 6 7 2 2 2 2 3 2" xfId="34532"/>
    <cellStyle name="强调文字颜色 2 2 7 3" xfId="34533"/>
    <cellStyle name="常规 6 7 2 2 2 3 2 2" xfId="34534"/>
    <cellStyle name="常规 6 9 3 3 3 2 2" xfId="34535"/>
    <cellStyle name="常规 6 7 2 2 2 3 2 3" xfId="34536"/>
    <cellStyle name="常规 9 4 2 2 5 2" xfId="34537"/>
    <cellStyle name="常规 15 2 6 3 2" xfId="34538"/>
    <cellStyle name="常规 4 2 4 2 6" xfId="34539"/>
    <cellStyle name="常规 6 7 2 2 2 3 5" xfId="34540"/>
    <cellStyle name="常规 6 7 2 2 3 2 3" xfId="34541"/>
    <cellStyle name="常规 6 7 2 2 3 3" xfId="34542"/>
    <cellStyle name="常规 6 6 3 2 2 2" xfId="34543"/>
    <cellStyle name="强调文字颜色 6 2 2 8" xfId="34544"/>
    <cellStyle name="常规 2 4 4 3 2 2 2 2" xfId="34545"/>
    <cellStyle name="常规 3 3 3 4 5 2 2" xfId="34546"/>
    <cellStyle name="常规 6 7 2 2 3 4" xfId="34547"/>
    <cellStyle name="注释 2 5 3 2 2" xfId="34548"/>
    <cellStyle name="常规 7 3 2 3 2 3" xfId="34549"/>
    <cellStyle name="常规 6 7 2 2 3 5" xfId="34550"/>
    <cellStyle name="注释 2 2 2 3" xfId="34551"/>
    <cellStyle name="常规 6 7 2 2 4 4" xfId="34552"/>
    <cellStyle name="注释 2 2 2 4" xfId="34553"/>
    <cellStyle name="常规 7 3 2 3 3 3" xfId="34554"/>
    <cellStyle name="常规 6 7 2 2 4 5" xfId="34555"/>
    <cellStyle name="常规 6 9 5 5 2" xfId="34556"/>
    <cellStyle name="常规 5 5 3 6" xfId="34557"/>
    <cellStyle name="常规 6 7 2 2 6 3" xfId="34558"/>
    <cellStyle name="常规 6 7 2 2 7 2" xfId="34559"/>
    <cellStyle name="常规 5 5 4 6" xfId="34560"/>
    <cellStyle name="常规 6 7 2 2 7 3" xfId="34561"/>
    <cellStyle name="常规 6 7 2 2 8" xfId="34562"/>
    <cellStyle name="常规 6 7 2 2 8 2" xfId="34563"/>
    <cellStyle name="常规 7 3 3 3 2 3 6" xfId="34564"/>
    <cellStyle name="常规 3 2 3 3 3 3" xfId="34565"/>
    <cellStyle name="常规 6 7 2 2 8 2 2" xfId="34566"/>
    <cellStyle name="常规 6 5 2 2 2 3 3" xfId="34567"/>
    <cellStyle name="常规 9 4 2 5 2 2" xfId="34568"/>
    <cellStyle name="常规 8 3 4 6 3" xfId="34569"/>
    <cellStyle name="常规 6 7 2 3 2" xfId="34570"/>
    <cellStyle name="常规 4 3 2 4 2" xfId="34571"/>
    <cellStyle name="常规 7 2 4 3 4 2 2 2" xfId="34572"/>
    <cellStyle name="常规 6 7 2 3 2 2" xfId="34573"/>
    <cellStyle name="常规 6 4 3 6 5 2" xfId="34574"/>
    <cellStyle name="强调文字颜色 4 2 3 2 5 2" xfId="34575"/>
    <cellStyle name="常规 8 3 2 4 4 2 2" xfId="34576"/>
    <cellStyle name="常规 6 7 5 2 2 2" xfId="34577"/>
    <cellStyle name="常规 6 7 2 3 2 2 3" xfId="34578"/>
    <cellStyle name="常规 6 6 3 4 6 2 2" xfId="34579"/>
    <cellStyle name="常规 6 6 7 2 2" xfId="34580"/>
    <cellStyle name="常规 4 3 2 4 3" xfId="34581"/>
    <cellStyle name="常规 6 7 2 3 2 3" xfId="34582"/>
    <cellStyle name="常规 7 12" xfId="34583"/>
    <cellStyle name="常规 4 3 2 4 4 2" xfId="34584"/>
    <cellStyle name="常规 13 2 3 6" xfId="34585"/>
    <cellStyle name="常规 6 3 3 2 4 5 2" xfId="34586"/>
    <cellStyle name="常规 2 5 4 2 2 2" xfId="34587"/>
    <cellStyle name="常规 9 3 2 2 6 2" xfId="34588"/>
    <cellStyle name="常规 7 3 2 2 3 4 2 2" xfId="34589"/>
    <cellStyle name="常规 4 3 2 4 5" xfId="34590"/>
    <cellStyle name="常规 6 5 2 2 2 6 2" xfId="34591"/>
    <cellStyle name="常规 8 5 2 5 2" xfId="34592"/>
    <cellStyle name="常规 6 7 2 3 2 5" xfId="34593"/>
    <cellStyle name="常规 7 8 2 10" xfId="34594"/>
    <cellStyle name="常规 3 8 2 4" xfId="34595"/>
    <cellStyle name="强调文字颜色 6 2 3 3 5" xfId="34596"/>
    <cellStyle name="常规 57 2 3" xfId="34597"/>
    <cellStyle name="常规 62 2 3" xfId="34598"/>
    <cellStyle name="常规 6 6 7 3 2" xfId="34599"/>
    <cellStyle name="常规 6 7 2 3 3 3" xfId="34600"/>
    <cellStyle name="常规 3 2 2 3 2" xfId="34601"/>
    <cellStyle name="常规 2 4 3 3 2 3 2 2" xfId="34602"/>
    <cellStyle name="常规 6 6 2 2 4 3 2" xfId="34603"/>
    <cellStyle name="常规 7 2 2 3 2 3 2 3" xfId="34604"/>
    <cellStyle name="常规 6 5 2 2 2 4 2" xfId="34605"/>
    <cellStyle name="强调文字颜色 1" xfId="34606" builtinId="29"/>
    <cellStyle name="常规 6 7 2 3 3 3 3" xfId="34607"/>
    <cellStyle name="常规 3 8 2 5" xfId="34608"/>
    <cellStyle name="常规 6 6 7 3 3" xfId="34609"/>
    <cellStyle name="常规 7 3 2 4 2 2" xfId="34610"/>
    <cellStyle name="常规 6 7 2 3 3 4" xfId="34611"/>
    <cellStyle name="注释 2 5 4 2 2" xfId="34612"/>
    <cellStyle name="常规 7 3 2 4 2 3" xfId="34613"/>
    <cellStyle name="常规 6 7 2 3 3 5" xfId="34614"/>
    <cellStyle name="常规 20 3" xfId="34615"/>
    <cellStyle name="常规 15 3" xfId="34616"/>
    <cellStyle name="常规 10 5 3 4 2" xfId="34617"/>
    <cellStyle name="常规 6 7 2 3 5" xfId="34618"/>
    <cellStyle name="常规 5 6 4 4 2" xfId="34619"/>
    <cellStyle name="常规 9 5 2 2 3 2 2" xfId="34620"/>
    <cellStyle name="常规 6 7 2 5 6" xfId="34621"/>
    <cellStyle name="常规 6 7 2 8" xfId="34622"/>
    <cellStyle name="常规 3 2 2 2 2 2 4 2" xfId="34623"/>
    <cellStyle name="常规 3 3 3 3 3 3" xfId="34624"/>
    <cellStyle name="常规 6 7 2 9" xfId="34625"/>
    <cellStyle name="常规 6 7 3 2 2 2 2" xfId="34626"/>
    <cellStyle name="常规 6 7 3 2 2 2 2 2" xfId="34627"/>
    <cellStyle name="常规 13 6 3" xfId="34628"/>
    <cellStyle name="常规 6 2 2 2 3 2 3 2" xfId="34629"/>
    <cellStyle name="常规 3 2 4 4 4" xfId="34630"/>
    <cellStyle name="常规 6 6 2 2 2 6 3" xfId="34631"/>
    <cellStyle name="好 2 2 6 2" xfId="34632"/>
    <cellStyle name="计算 2 2 9 2 2" xfId="34633"/>
    <cellStyle name="输入 2 2 3 3 3" xfId="34634"/>
    <cellStyle name="常规 7 3 2 2 2 2 5" xfId="34635"/>
    <cellStyle name="常规 8 2 4 2 2 2 3" xfId="34636"/>
    <cellStyle name="常规 11 3 3 2 2 2" xfId="34637"/>
    <cellStyle name="常规 3 6 5 6 3" xfId="34638"/>
    <cellStyle name="常规 6 7 3 2 2 4" xfId="34639"/>
    <cellStyle name="常规 13 6 3 2" xfId="34640"/>
    <cellStyle name="常规 6 2 2 2 3 2 3 2 2" xfId="34641"/>
    <cellStyle name="常规 6 7 3 2 3 2 2" xfId="34642"/>
    <cellStyle name="常规 8 3 2 2 4 2 2" xfId="34643"/>
    <cellStyle name="常规 6 7 3 2 2 2" xfId="34644"/>
    <cellStyle name="输入 2 2 3 4 3" xfId="34645"/>
    <cellStyle name="好 2 2 7 2" xfId="34646"/>
    <cellStyle name="常规 7 3 3 3 2 2" xfId="34647"/>
    <cellStyle name="常规 6 7 3 2 3 4" xfId="34648"/>
    <cellStyle name="常规 9 12 2 2" xfId="34649"/>
    <cellStyle name="常规 7 2 4 2 2 7" xfId="34650"/>
    <cellStyle name="汇总 2 2 2 2 4 2 2" xfId="34651"/>
    <cellStyle name="常规 7 2 3 4 2 2 4 3" xfId="34652"/>
    <cellStyle name="强调文字颜色 5 2 3 2 6" xfId="34653"/>
    <cellStyle name="常规 6 7 3 2 4 2" xfId="34654"/>
    <cellStyle name="输入 2" xfId="34655"/>
    <cellStyle name="输入 2 2 3 5 2" xfId="34656"/>
    <cellStyle name="常规 2 5 3 2 4" xfId="34657"/>
    <cellStyle name="常规 7 8 2 6" xfId="34658"/>
    <cellStyle name="常规 8 2 4 2 2 4 2" xfId="34659"/>
    <cellStyle name="常规 3 6 2 2 5 2 2" xfId="34660"/>
    <cellStyle name="常规 6 7 3 2 4 3" xfId="34661"/>
    <cellStyle name="常规 6 5 3 6" xfId="34662"/>
    <cellStyle name="常规 9 3 3 6 2 2" xfId="34663"/>
    <cellStyle name="常规 4 2 2 3 4 2 2" xfId="34664"/>
    <cellStyle name="常规 6 7 3 2 6 3" xfId="34665"/>
    <cellStyle name="常规 7 2 3 4 2 3 2 3" xfId="34666"/>
    <cellStyle name="常规 8 3 2 2 5 2 2" xfId="34667"/>
    <cellStyle name="常规 6 7 3 3 2 2" xfId="34668"/>
    <cellStyle name="强调文字颜色 1 2 2 7" xfId="34669"/>
    <cellStyle name="常规 39 4 3" xfId="34670"/>
    <cellStyle name="常规 44 4 3" xfId="34671"/>
    <cellStyle name="常规 6 7 3 3 2 2 2" xfId="34672"/>
    <cellStyle name="常规 15 2 2 3 2 3" xfId="34673"/>
    <cellStyle name="常规 20 2 2 3 2 3" xfId="34674"/>
    <cellStyle name="常规 7 10 2 2 2" xfId="34675"/>
    <cellStyle name="常规 6 3 10 3" xfId="34676"/>
    <cellStyle name="常规 5 2 3 2 2 3 3" xfId="34677"/>
    <cellStyle name="常规 45 4 3" xfId="34678"/>
    <cellStyle name="常规 50 4 3" xfId="34679"/>
    <cellStyle name="常规 6 7 3 3 3 2 2" xfId="34680"/>
    <cellStyle name="常规 6 7 3 3 5" xfId="34681"/>
    <cellStyle name="常规 8 3 2 2 8" xfId="34682"/>
    <cellStyle name="常规 6 7 3 6" xfId="34683"/>
    <cellStyle name="常规 6 7 3 8" xfId="34684"/>
    <cellStyle name="常规 6 3 2 2 2 5" xfId="34685"/>
    <cellStyle name="常规 9 2 2 2 8 2" xfId="34686"/>
    <cellStyle name="常规 4 5 2 4 2" xfId="34687"/>
    <cellStyle name="常规 9 2 2 3 7 2" xfId="34688"/>
    <cellStyle name="输出 2 5 6" xfId="34689"/>
    <cellStyle name="强调文字颜色 2 2 11 3" xfId="34690"/>
    <cellStyle name="常规 6 7 4 3 2 2" xfId="34691"/>
    <cellStyle name="常规 5 5 3 2 5" xfId="34692"/>
    <cellStyle name="常规 6 5 3 4 3 4 2" xfId="34693"/>
    <cellStyle name="常规 9 7 3 3 2" xfId="34694"/>
    <cellStyle name="常规 9 7 7" xfId="34695"/>
    <cellStyle name="常规 7 10 3 2 2" xfId="34696"/>
    <cellStyle name="常规 9 2 2 3 8" xfId="34697"/>
    <cellStyle name="常规 6 7 4 3 3" xfId="34698"/>
    <cellStyle name="常规 4 5 2 5 2" xfId="34699"/>
    <cellStyle name="常规 6 3 2 3 2 5" xfId="34700"/>
    <cellStyle name="常规 9 2 2 3 8 2" xfId="34701"/>
    <cellStyle name="常规 6 7 4 3 3 2" xfId="34702"/>
    <cellStyle name="常规 2 5 7" xfId="34703"/>
    <cellStyle name="常规 4 5 2 5 2 2" xfId="34704"/>
    <cellStyle name="常规 6 3 2 3 2 5 2" xfId="34705"/>
    <cellStyle name="常规 7 6 6" xfId="34706"/>
    <cellStyle name="常规 6 7 4 3 3 2 2" xfId="34707"/>
    <cellStyle name="汇总 2 8 2 2" xfId="34708"/>
    <cellStyle name="强调文字颜色 6 2 3 4 2" xfId="34709"/>
    <cellStyle name="检查单元格 2 2 2 2 2 2" xfId="34710"/>
    <cellStyle name="适中 2 2 9" xfId="34711"/>
    <cellStyle name="链接单元格 2 2 7 2" xfId="34712"/>
    <cellStyle name="常规 6 10 3 2 6 2 2" xfId="34713"/>
    <cellStyle name="常规 6 6 2 11" xfId="34714"/>
    <cellStyle name="常规 3 4 4 6 3" xfId="34715"/>
    <cellStyle name="常规 7 2 4 3 7 2" xfId="34716"/>
    <cellStyle name="常规 6 7 2 2 2 3 3" xfId="34717"/>
    <cellStyle name="常规 6 7 5 6" xfId="34718"/>
    <cellStyle name="常规 7 2 4 3 8 3" xfId="34719"/>
    <cellStyle name="常规 2 2 4 2 4 3 3" xfId="34720"/>
    <cellStyle name="常规 6 3 4 2 3 4" xfId="34721"/>
    <cellStyle name="常规 9 5 3 3 5 2" xfId="34722"/>
    <cellStyle name="常规 6 7 6 4" xfId="34723"/>
    <cellStyle name="好 3 10" xfId="34724"/>
    <cellStyle name="常规 5 5 9" xfId="34725"/>
    <cellStyle name="适中 2 2 2 2 3" xfId="34726"/>
    <cellStyle name="常规 6 6 3 2 2 5 2" xfId="34727"/>
    <cellStyle name="常规 4 2 4 3 3" xfId="34728"/>
    <cellStyle name="常规 6 7 2 2 2 4 2" xfId="34729"/>
    <cellStyle name="常规 6 7 6 5" xfId="34730"/>
    <cellStyle name="常规 2 3 7 3" xfId="34731"/>
    <cellStyle name="常规 2 4 2 2 2" xfId="34732"/>
    <cellStyle name="常规 6 6 3 5 6" xfId="34733"/>
    <cellStyle name="常规 2 2 2 3 3 2 2 4 3" xfId="34734"/>
    <cellStyle name="常规 6 7 7" xfId="34735"/>
    <cellStyle name="适中 2 2 3 4 2 2" xfId="34736"/>
    <cellStyle name="常规 6 3 4 2 5 2" xfId="34737"/>
    <cellStyle name="常规 6 7 8 2" xfId="34738"/>
    <cellStyle name="常规 6 7 9 2" xfId="34739"/>
    <cellStyle name="常规 2 2 6 3 8" xfId="34740"/>
    <cellStyle name="强调文字颜色 3 2 2 2 3 4 2" xfId="34741"/>
    <cellStyle name="常规 6 8 2 2 2" xfId="34742"/>
    <cellStyle name="常规 6 8 2 2 2 2 2" xfId="34743"/>
    <cellStyle name="常规 8 2 3 3 5 2" xfId="34744"/>
    <cellStyle name="常规 6 8 2 2 2 3 2 2" xfId="34745"/>
    <cellStyle name="常规 6 2 5 2 2 2 2" xfId="34746"/>
    <cellStyle name="常规 4 2 2 4 6 2 2" xfId="34747"/>
    <cellStyle name="常规 7 3 2 2 2 3 2 3" xfId="34748"/>
    <cellStyle name="常规 8 2 3 3 6" xfId="34749"/>
    <cellStyle name="常规 5 3 2 2 3 2 2 2" xfId="34750"/>
    <cellStyle name="常规 6 8 2 2 2 3 3" xfId="34751"/>
    <cellStyle name="常规 7 6 3 2 2 2" xfId="34752"/>
    <cellStyle name="常规 7 4 2 3 2 3" xfId="34753"/>
    <cellStyle name="常规 6 8 2 2 3 5" xfId="34754"/>
    <cellStyle name="常规 7 2 7 3 2 2" xfId="34755"/>
    <cellStyle name="输入 2 5 5" xfId="34756"/>
    <cellStyle name="常规 7 3 4 2 2 5 3" xfId="34757"/>
    <cellStyle name="常规 7 3 2 3 3 4 2 3" xfId="34758"/>
    <cellStyle name="常规 2 6 4 3 3 3" xfId="34759"/>
    <cellStyle name="检查单元格 2 2 7" xfId="34760"/>
    <cellStyle name="常规 2 6 4 3 2 3" xfId="34761"/>
    <cellStyle name="常规 5 3 3 4 6" xfId="34762"/>
    <cellStyle name="常规 7 3 2 3 3 5 2 3" xfId="34763"/>
    <cellStyle name="常规 7 5 3 3 3 2" xfId="34764"/>
    <cellStyle name="好 3 2 10" xfId="34765"/>
    <cellStyle name="常规 6 8 3 2 3 2" xfId="34766"/>
    <cellStyle name="常规 5 2 3 5 2 2" xfId="34767"/>
    <cellStyle name="常规 7 3 2 3 2 4 2" xfId="34768"/>
    <cellStyle name="常规 6 8 3 2 3 3" xfId="34769"/>
    <cellStyle name="强调文字颜色 6 2 3 2 6" xfId="34770"/>
    <cellStyle name="常规 6 8 3 2 4 2" xfId="34771"/>
    <cellStyle name="常规 7 2 4 4 2 2" xfId="34772"/>
    <cellStyle name="常规 6 9 2 2 3 2 3" xfId="34773"/>
    <cellStyle name="常规 9 3 3 2 5" xfId="34774"/>
    <cellStyle name="常规 6 8 3 3 2 2 2" xfId="34775"/>
    <cellStyle name="常规 6 8 3 5" xfId="34776"/>
    <cellStyle name="常规 8 3 3 2 7" xfId="34777"/>
    <cellStyle name="常规 6 8 3 6" xfId="34778"/>
    <cellStyle name="常规 8 3 3 2 8" xfId="34779"/>
    <cellStyle name="常规 5 5 2 4" xfId="34780"/>
    <cellStyle name="常规 7 2 4 4 6 2 2" xfId="34781"/>
    <cellStyle name="常规 8 3 3 3 5 2" xfId="34782"/>
    <cellStyle name="常规 6 8 4 3 2" xfId="34783"/>
    <cellStyle name="常规 6 2 7 5 2" xfId="34784"/>
    <cellStyle name="常规 6 5 8" xfId="34785"/>
    <cellStyle name="常规 3 2 3 2 2 6 3" xfId="34786"/>
    <cellStyle name="常规 6 4 2 3 4 4 3" xfId="34787"/>
    <cellStyle name="常规 8 5 8 3" xfId="34788"/>
    <cellStyle name="常规 7 2 3 4 3 5 2 3" xfId="34789"/>
    <cellStyle name="好 2 3 10" xfId="34790"/>
    <cellStyle name="常规 6 8 5 2" xfId="34791"/>
    <cellStyle name="常规 8 3 3 4 4" xfId="34792"/>
    <cellStyle name="常规 6 6 3 2 3 4 3" xfId="34793"/>
    <cellStyle name="常规 4 2 5 2 4" xfId="34794"/>
    <cellStyle name="常规 6 7 2 2 3 3 3" xfId="34795"/>
    <cellStyle name="常规 6 8 5 6" xfId="34796"/>
    <cellStyle name="常规 6 9 2 2 2 2" xfId="34797"/>
    <cellStyle name="常规 3 2 2 2 2 2 3 4 2" xfId="34798"/>
    <cellStyle name="常规 3 3 3 3 2 5 2" xfId="34799"/>
    <cellStyle name="强调文字颜色 6 2 2 2 5" xfId="34800"/>
    <cellStyle name="常规 7 8 4 4" xfId="34801"/>
    <cellStyle name="常规 6 9 2 2 2 2 2" xfId="34802"/>
    <cellStyle name="常规 7 8 2 2 5 2 3" xfId="34803"/>
    <cellStyle name="常规 7 3 3 2 2 3 2 2" xfId="34804"/>
    <cellStyle name="常规 6 9 2 2 2 3 2" xfId="34805"/>
    <cellStyle name="强调文字颜色 6 2 2 2 8 2 2" xfId="34806"/>
    <cellStyle name="常规 7 2 4 3 3 2" xfId="34807"/>
    <cellStyle name="常规 7 3 3 2 2 3 2 3" xfId="34808"/>
    <cellStyle name="常规 6 9 2 2 2 3 3" xfId="34809"/>
    <cellStyle name="常规 7 2 8 2" xfId="34810"/>
    <cellStyle name="常规 7 3 3 2 2 3 4" xfId="34811"/>
    <cellStyle name="常规 2 2 2 2 2 2 2 3 5" xfId="34812"/>
    <cellStyle name="常规 11 9 5 2" xfId="34813"/>
    <cellStyle name="强调文字颜色 6 2 2 2 3 2 3" xfId="34814"/>
    <cellStyle name="常规 6 9 2 2 2 5" xfId="34815"/>
    <cellStyle name="常规 8 5 2 2 4 2 2" xfId="34816"/>
    <cellStyle name="常规 6 7 4" xfId="34817"/>
    <cellStyle name="常规 6 9 2 2 2 6" xfId="34818"/>
    <cellStyle name="常规 6 6 3 4 7 2" xfId="34819"/>
    <cellStyle name="常规 6 9 2 2 4 2" xfId="34820"/>
    <cellStyle name="常规 9 5 2 4 2" xfId="34821"/>
    <cellStyle name="常规 7 5 10" xfId="34822"/>
    <cellStyle name="常规 6 5 3 2 2 5 2" xfId="34823"/>
    <cellStyle name="常规 26 2 2 3 2 2" xfId="34824"/>
    <cellStyle name="常规 31 2 2 3 2 2" xfId="34825"/>
    <cellStyle name="常规 8 2 2 2 2 2 4 2" xfId="34826"/>
    <cellStyle name="常规 7 2 4 2 3 4 2 2" xfId="34827"/>
    <cellStyle name="常规 7 4 3 4 2 3" xfId="34828"/>
    <cellStyle name="常规 7 2 6 2 2 6 2" xfId="34829"/>
    <cellStyle name="常规 6 7 2 3 2 3 2" xfId="34830"/>
    <cellStyle name="常规 6 9 3 2 6" xfId="34831"/>
    <cellStyle name="常规 2 2 3 5 2 2 2 2" xfId="34832"/>
    <cellStyle name="常规 8 5 4 5 2" xfId="34833"/>
    <cellStyle name="强调文字颜色 1 2 3 8 3" xfId="34834"/>
    <cellStyle name="输入 2 2 5 2" xfId="34835"/>
    <cellStyle name="常规 7 8 2 2 4" xfId="34836"/>
    <cellStyle name="常规 6 9 2 6" xfId="34837"/>
    <cellStyle name="汇总 2 3 3 2 2" xfId="34838"/>
    <cellStyle name="常规 7 3 2 9 2 2" xfId="34839"/>
    <cellStyle name="常规 6 5 3 2 2 6" xfId="34840"/>
    <cellStyle name="检查单元格 2 5 5 2" xfId="34841"/>
    <cellStyle name="常规 6 9 3 2 4 2 2" xfId="34842"/>
    <cellStyle name="常规 6 9 2 5" xfId="34843"/>
    <cellStyle name="常规 6 9 3 3 2" xfId="34844"/>
    <cellStyle name="常规 8 3 4 2 5 2" xfId="34845"/>
    <cellStyle name="强调文字颜色 2 2 2 2 4 3" xfId="34846"/>
    <cellStyle name="输入 2 2 6 2" xfId="34847"/>
    <cellStyle name="常规 6 7 10 2" xfId="34848"/>
    <cellStyle name="常规 6 9 3 6" xfId="34849"/>
    <cellStyle name="常规 9 6 2 2 4 2 2" xfId="34850"/>
    <cellStyle name="常规 6 12 3 3 3 2 2" xfId="34851"/>
    <cellStyle name="输出 2 2 4 5" xfId="34852"/>
    <cellStyle name="常规 9 2 2 2 2 2 2 2" xfId="34853"/>
    <cellStyle name="常规 6 9 5 2 2 2" xfId="34854"/>
    <cellStyle name="常规 2 2 4 2 6 2 2" xfId="34855"/>
    <cellStyle name="常规 6 3 4 4 2 3" xfId="34856"/>
    <cellStyle name="常规 6 9 5 3" xfId="34857"/>
    <cellStyle name="常规 6 9 5 3 2 2" xfId="34858"/>
    <cellStyle name="常规 6 4 4 2 2 4 2" xfId="34859"/>
    <cellStyle name="常规 9 2 2 2 2 3 2 2" xfId="34860"/>
    <cellStyle name="常规 6 6 2 4" xfId="34861"/>
    <cellStyle name="常规 6 9 5 3 2" xfId="34862"/>
    <cellStyle name="常规 8 5 2 2 3 2" xfId="34863"/>
    <cellStyle name="常规 6 5 2 2 2 3 3 2" xfId="34864"/>
    <cellStyle name="常规 7 2 7 3" xfId="34865"/>
    <cellStyle name="解释性文本 2 2 2 6 2 2" xfId="34866"/>
    <cellStyle name="强调文字颜色 2 2 2 5 3 3" xfId="34867"/>
    <cellStyle name="常规 9 5 3 2 2 3" xfId="34868"/>
    <cellStyle name="常规 6 6 3 5" xfId="34869"/>
    <cellStyle name="常规 9 2 2 2 3 4" xfId="34870"/>
    <cellStyle name="常规 8 2 4 2 2 4 2 2" xfId="34871"/>
    <cellStyle name="常规 7 8 2 6 2" xfId="34872"/>
    <cellStyle name="常规 6 9 6 4" xfId="34873"/>
    <cellStyle name="强调文字颜色 2 2 2 2 7 2" xfId="34874"/>
    <cellStyle name="常规 6 9 6 5" xfId="34875"/>
    <cellStyle name="常规 9 7 3" xfId="34876"/>
    <cellStyle name="常规 6 6 2 3 5" xfId="34877"/>
    <cellStyle name="常规 71" xfId="34878"/>
    <cellStyle name="常规 66" xfId="34879"/>
    <cellStyle name="常规 2 5 2 2 2 2 2 3" xfId="34880"/>
    <cellStyle name="常规 6 9 8 2" xfId="34881"/>
    <cellStyle name="常规 6 3 4 4 5 2" xfId="34882"/>
    <cellStyle name="常规 6 5 3 4 3 3" xfId="34883"/>
    <cellStyle name="常规 9 7 3 2" xfId="34884"/>
    <cellStyle name="常规 12 3 2 6" xfId="34885"/>
    <cellStyle name="常规 71 2" xfId="34886"/>
    <cellStyle name="常规 66 2" xfId="34887"/>
    <cellStyle name="常规 7 10 3 3" xfId="34888"/>
    <cellStyle name="常规 36 2 6 2 2" xfId="34889"/>
    <cellStyle name="常规 41 2 6 2 2" xfId="34890"/>
    <cellStyle name="常规 5 2 9 2" xfId="34891"/>
    <cellStyle name="常规 4 3 2 4 3 3" xfId="34892"/>
    <cellStyle name="常规 7 3 5 3 3 2" xfId="34893"/>
    <cellStyle name="常规 7 15" xfId="34894"/>
    <cellStyle name="常规 4 2 2 5 2" xfId="34895"/>
    <cellStyle name="常规 2 3 4 6 2 2 2" xfId="34896"/>
    <cellStyle name="常规 2 3 6 4 5 2" xfId="34897"/>
    <cellStyle name="常规 8 2 2 4 3 3 2 2" xfId="34898"/>
    <cellStyle name="常规 7 2 2 2 2 4" xfId="34899"/>
    <cellStyle name="常规 7 3 6 2 3" xfId="34900"/>
    <cellStyle name="强调文字颜色 3 2 10" xfId="34901"/>
    <cellStyle name="常规 8 2 2 3 3 3 2 2" xfId="34902"/>
    <cellStyle name="好 2 3 4 2 2" xfId="34903"/>
    <cellStyle name="常规 8 4 3 5" xfId="34904"/>
    <cellStyle name="常规 7 2 2 2 2 7 2" xfId="34905"/>
    <cellStyle name="强调文字颜色 6 2 8 3" xfId="34906"/>
    <cellStyle name="常规 9 4 3 3 2 2" xfId="34907"/>
    <cellStyle name="常规 8 4 2 6 3" xfId="34908"/>
    <cellStyle name="常规 2 3 4 11" xfId="34909"/>
    <cellStyle name="常规 9 2 3 2 8 2" xfId="34910"/>
    <cellStyle name="常规 7 2 2 2 3 4 2" xfId="34911"/>
    <cellStyle name="常规 4 2 2 6 3 2" xfId="34912"/>
    <cellStyle name="常规 7 2 2 2 3 5 2" xfId="34913"/>
    <cellStyle name="常规 9 5 3 2 4 3" xfId="34914"/>
    <cellStyle name="常规 6 6 5 5" xfId="34915"/>
    <cellStyle name="常规 4 6 2 4 2" xfId="34916"/>
    <cellStyle name="常规 7 2 3 4 4 3 2 3" xfId="34917"/>
    <cellStyle name="常规 7 2 2 2 4 4" xfId="34918"/>
    <cellStyle name="强调文字颜色 2 2 6 4 2 2" xfId="34919"/>
    <cellStyle name="常规 6 8 2 4 3 3" xfId="34920"/>
    <cellStyle name="常规 4 2 2 7 3" xfId="34921"/>
    <cellStyle name="常规 6 3 3 2 4 2 2" xfId="34922"/>
    <cellStyle name="常规 3 10 2 7 2" xfId="34923"/>
    <cellStyle name="常规 7 2 2 2 5 2 2" xfId="34924"/>
    <cellStyle name="计算 2 2 3 2 3" xfId="34925"/>
    <cellStyle name="常规 9 5 3 3 4 2 2" xfId="34926"/>
    <cellStyle name="常规 3 5 2 6" xfId="34927"/>
    <cellStyle name="常规 6 7 5 4 2" xfId="34928"/>
    <cellStyle name="常规 4 6 3 4" xfId="34929"/>
    <cellStyle name="常规 7 2 2 2 5 3" xfId="34930"/>
    <cellStyle name="常规 4 6 4 3 2" xfId="34931"/>
    <cellStyle name="常规 15 2 2 3 6 2" xfId="34932"/>
    <cellStyle name="常规 9 2 2 7 2 2" xfId="34933"/>
    <cellStyle name="注释 2 2 11 2 2" xfId="34934"/>
    <cellStyle name="常规 6 5 5 3 2 2" xfId="34935"/>
    <cellStyle name="常规 6 6 3 3 4 3 2 2" xfId="34936"/>
    <cellStyle name="常规 7 6 2 2 2 3" xfId="34937"/>
    <cellStyle name="常规 4 6 4 4" xfId="34938"/>
    <cellStyle name="强调文字颜色 6 2 2 2 4" xfId="34939"/>
    <cellStyle name="常规 7 2 2 2 6 3" xfId="34940"/>
    <cellStyle name="标题 5 2 4 2" xfId="34941"/>
    <cellStyle name="常规 6 3 3 3 2 3 2" xfId="34942"/>
    <cellStyle name="常规 7 2 2 2 9" xfId="34943"/>
    <cellStyle name="常规 7 2 6 2 2 2 2" xfId="34944"/>
    <cellStyle name="常规 3 2 2 4 2 3 5" xfId="34945"/>
    <cellStyle name="常规 8 2 2 3 7 3" xfId="34946"/>
    <cellStyle name="输入 2 4 3" xfId="34947"/>
    <cellStyle name="常规 6 6 7 2 2 2" xfId="34948"/>
    <cellStyle name="常规 4 3 2 4 3 2" xfId="34949"/>
    <cellStyle name="常规 6 6 11" xfId="34950"/>
    <cellStyle name="常规 7 2 2 3 2 2 2 2" xfId="34951"/>
    <cellStyle name="常规 52 3 3 3" xfId="34952"/>
    <cellStyle name="常规 47 3 3 3" xfId="34953"/>
    <cellStyle name="常规 6 7 2 3 2 3 2 2" xfId="34954"/>
    <cellStyle name="常规 6 6 11 2" xfId="34955"/>
    <cellStyle name="常规 7 4 3 4 4" xfId="34956"/>
    <cellStyle name="强调文字颜色 6 2 3 3 5 2" xfId="34957"/>
    <cellStyle name="常规 57 2 3 2" xfId="34958"/>
    <cellStyle name="强调文字颜色 5 2 2 2 10" xfId="34959"/>
    <cellStyle name="常规 3 3 2 3 2 2 5" xfId="34960"/>
    <cellStyle name="60% - 强调文字颜色 3 2 2 6" xfId="34961"/>
    <cellStyle name="常规 6 6 7 3 2 2" xfId="34962"/>
    <cellStyle name="常规 6 7 2 3 3 3 2" xfId="34963"/>
    <cellStyle name="常规 4 3 2 6 3" xfId="34964"/>
    <cellStyle name="注释 2 3 2 2" xfId="34965"/>
    <cellStyle name="常规 6 7 2 3 4 3" xfId="34966"/>
    <cellStyle name="常规 6 2 4 2 5 2 2" xfId="34967"/>
    <cellStyle name="链接单元格 2 2 2 6" xfId="34968"/>
    <cellStyle name="常规 7 2 2 3 2 4 2" xfId="34969"/>
    <cellStyle name="常规 4 3 2 7 3" xfId="34970"/>
    <cellStyle name="常规 6 7 2 3 5 3" xfId="34971"/>
    <cellStyle name="常规 62 4 2 2" xfId="34972"/>
    <cellStyle name="常规 57 4 2 2" xfId="34973"/>
    <cellStyle name="强调文字颜色 3 2 2 2 11" xfId="34974"/>
    <cellStyle name="常规 7 2 2 3 2 5 2" xfId="34975"/>
    <cellStyle name="强调文字颜色 3 2 2 3 5" xfId="34976"/>
    <cellStyle name="常规 9 3 2 7 2 2" xfId="34977"/>
    <cellStyle name="常规 6 7 2 3 6 3" xfId="34978"/>
    <cellStyle name="常规 7 2 2 3 2 6 2" xfId="34979"/>
    <cellStyle name="常规 6 7 2 3" xfId="34980"/>
    <cellStyle name="常规 9 4 2 5 2" xfId="34981"/>
    <cellStyle name="常规 7 2 2 3 2 6 2 2" xfId="34982"/>
    <cellStyle name="常规 7 2 4 2 3 6" xfId="34983"/>
    <cellStyle name="常规 6 10 2 2 2 2" xfId="34984"/>
    <cellStyle name="常规 7 2 2 3 4 2 2 2" xfId="34985"/>
    <cellStyle name="常规 9 2 2 5 3 2" xfId="34986"/>
    <cellStyle name="常规 4 7 2 4 2" xfId="34987"/>
    <cellStyle name="常规 7 2 2 3 4 3 2" xfId="34988"/>
    <cellStyle name="常规 7 2 2 3 4 3 2 2" xfId="34989"/>
    <cellStyle name="警告文本 2 9" xfId="34990"/>
    <cellStyle name="常规 56 5" xfId="34991"/>
    <cellStyle name="常规 61 5" xfId="34992"/>
    <cellStyle name="常规 7 2 2 3 5 2 2" xfId="34993"/>
    <cellStyle name="常规 6 10 5" xfId="34994"/>
    <cellStyle name="常规 7 6 2 3 2 3" xfId="34995"/>
    <cellStyle name="强调文字颜色 6 2 3 2 4" xfId="34996"/>
    <cellStyle name="常规 7 2 2 3 6 3" xfId="34997"/>
    <cellStyle name="常规 6 10 5 2 2" xfId="34998"/>
    <cellStyle name="强调文字颜色 6 2 3 4 3" xfId="34999"/>
    <cellStyle name="常规 7 2 2 3 8 2" xfId="35000"/>
    <cellStyle name="常规 7 2 6 2 9" xfId="35001"/>
    <cellStyle name="常规 7 2 6 2 6 2 2" xfId="35002"/>
    <cellStyle name="常规 3 2 2 2" xfId="35003"/>
    <cellStyle name="常规 17 3 3 6" xfId="35004"/>
    <cellStyle name="常规 7 2 2 4 2 3 2 2" xfId="35005"/>
    <cellStyle name="常规 4 2 4 5 2" xfId="35006"/>
    <cellStyle name="常规 4 3 4 2 3 2 2" xfId="35007"/>
    <cellStyle name="常规 29 2 3 2 3" xfId="35008"/>
    <cellStyle name="常规 34 2 3 2 3" xfId="35009"/>
    <cellStyle name="常规 8 2 2 3 2 2 5 2" xfId="35010"/>
    <cellStyle name="常规 6 6 2 3 3 6" xfId="35011"/>
    <cellStyle name="常规 7 2 2 4 2 4" xfId="35012"/>
    <cellStyle name="常规 7 2 2 4 2 4 2" xfId="35013"/>
    <cellStyle name="常规 7 2 2 4 3 3 2 2" xfId="35014"/>
    <cellStyle name="常规 7 2 2 4 3 5" xfId="35015"/>
    <cellStyle name="常规 6 3 4 2 6 2 2" xfId="35016"/>
    <cellStyle name="常规 6 7 9 2 2" xfId="35017"/>
    <cellStyle name="常规 7 2 2 4 4 2 2" xfId="35018"/>
    <cellStyle name="常规 7 2 2 4 5 2 2" xfId="35019"/>
    <cellStyle name="常规 6 6 3 2 2 2 4 2 2" xfId="35020"/>
    <cellStyle name="常规 4 8 4 3" xfId="35021"/>
    <cellStyle name="强调文字颜色 6 2 4 2 3" xfId="35022"/>
    <cellStyle name="常规 7 2 2 4 6 2" xfId="35023"/>
    <cellStyle name="好 3 3 6" xfId="35024"/>
    <cellStyle name="常规 6 2 2 2 4 3 3" xfId="35025"/>
    <cellStyle name="常规 7 2 4 4 3 2 2" xfId="35026"/>
    <cellStyle name="常规 6 5 2 2 3 8" xfId="35027"/>
    <cellStyle name="强调文字颜色 2 2 2 7 3" xfId="35028"/>
    <cellStyle name="常规 9 5 3 4 2" xfId="35029"/>
    <cellStyle name="常规 6 5 3 2 3 5 2" xfId="35030"/>
    <cellStyle name="强调文字颜色 2 2 2 2 2 2 2" xfId="35031"/>
    <cellStyle name="常规 7 2 3 12" xfId="35032"/>
    <cellStyle name="常规 7 2 7 5 2" xfId="35033"/>
    <cellStyle name="常规 6 4 3 3 4 4 3" xfId="35034"/>
    <cellStyle name="常规 7 2 3 2 2 2 2 2 2" xfId="35035"/>
    <cellStyle name="常规 9 3 3 4 4" xfId="35036"/>
    <cellStyle name="常规 7 2 3 2 2 2 3" xfId="35037"/>
    <cellStyle name="检查单元格 2 3 3 3 2 2" xfId="35038"/>
    <cellStyle name="常规 7 2 3 2 2 3" xfId="35039"/>
    <cellStyle name="常规 7 2 3 2 2 3 2 2" xfId="35040"/>
    <cellStyle name="常规 7 2 3 2 2 3 2 2 2" xfId="35041"/>
    <cellStyle name="强调文字颜色 2 2 2 2 2 2" xfId="35042"/>
    <cellStyle name="输出 2 3 5 2" xfId="35043"/>
    <cellStyle name="常规 3 3 2 4 6 2 2" xfId="35044"/>
    <cellStyle name="常规 7 2 3 2 2 3 2 3" xfId="35045"/>
    <cellStyle name="常规 6 6 2 4 8" xfId="35046"/>
    <cellStyle name="常规 7 2 3 2 3 2" xfId="35047"/>
    <cellStyle name="强调文字颜色 3 2 9 2 2" xfId="35048"/>
    <cellStyle name="常规 7 2 3 2 4 4 2 2" xfId="35049"/>
    <cellStyle name="常规 4 2 6 2 6 2" xfId="35050"/>
    <cellStyle name="常规 6 4 3 3 3 5" xfId="35051"/>
    <cellStyle name="常规 7 2 3 2 4 5 2" xfId="35052"/>
    <cellStyle name="常规 5 6 3 3" xfId="35053"/>
    <cellStyle name="常规 9 13 2" xfId="35054"/>
    <cellStyle name="常规 9 3 3 4 6" xfId="35055"/>
    <cellStyle name="常规 7 2 3 2 5 2" xfId="35056"/>
    <cellStyle name="常规 7 2 3 2 5 2 2" xfId="35057"/>
    <cellStyle name="常规 7 2 3 2 5 3" xfId="35058"/>
    <cellStyle name="常规 7 2 3 2 6 3" xfId="35059"/>
    <cellStyle name="常规 2 3 2 3 5 3" xfId="35060"/>
    <cellStyle name="常规 7 2 3 2 7 2 2" xfId="35061"/>
    <cellStyle name="常规 7 2 3 2 7 3" xfId="35062"/>
    <cellStyle name="链接单元格 2 2 6 2 2" xfId="35063"/>
    <cellStyle name="常规 7 4 4 2 4 2" xfId="35064"/>
    <cellStyle name="常规 4 2 4 2 6 3" xfId="35065"/>
    <cellStyle name="强调文字颜色 6 2 2 7" xfId="35066"/>
    <cellStyle name="检查单元格 2 3 3 4 2 2" xfId="35067"/>
    <cellStyle name="常规 30 10" xfId="35068"/>
    <cellStyle name="常规 4 2 4 2 2 3 3" xfId="35069"/>
    <cellStyle name="强调文字颜色 1 2 2 5 2 2 2" xfId="35070"/>
    <cellStyle name="常规 7 2 3 3 2 3 3 2" xfId="35071"/>
    <cellStyle name="常规 7 2 3 3 2 3 3 2 2" xfId="35072"/>
    <cellStyle name="常规 7 2 3 3 2 4 2 2" xfId="35073"/>
    <cellStyle name="常规 24 4 5 2" xfId="35074"/>
    <cellStyle name="常规 2 2 3 5 3 5" xfId="35075"/>
    <cellStyle name="警告文本 2 3 4 3" xfId="35076"/>
    <cellStyle name="常规 5 2 6 4 2 2" xfId="35077"/>
    <cellStyle name="检查单元格 2 2 4 4 2" xfId="35078"/>
    <cellStyle name="常规 7 5 10 2 2" xfId="35079"/>
    <cellStyle name="常规 7 2 3 3 2 4 3" xfId="35080"/>
    <cellStyle name="好 2 4 4 2 2 2" xfId="35081"/>
    <cellStyle name="常规 9 4 3 5 2" xfId="35082"/>
    <cellStyle name="强调文字颜色 3 2 2 2 3 5" xfId="35083"/>
    <cellStyle name="常规 7 2 3 3 2 5 2" xfId="35084"/>
    <cellStyle name="常规 7 2 3 3 2 5 3" xfId="35085"/>
    <cellStyle name="常规 8 5 3 6 3" xfId="35086"/>
    <cellStyle name="常规 6 6 3 2 4 5" xfId="35087"/>
    <cellStyle name="常规 7 2 3 3 3 3" xfId="35088"/>
    <cellStyle name="常规 7 2 3 3 3 3 2 2" xfId="35089"/>
    <cellStyle name="强调文字颜色 1 2 2 6 2 2" xfId="35090"/>
    <cellStyle name="检查单元格 2 2 5 3 2" xfId="35091"/>
    <cellStyle name="常规 9 2 3 2 3 2 2" xfId="35092"/>
    <cellStyle name="常规 7 2 8 6" xfId="35093"/>
    <cellStyle name="常规 7 2 3 3 4 3 2" xfId="35094"/>
    <cellStyle name="常规 7 2 3 3 4 5 2" xfId="35095"/>
    <cellStyle name="常规 3 3 2 2 3 7" xfId="35096"/>
    <cellStyle name="常规 7 2 3 3 5" xfId="35097"/>
    <cellStyle name="常规 9 5 2 3 2 2" xfId="35098"/>
    <cellStyle name="常规 9 3 2 6 3" xfId="35099"/>
    <cellStyle name="常规 8 2 2 2 6" xfId="35100"/>
    <cellStyle name="常规 5 7 3 4" xfId="35101"/>
    <cellStyle name="常规 7 2 3 3 5 3" xfId="35102"/>
    <cellStyle name="强调文字颜色 6 2 3 7" xfId="35103"/>
    <cellStyle name="常规 7 2 3 3 6 3" xfId="35104"/>
    <cellStyle name="常规 6 6 3 3 3 4 3" xfId="35105"/>
    <cellStyle name="常规 7 2 3 4 2 2 3" xfId="35106"/>
    <cellStyle name="常规 7 2 3 4 2 2 3 2" xfId="35107"/>
    <cellStyle name="常规 6 4 3 3 2 3 2" xfId="35108"/>
    <cellStyle name="60% - 强调文字颜色 1 2 3 6 2" xfId="35109"/>
    <cellStyle name="常规 6 5 2 2 2 4 4" xfId="35110"/>
    <cellStyle name="强调文字颜色 3" xfId="35111" builtinId="37"/>
    <cellStyle name="40% - 强调文字颜色 4 12 2" xfId="35112"/>
    <cellStyle name="常规 5 7 2 5 2" xfId="35113"/>
    <cellStyle name="输入 2 2 7 3" xfId="35114"/>
    <cellStyle name="常规 6 9 4 7" xfId="35115"/>
    <cellStyle name="常规 7 2 3 4 2 3 2" xfId="35116"/>
    <cellStyle name="常规 7 2 4 2 2 6 2 2" xfId="35117"/>
    <cellStyle name="常规 7 2 3 4 2 4 2" xfId="35118"/>
    <cellStyle name="常规 7 2 5 3 4 3 2 2" xfId="35119"/>
    <cellStyle name="常规 8 2 2 4 3" xfId="35120"/>
    <cellStyle name="常规 7 2 3 4 2 4 2 2" xfId="35121"/>
    <cellStyle name="常规 2 2 2 3 6 2 3" xfId="35122"/>
    <cellStyle name="常规 7 2 3 4 2 5" xfId="35123"/>
    <cellStyle name="常规 7 2 3 4 2 5 2" xfId="35124"/>
    <cellStyle name="常规 7 2 3 4 2 5 3" xfId="35125"/>
    <cellStyle name="输入 2 2 9 2" xfId="35126"/>
    <cellStyle name="常规 6 9 6 6" xfId="35127"/>
    <cellStyle name="常规 6 6 3 2" xfId="35128"/>
    <cellStyle name="强调文字颜色 5 2 2 3 2 2" xfId="35129"/>
    <cellStyle name="常规 7 2 3 4 2 7 3" xfId="35130"/>
    <cellStyle name="常规 7 2 3 4 3 2 2" xfId="35131"/>
    <cellStyle name="常规 2 2 2 2 2 2 4 7" xfId="35132"/>
    <cellStyle name="常规 6 6 3 3 4 6" xfId="35133"/>
    <cellStyle name="常规 7 2 3 4 3 4" xfId="35134"/>
    <cellStyle name="常规 4 3 4 6 2 2" xfId="35135"/>
    <cellStyle name="常规 7 2 3 4 3 4 2" xfId="35136"/>
    <cellStyle name="常规 7 2 3 4 3 4 2 2" xfId="35137"/>
    <cellStyle name="常规 7 2 3 4 3 5 2" xfId="35138"/>
    <cellStyle name="常规 7 2 3 4 3 5 3" xfId="35139"/>
    <cellStyle name="常规 7 3 4 2 3 4 2 3" xfId="35140"/>
    <cellStyle name="好 2 4 3 2 2 2" xfId="35141"/>
    <cellStyle name="常规 9 3 3 5 2" xfId="35142"/>
    <cellStyle name="常规 5 8 2 3" xfId="35143"/>
    <cellStyle name="常规 4 10 3" xfId="35144"/>
    <cellStyle name="注释 2 2 9" xfId="35145"/>
    <cellStyle name="常规 7 2 3 4 4 2" xfId="35146"/>
    <cellStyle name="常规 7 2 3 4 4 3" xfId="35147"/>
    <cellStyle name="常规 7 2 3 4 4 3 2 2" xfId="35148"/>
    <cellStyle name="常规 6 5 2 2 2 2 2" xfId="35149"/>
    <cellStyle name="常规 4 6 3 4 2" xfId="35150"/>
    <cellStyle name="好 2 5 4 2" xfId="35151"/>
    <cellStyle name="解释性文本 2 7" xfId="35152"/>
    <cellStyle name="常规 7 2 3 4 4 4 2 3" xfId="35153"/>
    <cellStyle name="强调文字颜色 3 2 2 2 2 3" xfId="35154"/>
    <cellStyle name="常规 7 2 3 4 4 5 2" xfId="35155"/>
    <cellStyle name="常规 7 2 3 4 5 2" xfId="35156"/>
    <cellStyle name="强调文字颜色 6 2 3 9" xfId="35157"/>
    <cellStyle name="注释 2 3 9 2" xfId="35158"/>
    <cellStyle name="常规 7 2 3 4 5 2 2" xfId="35159"/>
    <cellStyle name="常规 7 2 3 4 5 3" xfId="35160"/>
    <cellStyle name="常规 9 3 3 7 2" xfId="35161"/>
    <cellStyle name="常规 7 2 3 4 6 2" xfId="35162"/>
    <cellStyle name="常规 2 3 4 2 5 3" xfId="35163"/>
    <cellStyle name="常规 7 2 3 4 6 2 2" xfId="35164"/>
    <cellStyle name="常规 3 12 2" xfId="35165"/>
    <cellStyle name="常规 6 3 3 4 2 2 2 2" xfId="35166"/>
    <cellStyle name="常规 7 2 3 4 6 3" xfId="35167"/>
    <cellStyle name="常规 7 2 3 5 2 3 2 2" xfId="35168"/>
    <cellStyle name="注释 2 2 13" xfId="35169"/>
    <cellStyle name="常规 9 2 2 9" xfId="35170"/>
    <cellStyle name="计算 2 2 8" xfId="35171"/>
    <cellStyle name="常规 9 2 2 4 3" xfId="35172"/>
    <cellStyle name="常规 7 2 3 5 2 4 2 2" xfId="35173"/>
    <cellStyle name="常规 7 2 4 5 2 2" xfId="35174"/>
    <cellStyle name="检查单元格 2 11 2" xfId="35175"/>
    <cellStyle name="警告文本 2 3 8 3" xfId="35176"/>
    <cellStyle name="常规 6 9 2 2 3 2" xfId="35177"/>
    <cellStyle name="注释 2 10 2" xfId="35178"/>
    <cellStyle name="常规 7 2 3 7" xfId="35179"/>
    <cellStyle name="常规 7 2 2 6" xfId="35180"/>
    <cellStyle name="常规 7 2 4 11" xfId="35181"/>
    <cellStyle name="常规 7 2 3 4 3 3 2" xfId="35182"/>
    <cellStyle name="常规 7 7 3 3 2" xfId="35183"/>
    <cellStyle name="常规 8 4 2 2 5 2" xfId="35184"/>
    <cellStyle name="常规 4 3 3 2 3 2 3" xfId="35185"/>
    <cellStyle name="常规 7 2 4 2 2 4 2 2" xfId="35186"/>
    <cellStyle name="常规 7 2 3 5 2 3 2" xfId="35187"/>
    <cellStyle name="输出 2 2 4 5 2" xfId="35188"/>
    <cellStyle name="常规 7 6 4 7" xfId="35189"/>
    <cellStyle name="常规 7 2 4 2 3 3 2 2" xfId="35190"/>
    <cellStyle name="常规 3 5 2 4" xfId="35191"/>
    <cellStyle name="常规 7 2 4 2 6 2 2" xfId="35192"/>
    <cellStyle name="常规 6 6 5 3" xfId="35193"/>
    <cellStyle name="链接单元格 2 2 2 5" xfId="35194"/>
    <cellStyle name="40% - 强调文字颜色 2 13 2" xfId="35195"/>
    <cellStyle name="常规 6 6 4 2 3 3 3" xfId="35196"/>
    <cellStyle name="常规 7 2 4 2 7 2" xfId="35197"/>
    <cellStyle name="常规 7 2 4 2 7 3" xfId="35198"/>
    <cellStyle name="常规 5 2 5 2 2 3 3" xfId="35199"/>
    <cellStyle name="常规 7 2 4 2 8" xfId="35200"/>
    <cellStyle name="常规 7 2 4 2 8 2" xfId="35201"/>
    <cellStyle name="常规 6 6 2 5 2 3" xfId="35202"/>
    <cellStyle name="常规 2 2 3 6 3" xfId="35203"/>
    <cellStyle name="链接单元格 2 2 7 2 2" xfId="35204"/>
    <cellStyle name="常规 7 4 4 3 4 2" xfId="35205"/>
    <cellStyle name="常规 2 4 3 2 2 7 2" xfId="35206"/>
    <cellStyle name="常规 7 2 6 2 4 2 2" xfId="35207"/>
    <cellStyle name="常规 7 2 4 2 9" xfId="35208"/>
    <cellStyle name="常规 7 2 4 3 2" xfId="35209"/>
    <cellStyle name="常规 2 2 3 2 2 2 2 3" xfId="35210"/>
    <cellStyle name="常规 7 6 3 3 2 2" xfId="35211"/>
    <cellStyle name="常规 2 4 2 5 5 2 2" xfId="35212"/>
    <cellStyle name="常规 27 2 2 6 2" xfId="35213"/>
    <cellStyle name="常规 32 2 2 6 2" xfId="35214"/>
    <cellStyle name="常规 7 2 4 3 2 3 2 3" xfId="35215"/>
    <cellStyle name="常规 7 2 4 3 2 4 2 2" xfId="35216"/>
    <cellStyle name="常规 6 8 3" xfId="35217"/>
    <cellStyle name="常规 4 4 3 5 3" xfId="35218"/>
    <cellStyle name="汇总 2 6 2 2" xfId="35219"/>
    <cellStyle name="强调文字颜色 6 2 2 2 9" xfId="35220"/>
    <cellStyle name="常规 7 2 4 3 2 5" xfId="35221"/>
    <cellStyle name="常规 7 2 5 3 2" xfId="35222"/>
    <cellStyle name="常规 6 4 3 3 2 2 3" xfId="35223"/>
    <cellStyle name="常规 6 12 2 3 3" xfId="35224"/>
    <cellStyle name="常规 7 2 4 4 2 3 2" xfId="35225"/>
    <cellStyle name="常规 7 2 4 3 2 6 2 2" xfId="35226"/>
    <cellStyle name="常规 6 9 2 2 3 3 2 2" xfId="35227"/>
    <cellStyle name="强调文字颜色 6 2 2 2 7 2 2" xfId="35228"/>
    <cellStyle name="强调文字颜色 2 2 2 2 2 4 2 2" xfId="35229"/>
    <cellStyle name="好 2 4 6" xfId="35230"/>
    <cellStyle name="常规 6 2 2 2 3 4 3" xfId="35231"/>
    <cellStyle name="常规 7 2 4 4 3 4" xfId="35232"/>
    <cellStyle name="常规 7 2 4 3 2 7 3" xfId="35233"/>
    <cellStyle name="常规 10 3 6 4 3" xfId="35234"/>
    <cellStyle name="常规 2 3 2 2 4 2 3" xfId="35235"/>
    <cellStyle name="常规 62 3 2 2" xfId="35236"/>
    <cellStyle name="常规 57 3 2 2" xfId="35237"/>
    <cellStyle name="常规 7 2 4 3 2 8" xfId="35238"/>
    <cellStyle name="常规 7 2 4 3 2 5 2" xfId="35239"/>
    <cellStyle name="常规 14 2 2 4 4" xfId="35240"/>
    <cellStyle name="常规 7 2 4 3 3 2 2" xfId="35241"/>
    <cellStyle name="常规 4 2 2 4 2" xfId="35242"/>
    <cellStyle name="常规 7 2 4 3 3 2 2 2" xfId="35243"/>
    <cellStyle name="常规 9 2 3 2 3 5 2" xfId="35244"/>
    <cellStyle name="常规 3 2 2 4 4 3 2 2" xfId="35245"/>
    <cellStyle name="常规 3 2 4 2 3 2 3" xfId="35246"/>
    <cellStyle name="常规 7 3 3 2 2 3 3 2" xfId="35247"/>
    <cellStyle name="常规 7 4 4 3 5 2 3" xfId="35248"/>
    <cellStyle name="常规 4 2 5 2 3 4 3" xfId="35249"/>
    <cellStyle name="常规 9 2 2 2 3 2 2" xfId="35250"/>
    <cellStyle name="常规 7 2 4 3 3 3" xfId="35251"/>
    <cellStyle name="常规 9 2 2 2 3 2 2 2" xfId="35252"/>
    <cellStyle name="常规 2 2 2 3 2 3 4 3" xfId="35253"/>
    <cellStyle name="常规 4 4 3 6 2" xfId="35254"/>
    <cellStyle name="常规 9 2 2 2 3 2 3" xfId="35255"/>
    <cellStyle name="常规 7 2 4 3 3 4" xfId="35256"/>
    <cellStyle name="常规 4 2 4 4" xfId="35257"/>
    <cellStyle name="常规 2 2 5 3 7" xfId="35258"/>
    <cellStyle name="常规 8 2 2 3 2 2 4" xfId="35259"/>
    <cellStyle name="常规 7 2 4 3 3 4 2" xfId="35260"/>
    <cellStyle name="常规 3 3 2 8 3" xfId="35261"/>
    <cellStyle name="常规 6 7 3 4 4 3" xfId="35262"/>
    <cellStyle name="常规 7 2 4 3 3 5" xfId="35263"/>
    <cellStyle name="常规 7 2 4 3 3 5 2" xfId="35264"/>
    <cellStyle name="20% - 强调文字颜色 1 2 2 2 5" xfId="35265"/>
    <cellStyle name="常规 3 2 8 7" xfId="35266"/>
    <cellStyle name="常规 7 4 3 4 4 2 2" xfId="35267"/>
    <cellStyle name="常规 7 2 4 3 4" xfId="35268"/>
    <cellStyle name="常规 9 2 2 2 3 3 2 2" xfId="35269"/>
    <cellStyle name="常规 7 2 4 3 4 3 2" xfId="35270"/>
    <cellStyle name="常规 4 4 3 7" xfId="35271"/>
    <cellStyle name="常规 17 3 2 2 3 2" xfId="35272"/>
    <cellStyle name="常规 22 3 2 2 3 2" xfId="35273"/>
    <cellStyle name="常规 7 2 4 3 4 3 2 2" xfId="35274"/>
    <cellStyle name="常规 9 2 3 10" xfId="35275"/>
    <cellStyle name="常规 7 2 4 3 5" xfId="35276"/>
    <cellStyle name="常规 4 4 2 4" xfId="35277"/>
    <cellStyle name="常规 15 4 2 2 6 2" xfId="35278"/>
    <cellStyle name="常规 9 4 2 6 2 2" xfId="35279"/>
    <cellStyle name="常规 8 3 2 2 5 2" xfId="35280"/>
    <cellStyle name="常规 6 7 3 3 2" xfId="35281"/>
    <cellStyle name="常规 7 2 4 3 5 2 2" xfId="35282"/>
    <cellStyle name="常规 7 2 4 3 6" xfId="35283"/>
    <cellStyle name="常规 4 5 2 4" xfId="35284"/>
    <cellStyle name="常规 9 2 2 3 7" xfId="35285"/>
    <cellStyle name="常规 7 2 4 3 6 2 2" xfId="35286"/>
    <cellStyle name="常规 21 4 4 4 2 2" xfId="35287"/>
    <cellStyle name="40% - 强调文字颜色 3 2 2 2 2 2 2" xfId="35288"/>
    <cellStyle name="常规 9 2 2 2 3 5 2" xfId="35289"/>
    <cellStyle name="警告文本 2 3 3 2" xfId="35290"/>
    <cellStyle name="输出 2 10" xfId="35291"/>
    <cellStyle name="常规 7 2 4 3 6 3" xfId="35292"/>
    <cellStyle name="常规 7 2 4 3 7 3" xfId="35293"/>
    <cellStyle name="常规 7 2 3 2 4 3 3" xfId="35294"/>
    <cellStyle name="常规 14 6 3" xfId="35295"/>
    <cellStyle name="好 2 3 6 2" xfId="35296"/>
    <cellStyle name="常规 6 2 2 2 3 3 3 2" xfId="35297"/>
    <cellStyle name="常规 7 3 3 3 2 8 3" xfId="35298"/>
    <cellStyle name="常规 7 2 4 4 2 2 2 2" xfId="35299"/>
    <cellStyle name="常规 7 2 4 4 2 3 2 2" xfId="35300"/>
    <cellStyle name="常规 5 2 2 4 2" xfId="35301"/>
    <cellStyle name="常规 7 2 4 4 3 2 2 2" xfId="35302"/>
    <cellStyle name="常规 6 6 3 3 2 2 3 3" xfId="35303"/>
    <cellStyle name="常规 7 2 4 4 3 3 2 2" xfId="35304"/>
    <cellStyle name="常规 14 2 2 4 3" xfId="35305"/>
    <cellStyle name="常规 7 2 4 4 4 2" xfId="35306"/>
    <cellStyle name="常规 7 2 4 4 5 2" xfId="35307"/>
    <cellStyle name="常规 58 3 3 2" xfId="35308"/>
    <cellStyle name="常规 2 3 2 3 4 3 3" xfId="35309"/>
    <cellStyle name="好 3 2 3 2 2" xfId="35310"/>
    <cellStyle name="常规 7 2 4 4 5 3" xfId="35311"/>
    <cellStyle name="常规 7 2 4 4 6 2" xfId="35312"/>
    <cellStyle name="常规 7 2 4 4 3 3" xfId="35313"/>
    <cellStyle name="常规 7 2 4 3 2 7 2" xfId="35314"/>
    <cellStyle name="常规 6 3 3 4 3 2 2 2" xfId="35315"/>
    <cellStyle name="常规 58 3 4 2" xfId="35316"/>
    <cellStyle name="常规 6 6 2 3 2 3 4 2" xfId="35317"/>
    <cellStyle name="警告文本 2 2 2 2 2 3" xfId="35318"/>
    <cellStyle name="常规 2 3 2 3 4 4 3" xfId="35319"/>
    <cellStyle name="好 3 2 3 3 2" xfId="35320"/>
    <cellStyle name="常规 9 3 3 3 3 3" xfId="35321"/>
    <cellStyle name="常规 9 2 2 2 4 5 2" xfId="35322"/>
    <cellStyle name="常规 7 2 4 4 6 3" xfId="35323"/>
    <cellStyle name="常规 54" xfId="35324"/>
    <cellStyle name="常规 49" xfId="35325"/>
    <cellStyle name="常规 7 2 4 7" xfId="35326"/>
    <cellStyle name="常规 7 2 4 6 2 2" xfId="35327"/>
    <cellStyle name="注释 2 11 2" xfId="35328"/>
    <cellStyle name="常规 12 3 8" xfId="35329"/>
    <cellStyle name="常规 6 5 2 2 2 3 2 2 2" xfId="35330"/>
    <cellStyle name="常规 7 2 7 7" xfId="35331"/>
    <cellStyle name="注释 2 14 2" xfId="35332"/>
    <cellStyle name="常规 7 2 4 6 5 2" xfId="35333"/>
    <cellStyle name="常规 29 2 2 2 2" xfId="35334"/>
    <cellStyle name="常规 34 2 2 2 2" xfId="35335"/>
    <cellStyle name="常规 7 2 6 4" xfId="35336"/>
    <cellStyle name="常规 8 2 7 4" xfId="35337"/>
    <cellStyle name="强调文字颜色 1 2 2 5 4 3" xfId="35338"/>
    <cellStyle name="常规 8 5 3 2 3 3" xfId="35339"/>
    <cellStyle name="常规 6 5 2 2 3 3 3 3" xfId="35340"/>
    <cellStyle name="常规 7 4 2 4" xfId="35341"/>
    <cellStyle name="常规 7 2 7 7 2" xfId="35342"/>
    <cellStyle name="常规 7 2 4 6 5 2 2" xfId="35343"/>
    <cellStyle name="好 3 2 5 2 2" xfId="35344"/>
    <cellStyle name="常规 7 2 7 8" xfId="35345"/>
    <cellStyle name="常规 7 2 4 6 5 3" xfId="35346"/>
    <cellStyle name="常规 15 2" xfId="35347"/>
    <cellStyle name="常规 20 2" xfId="35348"/>
    <cellStyle name="常规 6 6 2 2 4 2" xfId="35349"/>
    <cellStyle name="常规 7 2 4 6 6 2" xfId="35350"/>
    <cellStyle name="常规 7 3 4 7" xfId="35351"/>
    <cellStyle name="常规 7 2 4 7 2 2" xfId="35352"/>
    <cellStyle name="常规 7 3 2 4 5 2 2" xfId="35353"/>
    <cellStyle name="常规 6 4 3 2 5 3" xfId="35354"/>
    <cellStyle name="常规 6 4 4 2 2" xfId="35355"/>
    <cellStyle name="常规 6 6 2 7" xfId="35356"/>
    <cellStyle name="常规 7 7 2 2 2 2" xfId="35357"/>
    <cellStyle name="常规 9 2 2 2 2 3 5" xfId="35358"/>
    <cellStyle name="好 2 3 9 2" xfId="35359"/>
    <cellStyle name="常规 6 3 2 3 3 5 2" xfId="35360"/>
    <cellStyle name="常规 9 2 2 3 2 2 3 2" xfId="35361"/>
    <cellStyle name="常规 6 6 3 2 2 5" xfId="35362"/>
    <cellStyle name="常规 8 2 3 2 2 2 4" xfId="35363"/>
    <cellStyle name="常规 21 2 3 2 2 2 2 2" xfId="35364"/>
    <cellStyle name="常规 7 2 5 2 3 4 2" xfId="35365"/>
    <cellStyle name="常规 6 3 2 3 3 6" xfId="35366"/>
    <cellStyle name="常规 7 6 4 6 2" xfId="35367"/>
    <cellStyle name="常规 9 2 2 3 2 2 4" xfId="35368"/>
    <cellStyle name="常规 2 2 6 3 2 4 2" xfId="35369"/>
    <cellStyle name="常规 21 2 3 2 2 2 3" xfId="35370"/>
    <cellStyle name="常规 7 2 5 2 3 5" xfId="35371"/>
    <cellStyle name="常规 7 2 5 2 6 2 2" xfId="35372"/>
    <cellStyle name="链接单元格 2 2 3" xfId="35373"/>
    <cellStyle name="常规 6 5 2 2 2 7 2" xfId="35374"/>
    <cellStyle name="常规 7 2 5 2 8" xfId="35375"/>
    <cellStyle name="常规 7 2 5 3 10 2" xfId="35376"/>
    <cellStyle name="常规 6 5 3 3 5 2 2" xfId="35377"/>
    <cellStyle name="常规 3 3 4 2 3 4 2" xfId="35378"/>
    <cellStyle name="常规 7 4 3 3 2 2" xfId="35379"/>
    <cellStyle name="常规 7 2 5 3 11" xfId="35380"/>
    <cellStyle name="常规 7 2 5 3 2 5 3" xfId="35381"/>
    <cellStyle name="强调文字颜色 1 2 2 2 3 3 2" xfId="35382"/>
    <cellStyle name="强调文字颜色 4 2 3 3 3 3" xfId="35383"/>
    <cellStyle name="常规 7 4 5 2 3 3" xfId="35384"/>
    <cellStyle name="常规 8 6 3 3" xfId="35385"/>
    <cellStyle name="常规 6 5 2 3 3 4" xfId="35386"/>
    <cellStyle name="常规 4 5 3 6 2 2" xfId="35387"/>
    <cellStyle name="常规 7 2 2 2 2 6 2" xfId="35388"/>
    <cellStyle name="常规 21 2 3 2 3 2 2 2" xfId="35389"/>
    <cellStyle name="常规 7 2 5 3 3 4 2" xfId="35390"/>
    <cellStyle name="常规 7 2 5 3 3 4 3" xfId="35391"/>
    <cellStyle name="常规 6 9 3 2 5" xfId="35392"/>
    <cellStyle name="常规 2 2 4 3 5 2 2" xfId="35393"/>
    <cellStyle name="常规 6 3 5 3 2 3" xfId="35394"/>
    <cellStyle name="常规 2 2 9 4 4" xfId="35395"/>
    <cellStyle name="常规 9 5 3 8 2" xfId="35396"/>
    <cellStyle name="常规 53 2 7" xfId="35397"/>
    <cellStyle name="常规 48 2 7" xfId="35398"/>
    <cellStyle name="常规 7 8 5 3" xfId="35399"/>
    <cellStyle name="常规 38 2 2" xfId="35400"/>
    <cellStyle name="常规 43 2 2" xfId="35401"/>
    <cellStyle name="常规 7 5 3 2 5 3" xfId="35402"/>
    <cellStyle name="常规 7 4 3 4 5 2 2" xfId="35403"/>
    <cellStyle name="常规 29 2 2 2 3" xfId="35404"/>
    <cellStyle name="常规 34 2 2 2 3" xfId="35405"/>
    <cellStyle name="常规 4 3 4 2 2 2 2" xfId="35406"/>
    <cellStyle name="常规 6 9 3 2 5 2 2" xfId="35407"/>
    <cellStyle name="常规 2 2 3 2 3 3 2 3" xfId="35408"/>
    <cellStyle name="常规 15 2 2 8 2" xfId="35409"/>
    <cellStyle name="常规 7 2 5 3 4 2 2" xfId="35410"/>
    <cellStyle name="常规 7 7 2 3 2 2" xfId="35411"/>
    <cellStyle name="常规 7 2 5 3 4 2 2 2" xfId="35412"/>
    <cellStyle name="常规 9 9 5 3" xfId="35413"/>
    <cellStyle name="常规 9 2 2 3 3 3 2 2" xfId="35414"/>
    <cellStyle name="常规 7 2 5 3 4 3 2" xfId="35415"/>
    <cellStyle name="汇总 2 3 2 3 3" xfId="35416"/>
    <cellStyle name="常规 7 7 2 4 2 2" xfId="35417"/>
    <cellStyle name="常规 7 2 5 3 4 4 2" xfId="35418"/>
    <cellStyle name="常规 7 2 5 3 4 4 2 2" xfId="35419"/>
    <cellStyle name="常规 7 2 5 3 4 5" xfId="35420"/>
    <cellStyle name="常规 6 9 2 2 7" xfId="35421"/>
    <cellStyle name="常规 6 10 9 2" xfId="35422"/>
    <cellStyle name="常规 11 3 2 4 4" xfId="35423"/>
    <cellStyle name="常规 6 9 3 2 6 2 2" xfId="35424"/>
    <cellStyle name="常规 6 2 3 2 2 2 2 2 2" xfId="35425"/>
    <cellStyle name="常规 2 2 3 2 3 4 2 3" xfId="35426"/>
    <cellStyle name="常规 15 2 3 8 2" xfId="35427"/>
    <cellStyle name="常规 7 2 5 3 5 2 2" xfId="35428"/>
    <cellStyle name="好 3 3 3 2 2" xfId="35429"/>
    <cellStyle name="常规 2 2 9 2 5" xfId="35430"/>
    <cellStyle name="常规 9 5 3 6 3" xfId="35431"/>
    <cellStyle name="常规 7 8 3 4" xfId="35432"/>
    <cellStyle name="常规 7 2 5 4 5 3" xfId="35433"/>
    <cellStyle name="常规 6 3 2 6 2 3" xfId="35434"/>
    <cellStyle name="常规 7 5 3 3 5" xfId="35435"/>
    <cellStyle name="常规 7 4 3 2 3 4 3" xfId="35436"/>
    <cellStyle name="常规 7 2 5 5 2 2" xfId="35437"/>
    <cellStyle name="强调文字颜色 2 2 2 11 2" xfId="35438"/>
    <cellStyle name="常规 6 3 2 2 8 2" xfId="35439"/>
    <cellStyle name="常规 7 9 4 3" xfId="35440"/>
    <cellStyle name="常规 7 2 5 5 6 2" xfId="35441"/>
    <cellStyle name="常规 8 2 4 7" xfId="35442"/>
    <cellStyle name="常规 7 2 5 6 2 2" xfId="35443"/>
    <cellStyle name="适中 2 2 2 2" xfId="35444"/>
    <cellStyle name="常规 3 3 3 5 3 3" xfId="35445"/>
    <cellStyle name="常规 3 2 2 2 2 4 4 2" xfId="35446"/>
    <cellStyle name="强调文字颜色 2 2 2 8 2" xfId="35447"/>
    <cellStyle name="常规 7 3 3 3 4 2 2 2" xfId="35448"/>
    <cellStyle name="解释性文本 2 2 11" xfId="35449"/>
    <cellStyle name="常规 6 4 3 3 3 2" xfId="35450"/>
    <cellStyle name="常规 24 2 3 2 2 2" xfId="35451"/>
    <cellStyle name="常规 39 2 2 4 3" xfId="35452"/>
    <cellStyle name="常规 44 2 2 4 3" xfId="35453"/>
    <cellStyle name="常规 78" xfId="35454"/>
    <cellStyle name="常规 83" xfId="35455"/>
    <cellStyle name="常规 9 3 2 7" xfId="35456"/>
    <cellStyle name="输入 2 2 2" xfId="35457"/>
    <cellStyle name="常规 6 6 3 2 2 3 3 2" xfId="35458"/>
    <cellStyle name="常规 8 5 5 3 2 2" xfId="35459"/>
    <cellStyle name="常规 7 2 5 8 2" xfId="35460"/>
    <cellStyle name="常规 8 3 3 2 3 3 3" xfId="35461"/>
    <cellStyle name="常规 6 3 3 3 2 4 2 2" xfId="35462"/>
    <cellStyle name="强调文字颜色 6 2 3 5 3" xfId="35463"/>
    <cellStyle name="常规 7 2 6 2 2 3 2 2" xfId="35464"/>
    <cellStyle name="常规 4 10 3 2" xfId="35465"/>
    <cellStyle name="注释 2 2 9 2" xfId="35466"/>
    <cellStyle name="常规 7 2 3 4 4 2 2" xfId="35467"/>
    <cellStyle name="常规 9 2 7 6" xfId="35468"/>
    <cellStyle name="检查单元格 2 2 2 2 3 3" xfId="35469"/>
    <cellStyle name="常规 7 2 6 2 2 4 2 2" xfId="35470"/>
    <cellStyle name="常规 7 2 6 2 2 5 2 2" xfId="35471"/>
    <cellStyle name="常规 6 5 2 6" xfId="35472"/>
    <cellStyle name="常规 7 8 3 6" xfId="35473"/>
    <cellStyle name="常规 8 2 4 2 2 5 2" xfId="35474"/>
    <cellStyle name="适中 2 4 4 2 2" xfId="35475"/>
    <cellStyle name="常规 6 7 3 2 5 3" xfId="35476"/>
    <cellStyle name="常规 7 2 6 2 2 7" xfId="35477"/>
    <cellStyle name="常规 7 2 2 2 2 6 3" xfId="35478"/>
    <cellStyle name="常规 2 2 9 2" xfId="35479"/>
    <cellStyle name="常规 6 3 3 3 3 3 2 2" xfId="35480"/>
    <cellStyle name="常规 6 3 3 3 3 3 3" xfId="35481"/>
    <cellStyle name="常规 2 2 2 2 3 4 2 2 2" xfId="35482"/>
    <cellStyle name="适中 3 2" xfId="35483"/>
    <cellStyle name="常规 7 2 6 2 3 2 3" xfId="35484"/>
    <cellStyle name="常规 7 2 6 2 3 3 2 3" xfId="35485"/>
    <cellStyle name="常规 6 3 3 3 3 4 3" xfId="35486"/>
    <cellStyle name="链接单元格 3" xfId="35487"/>
    <cellStyle name="常规 7 2 6 2 3 3 3" xfId="35488"/>
    <cellStyle name="常规 4 6 2 6 3" xfId="35489"/>
    <cellStyle name="注释 2 6 3 2" xfId="35490"/>
    <cellStyle name="常规 7 2 6 2 3 5" xfId="35491"/>
    <cellStyle name="常规 2 3 4 6 3 2" xfId="35492"/>
    <cellStyle name="常规 2 2 3 10 2" xfId="35493"/>
    <cellStyle name="输出 2 3 4 2 2" xfId="35494"/>
    <cellStyle name="常规 7 2 6 2 3 6" xfId="35495"/>
    <cellStyle name="常规 6 3 3 3 4 3" xfId="35496"/>
    <cellStyle name="常规 6 5 2 3 2 4" xfId="35497"/>
    <cellStyle name="常规 8 6 2 3" xfId="35498"/>
    <cellStyle name="常规 7 2 6 2 4 2" xfId="35499"/>
    <cellStyle name="常规 48 2 3 3 2 2" xfId="35500"/>
    <cellStyle name="常规 53 2 3 3 2 2" xfId="35501"/>
    <cellStyle name="常规 9 2 4 4 4 2" xfId="35502"/>
    <cellStyle name="常规 6 5 3 8 3" xfId="35503"/>
    <cellStyle name="常规 6 5 2 3 3 4 2" xfId="35504"/>
    <cellStyle name="常规 8 6 3 3 2" xfId="35505"/>
    <cellStyle name="好 2 4 4 3" xfId="35506"/>
    <cellStyle name="常规 6 3 3 3 6 3" xfId="35507"/>
    <cellStyle name="常规 7 2 6 2 6 2" xfId="35508"/>
    <cellStyle name="检查单元格 2 3 5 2 2" xfId="35509"/>
    <cellStyle name="常规 2 2 2 2 2 2 4 5 3" xfId="35510"/>
    <cellStyle name="常规 6 6 3 3 4 4 3" xfId="35511"/>
    <cellStyle name="常规 7 2 3 4 3 2 3" xfId="35512"/>
    <cellStyle name="常规 7 2 6 2 7 2" xfId="35513"/>
    <cellStyle name="好 2 6 4 3" xfId="35514"/>
    <cellStyle name="常规 4 2 2 2 2 2 4 3" xfId="35515"/>
    <cellStyle name="常规 22 4 2 3 4 2" xfId="35516"/>
    <cellStyle name="常规 7 2 6 2 7 3" xfId="35517"/>
    <cellStyle name="常规 6 5 2 2 3 7 2" xfId="35518"/>
    <cellStyle name="常规 7 2 2 2 4 3 3" xfId="35519"/>
    <cellStyle name="常规 2 4 6 2" xfId="35520"/>
    <cellStyle name="常规 7 2 6 2 8" xfId="35521"/>
    <cellStyle name="40% - 强调文字颜色 3" xfId="35522" builtinId="39"/>
    <cellStyle name="常规 7 2 6 2 8 2" xfId="35523"/>
    <cellStyle name="常规 6 3 3 4 2 3" xfId="35524"/>
    <cellStyle name="常规 7 2 6 3 2 2" xfId="35525"/>
    <cellStyle name="常规 6 3 3 4 2 3 2" xfId="35526"/>
    <cellStyle name="常规 7 3 5 3 3 2 2" xfId="35527"/>
    <cellStyle name="常规 7 2 6 3 3" xfId="35528"/>
    <cellStyle name="常规 6 3 3 4 3 3" xfId="35529"/>
    <cellStyle name="常规 7 2 6 3 3 2" xfId="35530"/>
    <cellStyle name="常规 6 3 3 4 3 3 2" xfId="35531"/>
    <cellStyle name="适中 2 11 2" xfId="35532"/>
    <cellStyle name="强调文字颜色 2 2 2 2 9 2" xfId="35533"/>
    <cellStyle name="常规 7 3 3 2 9" xfId="35534"/>
    <cellStyle name="常规 7 2 6 3 3 2 2" xfId="35535"/>
    <cellStyle name="强调文字颜色 4 2 3 3 4 2" xfId="35536"/>
    <cellStyle name="检查单元格 2 3 10" xfId="35537"/>
    <cellStyle name="常规 8 3 2 2 3 2 3" xfId="35538"/>
    <cellStyle name="常规 35 2 2 4 3" xfId="35539"/>
    <cellStyle name="常规 40 2 2 4 3" xfId="35540"/>
    <cellStyle name="常规 3 4 2 7 3" xfId="35541"/>
    <cellStyle name="常规 6 3 3 4 4 3" xfId="35542"/>
    <cellStyle name="常规 8 7 2 3" xfId="35543"/>
    <cellStyle name="常规 21 2 2 8" xfId="35544"/>
    <cellStyle name="强调文字颜色 5 2 2 2 11" xfId="35545"/>
    <cellStyle name="常规 7 2 6 3 4 2" xfId="35546"/>
    <cellStyle name="常规 5 7 6" xfId="35547"/>
    <cellStyle name="常规 2 2 4 4 2 3" xfId="35548"/>
    <cellStyle name="输出 2 7 3" xfId="35549"/>
    <cellStyle name="常规 7 4 5 3 4 2" xfId="35550"/>
    <cellStyle name="常规 7 2 6 3 4 2 2" xfId="35551"/>
    <cellStyle name="常规 7 3 4 2 9" xfId="35552"/>
    <cellStyle name="常规 7 2 6 3 4 2 3" xfId="35553"/>
    <cellStyle name="常规 39 9" xfId="35554"/>
    <cellStyle name="常规 44 9" xfId="35555"/>
    <cellStyle name="好 3 4 2 2 2" xfId="35556"/>
    <cellStyle name="常规 17 4 2 4 2 2" xfId="35557"/>
    <cellStyle name="常规 22 4 2 4 2 2" xfId="35558"/>
    <cellStyle name="常规 21 2 3 9" xfId="35559"/>
    <cellStyle name="常规 4 2 2 2 2 3 2 3" xfId="35560"/>
    <cellStyle name="常规 7 2 6 3 5 3" xfId="35561"/>
    <cellStyle name="常规 8 2 2 2 4 4 2" xfId="35562"/>
    <cellStyle name="常规 7 2 6 4 4 2 2" xfId="35563"/>
    <cellStyle name="常规 7 4 4 2 9" xfId="35564"/>
    <cellStyle name="常规 4 3 8 2 2" xfId="35565"/>
    <cellStyle name="常规 7 2 6 4 4 2 3" xfId="35566"/>
    <cellStyle name="常规 7 2 3 4 3 3 2 2" xfId="35567"/>
    <cellStyle name="常规 2 3 2 2 2 3 5 2" xfId="35568"/>
    <cellStyle name="常规 38 3" xfId="35569"/>
    <cellStyle name="常规 43 3" xfId="35570"/>
    <cellStyle name="常规 7 4 3 4 5 3" xfId="35571"/>
    <cellStyle name="常规 7 2 7 2 2 2" xfId="35572"/>
    <cellStyle name="强调文字颜色 4 2 3 2 4 3" xfId="35573"/>
    <cellStyle name="强调文字颜色 1 2 2 2 2 4 2" xfId="35574"/>
    <cellStyle name="常规 7 2 7 2 3" xfId="35575"/>
    <cellStyle name="常规 6 3 4 3 3 3" xfId="35576"/>
    <cellStyle name="强调文字颜色 1 2 2 2 2 4 2 2" xfId="35577"/>
    <cellStyle name="常规 39 3" xfId="35578"/>
    <cellStyle name="常规 44 3" xfId="35579"/>
    <cellStyle name="常规 7 2 7 2 3 2" xfId="35580"/>
    <cellStyle name="强调文字颜色 1 2 2 2 2 5 2" xfId="35581"/>
    <cellStyle name="常规 4 2 2 2 2 3 3 2" xfId="35582"/>
    <cellStyle name="常规 15 3 2 2 3 3 2 2" xfId="35583"/>
    <cellStyle name="常规 7 2 7 3 3" xfId="35584"/>
    <cellStyle name="常规 6 3 4 4 3 3" xfId="35585"/>
    <cellStyle name="常规 7 2 7 3 3 2" xfId="35586"/>
    <cellStyle name="常规 3 3 3 5" xfId="35587"/>
    <cellStyle name="常规 3 6 10 2" xfId="35588"/>
    <cellStyle name="汇总 2 2 2 2 4" xfId="35589"/>
    <cellStyle name="常规 8 2 2 2 3 2 3" xfId="35590"/>
    <cellStyle name="常规 9 6 2 3" xfId="35591"/>
    <cellStyle name="常规 6 5 3 3 2 4" xfId="35592"/>
    <cellStyle name="常规 2 2 3 5 2 4 2" xfId="35593"/>
    <cellStyle name="常规 7 2 9 2" xfId="35594"/>
    <cellStyle name="常规 2 2 4 3 6 3" xfId="35595"/>
    <cellStyle name="常规 6 3 4 6" xfId="35596"/>
    <cellStyle name="常规 7 2 9 2 2" xfId="35597"/>
    <cellStyle name="解释性文本 2 2 2 3 3 3" xfId="35598"/>
    <cellStyle name="常规 4 2 2 3 2 2 3 2 2" xfId="35599"/>
    <cellStyle name="汇总 2 2 2 3 4 2 2" xfId="35600"/>
    <cellStyle name="常规 7 2 9 2 2 2" xfId="35601"/>
    <cellStyle name="常规 8 2 3 2 2 2 4 2" xfId="35602"/>
    <cellStyle name="常规 2 2 3 7 4 2 2" xfId="35603"/>
    <cellStyle name="常规 9 2 3 2 3 3 2" xfId="35604"/>
    <cellStyle name="常规 7 2 9 6" xfId="35605"/>
    <cellStyle name="常规 7 3 2 11" xfId="35606"/>
    <cellStyle name="常规 7 3 2 2 2 2 4" xfId="35607"/>
    <cellStyle name="常规 5 2 2 5 2 2" xfId="35608"/>
    <cellStyle name="常规 9 3 3 4 4 3" xfId="35609"/>
    <cellStyle name="计算 2 2 2 5 2" xfId="35610"/>
    <cellStyle name="常规 6 7 2 2 2 4" xfId="35611"/>
    <cellStyle name="常规 2 3 2 5 4" xfId="35612"/>
    <cellStyle name="常规 12 2 2 2 7" xfId="35613"/>
    <cellStyle name="常规 6 2 2 6 3" xfId="35614"/>
    <cellStyle name="常规 2 5 3 3 2 2" xfId="35615"/>
    <cellStyle name="常规 4 2 3 4 5" xfId="35616"/>
    <cellStyle name="常规 7 3 2 2 2 5 2 2" xfId="35617"/>
    <cellStyle name="常规 5 2 2 5 3 3" xfId="35618"/>
    <cellStyle name="常规 7 3 2 2 2 5 3" xfId="35619"/>
    <cellStyle name="常规 7 3 2 2 2 6 2" xfId="35620"/>
    <cellStyle name="常规 4 3 2 4 4" xfId="35621"/>
    <cellStyle name="计算 2 2 3 5 2" xfId="35622"/>
    <cellStyle name="常规 6 7 2 3 2 4" xfId="35623"/>
    <cellStyle name="常规 6 2 3 6 3" xfId="35624"/>
    <cellStyle name="常规 2 5 3 4 2 2" xfId="35625"/>
    <cellStyle name="常规 4 2 4 4 5" xfId="35626"/>
    <cellStyle name="输入 2 7" xfId="35627"/>
    <cellStyle name="输入 2 3 5" xfId="35628"/>
    <cellStyle name="常规 7 3 2 2 2 6 2 2" xfId="35629"/>
    <cellStyle name="常规 6 2 3 2 2 4 3" xfId="35630"/>
    <cellStyle name="常规 7 2 5 5 6" xfId="35631"/>
    <cellStyle name="常规 7 3 2 2 3" xfId="35632"/>
    <cellStyle name="常规 2 5 4 2" xfId="35633"/>
    <cellStyle name="常规 7 3 2 2 3 4" xfId="35634"/>
    <cellStyle name="常规 6 8 2 3 3 3" xfId="35635"/>
    <cellStyle name="常规 7 3 3 2 2 5" xfId="35636"/>
    <cellStyle name="常规 9 3 2 2 6" xfId="35637"/>
    <cellStyle name="常规 7 3 2 2 3 4 2" xfId="35638"/>
    <cellStyle name="常规 5 2 2 6 2 2 2" xfId="35639"/>
    <cellStyle name="常规 17 6 2 3" xfId="35640"/>
    <cellStyle name="常规 22 6 2 3" xfId="35641"/>
    <cellStyle name="常规 3 5 3 3 2" xfId="35642"/>
    <cellStyle name="解释性文本 2 3 8" xfId="35643"/>
    <cellStyle name="常规 7 3 3 2 2 5 2" xfId="35644"/>
    <cellStyle name="常规 5 2 2 6 2 3" xfId="35645"/>
    <cellStyle name="常规 2 5 4 2 3" xfId="35646"/>
    <cellStyle name="常规 9 3 2 2 7" xfId="35647"/>
    <cellStyle name="常规 7 3 2 2 3 4 3" xfId="35648"/>
    <cellStyle name="常规 7 2 3 3 2 5 2 2" xfId="35649"/>
    <cellStyle name="常规 7 2 3 4 3" xfId="35650"/>
    <cellStyle name="强调文字颜色 5 2 3 3 4 2 2" xfId="35651"/>
    <cellStyle name="警告文本 2 5 2 3" xfId="35652"/>
    <cellStyle name="常规 2 5 4 3" xfId="35653"/>
    <cellStyle name="常规 7 3 2 2 3 5" xfId="35654"/>
    <cellStyle name="常规 9 3 2 3 6" xfId="35655"/>
    <cellStyle name="常规 7 3 2 2 3 5 2" xfId="35656"/>
    <cellStyle name="常规 7 3 2 2 4" xfId="35657"/>
    <cellStyle name="常规 2 10 2 2 2 2" xfId="35658"/>
    <cellStyle name="常规 7 2 5 3 7 2 2" xfId="35659"/>
    <cellStyle name="常规 7 3 2 2 4 3" xfId="35660"/>
    <cellStyle name="常规 9 10" xfId="35661"/>
    <cellStyle name="常规 4 2 3 2 4 6" xfId="35662"/>
    <cellStyle name="常规 7 3 2 2 4 3 2" xfId="35663"/>
    <cellStyle name="常规 9 10 2" xfId="35664"/>
    <cellStyle name="常规 7 3 2 2 4 4" xfId="35665"/>
    <cellStyle name="常规 9 11" xfId="35666"/>
    <cellStyle name="常规 7 3 2 2 4 4 2" xfId="35667"/>
    <cellStyle name="常规 9 3 3 2 6" xfId="35668"/>
    <cellStyle name="常规 9 11 2" xfId="35669"/>
    <cellStyle name="常规 7 2 4 4 2" xfId="35670"/>
    <cellStyle name="常规 7 6 4 2 2" xfId="35671"/>
    <cellStyle name="常规 2 2 4 2 8" xfId="35672"/>
    <cellStyle name="常规 2 2 8 4 4 2" xfId="35673"/>
    <cellStyle name="常规 7 4 4 3 5 2" xfId="35674"/>
    <cellStyle name="常规 6 2 2 2 8 2 2" xfId="35675"/>
    <cellStyle name="常规 9 5 9" xfId="35676"/>
    <cellStyle name="常规 6 4 3 2 3 4 3" xfId="35677"/>
    <cellStyle name="警告文本 2 6 2 2" xfId="35678"/>
    <cellStyle name="常规 7 3 2 2 4 4 2 2" xfId="35679"/>
    <cellStyle name="常规 9 11 2 2" xfId="35680"/>
    <cellStyle name="常规 9 3 3 2 6 2" xfId="35681"/>
    <cellStyle name="常规 2 5 5 2 3" xfId="35682"/>
    <cellStyle name="常规 9 11 3" xfId="35683"/>
    <cellStyle name="常规 9 3 3 2 7" xfId="35684"/>
    <cellStyle name="常规 7 3 2 2 4 4 3" xfId="35685"/>
    <cellStyle name="20% - 强调文字颜色 2 12 2" xfId="35686"/>
    <cellStyle name="常规 7 2 3 3 2 6 2 2" xfId="35687"/>
    <cellStyle name="常规 7 2 4 4 3" xfId="35688"/>
    <cellStyle name="常规 7 6 4 2 3" xfId="35689"/>
    <cellStyle name="常规 7 2 3 2 3 3" xfId="35690"/>
    <cellStyle name="常规 6 7 3 2 4" xfId="35691"/>
    <cellStyle name="常规 17 4 2 2 2 2" xfId="35692"/>
    <cellStyle name="常规 22 4 2 2 2 2" xfId="35693"/>
    <cellStyle name="常规 7 3 2 2 4 5 2" xfId="35694"/>
    <cellStyle name="常规 9 3 3 3 6" xfId="35695"/>
    <cellStyle name="常规 9 12 2" xfId="35696"/>
    <cellStyle name="常规 7 3 2 2 6" xfId="35697"/>
    <cellStyle name="常规 6 5 2 2 6 2" xfId="35698"/>
    <cellStyle name="强调文字颜色 4 2 2 8 2 2" xfId="35699"/>
    <cellStyle name="常规 3 2 2 2 3 3 5" xfId="35700"/>
    <cellStyle name="60% - 强调文字颜色 1 2 2 6" xfId="35701"/>
    <cellStyle name="常规 4 2 2 5 2 3" xfId="35702"/>
    <cellStyle name="常规 6 6 5 3 2 2" xfId="35703"/>
    <cellStyle name="常规 7 3 2 2 6 3" xfId="35704"/>
    <cellStyle name="常规 7 3 2 2 7" xfId="35705"/>
    <cellStyle name="常规 3 2 3 3 2 3 2 3" xfId="35706"/>
    <cellStyle name="常规 4 2 2 2 3 4 3" xfId="35707"/>
    <cellStyle name="常规 7 3 2 2 7 2" xfId="35708"/>
    <cellStyle name="常规 55 2 4 2" xfId="35709"/>
    <cellStyle name="常规 60 2 4 2" xfId="35710"/>
    <cellStyle name="常规 6 2 3 3 2 5" xfId="35711"/>
    <cellStyle name="常规 4 2 2 5 3 3" xfId="35712"/>
    <cellStyle name="常规 6 6 5 3 3 2" xfId="35713"/>
    <cellStyle name="常规 7 3 2 2 7 3" xfId="35714"/>
    <cellStyle name="常规 7 4 2 2 2 3 2 2" xfId="35715"/>
    <cellStyle name="强调文字颜色 4 2 11" xfId="35716"/>
    <cellStyle name="常规 6 5 2 2 4 2" xfId="35717"/>
    <cellStyle name="常规 7 3 2 2 8" xfId="35718"/>
    <cellStyle name="常规 2 2 2 3 3 2 2 4 2 2" xfId="35719"/>
    <cellStyle name="常规 6 7 6 2" xfId="35720"/>
    <cellStyle name="常规 6 3 4 2 3 2" xfId="35721"/>
    <cellStyle name="常规 16 2 2 5 2" xfId="35722"/>
    <cellStyle name="常规 21 2 2 5 2" xfId="35723"/>
    <cellStyle name="常规 4 2 5 3 3 3" xfId="35724"/>
    <cellStyle name="常规 7 3 2 3 2 2 2 3" xfId="35725"/>
    <cellStyle name="链接单元格 2 3 4" xfId="35726"/>
    <cellStyle name="常规 6 7 2 2 3 4 3" xfId="35727"/>
    <cellStyle name="常规 7 3 2 3 2 2 3" xfId="35728"/>
    <cellStyle name="常规 6 7 7 2" xfId="35729"/>
    <cellStyle name="常规 7 3 3 4 11" xfId="35730"/>
    <cellStyle name="常规 6 3 4 2 4 2" xfId="35731"/>
    <cellStyle name="常规 6 5 3 2 2 3" xfId="35732"/>
    <cellStyle name="常规 9 5 2 2" xfId="35733"/>
    <cellStyle name="常规 16 2 2 6 2" xfId="35734"/>
    <cellStyle name="常规 21 2 2 6 2" xfId="35735"/>
    <cellStyle name="常规 7 3 2 3 2 2 3 3" xfId="35736"/>
    <cellStyle name="强调文字颜色 2 2 3 3 3" xfId="35737"/>
    <cellStyle name="常规 3 2 3 3 2 7 2" xfId="35738"/>
    <cellStyle name="常规 6 5 3 2 3 3" xfId="35739"/>
    <cellStyle name="常规 9 5 3 2" xfId="35740"/>
    <cellStyle name="常规 21 2 2 7 2" xfId="35741"/>
    <cellStyle name="常规 7 3 2 3 2 2 4 3" xfId="35742"/>
    <cellStyle name="常规 8 4 3 2" xfId="35743"/>
    <cellStyle name="常规 7 3 2 3 2 2 7" xfId="35744"/>
    <cellStyle name="强调文字颜色 5 2 6 5" xfId="35745"/>
    <cellStyle name="链接单元格 2 4 3 2 2" xfId="35746"/>
    <cellStyle name="常规 7 3 2 3 2 3 2 2 2" xfId="35747"/>
    <cellStyle name="常规 2 2 2 3 3 2 2 5 2 2" xfId="35748"/>
    <cellStyle name="常规 6 8 6 2" xfId="35749"/>
    <cellStyle name="常规 6 3 4 3 3 2" xfId="35750"/>
    <cellStyle name="常规 4 2 5 4 3 3" xfId="35751"/>
    <cellStyle name="常规 21 2 3 5 2" xfId="35752"/>
    <cellStyle name="常规 7 3 2 3 2 3 2 3" xfId="35753"/>
    <cellStyle name="链接单元格 2 4 4" xfId="35754"/>
    <cellStyle name="常规 7 3 2 3 2 3 3" xfId="35755"/>
    <cellStyle name="常规 7 3 3 2 2 4 2" xfId="35756"/>
    <cellStyle name="解释性文本 2 2 8" xfId="35757"/>
    <cellStyle name="常规 5 2 7 3 2" xfId="35758"/>
    <cellStyle name="链接单元格 2 4 4 3" xfId="35759"/>
    <cellStyle name="常规 21 2 3 6 2" xfId="35760"/>
    <cellStyle name="常规 7 3 2 3 2 3 3 3" xfId="35761"/>
    <cellStyle name="常规 18 2 2 5 2" xfId="35762"/>
    <cellStyle name="常规 23 2 2 5 2" xfId="35763"/>
    <cellStyle name="常规 7 3 2 3 2 3 4 2 2" xfId="35764"/>
    <cellStyle name="常规 7 3 2 3 2 3 4 2 3" xfId="35765"/>
    <cellStyle name="常规 6 3 4 3 5 2" xfId="35766"/>
    <cellStyle name="常规 6 5 3 3 3 3" xfId="35767"/>
    <cellStyle name="常规 9 6 3 2" xfId="35768"/>
    <cellStyle name="常规 7 3 2 3 2 3 4 3" xfId="35769"/>
    <cellStyle name="强调文字颜色 2 2 3 5 2 2" xfId="35770"/>
    <cellStyle name="强调文字颜色 5 2 2 2" xfId="35771"/>
    <cellStyle name="常规 7 3 2 3 2 3 6" xfId="35772"/>
    <cellStyle name="常规 6 5 3 4 5 2 2" xfId="35773"/>
    <cellStyle name="常规 6 6 3 3 2 2 4 3" xfId="35774"/>
    <cellStyle name="常规 2 6 3 2" xfId="35775"/>
    <cellStyle name="常规 7 3 2 3 2 4" xfId="35776"/>
    <cellStyle name="常规 5 2 3 5 2 2 2" xfId="35777"/>
    <cellStyle name="常规 7 3 2 3 2 4 2 2" xfId="35778"/>
    <cellStyle name="常规 5 2 3 5 2 3" xfId="35779"/>
    <cellStyle name="好 3 2 6 2 2" xfId="35780"/>
    <cellStyle name="常规 7 3 2 3 2 4 3" xfId="35781"/>
    <cellStyle name="常规 2 6 2 9" xfId="35782"/>
    <cellStyle name="常规 5 2 3 5 3 3" xfId="35783"/>
    <cellStyle name="常规 7 3 2 3 2 5 3" xfId="35784"/>
    <cellStyle name="注释 2 2" xfId="35785"/>
    <cellStyle name="常规 7 3 2 3 2 6 2 3" xfId="35786"/>
    <cellStyle name="常规 8 2 8 3" xfId="35787"/>
    <cellStyle name="常规 7 3 2 3 2 7 2 3" xfId="35788"/>
    <cellStyle name="常规 6 4 2 2 3 2 4" xfId="35789"/>
    <cellStyle name="常规 7 3 4 2 3 2 2" xfId="35790"/>
    <cellStyle name="常规 7 3 2 3 3" xfId="35791"/>
    <cellStyle name="注释 9" xfId="35792"/>
    <cellStyle name="注释 2 2 2 3 2" xfId="35793"/>
    <cellStyle name="常规 7 3 2 3 3 2 2" xfId="35794"/>
    <cellStyle name="常规 6 8 3 3 2 3" xfId="35795"/>
    <cellStyle name="注释 2 2 2 4 2" xfId="35796"/>
    <cellStyle name="常规 7 3 2 3 3 3 2" xfId="35797"/>
    <cellStyle name="常规 3 10 5" xfId="35798"/>
    <cellStyle name="注释 2 5 2 3" xfId="35799"/>
    <cellStyle name="常规 9 3 2 3 2 2 2" xfId="35800"/>
    <cellStyle name="注释 2 2 2 5" xfId="35801"/>
    <cellStyle name="常规 7 3 2 3 3 4" xfId="35802"/>
    <cellStyle name="常规 6 8 3 3 3 3" xfId="35803"/>
    <cellStyle name="常规 2 2 3 2 5 3 2 2" xfId="35804"/>
    <cellStyle name="常规 23 4 2 2 2" xfId="35805"/>
    <cellStyle name="常规 5 2 3 6 2 2" xfId="35806"/>
    <cellStyle name="常规 4 5 3 3" xfId="35807"/>
    <cellStyle name="常规 7 3 4 2 2 5" xfId="35808"/>
    <cellStyle name="常规 3 10 5 2 2" xfId="35809"/>
    <cellStyle name="输入 2 5 4" xfId="35810"/>
    <cellStyle name="常规 7 3 4 2 2 5 2" xfId="35811"/>
    <cellStyle name="常规 7 3 2 3 3 4 2 2" xfId="35812"/>
    <cellStyle name="常规 3 10 5 3" xfId="35813"/>
    <cellStyle name="常规 4 5 3 4" xfId="35814"/>
    <cellStyle name="常规 7 3 4 2 2 6" xfId="35815"/>
    <cellStyle name="好 3 2 7 2 2" xfId="35816"/>
    <cellStyle name="常规 7 3 2 3 3 4 3" xfId="35817"/>
    <cellStyle name="常规 6 5 2 3 3 2 2" xfId="35818"/>
    <cellStyle name="常规 3 10 6" xfId="35819"/>
    <cellStyle name="常规 5 2 3 6 3" xfId="35820"/>
    <cellStyle name="注释 2 2 2 6" xfId="35821"/>
    <cellStyle name="常规 7 3 2 3 3 5" xfId="35822"/>
    <cellStyle name="20% - 强调文字颜色 2 2 5 3 2" xfId="35823"/>
    <cellStyle name="常规 2 2 3 6 6 2" xfId="35824"/>
    <cellStyle name="常规 3 5 4 4 3" xfId="35825"/>
    <cellStyle name="常规 9 2 3 2 2 2 4" xfId="35826"/>
    <cellStyle name="常规 7 3 4 2 3 5" xfId="35827"/>
    <cellStyle name="注释 2 2 2 6 2" xfId="35828"/>
    <cellStyle name="常规 7 3 2 3 3 5 2" xfId="35829"/>
    <cellStyle name="常规 7 3 4 2 3 5 2" xfId="35830"/>
    <cellStyle name="检查单元格 2 2 6" xfId="35831"/>
    <cellStyle name="注释 2 2 2 6 2 2" xfId="35832"/>
    <cellStyle name="常规 7 3 2 3 3 5 2 2" xfId="35833"/>
    <cellStyle name="常规 6 9 2 3 2" xfId="35834"/>
    <cellStyle name="常规 8 5 4 6 3" xfId="35835"/>
    <cellStyle name="常规 9 2 3 2 2 2 5" xfId="35836"/>
    <cellStyle name="常规 7 3 2 3 3 5 3" xfId="35837"/>
    <cellStyle name="常规 17 6 7" xfId="35838"/>
    <cellStyle name="常规 6 9 4 3" xfId="35839"/>
    <cellStyle name="常规 8 3 4 3 5" xfId="35840"/>
    <cellStyle name="常规 6 4 3 3 2 2 3 2 2" xfId="35841"/>
    <cellStyle name="常规 7 8 3 2 3" xfId="35842"/>
    <cellStyle name="好 3 2 7" xfId="35843"/>
    <cellStyle name="常规 7 3 2 3 4 2 2 2" xfId="35844"/>
    <cellStyle name="常规 3 11 4" xfId="35845"/>
    <cellStyle name="常规 7 3 2 3 4 3" xfId="35846"/>
    <cellStyle name="常规 6 8 2 2 4 2" xfId="35847"/>
    <cellStyle name="检查单元格 2 2 5 4" xfId="35848"/>
    <cellStyle name="常规 7 3 2 3 4 3 2 2" xfId="35849"/>
    <cellStyle name="常规 7 3 2 3 4 3 3" xfId="35850"/>
    <cellStyle name="常规 26 3 2 2" xfId="35851"/>
    <cellStyle name="常规 31 3 2 2" xfId="35852"/>
    <cellStyle name="常规 3 11 5" xfId="35853"/>
    <cellStyle name="常规 7 4 4 2 3 2 3" xfId="35854"/>
    <cellStyle name="常规 10 6 2 5 2 2" xfId="35855"/>
    <cellStyle name="常规 18 4 3 2" xfId="35856"/>
    <cellStyle name="常规 23 4 3 2" xfId="35857"/>
    <cellStyle name="常规 5 2 3 7 2" xfId="35858"/>
    <cellStyle name="适中 2 2 10 2" xfId="35859"/>
    <cellStyle name="常规 3 9 2 4 4 2 2" xfId="35860"/>
    <cellStyle name="常规 7 3 2 3 4 4" xfId="35861"/>
    <cellStyle name="常规 5 2 3 7 2 2" xfId="35862"/>
    <cellStyle name="常规 9 2 2 10 2" xfId="35863"/>
    <cellStyle name="常规 7 3 2 3 4 4 2" xfId="35864"/>
    <cellStyle name="常规 3 11 5 3" xfId="35865"/>
    <cellStyle name="好 3 2 8 2 2" xfId="35866"/>
    <cellStyle name="常规 7 3 2 3 4 4 3" xfId="35867"/>
    <cellStyle name="常规 7 3 2 3 5 2" xfId="35868"/>
    <cellStyle name="常规 7 3 2 3 6" xfId="35869"/>
    <cellStyle name="常规 2 2 5 4 2 3" xfId="35870"/>
    <cellStyle name="常规 3 13 3" xfId="35871"/>
    <cellStyle name="常规 4 2 2 2 4 3 3" xfId="35872"/>
    <cellStyle name="常规 7 3 2 3 6 2" xfId="35873"/>
    <cellStyle name="常规 6 6 2 2 4 4 2 2" xfId="35874"/>
    <cellStyle name="常规 3 2 6 2 3 2" xfId="35875"/>
    <cellStyle name="常规 5 3 3 3 4" xfId="35876"/>
    <cellStyle name="强调文字颜色 3 2 2 4 3 2" xfId="35877"/>
    <cellStyle name="常规 31 2 2 7" xfId="35878"/>
    <cellStyle name="常规 26 2 2 7" xfId="35879"/>
    <cellStyle name="常规 7 3 2 3 6 3" xfId="35880"/>
    <cellStyle name="输出 2 2 8 2" xfId="35881"/>
    <cellStyle name="常规 6 5 4 4" xfId="35882"/>
    <cellStyle name="常规 6 11 4 2 2 2" xfId="35883"/>
    <cellStyle name="常规 7 3 2 3 7 2" xfId="35884"/>
    <cellStyle name="常规 7 3 2 3 7 3" xfId="35885"/>
    <cellStyle name="常规 3 2 4 6 2 2" xfId="35886"/>
    <cellStyle name="40% - 强调文字颜色 2 2 3 3 4 3" xfId="35887"/>
    <cellStyle name="常规 2 2 2 2 2 3 2 2 3" xfId="35888"/>
    <cellStyle name="常规 7 3 2 3 8 3" xfId="35889"/>
    <cellStyle name="常规 6 5 2 2 5 3 2" xfId="35890"/>
    <cellStyle name="常规 2 2 2 2 2 3 2 3 2" xfId="35891"/>
    <cellStyle name="强调文字颜色 6 2 2 12" xfId="35892"/>
    <cellStyle name="常规 10 7 4 4" xfId="35893"/>
    <cellStyle name="常规 2 3 2 6 2 2" xfId="35894"/>
    <cellStyle name="常规 6 6 3 4 2 2 2" xfId="35895"/>
    <cellStyle name="常规 7 3 2 3 9 2" xfId="35896"/>
    <cellStyle name="强调文字颜色 2 2 3 3 4 2 2" xfId="35897"/>
    <cellStyle name="常规 8 2 2 2 2 2 3 2" xfId="35898"/>
    <cellStyle name="常规 9 5 2 3 2" xfId="35899"/>
    <cellStyle name="常规 6 5 3 2 2 4 2" xfId="35900"/>
    <cellStyle name="常规 9 9 4 2 2" xfId="35901"/>
    <cellStyle name="链接单元格 2 2 4 2 2" xfId="35902"/>
    <cellStyle name="常规 7 3 2 4 2 2 2 2" xfId="35903"/>
    <cellStyle name="常规 8 5 3 10" xfId="35904"/>
    <cellStyle name="常规 5 2 4 5 2" xfId="35905"/>
    <cellStyle name="常规 2 7 3 2" xfId="35906"/>
    <cellStyle name="常规 7 3 2 4 2 4" xfId="35907"/>
    <cellStyle name="常规 7 7 2 8" xfId="35908"/>
    <cellStyle name="常规 7 3 2 4 2 5 2" xfId="35909"/>
    <cellStyle name="常规 8 2 2 2 2 2 2 3" xfId="35910"/>
    <cellStyle name="常规 9 2 3 2 2 2 2 2" xfId="35911"/>
    <cellStyle name="常规 9 2 3 2 2 2 2 2 2" xfId="35912"/>
    <cellStyle name="常规 9 2 2 3 2 5 3" xfId="35913"/>
    <cellStyle name="常规 7 3 4 2 3 3 2 2" xfId="35914"/>
    <cellStyle name="常规 7 3 2 4 3 2 3" xfId="35915"/>
    <cellStyle name="常规 9 3 2 5 2" xfId="35916"/>
    <cellStyle name="常规 7 3 4 2 3 3 2 3" xfId="35917"/>
    <cellStyle name="注释 2 3 2 4" xfId="35918"/>
    <cellStyle name="常规 7 3 2 4 3 3" xfId="35919"/>
    <cellStyle name="注释 2 3 2 4 2" xfId="35920"/>
    <cellStyle name="常规 7 3 2 4 3 3 2" xfId="35921"/>
    <cellStyle name="注释 2 3 2 4 3" xfId="35922"/>
    <cellStyle name="常规 7 3 2 4 3 3 3" xfId="35923"/>
    <cellStyle name="注释 2 6 2 3" xfId="35924"/>
    <cellStyle name="常规 9 3 2 3 3 2 2" xfId="35925"/>
    <cellStyle name="强调文字颜色 6 2 2 3 2 3" xfId="35926"/>
    <cellStyle name="常规 2 7 4 2" xfId="35927"/>
    <cellStyle name="注释 2 3 2 5" xfId="35928"/>
    <cellStyle name="常规 7 3 2 4 3 4" xfId="35929"/>
    <cellStyle name="常规 2 2 3 2 6 3 2 2" xfId="35930"/>
    <cellStyle name="常规 5 2 4 6 2 2" xfId="35931"/>
    <cellStyle name="常规 2 7 4 3" xfId="35932"/>
    <cellStyle name="注释 2 3 2 6" xfId="35933"/>
    <cellStyle name="常规 7 3 2 4 3 5" xfId="35934"/>
    <cellStyle name="常规 9 2 3 2 2 2 2 3" xfId="35935"/>
    <cellStyle name="常规 6 4 2 2 3 3 5" xfId="35936"/>
    <cellStyle name="常规 7 3 4 2 3 3 3" xfId="35937"/>
    <cellStyle name="常规 7 3 2 4 4" xfId="35938"/>
    <cellStyle name="常规 7 3 2 4 6 2" xfId="35939"/>
    <cellStyle name="常规 4 2 3 3" xfId="35940"/>
    <cellStyle name="常规 21 7 2 2 2" xfId="35941"/>
    <cellStyle name="常规 7 3 2 4 7" xfId="35942"/>
    <cellStyle name="强调文字颜色 2 2 2 5 4 2" xfId="35943"/>
    <cellStyle name="常规 9 5 3 2 3 2" xfId="35944"/>
    <cellStyle name="常规 6 11 4 3 2 2" xfId="35945"/>
    <cellStyle name="常规 7 3 2 4 7 2" xfId="35946"/>
    <cellStyle name="强调文字颜色 2 2 2 5 5" xfId="35947"/>
    <cellStyle name="常规 9 5 3 2 4" xfId="35948"/>
    <cellStyle name="常规 6 11 4 3 3" xfId="35949"/>
    <cellStyle name="常规 2 2 2 2 2 3 3 2" xfId="35950"/>
    <cellStyle name="常规 7 3 2 4 8" xfId="35951"/>
    <cellStyle name="常规 8 2 2 11" xfId="35952"/>
    <cellStyle name="常规 7 3 2 5" xfId="35953"/>
    <cellStyle name="好 2 6 2 2 2" xfId="35954"/>
    <cellStyle name="常规 6 5 2 2 5 3 2 2" xfId="35955"/>
    <cellStyle name="常规 7 2 4 8 2" xfId="35956"/>
    <cellStyle name="常规 7 3 2 6" xfId="35957"/>
    <cellStyle name="常规 7 3 2 7" xfId="35958"/>
    <cellStyle name="常规 4 2 3 2 3 4 3" xfId="35959"/>
    <cellStyle name="常规 7 4 2 2 7 2" xfId="35960"/>
    <cellStyle name="常规 7 2 3 2 2 2 4 2 2" xfId="35961"/>
    <cellStyle name="常规 50 5 3" xfId="35962"/>
    <cellStyle name="常规 45 5 3" xfId="35963"/>
    <cellStyle name="常规 5 2 3 2 2 4 3" xfId="35964"/>
    <cellStyle name="常规 11 8" xfId="35965"/>
    <cellStyle name="常规 6 9 2 2 2 5 2" xfId="35966"/>
    <cellStyle name="常规 6 8 2 3 3 2 2" xfId="35967"/>
    <cellStyle name="强调文字颜色 5 2 2 2 3 5" xfId="35968"/>
    <cellStyle name="常规 9 2 5 8" xfId="35969"/>
    <cellStyle name="常规 6 9 2 2 3 3 2" xfId="35970"/>
    <cellStyle name="常规 7 5 3 3 2 3" xfId="35971"/>
    <cellStyle name="常规 6 9 3 2 3 5" xfId="35972"/>
    <cellStyle name="常规 6 8 2" xfId="35973"/>
    <cellStyle name="常规 6 2 4 2 3 4 2" xfId="35974"/>
    <cellStyle name="常规 2 2 3 2 4 3 3 2" xfId="35975"/>
    <cellStyle name="常规 10 2 7 4 3" xfId="35976"/>
    <cellStyle name="常规 5 2 2 6 3 2" xfId="35977"/>
    <cellStyle name="常规 7 3 3 3 2 7 2 3" xfId="35978"/>
    <cellStyle name="常规 7 3 3 2 2 5 3" xfId="35979"/>
    <cellStyle name="解释性文本 2 3 9" xfId="35980"/>
    <cellStyle name="常规 6 2 3 2 8 2" xfId="35981"/>
    <cellStyle name="常规 2 3 3 2 2 2 5 2" xfId="35982"/>
    <cellStyle name="常规 7 3 3 3 2 2 3 2 2" xfId="35983"/>
    <cellStyle name="常规 7 3 3 2 3" xfId="35984"/>
    <cellStyle name="强调文字颜色 4 2 9 2" xfId="35985"/>
    <cellStyle name="常规 6 4 2 2 2 5 2 2" xfId="35986"/>
    <cellStyle name="常规 9 2 2 2 4 3 3" xfId="35987"/>
    <cellStyle name="常规 7 3 3 2 3 3" xfId="35988"/>
    <cellStyle name="常规 7 7 2" xfId="35989"/>
    <cellStyle name="常规 3 10 3 2" xfId="35990"/>
    <cellStyle name="常规 7 3 3 2 3 3 3" xfId="35991"/>
    <cellStyle name="常规 6 8 2 6" xfId="35992"/>
    <cellStyle name="常规 3 5 4 2" xfId="35993"/>
    <cellStyle name="常规 7 3 3 2 3 4" xfId="35994"/>
    <cellStyle name="常规 6 8 2 3 4 2 2" xfId="35995"/>
    <cellStyle name="常规 7 4 3 2 2 5" xfId="35996"/>
    <cellStyle name="常规 3 5 4 2 2" xfId="35997"/>
    <cellStyle name="常规 7 3 3 2 3 4 2" xfId="35998"/>
    <cellStyle name="常规 5 2 2 2 2" xfId="35999"/>
    <cellStyle name="常规 6 8 2 7" xfId="36000"/>
    <cellStyle name="常规 9 2 2 3 2 2" xfId="36001"/>
    <cellStyle name="常规 6 3 2 6 3" xfId="36002"/>
    <cellStyle name="常规 2 2 3 2 4 3 3 2 2" xfId="36003"/>
    <cellStyle name="常规 5 2 2 6 3 2 2" xfId="36004"/>
    <cellStyle name="常规 7 4 3 2 3 5" xfId="36005"/>
    <cellStyle name="常规 22 7 2 3" xfId="36006"/>
    <cellStyle name="常规 3 5 4 3 2" xfId="36007"/>
    <cellStyle name="常规 7 3 3 2 3 5 2" xfId="36008"/>
    <cellStyle name="常规 6 2 3 2 8 3" xfId="36009"/>
    <cellStyle name="常规 6 3 3 2 2 2 2" xfId="36010"/>
    <cellStyle name="标题 4 2 3 2" xfId="36011"/>
    <cellStyle name="强调文字颜色 4 2 9 3" xfId="36012"/>
    <cellStyle name="常规 7 3 3 2 4" xfId="36013"/>
    <cellStyle name="常规 6 12 2 7 2 2" xfId="36014"/>
    <cellStyle name="常规 7 3 3 3 7 2" xfId="36015"/>
    <cellStyle name="常规 59 2 4 2" xfId="36016"/>
    <cellStyle name="常规 8 2 2 7 3" xfId="36017"/>
    <cellStyle name="常规 6 4 2 2 3 7 2" xfId="36018"/>
    <cellStyle name="常规 36 9" xfId="36019"/>
    <cellStyle name="常规 41 9" xfId="36020"/>
    <cellStyle name="常规 58 3 3 3" xfId="36021"/>
    <cellStyle name="常规 6 6 2 3 2 3 3 3" xfId="36022"/>
    <cellStyle name="好 3 2 3 2 3" xfId="36023"/>
    <cellStyle name="常规 2 5 4 3 9" xfId="36024"/>
    <cellStyle name="常规 9 2 2 2 4 4 3" xfId="36025"/>
    <cellStyle name="常规 2 3 4 3 2 3 2 2" xfId="36026"/>
    <cellStyle name="解释性文本 2 2 2 8 2 2" xfId="36027"/>
    <cellStyle name="常规 7 3 3 2 4 3" xfId="36028"/>
    <cellStyle name="常规 7 3 3 2 5 2" xfId="36029"/>
    <cellStyle name="常规 3 7 2 2 3 2 2" xfId="36030"/>
    <cellStyle name="常规 8 2 10 2 2" xfId="36031"/>
    <cellStyle name="常规 7 3 3 2 6" xfId="36032"/>
    <cellStyle name="常规 4 2 2 3 3 3 3" xfId="36033"/>
    <cellStyle name="常规 7 3 3 2 6 2" xfId="36034"/>
    <cellStyle name="常规 7 3 4 4 3 2 2" xfId="36035"/>
    <cellStyle name="常规 6 3 6 3 3" xfId="36036"/>
    <cellStyle name="常规 7 3 3 2 7 2 2" xfId="36037"/>
    <cellStyle name="常规 7 3 3 2 7 3" xfId="36038"/>
    <cellStyle name="常规 6 6 4 4 3 3" xfId="36039"/>
    <cellStyle name="常规 8 2 3 5 2" xfId="36040"/>
    <cellStyle name="好 2 3 2 2 2 2" xfId="36041"/>
    <cellStyle name="常规 7 3 3 3" xfId="36042"/>
    <cellStyle name="常规 3 3 3 2 3 4" xfId="36043"/>
    <cellStyle name="常规 7 3 3 3 2" xfId="36044"/>
    <cellStyle name="常规 2 3 3 2 2 2 6" xfId="36045"/>
    <cellStyle name="常规 7 3 3 3 2 2 3 3" xfId="36046"/>
    <cellStyle name="强调文字颜色 5 2 2 2 6" xfId="36047"/>
    <cellStyle name="常规 8 3 2 2 3 4 2" xfId="36048"/>
    <cellStyle name="常规 6 6 5 3 2" xfId="36049"/>
    <cellStyle name="输出 2 2 4 6" xfId="36050"/>
    <cellStyle name="常规 7 2 4 2 7 2 2" xfId="36051"/>
    <cellStyle name="常规 7 3 3 3 2 2 4" xfId="36052"/>
    <cellStyle name="常规 7 3 3 3 2 3" xfId="36053"/>
    <cellStyle name="常规 2 2 2 3 4 8" xfId="36054"/>
    <cellStyle name="常规 5 2 5 2 3 5" xfId="36055"/>
    <cellStyle name="常规 7 3 3 3 2 3 3 2 2" xfId="36056"/>
    <cellStyle name="常规 7 3 3 3 2 3 3 2 3" xfId="36057"/>
    <cellStyle name="常规 6 11 2 5 2 2" xfId="36058"/>
    <cellStyle name="常规 6 9 3 2 2 5" xfId="36059"/>
    <cellStyle name="常规 8 2 8 2" xfId="36060"/>
    <cellStyle name="常规 7 3 2 3 2 7 2 2" xfId="36061"/>
    <cellStyle name="常规 7 3 3 3 2 3 4" xfId="36062"/>
    <cellStyle name="常规 6 9 3 2 2 5 2" xfId="36063"/>
    <cellStyle name="常规 8 2 8 2 2" xfId="36064"/>
    <cellStyle name="常规 7 3 3 3 2 3 4 2" xfId="36065"/>
    <cellStyle name="强调文字颜色 4 2 2 3 4" xfId="36066"/>
    <cellStyle name="链接单元格 2 2 6 2" xfId="36067"/>
    <cellStyle name="常规 7 4 4 2 4" xfId="36068"/>
    <cellStyle name="常规 7 3 3 3 2 3 4 2 3" xfId="36069"/>
    <cellStyle name="常规 3 2 2 2 3 3 2 2 2" xfId="36070"/>
    <cellStyle name="常规 7 3 4 3 5 2" xfId="36071"/>
    <cellStyle name="常规 8 2 8 2 3" xfId="36072"/>
    <cellStyle name="常规 7 3 3 3 2 3 4 3" xfId="36073"/>
    <cellStyle name="常规 3 2 2 6 5 2 2" xfId="36074"/>
    <cellStyle name="常规 8 2 4 2 2 3 2" xfId="36075"/>
    <cellStyle name="常规 2 4 3 2 4 2 2 2" xfId="36076"/>
    <cellStyle name="常规 6 6 2 6 6" xfId="36077"/>
    <cellStyle name="常规 10 3 3 2 5 2" xfId="36078"/>
    <cellStyle name="常规 5 2 4 2 3 2 3" xfId="36079"/>
    <cellStyle name="常规 2 2 4 5 4 2" xfId="36080"/>
    <cellStyle name="常规 3 6 3 2 3" xfId="36081"/>
    <cellStyle name="检查单元格 2 2 5 3 2 2" xfId="36082"/>
    <cellStyle name="常规 7 3 3 3 2 4 3" xfId="36083"/>
    <cellStyle name="常规 7 3 3 3 2 5" xfId="36084"/>
    <cellStyle name="常规 2 2 5 2 7 2" xfId="36085"/>
    <cellStyle name="好 2 2 2 4 2" xfId="36086"/>
    <cellStyle name="常规 7 2 5 5" xfId="36087"/>
    <cellStyle name="常规 7 3 3 3 2 8 2" xfId="36088"/>
    <cellStyle name="常规 6 9 2 2 2 3 2 2" xfId="36089"/>
    <cellStyle name="强调文字颜色 1 2 2 10 3" xfId="36090"/>
    <cellStyle name="常规 7 3 3 2 2 3 2 2 2" xfId="36091"/>
    <cellStyle name="常规 7 3 3 3 3" xfId="36092"/>
    <cellStyle name="常规 6 3 2 2 2 2 4 3" xfId="36093"/>
    <cellStyle name="常规 8 10 3" xfId="36094"/>
    <cellStyle name="常规 7 3 3 3 3 2" xfId="36095"/>
    <cellStyle name="常规 7 6 4 3 2" xfId="36096"/>
    <cellStyle name="常规 5 6 2 3" xfId="36097"/>
    <cellStyle name="常规 7 2 3 2 4 2" xfId="36098"/>
    <cellStyle name="常规 5 2 6 3 4" xfId="36099"/>
    <cellStyle name="常规 7 3 3 3 3 2 3" xfId="36100"/>
    <cellStyle name="检查单元格 2 3 7 3" xfId="36101"/>
    <cellStyle name="常规 7 3 3 2 4 3 2 2" xfId="36102"/>
    <cellStyle name="常规 6 10 7 3" xfId="36103"/>
    <cellStyle name="强调文字颜色 1 2 3 8 2" xfId="36104"/>
    <cellStyle name="强调文字颜色 2 2 2 2 3 2" xfId="36105"/>
    <cellStyle name="常规 7 3 3 3 3 3" xfId="36106"/>
    <cellStyle name="常规 4 2 4 2 4 3" xfId="36107"/>
    <cellStyle name="常规 6 7 2 2 2 3 3 3" xfId="36108"/>
    <cellStyle name="常规 2 2 8 2 2 3 2 2" xfId="36109"/>
    <cellStyle name="输出 2 2 3 2 2 2" xfId="36110"/>
    <cellStyle name="常规 7 4 4 2 2 5 2" xfId="36111"/>
    <cellStyle name="常规 2 2 4 6 4 2 2" xfId="36112"/>
    <cellStyle name="常规 3 4 3 3 4 2 2" xfId="36113"/>
    <cellStyle name="常规 6 2 2 4 2 4" xfId="36114"/>
    <cellStyle name="常规 7 9 3 3 2 2" xfId="36115"/>
    <cellStyle name="强调文字颜色 2 2 2 2 3 4" xfId="36116"/>
    <cellStyle name="常规 7 3 3 3 3 5" xfId="36117"/>
    <cellStyle name="常规 6 3 3 2 2 3 2 2" xfId="36118"/>
    <cellStyle name="标题 4 2 4 2 2" xfId="36119"/>
    <cellStyle name="常规 7 3 3 3 4 2" xfId="36120"/>
    <cellStyle name="常规 6 4 3 3 2 4 3" xfId="36121"/>
    <cellStyle name="好 2 2 2 4 2 2" xfId="36122"/>
    <cellStyle name="常规 7 2 5 5 2" xfId="36123"/>
    <cellStyle name="常规 7 3 3 3 2 8 2 2" xfId="36124"/>
    <cellStyle name="强调文字颜色 2 2 2 9" xfId="36125"/>
    <cellStyle name="常规 7 3 3 3 4 2 3" xfId="36126"/>
    <cellStyle name="强调文字颜色 2 2 2 2 4 2" xfId="36127"/>
    <cellStyle name="检查单元格 2 2 4 6" xfId="36128"/>
    <cellStyle name="常规 2 3 4 3 2 4 2 2" xfId="36129"/>
    <cellStyle name="常规 7 8 2 3 3" xfId="36130"/>
    <cellStyle name="常规 6 9 3 5" xfId="36131"/>
    <cellStyle name="常规 8 2 6 2 4 2" xfId="36132"/>
    <cellStyle name="常规 7 3 3 3 4 3" xfId="36133"/>
    <cellStyle name="常规 7 4 3 2 3 2 2 2" xfId="36134"/>
    <cellStyle name="常规 6 4 3 4 3" xfId="36135"/>
    <cellStyle name="常规 6 5 2 3 4 5" xfId="36136"/>
    <cellStyle name="常规 8 2 6 2 4 2 2" xfId="36137"/>
    <cellStyle name="强调文字颜色 2 2 3 8" xfId="36138"/>
    <cellStyle name="常规 7 3 3 3 4 3 2" xfId="36139"/>
    <cellStyle name="强调文字颜色 2 2 3 8 2" xfId="36140"/>
    <cellStyle name="常规 6 5 2 8" xfId="36141"/>
    <cellStyle name="常规 7 3 3 3 4 3 2 2" xfId="36142"/>
    <cellStyle name="常规 5 4 2 4" xfId="36143"/>
    <cellStyle name="常规 8 3 3 2 5 2" xfId="36144"/>
    <cellStyle name="常规 6 8 3 3 2" xfId="36145"/>
    <cellStyle name="常规 7 2 4 4 5 2 2" xfId="36146"/>
    <cellStyle name="常规 6 6 2 9" xfId="36147"/>
    <cellStyle name="常规 7 3 3 3 4 4 2 3" xfId="36148"/>
    <cellStyle name="常规 6 4 3 5 4" xfId="36149"/>
    <cellStyle name="常规 7 3 3 3 4 4 3" xfId="36150"/>
    <cellStyle name="常规 3 3 3 2 3 7" xfId="36151"/>
    <cellStyle name="常规 7 3 3 3 6" xfId="36152"/>
    <cellStyle name="常规 10 4 2 3 6" xfId="36153"/>
    <cellStyle name="常规 4 4 2 7 2" xfId="36154"/>
    <cellStyle name="常规 6 7 3 3 5 2" xfId="36155"/>
    <cellStyle name="常规 6 4 2 2 2 3 2 2" xfId="36156"/>
    <cellStyle name="常规 6 4 4 2 2 5" xfId="36157"/>
    <cellStyle name="常规 9 2 2 2 2 3 3" xfId="36158"/>
    <cellStyle name="常规 9 2 2 2 2 4" xfId="36159"/>
    <cellStyle name="常规 7 8 2 5 2" xfId="36160"/>
    <cellStyle name="常规 6 9 5 4" xfId="36161"/>
    <cellStyle name="常规 4 2 2 3 4 3 3" xfId="36162"/>
    <cellStyle name="常规 7 3 3 3 6 2" xfId="36163"/>
    <cellStyle name="常规 7 3 3 4" xfId="36164"/>
    <cellStyle name="常规 7 4 3 2 2 3" xfId="36165"/>
    <cellStyle name="适中 2 2 4 2 2" xfId="36166"/>
    <cellStyle name="常规 7 3 3 4 10 3" xfId="36167"/>
    <cellStyle name="常规 7 3 3 4 2" xfId="36168"/>
    <cellStyle name="常规 7 3 3 4 2 2" xfId="36169"/>
    <cellStyle name="常规 7 3 3 4 2 2 2 2" xfId="36170"/>
    <cellStyle name="常规 7 3 3 4 2 2 3" xfId="36171"/>
    <cellStyle name="常规 7 3 3 4 2 3 2 2" xfId="36172"/>
    <cellStyle name="常规 7 3 3 4 2 3 3" xfId="36173"/>
    <cellStyle name="常规 6 4 3 2 4 3 2" xfId="36174"/>
    <cellStyle name="常规 3 7 3 2 3" xfId="36175"/>
    <cellStyle name="常规 7 3 3 4 2 4 3" xfId="36176"/>
    <cellStyle name="常规 3 7 3 3" xfId="36177"/>
    <cellStyle name="常规 7 3 3 4 2 5" xfId="36178"/>
    <cellStyle name="常规 6 3 2 2 7 3" xfId="36179"/>
    <cellStyle name="常规 7 9 3 4" xfId="36180"/>
    <cellStyle name="常规 6 4 4 2 4 2" xfId="36181"/>
    <cellStyle name="常规 6 5 2 2 8" xfId="36182"/>
    <cellStyle name="强调文字颜色 4 2 2 11 2" xfId="36183"/>
    <cellStyle name="常规 7 3 3 4 3 2 2 2" xfId="36184"/>
    <cellStyle name="常规 7 3 3 4 3 3 2 2" xfId="36185"/>
    <cellStyle name="常规 6 4 2 3 8 2" xfId="36186"/>
    <cellStyle name="常规 6 4 3 2 5 2 2" xfId="36187"/>
    <cellStyle name="常规 7 3 3 4 3 3 3" xfId="36188"/>
    <cellStyle name="常规 7 2 5 2 2 5" xfId="36189"/>
    <cellStyle name="常规 2 2 6 3 2 3 2" xfId="36190"/>
    <cellStyle name="常规 9 3 2 4 3 2 2" xfId="36191"/>
    <cellStyle name="常规 7 3 3 4 3 4" xfId="36192"/>
    <cellStyle name="常规 3 7 4 2 2" xfId="36193"/>
    <cellStyle name="强调文字颜色 1 2 2 2 5" xfId="36194"/>
    <cellStyle name="常规 7 3 3 4 3 4 2" xfId="36195"/>
    <cellStyle name="常规 6 5 2 2 2 2 5 2" xfId="36196"/>
    <cellStyle name="注释 2 3 10 2 2" xfId="36197"/>
    <cellStyle name="强调文字颜色 6 2 11 2" xfId="36198"/>
    <cellStyle name="常规 6 4 4 2 2 2" xfId="36199"/>
    <cellStyle name="常规 3 3 2 2 3 2 3" xfId="36200"/>
    <cellStyle name="强调文字颜色 6 2 3 8 2 2" xfId="36201"/>
    <cellStyle name="常规 2 2 8 2 3 4" xfId="36202"/>
    <cellStyle name="常规 6 6 3 2 3 2 2 2" xfId="36203"/>
    <cellStyle name="常规 3 7 4 3" xfId="36204"/>
    <cellStyle name="常规 7 3 3 4 3 5" xfId="36205"/>
    <cellStyle name="常规 7 3 3 4 4" xfId="36206"/>
    <cellStyle name="常规 6 4 4 2 5 2" xfId="36207"/>
    <cellStyle name="常规 6 5 2 3 8" xfId="36208"/>
    <cellStyle name="常规 7 3 3 4 4 2" xfId="36209"/>
    <cellStyle name="强调文字颜色 2 2 2 4 3" xfId="36210"/>
    <cellStyle name="常规 7 3 3 4 4 4 2" xfId="36211"/>
    <cellStyle name="常规 2 8 4 3 2 2" xfId="36212"/>
    <cellStyle name="常规 7 3 3 4 5" xfId="36213"/>
    <cellStyle name="常规 7 3 3 4 9 3" xfId="36214"/>
    <cellStyle name="解释性文本 2 2 3 3 2 2" xfId="36215"/>
    <cellStyle name="常规 8 2 2 3 2 2 2 2" xfId="36216"/>
    <cellStyle name="常规 7 3 3 5" xfId="36217"/>
    <cellStyle name="好 2 2 3 2 2" xfId="36218"/>
    <cellStyle name="常规 7 3 3 5 2 2" xfId="36219"/>
    <cellStyle name="常规 7 2 5 4 2 2 2" xfId="36220"/>
    <cellStyle name="常规 6 4 2 2 9" xfId="36221"/>
    <cellStyle name="常规 6 4 3 2 4 3" xfId="36222"/>
    <cellStyle name="常规 6 6 3 2 2 2 4 3" xfId="36223"/>
    <cellStyle name="常规 7 3 3 7" xfId="36224"/>
    <cellStyle name="汇总 2 4 2" xfId="36225"/>
    <cellStyle name="汇总 2 6 3" xfId="36226"/>
    <cellStyle name="常规 7 3 4 2 2 2" xfId="36227"/>
    <cellStyle name="常规 6 3 3 2 2 2 4" xfId="36228"/>
    <cellStyle name="常规 15 4 3 6" xfId="36229"/>
    <cellStyle name="常规 33 2 8" xfId="36230"/>
    <cellStyle name="常规 28 2 8" xfId="36231"/>
    <cellStyle name="常规 85 2" xfId="36232"/>
    <cellStyle name="输入 2 2 4" xfId="36233"/>
    <cellStyle name="常规 6 4 2 2 2 2 4" xfId="36234"/>
    <cellStyle name="常规 7 3 4 2 2 2 2" xfId="36235"/>
    <cellStyle name="常规 10 3 4 6 2 2" xfId="36236"/>
    <cellStyle name="常规 2 3 2 2 2 4 2 2" xfId="36237"/>
    <cellStyle name="常规 85 3" xfId="36238"/>
    <cellStyle name="输入 2 2 5" xfId="36239"/>
    <cellStyle name="常规 5 3 3 2 3 2 3" xfId="36240"/>
    <cellStyle name="常规 7 3 4 2 2 5 2 2" xfId="36241"/>
    <cellStyle name="常规 7 2 3 4 10" xfId="36242"/>
    <cellStyle name="常规 4 5 3 4 2" xfId="36243"/>
    <cellStyle name="常规 8 2 3 4 2 3" xfId="36244"/>
    <cellStyle name="常规 7 3 4 2 2 6 2" xfId="36245"/>
    <cellStyle name="常规 6 5 2 2 5 4" xfId="36246"/>
    <cellStyle name="常规 2 3 3 2 2 3 5 2" xfId="36247"/>
    <cellStyle name="常规 8 2 7 2 2 2" xfId="36248"/>
    <cellStyle name="常规 6 2 2 2 3 2 5" xfId="36249"/>
    <cellStyle name="好 2 2 8" xfId="36250"/>
    <cellStyle name="常规 6 2 3 3 8 2" xfId="36251"/>
    <cellStyle name="常规 7 3 4 2 3" xfId="36252"/>
    <cellStyle name="常规 5 7 2 3" xfId="36253"/>
    <cellStyle name="警告文本 2 2 3 4 3" xfId="36254"/>
    <cellStyle name="60% - 强调文字颜色 1 2 6 2 2" xfId="36255"/>
    <cellStyle name="常规 60 2 6" xfId="36256"/>
    <cellStyle name="常规 55 2 6" xfId="36257"/>
    <cellStyle name="常规 7 3 4 2 3 4 3" xfId="36258"/>
    <cellStyle name="常规 3 2 2 2 2 2 3 5" xfId="36259"/>
    <cellStyle name="常规 3 3 3 3 2 6" xfId="36260"/>
    <cellStyle name="常规 7 3 4 2 4" xfId="36261"/>
    <cellStyle name="常规 7 2 5 4 6 3" xfId="36262"/>
    <cellStyle name="常规 8 2 7 2 3" xfId="36263"/>
    <cellStyle name="常规 7 3 3 3 2 2 4 3" xfId="36264"/>
    <cellStyle name="常规 8 2 11 2 2" xfId="36265"/>
    <cellStyle name="常规 7 3 4 2 6" xfId="36266"/>
    <cellStyle name="常规 7 3 5 3 3" xfId="36267"/>
    <cellStyle name="常规 7 3 4 2 6 2 2" xfId="36268"/>
    <cellStyle name="常规 7 3 4 2 7 2 2" xfId="36269"/>
    <cellStyle name="常规 7 3 4 2 7 2 3" xfId="36270"/>
    <cellStyle name="常规 6 3 3 3 2 2 4" xfId="36271"/>
    <cellStyle name="常规 2 2 4 4 2 2 2" xfId="36272"/>
    <cellStyle name="输出 2 7 2 2" xfId="36273"/>
    <cellStyle name="常规 6 3 2 4 2 5 2" xfId="36274"/>
    <cellStyle name="常规 37 2 2 3 2 2" xfId="36275"/>
    <cellStyle name="常规 42 2 2 3 2 2" xfId="36276"/>
    <cellStyle name="常规 7 3 4 3" xfId="36277"/>
    <cellStyle name="常规 6 5 2 2 6 3" xfId="36278"/>
    <cellStyle name="常规 7 3 4 3 2" xfId="36279"/>
    <cellStyle name="常规 6 9 2 2 2 4 2 2" xfId="36280"/>
    <cellStyle name="常规 8 3 4 5 3" xfId="36281"/>
    <cellStyle name="常规 6 7 2 2 2" xfId="36282"/>
    <cellStyle name="常规 7 3 4 3 3" xfId="36283"/>
    <cellStyle name="常规 7 3 3 3 2 3 3 3" xfId="36284"/>
    <cellStyle name="常规 7 3 4 3 4 2" xfId="36285"/>
    <cellStyle name="常规 7 4 3 3 3" xfId="36286"/>
    <cellStyle name="常规 7 3 4 3 4 2 2" xfId="36287"/>
    <cellStyle name="常规 7 3 4 3 5" xfId="36288"/>
    <cellStyle name="常规 7 3 4 3 6" xfId="36289"/>
    <cellStyle name="常规 6 5 2 2 7 3" xfId="36290"/>
    <cellStyle name="常规 7 3 4 4 2" xfId="36291"/>
    <cellStyle name="常规 7 2 3 2 4 3 2 2" xfId="36292"/>
    <cellStyle name="常规 3 4 2 2 3 3 2" xfId="36293"/>
    <cellStyle name="常规 89" xfId="36294"/>
    <cellStyle name="常规 4 8 2" xfId="36295"/>
    <cellStyle name="好 3 2 9 2" xfId="36296"/>
    <cellStyle name="常规 7 5 3 3 2 2 2" xfId="36297"/>
    <cellStyle name="常规 6 9 3 2 3 4 2" xfId="36298"/>
    <cellStyle name="常规 4 5 3 5 2 2" xfId="36299"/>
    <cellStyle name="常规 7 2 5 3 2 4 2" xfId="36300"/>
    <cellStyle name="常规 7 3 4 4 4" xfId="36301"/>
    <cellStyle name="常规 15 2 2 4 3" xfId="36302"/>
    <cellStyle name="常规 20 2 2 4 3" xfId="36303"/>
    <cellStyle name="常规 7 3 4 4 4 2" xfId="36304"/>
    <cellStyle name="常规 7 3 4 4 4 2 2" xfId="36305"/>
    <cellStyle name="常规 2 8 4 4 2 2" xfId="36306"/>
    <cellStyle name="常规 7 3 4 4 5" xfId="36307"/>
    <cellStyle name="常规 7 3 4 4 5 2 3" xfId="36308"/>
    <cellStyle name="常规 4 2 6 2 5 2" xfId="36309"/>
    <cellStyle name="常规 6 4 3 3 2 5" xfId="36310"/>
    <cellStyle name="常规 4 3 2 7 2 2" xfId="36311"/>
    <cellStyle name="常规 6 7 2 3 5 2 2" xfId="36312"/>
    <cellStyle name="常规 7 3 4 4 5 3" xfId="36313"/>
    <cellStyle name="常规 8 2 2 3 2 2 3 2" xfId="36314"/>
    <cellStyle name="好 2 2 3 3 2" xfId="36315"/>
    <cellStyle name="常规 7 3 4 5" xfId="36316"/>
    <cellStyle name="常规 13 3 4 2" xfId="36317"/>
    <cellStyle name="常规 7 3 3 4 3 2 3" xfId="36318"/>
    <cellStyle name="常规 5 4 4 3" xfId="36319"/>
    <cellStyle name="常规 8 2 2 3 2 2 3 2 2" xfId="36320"/>
    <cellStyle name="强调文字颜色 3 2 2 3 3" xfId="36321"/>
    <cellStyle name="注释 2 3 10 3" xfId="36322"/>
    <cellStyle name="强调文字颜色 6 2 12" xfId="36323"/>
    <cellStyle name="常规 6 4 4 2 3" xfId="36324"/>
    <cellStyle name="常规 6 6 3 2 3 2 3" xfId="36325"/>
    <cellStyle name="常规 7 3 5 2 2 2" xfId="36326"/>
    <cellStyle name="常规 6 4 2 3 2 3 2" xfId="36327"/>
    <cellStyle name="常规 7 3 5 2 3" xfId="36328"/>
    <cellStyle name="常规 15 3 2 2 2 2 2" xfId="36329"/>
    <cellStyle name="常规 2 15" xfId="36330"/>
    <cellStyle name="常规 2 20" xfId="36331"/>
    <cellStyle name="常规 7 3 5 2 3 2" xfId="36332"/>
    <cellStyle name="常规 6 4 2 3 3 3 2" xfId="36333"/>
    <cellStyle name="常规 7 3 5 2 3 2 2" xfId="36334"/>
    <cellStyle name="常规 15 3 2 2 2 3" xfId="36335"/>
    <cellStyle name="常规 7 3 5 2 4" xfId="36336"/>
    <cellStyle name="常规 7 3 5 2 6" xfId="36337"/>
    <cellStyle name="常规 7 3 5 3 2" xfId="36338"/>
    <cellStyle name="常规 7 3 5 3 2 2" xfId="36339"/>
    <cellStyle name="常规 9 3 7 2" xfId="36340"/>
    <cellStyle name="常规 6 4 2 4 3 3" xfId="36341"/>
    <cellStyle name="常规 6 2 3 3 2 2 2" xfId="36342"/>
    <cellStyle name="常规 7 3 5 3 5" xfId="36343"/>
    <cellStyle name="检查单元格 2 5" xfId="36344"/>
    <cellStyle name="常规 7 4 4 2 2 4 3" xfId="36345"/>
    <cellStyle name="60% - 强调文字颜色 1 2 5 2 3" xfId="36346"/>
    <cellStyle name="常规 7 3 5 4 2 2" xfId="36347"/>
    <cellStyle name="常规 8 8 4 3" xfId="36348"/>
    <cellStyle name="常规 8 5 3 3 5" xfId="36349"/>
    <cellStyle name="常规 7 4 4 2 3 4 3" xfId="36350"/>
    <cellStyle name="60% - 强调文字颜色 1 2 6 2 3" xfId="36351"/>
    <cellStyle name="常规 7 3 5 5 2 2" xfId="36352"/>
    <cellStyle name="常规 7 3 6" xfId="36353"/>
    <cellStyle name="常规 6 4 2 2 2 2 2 2" xfId="36354"/>
    <cellStyle name="常规 7 3 6 2 2" xfId="36355"/>
    <cellStyle name="常规 7 3 7 2 2" xfId="36356"/>
    <cellStyle name="常规 9 2 2 2 2 2 2 3" xfId="36357"/>
    <cellStyle name="汇总 2 2 2 3 6" xfId="36358"/>
    <cellStyle name="常规 7 2 9 4" xfId="36359"/>
    <cellStyle name="常规 7 3 7 2 2 2" xfId="36360"/>
    <cellStyle name="常规 7 5 4 7 2" xfId="36361"/>
    <cellStyle name="常规 3 10 2 3 3" xfId="36362"/>
    <cellStyle name="常规 7 3 7 2 3" xfId="36363"/>
    <cellStyle name="常规 2 5 3 2 9" xfId="36364"/>
    <cellStyle name="常规 9 2 2 2 3 3 3" xfId="36365"/>
    <cellStyle name="常规 6 4 2 2 2 4 2 2" xfId="36366"/>
    <cellStyle name="常规 2 9 4 5" xfId="36367"/>
    <cellStyle name="常规 9 7 2 3 2" xfId="36368"/>
    <cellStyle name="常规 6 5 3 4 2 4 2" xfId="36369"/>
    <cellStyle name="常规 7 3 9 2 2" xfId="36370"/>
    <cellStyle name="解释性文本 2 2 3 4 3" xfId="36371"/>
    <cellStyle name="常规 8 2 2 3 2 3 3" xfId="36372"/>
    <cellStyle name="强调文字颜色 3 2 3 6 3" xfId="36373"/>
    <cellStyle name="常规 7 4 2 2 10" xfId="36374"/>
    <cellStyle name="常规 7 4 2 2 2 2 2" xfId="36375"/>
    <cellStyle name="常规 7 4 2 2 2 3" xfId="36376"/>
    <cellStyle name="常规 7 2 3 4 2 6 2 2" xfId="36377"/>
    <cellStyle name="解释性文本 2 3 3 3 2 2" xfId="36378"/>
    <cellStyle name="注释 2 6 2 2" xfId="36379"/>
    <cellStyle name="常规 7 2 6 2 2 5" xfId="36380"/>
    <cellStyle name="常规 5 2 2 7" xfId="36381"/>
    <cellStyle name="常规 2 4 4 2 3 6 2" xfId="36382"/>
    <cellStyle name="常规 6 9 2 4 3" xfId="36383"/>
    <cellStyle name="常规 7 8 2 2 2 3" xfId="36384"/>
    <cellStyle name="40% - 强调文字颜色 1 2 5 3 2" xfId="36385"/>
    <cellStyle name="常规 2 9 2 4 3 2" xfId="36386"/>
    <cellStyle name="常规 7 4 2 2 2 3 2" xfId="36387"/>
    <cellStyle name="输出 2 2 6 3" xfId="36388"/>
    <cellStyle name="常规 6 5 2 5" xfId="36389"/>
    <cellStyle name="注释 10 2" xfId="36390"/>
    <cellStyle name="常规 58 2 2 6" xfId="36391"/>
    <cellStyle name="强调文字颜色 5 2 3 3 6" xfId="36392"/>
    <cellStyle name="常规 6 7 3 2 5 2" xfId="36393"/>
    <cellStyle name="常规 13 4 3 2" xfId="36394"/>
    <cellStyle name="常规 7 4 3 5" xfId="36395"/>
    <cellStyle name="好 2 2 4 2 2" xfId="36396"/>
    <cellStyle name="常规 7 4 3 4 3 2 2" xfId="36397"/>
    <cellStyle name="常规 36 2 2" xfId="36398"/>
    <cellStyle name="常规 41 2 2" xfId="36399"/>
    <cellStyle name="常规 6 5 2 2 5" xfId="36400"/>
    <cellStyle name="常规 7 4 2 2 2 3 3" xfId="36401"/>
    <cellStyle name="40% - 强调文字颜色 1 2 6 2 2" xfId="36402"/>
    <cellStyle name="常规 2 9 2 5 2 2" xfId="36403"/>
    <cellStyle name="常规 7 4 2 2 3 2 2" xfId="36404"/>
    <cellStyle name="常规 7 4 2 2 3 3 2" xfId="36405"/>
    <cellStyle name="常规 9 5 4 2" xfId="36406"/>
    <cellStyle name="常规 6 5 3 2 4 3" xfId="36407"/>
    <cellStyle name="常规 7 4 2 2 3 3 2 3" xfId="36408"/>
    <cellStyle name="强调文字颜色 5 2 2 5 2 2 2" xfId="36409"/>
    <cellStyle name="强调文字颜色 5 2 2 10" xfId="36410"/>
    <cellStyle name="常规 6 5 3 2 5" xfId="36411"/>
    <cellStyle name="常规 7 4 2 2 3 3 3" xfId="36412"/>
    <cellStyle name="常规 11 6 3 4" xfId="36413"/>
    <cellStyle name="常规 60 2 4" xfId="36414"/>
    <cellStyle name="常规 55 2 4" xfId="36415"/>
    <cellStyle name="常规 8 3 3 2 2 5 2" xfId="36416"/>
    <cellStyle name="常规 3 3 4 2 2 4" xfId="36417"/>
    <cellStyle name="常规 6 5 3 3 4 2" xfId="36418"/>
    <cellStyle name="常规 7 4 2 2 3 4 2 2" xfId="36419"/>
    <cellStyle name="常规 55 2 7" xfId="36420"/>
    <cellStyle name="常规 7 4 2 2 4 2" xfId="36421"/>
    <cellStyle name="常规 2 9 2 6 2 2" xfId="36422"/>
    <cellStyle name="常规 7 4 2 2 4 2 2" xfId="36423"/>
    <cellStyle name="常规 7 4 2 2 4 3" xfId="36424"/>
    <cellStyle name="常规 7 4 2 2 5" xfId="36425"/>
    <cellStyle name="常规 7 4 2 2 5 3" xfId="36426"/>
    <cellStyle name="常规 7 4 2 3 5 2 2" xfId="36427"/>
    <cellStyle name="常规 7 4 2 2 6" xfId="36428"/>
    <cellStyle name="常规 7 4 2 2 6 3" xfId="36429"/>
    <cellStyle name="常规 2 9 4 5 2" xfId="36430"/>
    <cellStyle name="常规 9 7 2 3 2 2" xfId="36431"/>
    <cellStyle name="常规 6 5 3 4 2 4 2 2" xfId="36432"/>
    <cellStyle name="注释 2 2 11 3" xfId="36433"/>
    <cellStyle name="常规 7 2 3 2 2 2 4 2" xfId="36434"/>
    <cellStyle name="常规 7 4 2 2 7" xfId="36435"/>
    <cellStyle name="常规 9 6 4 3 2" xfId="36436"/>
    <cellStyle name="输出 2 2 2 3" xfId="36437"/>
    <cellStyle name="常规 4 2 2 3 5 3" xfId="36438"/>
    <cellStyle name="常规 7 4 2 2 7 2 2" xfId="36439"/>
    <cellStyle name="常规 7 4 2 2 7 2 3" xfId="36440"/>
    <cellStyle name="常规 3 2 2" xfId="36441"/>
    <cellStyle name="常规 7 4 2 2 7 3" xfId="36442"/>
    <cellStyle name="常规 3 3 4 5 2 2" xfId="36443"/>
    <cellStyle name="常规 6 6 5 2 6" xfId="36444"/>
    <cellStyle name="常规 7 4 2 2 8 3" xfId="36445"/>
    <cellStyle name="常规 7 4 2 3 2 2" xfId="36446"/>
    <cellStyle name="常规 21 3 6 2 2" xfId="36447"/>
    <cellStyle name="常规 3 2 2 2 6 2" xfId="36448"/>
    <cellStyle name="常规 7 4 2 3 3 2" xfId="36449"/>
    <cellStyle name="常规 3 6 3 2 4 3" xfId="36450"/>
    <cellStyle name="常规 7 4 2 3 3 2 2" xfId="36451"/>
    <cellStyle name="常规 7 4 2 3 3 3" xfId="36452"/>
    <cellStyle name="常规 7 4 2 3 5" xfId="36453"/>
    <cellStyle name="常规 7 4 2 3 5 2" xfId="36454"/>
    <cellStyle name="常规 7 4 2 3 5 3" xfId="36455"/>
    <cellStyle name="常规 7 4 2 3 6" xfId="36456"/>
    <cellStyle name="好 2 2 7 2 2" xfId="36457"/>
    <cellStyle name="常规 7 7 3 5" xfId="36458"/>
    <cellStyle name="常规 6 5 3 3 8 2" xfId="36459"/>
    <cellStyle name="常规 8 2 2 3 2 6 2 2" xfId="36460"/>
    <cellStyle name="常规 7 4 2 4 2 3" xfId="36461"/>
    <cellStyle name="常规 9 2 3 2 3 2 2 2" xfId="36462"/>
    <cellStyle name="好 3 8 3" xfId="36463"/>
    <cellStyle name="常规 7 4 2 4 3" xfId="36464"/>
    <cellStyle name="常规 7 4 2 2 3 3 2 2" xfId="36465"/>
    <cellStyle name="常规 2 2 4 2 2 3 4" xfId="36466"/>
    <cellStyle name="常规 7 2 3 2 2 2 4 3" xfId="36467"/>
    <cellStyle name="常规 7 4 2 2 8" xfId="36468"/>
    <cellStyle name="常规 7 4 2 4 3 2" xfId="36469"/>
    <cellStyle name="常规 2 10 3 2 2" xfId="36470"/>
    <cellStyle name="常规 48 7 2 2" xfId="36471"/>
    <cellStyle name="常规 53 7 2 2" xfId="36472"/>
    <cellStyle name="常规 6 2 3 3 4" xfId="36473"/>
    <cellStyle name="常规 2 5 3 2 10" xfId="36474"/>
    <cellStyle name="常规 2 9 4 5 2 2" xfId="36475"/>
    <cellStyle name="常规 7 4 2 4 3 2 2" xfId="36476"/>
    <cellStyle name="常规 6 5 3 5" xfId="36477"/>
    <cellStyle name="输出 2 2 7 3" xfId="36478"/>
    <cellStyle name="常规 12 2 2 2 6 2" xfId="36479"/>
    <cellStyle name="常规 2 3 2 5 3 2" xfId="36480"/>
    <cellStyle name="常规 8 2 2 2 2 4 2" xfId="36481"/>
    <cellStyle name="常规 7 2 6 4 2 2 2" xfId="36482"/>
    <cellStyle name="常规 7 4 2 2 9" xfId="36483"/>
    <cellStyle name="链接单元格 2 3 4 2 2" xfId="36484"/>
    <cellStyle name="常规 7 3 2 3 2 2 3 2 2" xfId="36485"/>
    <cellStyle name="常规 7 4 2 4 4" xfId="36486"/>
    <cellStyle name="常规 7 13 2" xfId="36487"/>
    <cellStyle name="常规 3 2 2 3 7 2 2" xfId="36488"/>
    <cellStyle name="计算 2 6 2" xfId="36489"/>
    <cellStyle name="常规 2 9 4 6 2 2" xfId="36490"/>
    <cellStyle name="常规 7 4 2 4 4 2 2" xfId="36491"/>
    <cellStyle name="常规 6 4 3 3 3 4 2" xfId="36492"/>
    <cellStyle name="常规 5 7 2 4" xfId="36493"/>
    <cellStyle name="常规 9 3 2 5 3" xfId="36494"/>
    <cellStyle name="常规 6 4 3 3 3 5 2" xfId="36495"/>
    <cellStyle name="常规 7 4 2 9 2" xfId="36496"/>
    <cellStyle name="常规 7 4 2 9 2 2" xfId="36497"/>
    <cellStyle name="强调文字颜色 3 2 4 3 2" xfId="36498"/>
    <cellStyle name="常规 7 4 2 9 2 3" xfId="36499"/>
    <cellStyle name="常规 3 9 2 3 6 3" xfId="36500"/>
    <cellStyle name="常规 6 5 2 7 2 2" xfId="36501"/>
    <cellStyle name="常规 7 4 3 2 2 4" xfId="36502"/>
    <cellStyle name="常规 2 3 2 4 2 7" xfId="36503"/>
    <cellStyle name="常规 7 2 5 2 5 2 2" xfId="36504"/>
    <cellStyle name="常规 6 3 2 2 2 2 2 6" xfId="36505"/>
    <cellStyle name="检查单元格 2 2 2 5" xfId="36506"/>
    <cellStyle name="常规 6 5 3 2 2 3 3 3" xfId="36507"/>
    <cellStyle name="常规 6 6 9 2" xfId="36508"/>
    <cellStyle name="常规 3 10 4 2" xfId="36509"/>
    <cellStyle name="常规 2 2 3 6 4 2" xfId="36510"/>
    <cellStyle name="常规 3 5 4 2 3" xfId="36511"/>
    <cellStyle name="检查单元格 2 2 4 4 2 2" xfId="36512"/>
    <cellStyle name="常规 7 3 3 2 3 4 3" xfId="36513"/>
    <cellStyle name="常规 7 4 3 2 2 6" xfId="36514"/>
    <cellStyle name="常规 7 2 2 3 4 2 2" xfId="36515"/>
    <cellStyle name="常规 7 8 2 2" xfId="36516"/>
    <cellStyle name="常规 7 4 3 2 2 6 2" xfId="36517"/>
    <cellStyle name="常规 6 6 9 3" xfId="36518"/>
    <cellStyle name="常规 7 4 3 2 2 7" xfId="36519"/>
    <cellStyle name="常规 7 4 3 2 3 2 2" xfId="36520"/>
    <cellStyle name="常规 7 4 3 2 3 3" xfId="36521"/>
    <cellStyle name="常规 7 4 3 2 3 3 2" xfId="36522"/>
    <cellStyle name="常规 7 5 3 2 5" xfId="36523"/>
    <cellStyle name="常规 7 4 3 2 3 3 3" xfId="36524"/>
    <cellStyle name="常规 7 4 3 2 3 4" xfId="36525"/>
    <cellStyle name="常规 9 2 2 3 2 2 2" xfId="36526"/>
    <cellStyle name="常规 6 3 2 6 3 2" xfId="36527"/>
    <cellStyle name="常规 7 4 3 2 3 5 2" xfId="36528"/>
    <cellStyle name="常规 9 2 2 3 2 3" xfId="36529"/>
    <cellStyle name="常规 6 3 2 6 4" xfId="36530"/>
    <cellStyle name="常规 8 2 3 2 4 4 2 2" xfId="36531"/>
    <cellStyle name="常规 7 4 3 2 3 6" xfId="36532"/>
    <cellStyle name="常规 7 4 3 2 5 2" xfId="36533"/>
    <cellStyle name="常规 7 4 3 2 5 2 2" xfId="36534"/>
    <cellStyle name="常规 9 7 4 3" xfId="36535"/>
    <cellStyle name="输入 2 2 3 4 2 2" xfId="36536"/>
    <cellStyle name="常规 7 3 2 2 2 3 4 2" xfId="36537"/>
    <cellStyle name="常规 8 2 4 2 2 3 2 2" xfId="36538"/>
    <cellStyle name="常规 7 4 3 2 6 3" xfId="36539"/>
    <cellStyle name="常规 7 4 3 2 7 2" xfId="36540"/>
    <cellStyle name="常规 7 6 7 2" xfId="36541"/>
    <cellStyle name="常规 9 5 2 7" xfId="36542"/>
    <cellStyle name="常规 6 9 3 2 2 3 2 2" xfId="36543"/>
    <cellStyle name="常规 6 5 3 2 2 8" xfId="36544"/>
    <cellStyle name="常规 4 3 2 3 5 3" xfId="36545"/>
    <cellStyle name="常规 7 4 3 2 7 2 2" xfId="36546"/>
    <cellStyle name="常规 7 4 3 2 7 2 3" xfId="36547"/>
    <cellStyle name="常规 7 4 3 2 7 3" xfId="36548"/>
    <cellStyle name="常规 8 2 3 2 2 5 2" xfId="36549"/>
    <cellStyle name="常规 7 4 3 2 8" xfId="36550"/>
    <cellStyle name="汇总 2 11 2" xfId="36551"/>
    <cellStyle name="常规 6 3 3 2 4 4 3" xfId="36552"/>
    <cellStyle name="常规 13 2 2 7" xfId="36553"/>
    <cellStyle name="常规 7 2 6 2 2 2 3" xfId="36554"/>
    <cellStyle name="常规 8 2 3 2 2 5 2 2" xfId="36555"/>
    <cellStyle name="常规 7 4 3 2 8 2" xfId="36556"/>
    <cellStyle name="常规 7 4 3 2 8 2 3" xfId="36557"/>
    <cellStyle name="常规 7 4 3 3" xfId="36558"/>
    <cellStyle name="常规 7 4 3 3 2" xfId="36559"/>
    <cellStyle name="常规 9 2 4 4 5" xfId="36560"/>
    <cellStyle name="常规 7 4 3 3 2 2 2" xfId="36561"/>
    <cellStyle name="常规 10 3 4 4 2 2" xfId="36562"/>
    <cellStyle name="常规 2 3 2 2 2 2 2 2" xfId="36563"/>
    <cellStyle name="常规 7 4 3 3 2 3" xfId="36564"/>
    <cellStyle name="注释" xfId="36565" builtinId="10"/>
    <cellStyle name="检查单元格 2 2 3 4 2" xfId="36566"/>
    <cellStyle name="强调文字颜色 1 2 2 4 3 2" xfId="36567"/>
    <cellStyle name="常规 6 6 4 2 2 3 3" xfId="36568"/>
    <cellStyle name="常规 3 2 3 3 2 3 5 2" xfId="36569"/>
    <cellStyle name="强调文字颜色 5 2 4 3 2 2" xfId="36570"/>
    <cellStyle name="20% - 强调文字颜色 5 2 3 3 5" xfId="36571"/>
    <cellStyle name="常规 6 5 2 4 6" xfId="36572"/>
    <cellStyle name="检查单元格" xfId="36573" builtinId="23"/>
    <cellStyle name="常规 6 6 4 9" xfId="36574"/>
    <cellStyle name="常规 8 3 2 2 3 2 2" xfId="36575"/>
    <cellStyle name="注释 2 5 3 3" xfId="36576"/>
    <cellStyle name="常规 8 3 8 2 2" xfId="36577"/>
    <cellStyle name="常规 7 3 2 2 2 4 2 2" xfId="36578"/>
    <cellStyle name="检查单元格 2 10 2" xfId="36579"/>
    <cellStyle name="注释 16" xfId="36580"/>
    <cellStyle name="常规 21 4 6 2 2" xfId="36581"/>
    <cellStyle name="常规 3 2 3 2 6 2" xfId="36582"/>
    <cellStyle name="常规 7 4 3 3 3 2" xfId="36583"/>
    <cellStyle name="常规 7 4 3 3 3 2 2" xfId="36584"/>
    <cellStyle name="常规 2 3 2 2 2 2 3 2" xfId="36585"/>
    <cellStyle name="常规 7 4 3 3 3 3" xfId="36586"/>
    <cellStyle name="解释性文本 2 3 3" xfId="36587"/>
    <cellStyle name="常规 35 5" xfId="36588"/>
    <cellStyle name="常规 40 5" xfId="36589"/>
    <cellStyle name="常规 4 2 4 2 3 4 2" xfId="36590"/>
    <cellStyle name="常规 7 4 3 3 5 2 2" xfId="36591"/>
    <cellStyle name="常规 7 5 2 2 5 3" xfId="36592"/>
    <cellStyle name="常规 7 4 3 3 6" xfId="36593"/>
    <cellStyle name="常规 7 4 3 3 6 2" xfId="36594"/>
    <cellStyle name="常规 7 4 3 4" xfId="36595"/>
    <cellStyle name="常规 6 3 2 2 3 3" xfId="36596"/>
    <cellStyle name="常规 7 4 3 4 2" xfId="36597"/>
    <cellStyle name="强调文字颜色 6 2 6 4 3" xfId="36598"/>
    <cellStyle name="常规 7 4 3 4 2 2 2" xfId="36599"/>
    <cellStyle name="常规 7 4 3 4 3 2" xfId="36600"/>
    <cellStyle name="常规 7 2 6 2 2 4 2" xfId="36601"/>
    <cellStyle name="常规 7 4 3 4 3 3" xfId="36602"/>
    <cellStyle name="常规 42 2" xfId="36603"/>
    <cellStyle name="常规 37 2" xfId="36604"/>
    <cellStyle name="常规 7 4 3 4 4 2" xfId="36605"/>
    <cellStyle name="常规 7 3 2 3 2 2 4 2 3" xfId="36606"/>
    <cellStyle name="常规 7 4 3 4 5" xfId="36607"/>
    <cellStyle name="常规 7 4 3 4 6" xfId="36608"/>
    <cellStyle name="解释性文本 2 2 3 4 2 2" xfId="36609"/>
    <cellStyle name="好 2 3 4" xfId="36610"/>
    <cellStyle name="常规 7 4 3 6 2 2" xfId="36611"/>
    <cellStyle name="常规 6 4 3 3 4 3 2 2" xfId="36612"/>
    <cellStyle name="常规 7 4 3 7 2 2" xfId="36613"/>
    <cellStyle name="常规 7 4 4 10" xfId="36614"/>
    <cellStyle name="常规 2 2 3 3 5 2 2" xfId="36615"/>
    <cellStyle name="常规 6 2 5 3 2 3" xfId="36616"/>
    <cellStyle name="20% - 强调文字颜色 2 2 2 2 2 2" xfId="36617"/>
    <cellStyle name="常规 7 4 4 10 2" xfId="36618"/>
    <cellStyle name="常规 4 2 5 2 3 2 2 2" xfId="36619"/>
    <cellStyle name="警告文本 2 3 3 4" xfId="36620"/>
    <cellStyle name="输出 2 12" xfId="36621"/>
    <cellStyle name="强调文字颜色 4 2 3 5 2 2" xfId="36622"/>
    <cellStyle name="强调文字颜色 4 2 2 3 2" xfId="36623"/>
    <cellStyle name="常规 7 4 4 2 2" xfId="36624"/>
    <cellStyle name="常规 6 6 4 2 3 2 2 2" xfId="36625"/>
    <cellStyle name="常规 7 2 3 3 4 3" xfId="36626"/>
    <cellStyle name="常规 54 4 2 2 2" xfId="36627"/>
    <cellStyle name="常规 49 4 2 2 2" xfId="36628"/>
    <cellStyle name="常规 6 4 2 5 5" xfId="36629"/>
    <cellStyle name="常规 2 3 4 2 3 2 2" xfId="36630"/>
    <cellStyle name="常规 7 4 4 2 2 7" xfId="36631"/>
    <cellStyle name="常规 8 2 8 2 2 2" xfId="36632"/>
    <cellStyle name="常规 6 5 3 2 2 2 6" xfId="36633"/>
    <cellStyle name="强调文字颜色 1 2 2 2 5 2 2" xfId="36634"/>
    <cellStyle name="强调文字颜色 4 2 2 3 3" xfId="36635"/>
    <cellStyle name="常规 7 4 4 2 3" xfId="36636"/>
    <cellStyle name="常规 7 4 4 2 3 2" xfId="36637"/>
    <cellStyle name="常规 6 4 3 2 2 2 2 2" xfId="36638"/>
    <cellStyle name="常规 9" xfId="36639"/>
    <cellStyle name="常规 8 4 4 4 2" xfId="36640"/>
    <cellStyle name="常规 13 3 6" xfId="36641"/>
    <cellStyle name="常规 21 2 10" xfId="36642"/>
    <cellStyle name="常规 21 5 5 3" xfId="36643"/>
    <cellStyle name="常规 6 6 2 2 2 3 6" xfId="36644"/>
    <cellStyle name="强调文字颜色 5 2 2 2 2 2 3" xfId="36645"/>
    <cellStyle name="好 2 2 3 5" xfId="36646"/>
    <cellStyle name="常规 8 5 3 3 4 3" xfId="36647"/>
    <cellStyle name="警告文本 2 2 6 2 2" xfId="36648"/>
    <cellStyle name="常规 7 4 4 2 3 4 2 3" xfId="36649"/>
    <cellStyle name="强调文字颜色 5 2 3 5 2" xfId="36650"/>
    <cellStyle name="常规 3 2 2 2 2 2" xfId="36651"/>
    <cellStyle name="常规 7 5 2 7 2" xfId="36652"/>
    <cellStyle name="常规 4 8 2 2" xfId="36653"/>
    <cellStyle name="常规 7 4 4 2 3 5 2" xfId="36654"/>
    <cellStyle name="输出 2 2 3 3 2 2" xfId="36655"/>
    <cellStyle name="常规 5 4 2 5 3" xfId="36656"/>
    <cellStyle name="常规 2 4 2 4 7 2" xfId="36657"/>
    <cellStyle name="常规 15 3 2 2 6" xfId="36658"/>
    <cellStyle name="常规 9 3 2 6 2" xfId="36659"/>
    <cellStyle name="常规 8 2 2 2 5" xfId="36660"/>
    <cellStyle name="常规 5 7 3 3" xfId="36661"/>
    <cellStyle name="常规 7 2 3 3 5 2" xfId="36662"/>
    <cellStyle name="常规 9 2 3 3 2 3" xfId="36663"/>
    <cellStyle name="常规 6 4 2 2 3 6 2 2" xfId="36664"/>
    <cellStyle name="汇总 2 2 10 2" xfId="36665"/>
    <cellStyle name="常规 9 2 2 4 4" xfId="36666"/>
    <cellStyle name="常规 6 6 2 4 3 3 2" xfId="36667"/>
    <cellStyle name="常规 2 2 2 7 3 2" xfId="36668"/>
    <cellStyle name="常规 7 4 4 2 5 2 2" xfId="36669"/>
    <cellStyle name="常规 4 4 2 2 5 3" xfId="36670"/>
    <cellStyle name="常规 7 4 4 2 6 2 2" xfId="36671"/>
    <cellStyle name="常规 7 4 4 2 7" xfId="36672"/>
    <cellStyle name="常规 6 6 3 2 2 8" xfId="36673"/>
    <cellStyle name="常规 7 4 4 2 7 2 2" xfId="36674"/>
    <cellStyle name="常规 6 4 3 3 3 3 2" xfId="36675"/>
    <cellStyle name="常规 6 6 2 2 2 3 3" xfId="36676"/>
    <cellStyle name="好 2 2 3 2" xfId="36677"/>
    <cellStyle name="常规 8 2 3 2 3 5 2" xfId="36678"/>
    <cellStyle name="常规 7 4 4 2 8" xfId="36679"/>
    <cellStyle name="常规 48 2 6 3" xfId="36680"/>
    <cellStyle name="常规 53 2 6 3" xfId="36681"/>
    <cellStyle name="常规 6 6 3 3 5 3" xfId="36682"/>
    <cellStyle name="常规 45 2 2 3" xfId="36683"/>
    <cellStyle name="常规 50 2 2 3" xfId="36684"/>
    <cellStyle name="强调文字颜色 2 2 3 9 2" xfId="36685"/>
    <cellStyle name="常规 6 5 3 8" xfId="36686"/>
    <cellStyle name="常规 6 6 3 3 2 8" xfId="36687"/>
    <cellStyle name="常规 2 5 2 3 3" xfId="36688"/>
    <cellStyle name="20% - 强调文字颜色 1 2 3 2 2" xfId="36689"/>
    <cellStyle name="常规 7 4 4 2 8 2 2" xfId="36690"/>
    <cellStyle name="常规 3 2 3 2 2 2 2 2 2" xfId="36691"/>
    <cellStyle name="常规 3 2 4 2 2 5 2" xfId="36692"/>
    <cellStyle name="常规 6 4 3 3 4 3 2" xfId="36693"/>
    <cellStyle name="常规 7 4 3 7 2" xfId="36694"/>
    <cellStyle name="常规 14 3 3" xfId="36695"/>
    <cellStyle name="常规 6 6 2 2 3 3 3" xfId="36696"/>
    <cellStyle name="好 2 3 3 2" xfId="36697"/>
    <cellStyle name="常规 7 4 4 2 8 2 3" xfId="36698"/>
    <cellStyle name="常规 7 4 4 2 9 2" xfId="36699"/>
    <cellStyle name="常规 7 4 4 3" xfId="36700"/>
    <cellStyle name="注释 2 2 2 3 2 3" xfId="36701"/>
    <cellStyle name="常规 13 10 2" xfId="36702"/>
    <cellStyle name="常规 58 2 6 3" xfId="36703"/>
    <cellStyle name="链接单元格" xfId="36704" builtinId="24"/>
    <cellStyle name="常规 6 5 3 2 6 3" xfId="36705"/>
    <cellStyle name="常规 6 2 2 2 2 6 2" xfId="36706"/>
    <cellStyle name="常规 8 2 3 3 2 3 2 2" xfId="36707"/>
    <cellStyle name="强调文字颜色 4 2 2 4 2" xfId="36708"/>
    <cellStyle name="常规 7 4 4 3 2" xfId="36709"/>
    <cellStyle name="强调文字颜色 4 2 2 4 2 2" xfId="36710"/>
    <cellStyle name="常规 7 4 4 3 2 2" xfId="36711"/>
    <cellStyle name="常规 6 5 2 3 2 2 4" xfId="36712"/>
    <cellStyle name="常规 7 4 4 3 2 2 2" xfId="36713"/>
    <cellStyle name="强调文字颜色 4 2 2 4 3" xfId="36714"/>
    <cellStyle name="常规 7 4 4 3 3" xfId="36715"/>
    <cellStyle name="常规 2 6 3 3 2" xfId="36716"/>
    <cellStyle name="常规 3 2 4 2 6 2 2" xfId="36717"/>
    <cellStyle name="强调文字颜色 4 2 2 4 3 2 2" xfId="36718"/>
    <cellStyle name="常规 7 4 4 3 3 2 2" xfId="36719"/>
    <cellStyle name="常规 7 2 4 3 2 2" xfId="36720"/>
    <cellStyle name="强调文字颜色 2 2 2 3 4 2 2" xfId="36721"/>
    <cellStyle name="强调文字颜色 4 2 2 5" xfId="36722"/>
    <cellStyle name="常规 7 4 4 4" xfId="36723"/>
    <cellStyle name="20% - 强调文字颜色 3 2 3 3" xfId="36724"/>
    <cellStyle name="常规 2 3 3 4 6" xfId="36725"/>
    <cellStyle name="常规 2 3 4 3 2 3" xfId="36726"/>
    <cellStyle name="解释性文本 2 2 2 8" xfId="36727"/>
    <cellStyle name="解释性文本 2 2 2 8 2" xfId="36728"/>
    <cellStyle name="解释性文本 2 2 2 8 3" xfId="36729"/>
    <cellStyle name="常规 21 5 7 2" xfId="36730"/>
    <cellStyle name="常规 3 2 4 3 6" xfId="36731"/>
    <cellStyle name="常规 9 2 3 2 3 4 2 2" xfId="36732"/>
    <cellStyle name="常规 7 4 4 4 3" xfId="36733"/>
    <cellStyle name="常规 3 2 4 3 7" xfId="36734"/>
    <cellStyle name="强调文字颜色 4 2 2 5 4" xfId="36735"/>
    <cellStyle name="常规 7 4 4 4 4" xfId="36736"/>
    <cellStyle name="常规 6 6 4 3 5" xfId="36737"/>
    <cellStyle name="强调文字颜色 4 2 2 5 4 3" xfId="36738"/>
    <cellStyle name="常规 21 2 2 4 4" xfId="36739"/>
    <cellStyle name="常规 3 2 4 2 3 3 2 2" xfId="36740"/>
    <cellStyle name="常规 7 4 4 4 4 3" xfId="36741"/>
    <cellStyle name="常规 3 4 4 3 6" xfId="36742"/>
    <cellStyle name="常规 2 6 4 2 4 2 3" xfId="36743"/>
    <cellStyle name="常规 5 5 2 3 2 3" xfId="36744"/>
    <cellStyle name="常规 6 5 2 2 3 2 5 2" xfId="36745"/>
    <cellStyle name="常规 6 2 4 2 2 2 2" xfId="36746"/>
    <cellStyle name="常规 6 5 2 2 2 4 2 3" xfId="36747"/>
    <cellStyle name="强调文字颜色 1 3" xfId="36748"/>
    <cellStyle name="常规 4 6 10" xfId="36749"/>
    <cellStyle name="常规 8 2 5 3 5" xfId="36750"/>
    <cellStyle name="常规 7 4 4 4 5 2 3" xfId="36751"/>
    <cellStyle name="常规 6 2 2 2 2 8" xfId="36752"/>
    <cellStyle name="常规 7 2 5 3 3 5 2" xfId="36753"/>
    <cellStyle name="常规 8 2 2 3 2 3 3 2" xfId="36754"/>
    <cellStyle name="常规 3 2 2 4 2 4 2 2" xfId="36755"/>
    <cellStyle name="强调文字颜色 4 2 2 6 2" xfId="36756"/>
    <cellStyle name="常规 6 4 5 2 2 2 2" xfId="36757"/>
    <cellStyle name="常规 21 2 5 2 3" xfId="36758"/>
    <cellStyle name="常规 7 4 4 7 2 2" xfId="36759"/>
    <cellStyle name="常规 6 6 4 2 4 2" xfId="36760"/>
    <cellStyle name="常规 25 9" xfId="36761"/>
    <cellStyle name="常规 30 9" xfId="36762"/>
    <cellStyle name="强调文字颜色 4 2 3 6 2" xfId="36763"/>
    <cellStyle name="强调文字颜色 4 2 3 3" xfId="36764"/>
    <cellStyle name="常规 7 4 5 2" xfId="36765"/>
    <cellStyle name="好 2 5 5" xfId="36766"/>
    <cellStyle name="常规 6 2 2 2 3 5 2" xfId="36767"/>
    <cellStyle name="常规 6 6 4 2 4 2 2" xfId="36768"/>
    <cellStyle name="常规 7 4 5 2 2" xfId="36769"/>
    <cellStyle name="常规 7 4 5 2 2 2" xfId="36770"/>
    <cellStyle name="常规 7 4 5 2 3" xfId="36771"/>
    <cellStyle name="常规 7 4 5 2 4" xfId="36772"/>
    <cellStyle name="检查单元格 2 3 11" xfId="36773"/>
    <cellStyle name="常规 6 5 2 3 4 4" xfId="36774"/>
    <cellStyle name="常规 7 4 5 2 4 3" xfId="36775"/>
    <cellStyle name="常规 7 3 3 4 3 2 2" xfId="36776"/>
    <cellStyle name="常规 5 3 6 3 3" xfId="36777"/>
    <cellStyle name="常规 7 3 2 2 7 2 2" xfId="36778"/>
    <cellStyle name="强调文字颜色 4 2 3 6 3" xfId="36779"/>
    <cellStyle name="强调文字颜色 4 2 3 4" xfId="36780"/>
    <cellStyle name="常规 7 4 5 3" xfId="36781"/>
    <cellStyle name="强调文字颜色 4 2 3 4 2" xfId="36782"/>
    <cellStyle name="输出 2 5 3 2" xfId="36783"/>
    <cellStyle name="强调文字颜色 4 2 3 4 3" xfId="36784"/>
    <cellStyle name="常规 7 4 5 3 3" xfId="36785"/>
    <cellStyle name="常规 8 5 2 2 5" xfId="36786"/>
    <cellStyle name="常规 8 7 3 3" xfId="36787"/>
    <cellStyle name="常规 9 6 2 6 2" xfId="36788"/>
    <cellStyle name="常规 6 5 2 4 3 4" xfId="36789"/>
    <cellStyle name="常规 7 4 5 3 4" xfId="36790"/>
    <cellStyle name="好 2 4 11" xfId="36791"/>
    <cellStyle name="常规 6 3 4" xfId="36792"/>
    <cellStyle name="常规 7 4 9 2 2" xfId="36793"/>
    <cellStyle name="常规 7 5 11 3" xfId="36794"/>
    <cellStyle name="常规 7 5 2" xfId="36795"/>
    <cellStyle name="常规 7 5 2 2 4 2 2" xfId="36796"/>
    <cellStyle name="常规 7 6 2 3 3" xfId="36797"/>
    <cellStyle name="常规 7 5 2 2 4 2 3" xfId="36798"/>
    <cellStyle name="常规 7 6 2 3 4" xfId="36799"/>
    <cellStyle name="常规 11 3 9" xfId="36800"/>
    <cellStyle name="强调文字颜色 5 2 3 2 4 2" xfId="36801"/>
    <cellStyle name="常规 7 5 2 2 4 3" xfId="36802"/>
    <cellStyle name="链接单元格 2 3 4 2" xfId="36803"/>
    <cellStyle name="常规 38 2 2 2 2" xfId="36804"/>
    <cellStyle name="常规 43 2 2 2 2" xfId="36805"/>
    <cellStyle name="常规 4 2 5 3 4 2" xfId="36806"/>
    <cellStyle name="常规 7 3 2 3 2 2 3 2" xfId="36807"/>
    <cellStyle name="常规 23 4 6 2" xfId="36808"/>
    <cellStyle name="常规 3 4 3 2 6" xfId="36809"/>
    <cellStyle name="常规 7 5 2 2 5 2 2" xfId="36810"/>
    <cellStyle name="常规 7 6 3 3 3" xfId="36811"/>
    <cellStyle name="常规 4 3 3 2 5" xfId="36812"/>
    <cellStyle name="常规 6 10 9 3" xfId="36813"/>
    <cellStyle name="常规 6 9 2 2 8" xfId="36814"/>
    <cellStyle name="常规 5 4 6" xfId="36815"/>
    <cellStyle name="常规 7 5 2 2 5 2 3" xfId="36816"/>
    <cellStyle name="常规 6 3 2 2 4 3" xfId="36817"/>
    <cellStyle name="常规 7 5 2 3" xfId="36818"/>
    <cellStyle name="常规 7 5 2 3 2 2 2" xfId="36819"/>
    <cellStyle name="警告文本 2 2 6 3" xfId="36820"/>
    <cellStyle name="强调文字颜色 5 2 3 3 2 2" xfId="36821"/>
    <cellStyle name="常规 7 2 5 5 6 2 2" xfId="36822"/>
    <cellStyle name="常规 7 5 2 3 4 2 2" xfId="36823"/>
    <cellStyle name="常规 7 7 2 3 3" xfId="36824"/>
    <cellStyle name="常规 2 5 3 2 2 2" xfId="36825"/>
    <cellStyle name="常规 4 2 2 4 5" xfId="36826"/>
    <cellStyle name="常规 6 6 3 2 2 2 3 3" xfId="36827"/>
    <cellStyle name="注释 2 2 12" xfId="36828"/>
    <cellStyle name="常规 9 2 2 8" xfId="36829"/>
    <cellStyle name="常规 6 3 2 2 4 4" xfId="36830"/>
    <cellStyle name="常规 7 5 2 4" xfId="36831"/>
    <cellStyle name="常规 6 4 2 2 2 2 3 2" xfId="36832"/>
    <cellStyle name="检查单元格 2 2 2 2" xfId="36833"/>
    <cellStyle name="常规 8 6 2 3 3" xfId="36834"/>
    <cellStyle name="常规 7 5 3 2 4 2 2" xfId="36835"/>
    <cellStyle name="常规 47 2 2 5 2" xfId="36836"/>
    <cellStyle name="常规 52 2 2 5 2" xfId="36837"/>
    <cellStyle name="常规 3 9 4 4 2" xfId="36838"/>
    <cellStyle name="常规 7 5 2 4 2 2" xfId="36839"/>
    <cellStyle name="常规 9 3 3 5 3" xfId="36840"/>
    <cellStyle name="常规 6 4 3 3 4 5 2" xfId="36841"/>
    <cellStyle name="常规 3 2 2 2 2 2 2" xfId="36842"/>
    <cellStyle name="强调文字颜色 5 2 6 3" xfId="36843"/>
    <cellStyle name="常规 6 5 11 2" xfId="36844"/>
    <cellStyle name="常规 7 2 2 4 3 3 2" xfId="36845"/>
    <cellStyle name="常规 7 5 2 7 2 2" xfId="36846"/>
    <cellStyle name="常规 7 5 2 7 2 3" xfId="36847"/>
    <cellStyle name="常规 6 6 2 2 8" xfId="36848"/>
    <cellStyle name="常规 6 4 5 2 4 2" xfId="36849"/>
    <cellStyle name="常规 7 3 2" xfId="36850"/>
    <cellStyle name="常规 7 5 2 8 2 2" xfId="36851"/>
    <cellStyle name="强调文字颜色 4 2 6 2" xfId="36852"/>
    <cellStyle name="汇总 2 2 4 2 3" xfId="36853"/>
    <cellStyle name="常规 8 2 2 4 2" xfId="36854"/>
    <cellStyle name="好 3 4 4 3" xfId="36855"/>
    <cellStyle name="常规 21 2 3 8 2" xfId="36856"/>
    <cellStyle name="常规 23 2 3 6" xfId="36857"/>
    <cellStyle name="常规 4 2 2 2 2 3 2 2 2" xfId="36858"/>
    <cellStyle name="常规 7 2 6 3 5 2 2" xfId="36859"/>
    <cellStyle name="常规 2 2 3 2 2 2 2 3 2" xfId="36860"/>
    <cellStyle name="常规 7 5 3 10 3" xfId="36861"/>
    <cellStyle name="常规 6 9 4 2 4 3" xfId="36862"/>
    <cellStyle name="常规 3 7 3 3 2" xfId="36863"/>
    <cellStyle name="常规 8 5 3 5 3" xfId="36864"/>
    <cellStyle name="常规 3 3 2 10" xfId="36865"/>
    <cellStyle name="适中 2 4 4 3" xfId="36866"/>
    <cellStyle name="常规 4 2 2 3 4 2" xfId="36867"/>
    <cellStyle name="强调文字颜色 4 2 7" xfId="36868"/>
    <cellStyle name="常规 8 2 2 5" xfId="36869"/>
    <cellStyle name="常规 6 5 2 2 3 7" xfId="36870"/>
    <cellStyle name="常规 3 7 3 3 3" xfId="36871"/>
    <cellStyle name="常规 7 3 3 4 2 5 3" xfId="36872"/>
    <cellStyle name="常规 4 2 2 3 4 3" xfId="36873"/>
    <cellStyle name="常规 8 2 2 6" xfId="36874"/>
    <cellStyle name="常规 2 2 4 3 7 3" xfId="36875"/>
    <cellStyle name="常规 6 3 5 6" xfId="36876"/>
    <cellStyle name="常规 7 2 9 3 2" xfId="36877"/>
    <cellStyle name="解释性文本 2 2 2 3 4 3" xfId="36878"/>
    <cellStyle name="常规 7 8 2 2 5 2 2" xfId="36879"/>
    <cellStyle name="常规 7 5 3 12" xfId="36880"/>
    <cellStyle name="好 2 11" xfId="36881"/>
    <cellStyle name="常规 7 7 2 3 3 2 2" xfId="36882"/>
    <cellStyle name="常规 52 2 2 3 2" xfId="36883"/>
    <cellStyle name="常规 47 2 2 3 2" xfId="36884"/>
    <cellStyle name="常规 4 2 2 6 5" xfId="36885"/>
    <cellStyle name="常规 8 4 2 7 2" xfId="36886"/>
    <cellStyle name="常规 7 5 3 2 3" xfId="36887"/>
    <cellStyle name="强调文字颜色 6 2 9 2" xfId="36888"/>
    <cellStyle name="好 2 4 4 4" xfId="36889"/>
    <cellStyle name="常规 6 5 2 3 3 4 3" xfId="36890"/>
    <cellStyle name="常规 7 5 3 2 5 2 2" xfId="36891"/>
    <cellStyle name="常规 8 6 3 3 3" xfId="36892"/>
    <cellStyle name="常规 2 5 5 2" xfId="36893"/>
    <cellStyle name="常规 3 9 2 4 3 2 2" xfId="36894"/>
    <cellStyle name="常规 6 10 2 4 4 3" xfId="36895"/>
    <cellStyle name="检查单元格 2 5 3 2" xfId="36896"/>
    <cellStyle name="常规 5 3 2 2 5 3" xfId="36897"/>
    <cellStyle name="常规 7 5 3 2 6 2 2" xfId="36898"/>
    <cellStyle name="链接单元格 2 2 2 2" xfId="36899"/>
    <cellStyle name="检查单元格 2 6 3" xfId="36900"/>
    <cellStyle name="常规 7 5 3 2 7 2" xfId="36901"/>
    <cellStyle name="常规 7 2 3 4 2 3 3 3" xfId="36902"/>
    <cellStyle name="常规 2 2 2 2 3 2 2 4" xfId="36903"/>
    <cellStyle name="常规 6 6 4 3 2 3" xfId="36904"/>
    <cellStyle name="常规 6 3 2 2 5 3" xfId="36905"/>
    <cellStyle name="常规 8 2 5 5 2" xfId="36906"/>
    <cellStyle name="常规 8 2 2 4 2 3 3" xfId="36907"/>
    <cellStyle name="好 2 3 2 4 2 2" xfId="36908"/>
    <cellStyle name="常规 7 5 3 3" xfId="36909"/>
    <cellStyle name="常规 6 3 2 2 5 3 2" xfId="36910"/>
    <cellStyle name="常规 7 5 3 3 2" xfId="36911"/>
    <cellStyle name="输出 2 2 3 6" xfId="36912"/>
    <cellStyle name="常规 7 3 3 5 2 2 2" xfId="36913"/>
    <cellStyle name="常规 15 2 2 6" xfId="36914"/>
    <cellStyle name="常规 20 2 2 6" xfId="36915"/>
    <cellStyle name="常规 2 5 3 2 2 2 3" xfId="36916"/>
    <cellStyle name="常规 6 3 3 2 2 2 2 2 2" xfId="36917"/>
    <cellStyle name="常规 4 2 2 4 5 3" xfId="36918"/>
    <cellStyle name="常规 2 3 3 2 4 4" xfId="36919"/>
    <cellStyle name="常规 11 6 2 4 2" xfId="36920"/>
    <cellStyle name="常规 2 2 2 6 7" xfId="36921"/>
    <cellStyle name="常规 8 3 3 2 2 4 2 2" xfId="36922"/>
    <cellStyle name="常规 38 2 2 6 2" xfId="36923"/>
    <cellStyle name="常规 7 5 3 3 6" xfId="36924"/>
    <cellStyle name="常规 6 3 2 2 5 4" xfId="36925"/>
    <cellStyle name="常规 7 5 3 4" xfId="36926"/>
    <cellStyle name="注释 2 2 2 2 4 2" xfId="36927"/>
    <cellStyle name="强调文字颜色 3 2 3 5" xfId="36928"/>
    <cellStyle name="强调文字颜色 5 2 4 4 2 2" xfId="36929"/>
    <cellStyle name="常规 10 4 4 5 2 2" xfId="36930"/>
    <cellStyle name="常规 2 3 2 3 2 3 2 2" xfId="36931"/>
    <cellStyle name="常规 7 5 3 4 2 3" xfId="36932"/>
    <cellStyle name="常规 8 2 3 2 4 3 2" xfId="36933"/>
    <cellStyle name="常规 9 6 2 8" xfId="36934"/>
    <cellStyle name="计算 2 2 2" xfId="36935"/>
    <cellStyle name="常规 7 5 3 4 6" xfId="36936"/>
    <cellStyle name="常规 2 3 3 5 3 2 2" xfId="36937"/>
    <cellStyle name="常规 8 2 2 3 2 4 2 2" xfId="36938"/>
    <cellStyle name="常规 7 5 3 8 2" xfId="36939"/>
    <cellStyle name="常规 7 5 3 8 2 2" xfId="36940"/>
    <cellStyle name="常规 7 5 3 7 2" xfId="36941"/>
    <cellStyle name="常规 49 2 4 3" xfId="36942"/>
    <cellStyle name="常规 54 2 4 3" xfId="36943"/>
    <cellStyle name="常规 8 2 3 3 3 3 2" xfId="36944"/>
    <cellStyle name="常规 7 5 4 3" xfId="36945"/>
    <cellStyle name="常规 5 8 3 2" xfId="36946"/>
    <cellStyle name="常规 8 2 3 2 4" xfId="36947"/>
    <cellStyle name="常规 6 4 2 2 4 2 3" xfId="36948"/>
    <cellStyle name="常规 8 5 2 5 2 2" xfId="36949"/>
    <cellStyle name="常规 6 5 2 2 2 6 2 2" xfId="36950"/>
    <cellStyle name="常规 7 5 4 4 2" xfId="36951"/>
    <cellStyle name="常规 6 6 3 3 2 3 4" xfId="36952"/>
    <cellStyle name="强调文字颜色 3 2 2 2 4 2 2" xfId="36953"/>
    <cellStyle name="常规 8 2 2 2 2 2 4 3" xfId="36954"/>
    <cellStyle name="常规 17 2 2 2 3" xfId="36955"/>
    <cellStyle name="常规 22 2 2 2 3" xfId="36956"/>
    <cellStyle name="常规 7 5 4 4 2 2" xfId="36957"/>
    <cellStyle name="常规 2 4 2 2 2 5 2 2" xfId="36958"/>
    <cellStyle name="常规 17 2 3 2 3" xfId="36959"/>
    <cellStyle name="常规 22 2 3 2 3" xfId="36960"/>
    <cellStyle name="常规 7 5 4 5 2 2" xfId="36961"/>
    <cellStyle name="常规 17 2 4 2 3" xfId="36962"/>
    <cellStyle name="常规 22 2 4 2 3" xfId="36963"/>
    <cellStyle name="常规 9 2 2 2 2 2 4 2" xfId="36964"/>
    <cellStyle name="常规 7 5 4 6 2 2" xfId="36965"/>
    <cellStyle name="常规 8 5 8 2 2" xfId="36966"/>
    <cellStyle name="常规 7 5 4 8" xfId="36967"/>
    <cellStyle name="常规 6 6 4 3 4 2 2" xfId="36968"/>
    <cellStyle name="常规 7 9 3 3 2" xfId="36969"/>
    <cellStyle name="常规 6 3 2 2 7 2 2" xfId="36970"/>
    <cellStyle name="常规 7 5 5 2 2" xfId="36971"/>
    <cellStyle name="常规 8 5 4 8" xfId="36972"/>
    <cellStyle name="常规 7 5 5 2 2 2" xfId="36973"/>
    <cellStyle name="常规 2 4 3 6 3 2" xfId="36974"/>
    <cellStyle name="常规 8 2 3 3 3 4 2" xfId="36975"/>
    <cellStyle name="常规 8 2 3 3 5 2 2" xfId="36976"/>
    <cellStyle name="常规 45 2 7" xfId="36977"/>
    <cellStyle name="常规 50 2 7" xfId="36978"/>
    <cellStyle name="常规 7 5 5 3" xfId="36979"/>
    <cellStyle name="常规 7 5 5 3 2" xfId="36980"/>
    <cellStyle name="强调文字颜色 1 2 2 2 3" xfId="36981"/>
    <cellStyle name="常规 8 5 2 6 2 2" xfId="36982"/>
    <cellStyle name="常规 9 2 10" xfId="36983"/>
    <cellStyle name="常规 6 5 2 2 2 7 2 2" xfId="36984"/>
    <cellStyle name="常规 7 5 5 4 2" xfId="36985"/>
    <cellStyle name="强调文字颜色 6 2 4 4 2 2" xfId="36986"/>
    <cellStyle name="强调文字颜色 5 2 2 2 4" xfId="36987"/>
    <cellStyle name="检查单元格 2 2 2 3 2 2 2" xfId="36988"/>
    <cellStyle name="常规 7 5 5 6 2" xfId="36989"/>
    <cellStyle name="常规 9 2 4 2 3 4 2" xfId="36990"/>
    <cellStyle name="常规 55 2 5" xfId="36991"/>
    <cellStyle name="常规 60 2 5" xfId="36992"/>
    <cellStyle name="常规 3 3 6 4 3" xfId="36993"/>
    <cellStyle name="常规 17 3 4 2 3" xfId="36994"/>
    <cellStyle name="常规 22 3 4 2 3" xfId="36995"/>
    <cellStyle name="常规 7 5 5 6 2 2" xfId="36996"/>
    <cellStyle name="常规 7 5 5 8" xfId="36997"/>
    <cellStyle name="常规 3 8 4 2 3" xfId="36998"/>
    <cellStyle name="常规 7 5 6" xfId="36999"/>
    <cellStyle name="常规 6 6 4 3 5 2" xfId="37000"/>
    <cellStyle name="常规 6 4 2 2 4 2 2" xfId="37001"/>
    <cellStyle name="常规 2 2 2 3 3 2 3 2 2 2" xfId="37002"/>
    <cellStyle name="常规 7 5 6 2" xfId="37003"/>
    <cellStyle name="常规 6 8 2 2 2 2 2 2" xfId="37004"/>
    <cellStyle name="常规 36 2 2 5" xfId="37005"/>
    <cellStyle name="常规 41 2 2 5" xfId="37006"/>
    <cellStyle name="常规 8 2 3 2 5 2" xfId="37007"/>
    <cellStyle name="常规 7 5 6 4 2" xfId="37008"/>
    <cellStyle name="千位分隔[0]" xfId="37009" builtinId="6"/>
    <cellStyle name="强调文字颜色 3 2 2 2 2 3 2 2" xfId="37010"/>
    <cellStyle name="常规 4 5 3 5" xfId="37011"/>
    <cellStyle name="常规 7 3 4 2 2 7" xfId="37012"/>
    <cellStyle name="常规 7 5 6 5 2" xfId="37013"/>
    <cellStyle name="常规 6 4 2 2 4 3 2" xfId="37014"/>
    <cellStyle name="强调文字颜色 6 2 5 4 2 2" xfId="37015"/>
    <cellStyle name="常规 8 2 3 3 3" xfId="37016"/>
    <cellStyle name="常规 6 4 2 2 4 5 2" xfId="37017"/>
    <cellStyle name="常规 3 12 4 3" xfId="37018"/>
    <cellStyle name="常规 7 5 9 2" xfId="37019"/>
    <cellStyle name="常规 2 2 5 3 2 3" xfId="37020"/>
    <cellStyle name="常规 7 6 10" xfId="37021"/>
    <cellStyle name="常规 7 6 11" xfId="37022"/>
    <cellStyle name="常规 3 10 2 2" xfId="37023"/>
    <cellStyle name="常规 7 3 3 2 3 2 3" xfId="37024"/>
    <cellStyle name="常规 6 5 2 6 4 2 2" xfId="37025"/>
    <cellStyle name="常规 7 6 2" xfId="37026"/>
    <cellStyle name="常规 6 6 3 3 2" xfId="37027"/>
    <cellStyle name="常规 8 2 5 6 3" xfId="37028"/>
    <cellStyle name="常规 7 6 2 2 2" xfId="37029"/>
    <cellStyle name="强调文字颜色 4 2 2 11" xfId="37030"/>
    <cellStyle name="常规 9 6 9 2" xfId="37031"/>
    <cellStyle name="常规 2 3 2 2 3 6" xfId="37032"/>
    <cellStyle name="汇总 2 2 4 3 2" xfId="37033"/>
    <cellStyle name="强调文字颜色 5 2 4 5 2" xfId="37034"/>
    <cellStyle name="常规 7 6 2 2 3" xfId="37035"/>
    <cellStyle name="常规 7 6 2 2 3 2 2" xfId="37036"/>
    <cellStyle name="常规 2 3 2 2 2 2 2 2 2" xfId="37037"/>
    <cellStyle name="常规 7 6 2 2 4" xfId="37038"/>
    <cellStyle name="常规 7 4 4 3 4" xfId="37039"/>
    <cellStyle name="强调文字颜色 4 2 2 4 4" xfId="37040"/>
    <cellStyle name="常规 7 8 2 2 3 2 2" xfId="37041"/>
    <cellStyle name="常规 7 6 2 2 4 3" xfId="37042"/>
    <cellStyle name="常规 7 6 2 2 5" xfId="37043"/>
    <cellStyle name="常规 7 8 4 3 2" xfId="37044"/>
    <cellStyle name="常规 7 2 5 2 4 2" xfId="37045"/>
    <cellStyle name="常规 7 6 2 3" xfId="37046"/>
    <cellStyle name="常规 9 2 4 6 3" xfId="37047"/>
    <cellStyle name="常规 7 6 2 3 2" xfId="37048"/>
    <cellStyle name="常规 6 4 2 2 3 2 5" xfId="37049"/>
    <cellStyle name="常规 7 3 4 2 3 2 3" xfId="37050"/>
    <cellStyle name="常规 7 3 2 3 4" xfId="37051"/>
    <cellStyle name="常规 7 6 2 3 2 2" xfId="37052"/>
    <cellStyle name="常规 7 3 2 3 4 2" xfId="37053"/>
    <cellStyle name="常规 7 6 2 3 2 2 2" xfId="37054"/>
    <cellStyle name="常规 7 3 2 3 5" xfId="37055"/>
    <cellStyle name="常规 7 3 2 4 4 2" xfId="37056"/>
    <cellStyle name="常规 7 6 2 3 3 2 2" xfId="37057"/>
    <cellStyle name="常规 7 3 2 4 4 3" xfId="37058"/>
    <cellStyle name="常规 7 6 2 3 3 2 3" xfId="37059"/>
    <cellStyle name="常规 7 5 3 11" xfId="37060"/>
    <cellStyle name="常规 7 3 2 4 6 2 2" xfId="37061"/>
    <cellStyle name="常规 6 4 3 3 5 3" xfId="37062"/>
    <cellStyle name="常规 6 5 4 5 2 2" xfId="37063"/>
    <cellStyle name="常规 7 6 2 3 5" xfId="37064"/>
    <cellStyle name="强调文字颜色 1 2 2 6 3" xfId="37065"/>
    <cellStyle name="常规 8 5 3 3 2" xfId="37066"/>
    <cellStyle name="常规 6 5 2 2 3 4 2" xfId="37067"/>
    <cellStyle name="常规 9 2 2 3 2 3 2 2" xfId="37068"/>
    <cellStyle name="常规 7 3 3 3 4" xfId="37069"/>
    <cellStyle name="常规 6 2 2 11" xfId="37070"/>
    <cellStyle name="常规 21 2 4 4 2 2" xfId="37071"/>
    <cellStyle name="好 2 4 2 3" xfId="37072"/>
    <cellStyle name="常规 48 2 2 5 2" xfId="37073"/>
    <cellStyle name="常规 53 2 2 5 2" xfId="37074"/>
    <cellStyle name="常规 7 6 2 4 2 2" xfId="37075"/>
    <cellStyle name="常规 9 2 2 3 2 3 2 3" xfId="37076"/>
    <cellStyle name="常规 7 6 2 4 3" xfId="37077"/>
    <cellStyle name="常规 3 3 3 3 3 6" xfId="37078"/>
    <cellStyle name="常规 7 3 4 3 4" xfId="37079"/>
    <cellStyle name="常规 8 2 9 3" xfId="37080"/>
    <cellStyle name="常规 9 2 2 3 2 3 3 2 2" xfId="37081"/>
    <cellStyle name="常规 15 3 2 2 3 3" xfId="37082"/>
    <cellStyle name="常规 7 3 5 3 4" xfId="37083"/>
    <cellStyle name="常规 6 3 2 4 3 4 2" xfId="37084"/>
    <cellStyle name="常规 7 6 2 6 2 2" xfId="37085"/>
    <cellStyle name="常规 6 3 2 3 5 3" xfId="37086"/>
    <cellStyle name="常规 2 2 2 2 3 2 3 2 3" xfId="37087"/>
    <cellStyle name="常规 7 6 3 3" xfId="37088"/>
    <cellStyle name="常规 7 4 3 3 5" xfId="37089"/>
    <cellStyle name="常规 7 6 3 4 2 3" xfId="37090"/>
    <cellStyle name="常规 7 6 3 4 3" xfId="37091"/>
    <cellStyle name="常规 5 10 2" xfId="37092"/>
    <cellStyle name="常规 2 2 3 2 2 4 2 3" xfId="37093"/>
    <cellStyle name="常规 7 6 3 5 2 2" xfId="37094"/>
    <cellStyle name="常规 5 10 3" xfId="37095"/>
    <cellStyle name="常规 6 8 3 3 2 2" xfId="37096"/>
    <cellStyle name="常规 8 3 3 2 5 2 2" xfId="37097"/>
    <cellStyle name="常规 7 6 3 5 2 3" xfId="37098"/>
    <cellStyle name="强调文字颜色 3 2 11 3" xfId="37099"/>
    <cellStyle name="常规 6 3 2 3 6" xfId="37100"/>
    <cellStyle name="常规 7 6 4" xfId="37101"/>
    <cellStyle name="常规 6 3 2 3 6 2 2" xfId="37102"/>
    <cellStyle name="常规 4 2 2 4 3" xfId="37103"/>
    <cellStyle name="常规 7 6 4 2 2 2" xfId="37104"/>
    <cellStyle name="链接单元格 2 4 3 2" xfId="37105"/>
    <cellStyle name="常规 7 3 2 3 2 3 2 2" xfId="37106"/>
    <cellStyle name="强调文字颜色 4 2 6 4 2 2" xfId="37107"/>
    <cellStyle name="常规 9 2 2 2 4 4" xfId="37108"/>
    <cellStyle name="计算 2 4 2 2 2" xfId="37109"/>
    <cellStyle name="常规 34 9" xfId="37110"/>
    <cellStyle name="常规 29 9" xfId="37111"/>
    <cellStyle name="解释性文本 2 2 7" xfId="37112"/>
    <cellStyle name="链接单元格 2 4 4 2" xfId="37113"/>
    <cellStyle name="常规 7 3 2 3 2 3 3 2" xfId="37114"/>
    <cellStyle name="常规 7 6 4 3 3" xfId="37115"/>
    <cellStyle name="常规 8 5 3 5 2 2" xfId="37116"/>
    <cellStyle name="常规 6 5 2 2 3 6 2 2" xfId="37117"/>
    <cellStyle name="常规 9 2 2 3 2 5 2 2" xfId="37118"/>
    <cellStyle name="常规 7 6 4 4 2" xfId="37119"/>
    <cellStyle name="输入 2 5" xfId="37120"/>
    <cellStyle name="常规 6 7 2 2 2 5 2" xfId="37121"/>
    <cellStyle name="常规 6 6 3 2 2 6 2" xfId="37122"/>
    <cellStyle name="常规 4 2 4 4 3" xfId="37123"/>
    <cellStyle name="常规 18 2 2 2 3" xfId="37124"/>
    <cellStyle name="常规 23 2 2 2 3" xfId="37125"/>
    <cellStyle name="常规 7 6 4 4 2 2" xfId="37126"/>
    <cellStyle name="常规 6 3 2 2 2 2 3 2 2 2" xfId="37127"/>
    <cellStyle name="常规 7 6 4 4 2 3" xfId="37128"/>
    <cellStyle name="常规 7 6 4 4 3" xfId="37129"/>
    <cellStyle name="常规 7 6 4 5 2" xfId="37130"/>
    <cellStyle name="常规 6 6 3 2 6 2 2" xfId="37131"/>
    <cellStyle name="常规 17 3 4 4 3" xfId="37132"/>
    <cellStyle name="常规 6 3 2 4 4 2 2" xfId="37133"/>
    <cellStyle name="常规 6 3 2 3 7" xfId="37134"/>
    <cellStyle name="常规 5 2 2 3 7 3" xfId="37135"/>
    <cellStyle name="常规 7 6 5" xfId="37136"/>
    <cellStyle name="常规 57 4 2 2 2" xfId="37137"/>
    <cellStyle name="常规 6 3 2 3 7 2" xfId="37138"/>
    <cellStyle name="常规 7 6 5 2" xfId="37139"/>
    <cellStyle name="常规 7 6 5 2 2" xfId="37140"/>
    <cellStyle name="常规 6 3 2 3 8" xfId="37141"/>
    <cellStyle name="常规 6 3 2 3 8 2" xfId="37142"/>
    <cellStyle name="常规 6 4 2 2 5 2 2" xfId="37143"/>
    <cellStyle name="常规 7 2 3 3 2" xfId="37144"/>
    <cellStyle name="常规 6 5 3 4 2 2" xfId="37145"/>
    <cellStyle name="常规 9 2 5 5 2" xfId="37146"/>
    <cellStyle name="好 2 4 2 4 2 2" xfId="37147"/>
    <cellStyle name="常规 2 2 2 3 3 2 3 3 3" xfId="37148"/>
    <cellStyle name="常规 7 6 7" xfId="37149"/>
    <cellStyle name="常规 6 4 2 2 5 3 2" xfId="37150"/>
    <cellStyle name="检查单元格 2 2 5 2 2" xfId="37151"/>
    <cellStyle name="常规 4 2 6 2 4" xfId="37152"/>
    <cellStyle name="常规 6 6 3 2 4 4 3" xfId="37153"/>
    <cellStyle name="常规 7 2 3 3 3 2 3" xfId="37154"/>
    <cellStyle name="常规 8 2 3 3 6 2 2" xfId="37155"/>
    <cellStyle name="常规 6 3 2 3 7 3" xfId="37156"/>
    <cellStyle name="常规 7 6 5 3" xfId="37157"/>
    <cellStyle name="常规 7 2 5 2 7 2" xfId="37158"/>
    <cellStyle name="解释性文本 2 3 3 3 2" xfId="37159"/>
    <cellStyle name="注释 2 6 2" xfId="37160"/>
    <cellStyle name="常规 8 2 4 4 3 3" xfId="37161"/>
    <cellStyle name="常规 7 6 8 2 3" xfId="37162"/>
    <cellStyle name="常规 13 2 2 8" xfId="37163"/>
    <cellStyle name="标题 3 2 4 2 2" xfId="37164"/>
    <cellStyle name="常规 7 2 3 3 4 2" xfId="37165"/>
    <cellStyle name="输出 2 2 3 2 3" xfId="37166"/>
    <cellStyle name="常规 7 4 4 2 2 6" xfId="37167"/>
    <cellStyle name="常规 6 4 2 2 5 5 2" xfId="37168"/>
    <cellStyle name="常规 7 6 9 2" xfId="37169"/>
    <cellStyle name="常规 9 3 2 5 2 2" xfId="37170"/>
    <cellStyle name="常规 2 2 4 4 3 4 2 2" xfId="37171"/>
    <cellStyle name="常规 7 2 7 6" xfId="37172"/>
    <cellStyle name="常规 7 2 3 3 4 2 2" xfId="37173"/>
    <cellStyle name="常规 7 6 9 2 2" xfId="37174"/>
    <cellStyle name="常规 7 7 2 2" xfId="37175"/>
    <cellStyle name="警告文本 2 4 5" xfId="37176"/>
    <cellStyle name="常规 6 8 2 2 3 2 2" xfId="37177"/>
    <cellStyle name="常规 7 7 2 2 4" xfId="37178"/>
    <cellStyle name="常规 7 7 2 2 5" xfId="37179"/>
    <cellStyle name="常规 6 3 3 2 7" xfId="37180"/>
    <cellStyle name="常规 7 7 2 3 2 2 2" xfId="37181"/>
    <cellStyle name="常规 9 2 2 3 3 3 2" xfId="37182"/>
    <cellStyle name="常规 6 2 2 2 3 7" xfId="37183"/>
    <cellStyle name="常规 3 2 3 2 2 2 5 2 2" xfId="37184"/>
    <cellStyle name="常规 7 7 2 4 3" xfId="37185"/>
    <cellStyle name="常规 5 2 5 2 2 5" xfId="37186"/>
    <cellStyle name="常规 2 2 2 3 3 8" xfId="37187"/>
    <cellStyle name="常规 3 2 5 2 3 2 2 2" xfId="37188"/>
    <cellStyle name="常规 4 5 3 7 2" xfId="37189"/>
    <cellStyle name="常规 6 4 2 2 3 4 2 2" xfId="37190"/>
    <cellStyle name="常规 9 2 2 3 3 3 3" xfId="37191"/>
    <cellStyle name="40% - 强调文字颜色 2 10 2" xfId="37192"/>
    <cellStyle name="常规 6 5 3 3 2 2 2 2 2" xfId="37193"/>
    <cellStyle name="常规 7 7 2 5" xfId="37194"/>
    <cellStyle name="常规 15 2 3 2 2 2 3" xfId="37195"/>
    <cellStyle name="常规 10 2 2 4 2" xfId="37196"/>
    <cellStyle name="常规 5 2 3" xfId="37197"/>
    <cellStyle name="常规 5 2 3 3 2 4 3" xfId="37198"/>
    <cellStyle name="常规 8 4 2 2 4" xfId="37199"/>
    <cellStyle name="警告文本 2 5 5" xfId="37200"/>
    <cellStyle name="常规 7 7 3 2" xfId="37201"/>
    <cellStyle name="常规 23 2 3 2 3" xfId="37202"/>
    <cellStyle name="常规 7 6 4 5 2 2" xfId="37203"/>
    <cellStyle name="常规 8 4 2 2 4 2" xfId="37204"/>
    <cellStyle name="常规 7 7 3 2 2" xfId="37205"/>
    <cellStyle name="警告文本 2 5 5 2" xfId="37206"/>
    <cellStyle name="输入 2 2 4 4 2" xfId="37207"/>
    <cellStyle name="常规 9 3 2 2 2 2 2 2" xfId="37208"/>
    <cellStyle name="好 2 3 6 3" xfId="37209"/>
    <cellStyle name="常规 6 2 2 2 3 3 3 3" xfId="37210"/>
    <cellStyle name="常规 8 4 2 2 4 2 2" xfId="37211"/>
    <cellStyle name="常规 7 7 3 2 2 2" xfId="37212"/>
    <cellStyle name="常规 6 3 2 4 5 3" xfId="37213"/>
    <cellStyle name="常规 7 4 2 10" xfId="37214"/>
    <cellStyle name="常规 7 4 2 11" xfId="37215"/>
    <cellStyle name="常规 7 7 3 3 3" xfId="37216"/>
    <cellStyle name="常规 9 2 2 3 3 4 2" xfId="37217"/>
    <cellStyle name="常规 2 2 8 2 5" xfId="37218"/>
    <cellStyle name="常规 9 5 2 6 3" xfId="37219"/>
    <cellStyle name="常规 8 4 2 2 6" xfId="37220"/>
    <cellStyle name="常规 7 7 3 4" xfId="37221"/>
    <cellStyle name="常规 3 3 5" xfId="37222"/>
    <cellStyle name="警告文本 2 9 2 2" xfId="37223"/>
    <cellStyle name="常规 9 2 2 3 3 4 2 2" xfId="37224"/>
    <cellStyle name="常规 7 7 3 4 2" xfId="37225"/>
    <cellStyle name="常规 4 4 4 5 3" xfId="37226"/>
    <cellStyle name="常规 8 2 2 6 2" xfId="37227"/>
    <cellStyle name="常规 7 2 4 4 2 5" xfId="37228"/>
    <cellStyle name="常规 13 3 2 2 2 2" xfId="37229"/>
    <cellStyle name="常规 7 4 4 2 3 4 2" xfId="37230"/>
    <cellStyle name="常规 9 3 2 2 2 4 2 2" xfId="37231"/>
    <cellStyle name="常规 2 2 3 3 2 3 2 3" xfId="37232"/>
    <cellStyle name="常规 7 7 3 4 2 2" xfId="37233"/>
    <cellStyle name="20% - 强调文字颜色 1" xfId="37234" builtinId="30"/>
    <cellStyle name="常规 7 7 3 4 3" xfId="37235"/>
    <cellStyle name="常规 6 3 2 4 6 2" xfId="37236"/>
    <cellStyle name="常规 3 3 2 3 2 5" xfId="37237"/>
    <cellStyle name="常规 8 4 2 3 4" xfId="37238"/>
    <cellStyle name="常规 7 7 4 2" xfId="37239"/>
    <cellStyle name="常规 6 3 2 4 6 2 2" xfId="37240"/>
    <cellStyle name="强调文字颜色 5 2 2 2 5" xfId="37241"/>
    <cellStyle name="常规 8 4 2 3 4 2" xfId="37242"/>
    <cellStyle name="常规 7 7 4 2 2" xfId="37243"/>
    <cellStyle name="常规 3 3 2 4 2 3 2" xfId="37244"/>
    <cellStyle name="60% - 强调文字颜色 4 2 3 3" xfId="37245"/>
    <cellStyle name="常规 5 2 2 4 3" xfId="37246"/>
    <cellStyle name="警告文本 2 2 2 3 4 3" xfId="37247"/>
    <cellStyle name="强调文字颜色 5 2 2 2 5 2" xfId="37248"/>
    <cellStyle name="常规 7 7 4 2 2 2" xfId="37249"/>
    <cellStyle name="常规 7 3 2 3 3 3 2 2" xfId="37250"/>
    <cellStyle name="常规 7 7 4 2 3" xfId="37251"/>
    <cellStyle name="常规 9 2 2 3 4 4" xfId="37252"/>
    <cellStyle name="计算 2 4 3 2 2" xfId="37253"/>
    <cellStyle name="常规 6 3 2 4 6 3" xfId="37254"/>
    <cellStyle name="常规 7 2 5 3 6 2" xfId="37255"/>
    <cellStyle name="常规 3 3 2 3 2 6" xfId="37256"/>
    <cellStyle name="常规 8 4 2 3 5" xfId="37257"/>
    <cellStyle name="常规 7 7 4 3" xfId="37258"/>
    <cellStyle name="常规 7 2 5 3 6 2 2" xfId="37259"/>
    <cellStyle name="常规 7 7 4 3 3" xfId="37260"/>
    <cellStyle name="强调文字颜色 5 2 2 2 2 2" xfId="37261"/>
    <cellStyle name="常规 7 7 4 4 3" xfId="37262"/>
    <cellStyle name="常规 4 3 2 4 2 2" xfId="37263"/>
    <cellStyle name="常规 6 7 2 3 2 2 2" xfId="37264"/>
    <cellStyle name="常规 7 7 4 5" xfId="37265"/>
    <cellStyle name="常规 6 7 2 3 2 2 2 2" xfId="37266"/>
    <cellStyle name="强调文字颜色 5 2 2 5 5" xfId="37267"/>
    <cellStyle name="常规 7 7 4 5 2" xfId="37268"/>
    <cellStyle name="常规 15 7 2 2 2" xfId="37269"/>
    <cellStyle name="常规 17 3 4 5 3" xfId="37270"/>
    <cellStyle name="常规 2 6 2 2 6 2 3" xfId="37271"/>
    <cellStyle name="常规 6 3 2 4 7" xfId="37272"/>
    <cellStyle name="常规 6 3 2 4 7 2" xfId="37273"/>
    <cellStyle name="常规 53 6 2 2" xfId="37274"/>
    <cellStyle name="常规 48 6 2 2" xfId="37275"/>
    <cellStyle name="常规 2 10 2 2 2" xfId="37276"/>
    <cellStyle name="常规 7 2 5 3 7 2" xfId="37277"/>
    <cellStyle name="常规 7 7 5 3" xfId="37278"/>
    <cellStyle name="常规 6 6 3 3 2 2 5" xfId="37279"/>
    <cellStyle name="常规 6 4 2 2 6 3" xfId="37280"/>
    <cellStyle name="常规 2 2 2 3 3 2 3 4 3" xfId="37281"/>
    <cellStyle name="常规 7 7 7" xfId="37282"/>
    <cellStyle name="警告文本 2 5 2 2 2" xfId="37283"/>
    <cellStyle name="汇总 2 5 3 3" xfId="37284"/>
    <cellStyle name="强调文字颜色 2 2 2 2 9 3" xfId="37285"/>
    <cellStyle name="计算 2 2 2 5" xfId="37286"/>
    <cellStyle name="常规 6 3 2 4 3 3 3" xfId="37287"/>
    <cellStyle name="常规 6 2 2 3 6 3" xfId="37288"/>
    <cellStyle name="解释性文本 2 2 7 2 2" xfId="37289"/>
    <cellStyle name="常规 6 3 4 3 2" xfId="37290"/>
    <cellStyle name="常规 6 8 5" xfId="37291"/>
    <cellStyle name="检查单元格 2 3 3 3 3" xfId="37292"/>
    <cellStyle name="常规 6 3 4 3 2 2" xfId="37293"/>
    <cellStyle name="常规 6 2 2 5 2 2" xfId="37294"/>
    <cellStyle name="常规 5 2 3 7" xfId="37295"/>
    <cellStyle name="常规 6 9 2 5 3" xfId="37296"/>
    <cellStyle name="常规 7 8 2 2 3 3" xfId="37297"/>
    <cellStyle name="常规 3 3 3 2 7" xfId="37298"/>
    <cellStyle name="常规 22 4 6 3" xfId="37299"/>
    <cellStyle name="常规 17 4 6 3" xfId="37300"/>
    <cellStyle name="常规 8 3 2 2 3 3 2" xfId="37301"/>
    <cellStyle name="常规 4 5 3 2 6" xfId="37302"/>
    <cellStyle name="常规 7 2 6 3 5 2 3" xfId="37303"/>
    <cellStyle name="输入 2 2 5 2 2" xfId="37304"/>
    <cellStyle name="常规 7 8 2 2 4 2" xfId="37305"/>
    <cellStyle name="常规 6 5 2 5 6" xfId="37306"/>
    <cellStyle name="常规 7 8 2 2 4 2 2" xfId="37307"/>
    <cellStyle name="常规 6 2 2 5 3 2" xfId="37308"/>
    <cellStyle name="常规 7 8 2 2 4 3" xfId="37309"/>
    <cellStyle name="常规 6 3 2 5 4 3" xfId="37310"/>
    <cellStyle name="常规 7 2 5 4 4 2" xfId="37311"/>
    <cellStyle name="强调文字颜色 2 2 2 8 3" xfId="37312"/>
    <cellStyle name="常规 9 5 3 5 2" xfId="37313"/>
    <cellStyle name="常规 7 8 2 3" xfId="37314"/>
    <cellStyle name="常规 7 2 5 4 4 2 2" xfId="37315"/>
    <cellStyle name="常规 9 5 3 5 2 2" xfId="37316"/>
    <cellStyle name="常规 7 8 2 3 2" xfId="37317"/>
    <cellStyle name="解释性文本 2 3 8 2 2" xfId="37318"/>
    <cellStyle name="常规 8 3 3 2 3 4" xfId="37319"/>
    <cellStyle name="常规 6 7 10 2 2" xfId="37320"/>
    <cellStyle name="输入 2 2 6 2 2" xfId="37321"/>
    <cellStyle name="常规 7 8 2 3 4 2" xfId="37322"/>
    <cellStyle name="常规 7 8 2 3 4 2 2" xfId="37323"/>
    <cellStyle name="常规 36 2 2 7" xfId="37324"/>
    <cellStyle name="常规 8 3 3 2 3 5" xfId="37325"/>
    <cellStyle name="常规 7 8 2 3 4 3" xfId="37326"/>
    <cellStyle name="强调文字颜色 6 2 2 5" xfId="37327"/>
    <cellStyle name="汇总 2 7 3" xfId="37328"/>
    <cellStyle name="常规 7 3 4 2 3 2" xfId="37329"/>
    <cellStyle name="常规 9 2 2 3 4 3 2" xfId="37330"/>
    <cellStyle name="常规 9 5 3 5 3" xfId="37331"/>
    <cellStyle name="常规 7 8 2 4" xfId="37332"/>
    <cellStyle name="常规 8 5 5 4" xfId="37333"/>
    <cellStyle name="常规 55 2 2 5" xfId="37334"/>
    <cellStyle name="常规 6 9 4 4" xfId="37335"/>
    <cellStyle name="常规 7 8 2 4 2" xfId="37336"/>
    <cellStyle name="常规 8 2 3 4 3 3" xfId="37337"/>
    <cellStyle name="常规 7 4 11 2" xfId="37338"/>
    <cellStyle name="常规 55 2 2 6" xfId="37339"/>
    <cellStyle name="常规 6 9 4 5" xfId="37340"/>
    <cellStyle name="常规 7 8 2 4 3" xfId="37341"/>
    <cellStyle name="常规 7 8 2 5 2 2" xfId="37342"/>
    <cellStyle name="适中 2 2 8 2" xfId="37343"/>
    <cellStyle name="常规 8 5 3 4" xfId="37344"/>
    <cellStyle name="常规 6 5 2 2 3 5" xfId="37345"/>
    <cellStyle name="常规 31 6 3" xfId="37346"/>
    <cellStyle name="常规 26 6 3" xfId="37347"/>
    <cellStyle name="常规 4 5 4 2 2 2" xfId="37348"/>
    <cellStyle name="常规 7 3 4 2 3 4 2 2" xfId="37349"/>
    <cellStyle name="强调文字颜色 5 2 2 2 3 2" xfId="37350"/>
    <cellStyle name="警告文本 2 2 2 3 2 3" xfId="37351"/>
    <cellStyle name="常规 7 8 2 6 2 2" xfId="37352"/>
    <cellStyle name="常规 3 2 5 2 3 3 2 2" xfId="37353"/>
    <cellStyle name="常规 6 5 2 2 10" xfId="37354"/>
    <cellStyle name="强调文字颜色 1 2 2 11 2" xfId="37355"/>
    <cellStyle name="常规 7 6 3 5 2" xfId="37356"/>
    <cellStyle name="好 2 2 8 2" xfId="37357"/>
    <cellStyle name="常规 2 5 3 2 5" xfId="37358"/>
    <cellStyle name="常规 7 8 2 9" xfId="37359"/>
    <cellStyle name="常规 10 2 7 2 3 2 2" xfId="37360"/>
    <cellStyle name="常规 6 10 6 6" xfId="37361"/>
    <cellStyle name="常规 7 8 3 2" xfId="37362"/>
    <cellStyle name="常规 8 2 2 3 4 5" xfId="37363"/>
    <cellStyle name="常规 7 8 3 2 2 2" xfId="37364"/>
    <cellStyle name="常规 6 2 3 4 4 2 2" xfId="37365"/>
    <cellStyle name="常规 2 3 3 7 4" xfId="37366"/>
    <cellStyle name="常规 3 6 3 2 5" xfId="37367"/>
    <cellStyle name="常规 7 3 2 2 2 3 3 2" xfId="37368"/>
    <cellStyle name="常规 6 2 3 2 2 3 2 2 2" xfId="37369"/>
    <cellStyle name="常规 7 2 5 4 5 2 2" xfId="37370"/>
    <cellStyle name="常规 7 8 3 3 2" xfId="37371"/>
    <cellStyle name="常规 7 8 3 3 3" xfId="37372"/>
    <cellStyle name="常规 2 2 3 4 2 3 2 3" xfId="37373"/>
    <cellStyle name="常规 7 8 3 4 2 2" xfId="37374"/>
    <cellStyle name="常规 7 8 3 4 2 3" xfId="37375"/>
    <cellStyle name="适中 2 2 9 2" xfId="37376"/>
    <cellStyle name="常规 8 5 4 4" xfId="37377"/>
    <cellStyle name="常规 7 8 3 5" xfId="37378"/>
    <cellStyle name="好 2 2 8 2 2" xfId="37379"/>
    <cellStyle name="常规 3 3 2 4 2 5" xfId="37380"/>
    <cellStyle name="常规 7 8 4 2" xfId="37381"/>
    <cellStyle name="常规 6 2 2 4 3" xfId="37382"/>
    <cellStyle name="常规 7 2 5 4 6 2" xfId="37383"/>
    <cellStyle name="常规 3 3 2 4 2 6" xfId="37384"/>
    <cellStyle name="常规 7 8 4 3" xfId="37385"/>
    <cellStyle name="常规 2 5 3 2 3 2" xfId="37386"/>
    <cellStyle name="常规 7 2 5 4 6 2 2" xfId="37387"/>
    <cellStyle name="常规 7 8 4 3 3" xfId="37388"/>
    <cellStyle name="常规 7 8 4 4 3" xfId="37389"/>
    <cellStyle name="常规 7 8 4 5 2" xfId="37390"/>
    <cellStyle name="常规 7 8 4 5 2 2" xfId="37391"/>
    <cellStyle name="常规 7 8 4 5 2 3" xfId="37392"/>
    <cellStyle name="常规 7 2 3 11" xfId="37393"/>
    <cellStyle name="常规 7 8 4 6" xfId="37394"/>
    <cellStyle name="常规 11 3 8" xfId="37395"/>
    <cellStyle name="常规 7 3 2 3 10" xfId="37396"/>
    <cellStyle name="常规 7 8 4 6 2" xfId="37397"/>
    <cellStyle name="常规 7 2 5 4 7 2" xfId="37398"/>
    <cellStyle name="好 2 4 8 3" xfId="37399"/>
    <cellStyle name="常规 2 2 7 3 2 2 2" xfId="37400"/>
    <cellStyle name="常规 5 5 2 3" xfId="37401"/>
    <cellStyle name="常规 7 3 3 3 2 2 3" xfId="37402"/>
    <cellStyle name="常规 6 4 2 2 7 3" xfId="37403"/>
    <cellStyle name="常规 6 3 5 3 4" xfId="37404"/>
    <cellStyle name="常规 7 8 7" xfId="37405"/>
    <cellStyle name="常规 2 2 2 2 2 3 3 5 2" xfId="37406"/>
    <cellStyle name="常规 7 2 3 5 2 2 2" xfId="37407"/>
    <cellStyle name="常规 7 3 3 4 3 3" xfId="37408"/>
    <cellStyle name="常规 8 2 6 3 3 2" xfId="37409"/>
    <cellStyle name="常规 7 8 7 2 2" xfId="37410"/>
    <cellStyle name="常规 8 2 7 2 2" xfId="37411"/>
    <cellStyle name="常规 7 3 3 3 2 2 4 2" xfId="37412"/>
    <cellStyle name="常规 8 2 6 4 3" xfId="37413"/>
    <cellStyle name="常规 7 8 8 2" xfId="37414"/>
    <cellStyle name="常规 7 8 8 2 2" xfId="37415"/>
    <cellStyle name="常规 9 3 2 4 4 2 2" xfId="37416"/>
    <cellStyle name="常规 7 8 8 2 3" xfId="37417"/>
    <cellStyle name="强调文字颜色 2 2 3 3 4 3" xfId="37418"/>
    <cellStyle name="常规 8 2 2 2 2 2 4" xfId="37419"/>
    <cellStyle name="常规 9 2 2 2 2 2 3 2" xfId="37420"/>
    <cellStyle name="常规 7 8 8 3" xfId="37421"/>
    <cellStyle name="常规 7 8 9 2" xfId="37422"/>
    <cellStyle name="常规 7 8 9 2 2" xfId="37423"/>
    <cellStyle name="常规 7 2 4 2 3 5 2" xfId="37424"/>
    <cellStyle name="输入 2 4 2 2 2" xfId="37425"/>
    <cellStyle name="常规 11 3 2 5 2" xfId="37426"/>
    <cellStyle name="常规 7 8 9 3" xfId="37427"/>
    <cellStyle name="好 3 7 3" xfId="37428"/>
    <cellStyle name="常规 6 2 6 3 3" xfId="37429"/>
    <cellStyle name="常规 7 3 4 3 3 2 2" xfId="37430"/>
    <cellStyle name="常规 56 2 2 5" xfId="37431"/>
    <cellStyle name="常规 7 9 2 4 2 2" xfId="37432"/>
    <cellStyle name="输入 2 2 4 5 2" xfId="37433"/>
    <cellStyle name="常规 9 2 2 2 2 2 4" xfId="37434"/>
    <cellStyle name="常规 2 5 4 2 4" xfId="37435"/>
    <cellStyle name="常规 7 9 2 6" xfId="37436"/>
    <cellStyle name="常规 8 2 4 2 3 4 2" xfId="37437"/>
    <cellStyle name="强调文字颜色 1 2 3 2 2 2 2" xfId="37438"/>
    <cellStyle name="常规 2 2 4 4 3 3 3" xfId="37439"/>
    <cellStyle name="常规 9 2 3 2 2 2" xfId="37440"/>
    <cellStyle name="常规 80 3" xfId="37441"/>
    <cellStyle name="常规 75 3" xfId="37442"/>
    <cellStyle name="常规 4 3 3 2 2 3" xfId="37443"/>
    <cellStyle name="常规 6 9 2 2 5 3" xfId="37444"/>
    <cellStyle name="常规 17 6 3 3" xfId="37445"/>
    <cellStyle name="常规 22 6 3 3" xfId="37446"/>
    <cellStyle name="常规 3 5 3 4 2" xfId="37447"/>
    <cellStyle name="常规 7 3 3 2 2 6 2" xfId="37448"/>
    <cellStyle name="常规 81 2" xfId="37449"/>
    <cellStyle name="常规 76 2" xfId="37450"/>
    <cellStyle name="链接单元格 2 3 2 2 2" xfId="37451"/>
    <cellStyle name="常规 6 5 2 2 3 2 6" xfId="37452"/>
    <cellStyle name="常规 6 5 3 4 7" xfId="37453"/>
    <cellStyle name="常规 7 3 3 3 5 3" xfId="37454"/>
    <cellStyle name="常规 36 4 5 2 2" xfId="37455"/>
    <cellStyle name="强调文字颜色 4 2 2 2 2 2 2" xfId="37456"/>
    <cellStyle name="常规 82 2" xfId="37457"/>
    <cellStyle name="常规 77 2" xfId="37458"/>
    <cellStyle name="常规 7 3 2 3 3 2 3" xfId="37459"/>
    <cellStyle name="常规 77 2 2" xfId="37460"/>
    <cellStyle name="常规 82 3" xfId="37461"/>
    <cellStyle name="常规 77 3" xfId="37462"/>
    <cellStyle name="常规 83 2" xfId="37463"/>
    <cellStyle name="常规 78 2" xfId="37464"/>
    <cellStyle name="常规 7 3 2 3 4 2 3" xfId="37465"/>
    <cellStyle name="常规 78 2 2" xfId="37466"/>
    <cellStyle name="常规 83 3" xfId="37467"/>
    <cellStyle name="常规 78 3" xfId="37468"/>
    <cellStyle name="常规 4 2 3 2 3 7" xfId="37469"/>
    <cellStyle name="常规 2 2 3 3 3 2 2 2" xfId="37470"/>
    <cellStyle name="常规 6 5 2 2 2 2 2 3 2" xfId="37471"/>
    <cellStyle name="常规 8 2 11 2" xfId="37472"/>
    <cellStyle name="常规 8 2 2 2 2 2" xfId="37473"/>
    <cellStyle name="输入 2 3 2 3" xfId="37474"/>
    <cellStyle name="常规 3 2 4 2" xfId="37475"/>
    <cellStyle name="常规 8 2 7 3 2" xfId="37476"/>
    <cellStyle name="常规 6 8" xfId="37477"/>
    <cellStyle name="输出 2 2 5 3" xfId="37478"/>
    <cellStyle name="常规 8 2 2 2 2 2 2" xfId="37479"/>
    <cellStyle name="强调文字颜色 2 2 3 3 4 2" xfId="37480"/>
    <cellStyle name="常规 8 2 2 2 2 2 3" xfId="37481"/>
    <cellStyle name="常规 6 5 2 2 2 2 3" xfId="37482"/>
    <cellStyle name="常规 8 2 2 2 2 2 3 2 2" xfId="37483"/>
    <cellStyle name="常规 6 5 2 2 3 2 3" xfId="37484"/>
    <cellStyle name="常规 6 4 3 3 2 3" xfId="37485"/>
    <cellStyle name="常规 7 3 6 2 2 2" xfId="37486"/>
    <cellStyle name="常规 6 10 4 5 3" xfId="37487"/>
    <cellStyle name="常规 9 5 2 5" xfId="37488"/>
    <cellStyle name="常规 9 2 2 2 2 2 3 3" xfId="37489"/>
    <cellStyle name="常规 26 2 2 3 3" xfId="37490"/>
    <cellStyle name="常规 31 2 2 3 3" xfId="37491"/>
    <cellStyle name="常规 8 2 2 2 2 2 5" xfId="37492"/>
    <cellStyle name="常规 46 4 5" xfId="37493"/>
    <cellStyle name="常规 51 4 5" xfId="37494"/>
    <cellStyle name="常规 8 2 2 2 2 2 6" xfId="37495"/>
    <cellStyle name="常规 7 7 2 3 5" xfId="37496"/>
    <cellStyle name="常规 6 4 4 3 4 2 2" xfId="37497"/>
    <cellStyle name="注释 2 2 2 3 4 2" xfId="37498"/>
    <cellStyle name="常规 6 5 2 2 2 5" xfId="37499"/>
    <cellStyle name="计算 2 7 2" xfId="37500"/>
    <cellStyle name="常规 7 8 4 4 2 3" xfId="37501"/>
    <cellStyle name="常规 5 3 3 2 8" xfId="37502"/>
    <cellStyle name="常规 2 3 2 5 3 3" xfId="37503"/>
    <cellStyle name="常规 8 2 2 2 2 4 3" xfId="37504"/>
    <cellStyle name="强调文字颜色 1 2 2 2 6 2" xfId="37505"/>
    <cellStyle name="常规 8 2 2 2 2 5" xfId="37506"/>
    <cellStyle name="常规 43 2 3 3 2 2" xfId="37507"/>
    <cellStyle name="常规 38 2 3 3 2 2" xfId="37508"/>
    <cellStyle name="常规 8 2 2 2 3 2" xfId="37509"/>
    <cellStyle name="输入 2 3 3 3" xfId="37510"/>
    <cellStyle name="常规 7 2 2 3 3 2 3" xfId="37511"/>
    <cellStyle name="常规 3 3 5 2" xfId="37512"/>
    <cellStyle name="常规 8 2 2 2 3 3 2" xfId="37513"/>
    <cellStyle name="常规 8 2 2 2 3 3 3" xfId="37514"/>
    <cellStyle name="常规 8 2 2 2 3 4" xfId="37515"/>
    <cellStyle name="常规 3 3 6 3" xfId="37516"/>
    <cellStyle name="常规 8 2 2 2 3 4 3" xfId="37517"/>
    <cellStyle name="强调文字颜色 1 2 2 2 7 3" xfId="37518"/>
    <cellStyle name="常规 2 3 4 2 4 2" xfId="37519"/>
    <cellStyle name="常规 8 2 2 2 3 6" xfId="37520"/>
    <cellStyle name="常规 9 7 2 5 2" xfId="37521"/>
    <cellStyle name="常规 9 7 2 3" xfId="37522"/>
    <cellStyle name="常规 6 5 3 4 2 4" xfId="37523"/>
    <cellStyle name="强调文字颜色 5 2 4 2" xfId="37524"/>
    <cellStyle name="常规 8 2 2 2 4 2 3" xfId="37525"/>
    <cellStyle name="常规 48 5 2" xfId="37526"/>
    <cellStyle name="常规 53 5 2" xfId="37527"/>
    <cellStyle name="强调文字颜色 5 2 5 2" xfId="37528"/>
    <cellStyle name="常规 8 2 2 2 4 3 3" xfId="37529"/>
    <cellStyle name="强调文字颜色 5 2 6 2" xfId="37530"/>
    <cellStyle name="常规 8 2 2 2 4 4 3" xfId="37531"/>
    <cellStyle name="常规 6 2 3 4 3 2 2" xfId="37532"/>
    <cellStyle name="常规 9 7 5 2" xfId="37533"/>
    <cellStyle name="常规 8 2 2 2 4 5 2" xfId="37534"/>
    <cellStyle name="汇总 2 4 3" xfId="37535"/>
    <cellStyle name="货币" xfId="37536" builtinId="4"/>
    <cellStyle name="常规 44 3 3 3" xfId="37537"/>
    <cellStyle name="常规 39 3 3 3" xfId="37538"/>
    <cellStyle name="强调文字颜色 6 2 3 5 2 2" xfId="37539"/>
    <cellStyle name="常规 9 2 7 5 2" xfId="37540"/>
    <cellStyle name="检查单元格 2 2 2 2 3 2 2" xfId="37541"/>
    <cellStyle name="常规 8 2 2 2 7 2" xfId="37542"/>
    <cellStyle name="常规 8 2 2 2 7 2 2" xfId="37543"/>
    <cellStyle name="常规 8 2 2 2 8" xfId="37544"/>
    <cellStyle name="常规 3 8 4" xfId="37545"/>
    <cellStyle name="常规 8 2 2 2 8 2" xfId="37546"/>
    <cellStyle name="常规 2 2 2 5" xfId="37547"/>
    <cellStyle name="常规 6 4 3 3 4 4 2 2" xfId="37548"/>
    <cellStyle name="常规 2 4 3 2 2 3 4" xfId="37549"/>
    <cellStyle name="常规 9 5 3 2 4 2" xfId="37550"/>
    <cellStyle name="强调文字颜色 2 2 2 5 5 2" xfId="37551"/>
    <cellStyle name="强调文字颜色 4 2 5 2" xfId="37552"/>
    <cellStyle name="常规 8 2 2 3 2" xfId="37553"/>
    <cellStyle name="常规 6 8 3 2 5" xfId="37554"/>
    <cellStyle name="常规 4 2 4 2 2" xfId="37555"/>
    <cellStyle name="常规 3 6 3 2 5 2" xfId="37556"/>
    <cellStyle name="常规 34" xfId="37557"/>
    <cellStyle name="常规 29" xfId="37558"/>
    <cellStyle name="常规 8 2 2 3 2 3 3 3" xfId="37559"/>
    <cellStyle name="常规 8 2 2 3 2 3 4 2" xfId="37560"/>
    <cellStyle name="常规 8 2 2 3 2 3 5" xfId="37561"/>
    <cellStyle name="常规 8 2 2 3 2 4 3" xfId="37562"/>
    <cellStyle name="常规 2 3 3 5 4" xfId="37563"/>
    <cellStyle name="常规 8 2 2 3 2 5" xfId="37564"/>
    <cellStyle name="常规 2 3 4 3 3 3" xfId="37565"/>
    <cellStyle name="常规 8 2 2 3 2 7" xfId="37566"/>
    <cellStyle name="常规 8 2 2 3 3 2 2" xfId="37567"/>
    <cellStyle name="解释性文本 2 2 4 4 2" xfId="37568"/>
    <cellStyle name="常规 8 2 2 3 3 3 2" xfId="37569"/>
    <cellStyle name="解释性文本 2 2 4 5" xfId="37570"/>
    <cellStyle name="常规 8 2 2 3 3 4" xfId="37571"/>
    <cellStyle name="常规 2 3 5 2 2 4 2" xfId="37572"/>
    <cellStyle name="常规 6 5 2 2 3 6" xfId="37573"/>
    <cellStyle name="常规 8 2 2 3 3 4 2 2" xfId="37574"/>
    <cellStyle name="常规 2 3 3 6 4" xfId="37575"/>
    <cellStyle name="常规 8 2 2 3 3 5" xfId="37576"/>
    <cellStyle name="常规 2 3 4 3 4 2" xfId="37577"/>
    <cellStyle name="常规 8 2 2 3 3 6" xfId="37578"/>
    <cellStyle name="常规 6 5 4 4 2 3" xfId="37579"/>
    <cellStyle name="常规 7 8 2 3 4 2 3" xfId="37580"/>
    <cellStyle name="强调文字颜色 4 2 5 4 2 2" xfId="37581"/>
    <cellStyle name="强调文字颜色 1 2 2 3" xfId="37582"/>
    <cellStyle name="常规 2 2 7 3 5" xfId="37583"/>
    <cellStyle name="常规 8 2 2 3 4 2 2" xfId="37584"/>
    <cellStyle name="常规 3 3 2 3 4 6 2" xfId="37585"/>
    <cellStyle name="强调文字颜色 1 2 2 4" xfId="37586"/>
    <cellStyle name="常规 2 2 7 3 6" xfId="37587"/>
    <cellStyle name="强调文字颜色 6 2 4 2" xfId="37588"/>
    <cellStyle name="常规 8 2 2 3 4 2 3" xfId="37589"/>
    <cellStyle name="警告文本 2 2 2 10" xfId="37590"/>
    <cellStyle name="强调文字颜色 1 2 3 3" xfId="37591"/>
    <cellStyle name="常规 8 2 2 3 4 3 2" xfId="37592"/>
    <cellStyle name="强调文字颜色 1 2 3 4" xfId="37593"/>
    <cellStyle name="常规 8 2 2 3 4 4" xfId="37594"/>
    <cellStyle name="常规 6 4 5" xfId="37595"/>
    <cellStyle name="常规 6 6 3 2 4" xfId="37596"/>
    <cellStyle name="常规 15 2 2 5 2" xfId="37597"/>
    <cellStyle name="常规 20 2 2 5 2" xfId="37598"/>
    <cellStyle name="常规 4 2 2 4 5 2 2" xfId="37599"/>
    <cellStyle name="常规 7 3 2 2 2 2 2 3" xfId="37600"/>
    <cellStyle name="常规 5 3 2 2 2 2 2 2" xfId="37601"/>
    <cellStyle name="常规 8 2 2 3 5 3" xfId="37602"/>
    <cellStyle name="常规 8 2 2 3 6" xfId="37603"/>
    <cellStyle name="常规 8 2 7 4 2" xfId="37604"/>
    <cellStyle name="常规 8 2 2 3 8" xfId="37605"/>
    <cellStyle name="常规 2 3 4 5 2 2" xfId="37606"/>
    <cellStyle name="常规 2 3 5 4 5" xfId="37607"/>
    <cellStyle name="注释 2 7 2" xfId="37608"/>
    <cellStyle name="解释性文本 2 3 3 4 2" xfId="37609"/>
    <cellStyle name="常规 8 2 2 4 2 3 2" xfId="37610"/>
    <cellStyle name="常规 2 3 4 5 2 2 2" xfId="37611"/>
    <cellStyle name="常规 4 7 2 3 3" xfId="37612"/>
    <cellStyle name="常规 2 3 5 4 5 2" xfId="37613"/>
    <cellStyle name="常规 2 4 2 2 2 3 4 3" xfId="37614"/>
    <cellStyle name="注释 2 7 2 2" xfId="37615"/>
    <cellStyle name="解释性文本 2 3 3 4 2 2" xfId="37616"/>
    <cellStyle name="常规 8 2 2 4 2 3 2 2" xfId="37617"/>
    <cellStyle name="常规 7 3 2 2 4 2 2" xfId="37618"/>
    <cellStyle name="注释 2 7 3" xfId="37619"/>
    <cellStyle name="解释性文本 2 3 3 4 3" xfId="37620"/>
    <cellStyle name="常规 7 4 3 3 4" xfId="37621"/>
    <cellStyle name="常规 6 4 3 6" xfId="37622"/>
    <cellStyle name="常规 6 6 10 2" xfId="37623"/>
    <cellStyle name="常规 7 3 4 3 4 2 3" xfId="37624"/>
    <cellStyle name="常规 5 2 6" xfId="37625"/>
    <cellStyle name="常规 3 2 3 4 4 3" xfId="37626"/>
    <cellStyle name="注释 2 2 7 2 2" xfId="37627"/>
    <cellStyle name="常规 8 2 2 4 2 4 3" xfId="37628"/>
    <cellStyle name="常规 8 2 5 6 2" xfId="37629"/>
    <cellStyle name="常规 2 2 2 2 4 5 2" xfId="37630"/>
    <cellStyle name="常规 5 2 7" xfId="37631"/>
    <cellStyle name="常规 2 3 4 5 4" xfId="37632"/>
    <cellStyle name="常规 8 2 2 4 2 5" xfId="37633"/>
    <cellStyle name="常规 7 3 2 3 2 5 2" xfId="37634"/>
    <cellStyle name="常规 8 2 2 4 3 2" xfId="37635"/>
    <cellStyle name="输入 2 5 3 3" xfId="37636"/>
    <cellStyle name="强调文字颜色 4 2 6 3 2 2" xfId="37637"/>
    <cellStyle name="常规 2 3 6 3 5" xfId="37638"/>
    <cellStyle name="常规 8 2 2 4 3 2 2" xfId="37639"/>
    <cellStyle name="常规 2 3 6 3 5 2" xfId="37640"/>
    <cellStyle name="常规 8 2 2 4 3 2 2 2" xfId="37641"/>
    <cellStyle name="常规 7 2 5 2 2" xfId="37642"/>
    <cellStyle name="常规 5 3 5 2 2" xfId="37643"/>
    <cellStyle name="常规 7 2 6" xfId="37644"/>
    <cellStyle name="常规 8 2 2 4 3 4" xfId="37645"/>
    <cellStyle name="常规 7 2 6 2" xfId="37646"/>
    <cellStyle name="强调文字颜色 6 2 2 2" xfId="37647"/>
    <cellStyle name="常规 7 6 2 2 5 2 3" xfId="37648"/>
    <cellStyle name="常规 2 3 6 5 5" xfId="37649"/>
    <cellStyle name="常规 8 2 2 4 3 4 2" xfId="37650"/>
    <cellStyle name="常规 5 3 7" xfId="37651"/>
    <cellStyle name="常规 2 2 3 11" xfId="37652"/>
    <cellStyle name="常规 2 3 4 6 4" xfId="37653"/>
    <cellStyle name="常规 8 2 2 4 3 5" xfId="37654"/>
    <cellStyle name="常规 7 2 6 7 2 3" xfId="37655"/>
    <cellStyle name="常规 9 3 4 8" xfId="37656"/>
    <cellStyle name="常规 7 3 2 2 2 3 2 2" xfId="37657"/>
    <cellStyle name="常规 7 4 4" xfId="37658"/>
    <cellStyle name="常规 5 5 4" xfId="37659"/>
    <cellStyle name="强调文字颜色 4 2 6 5 2" xfId="37660"/>
    <cellStyle name="常规 8 2 2 4 5 2" xfId="37661"/>
    <cellStyle name="常规 6 6 4 2 3 2" xfId="37662"/>
    <cellStyle name="常规 19 9" xfId="37663"/>
    <cellStyle name="常规 24 9" xfId="37664"/>
    <cellStyle name="强调文字颜色 2 2 2 5 2 3" xfId="37665"/>
    <cellStyle name="强调文字颜色 4 2 3 5 2" xfId="37666"/>
    <cellStyle name="强调文字颜色 4 2 2 3" xfId="37667"/>
    <cellStyle name="常规 7 4 4 2" xfId="37668"/>
    <cellStyle name="常规 5 5 4 2" xfId="37669"/>
    <cellStyle name="常规 6 6 4 2 4" xfId="37670"/>
    <cellStyle name="注释 7 2" xfId="37671"/>
    <cellStyle name="常规 7 4 5" xfId="37672"/>
    <cellStyle name="常规 5 3 2 2 2 3 2 2" xfId="37673"/>
    <cellStyle name="常规 5 5 5" xfId="37674"/>
    <cellStyle name="常规 8 2 2 4 5 3" xfId="37675"/>
    <cellStyle name="常规 7 3 2 2 2 3 3" xfId="37676"/>
    <cellStyle name="常规 8 2 2 4 6" xfId="37677"/>
    <cellStyle name="常规 3 5 2 5" xfId="37678"/>
    <cellStyle name="常规 6 6 4 3 3" xfId="37679"/>
    <cellStyle name="常规 8 2 3 4 5" xfId="37680"/>
    <cellStyle name="常规 6 8 2 2 2 4 2" xfId="37681"/>
    <cellStyle name="常规 10 2 4 7 3" xfId="37682"/>
    <cellStyle name="60% - 强调文字颜色 4 2 2 6 2" xfId="37683"/>
    <cellStyle name="常规 5 2 2 3 6 2" xfId="37684"/>
    <cellStyle name="常规 7 5 4" xfId="37685"/>
    <cellStyle name="常规 5 6 4" xfId="37686"/>
    <cellStyle name="解释性文本 2 3 7 3" xfId="37687"/>
    <cellStyle name="常规 8 2 2 4 6 2" xfId="37688"/>
    <cellStyle name="常规 6 6 4 3 4" xfId="37689"/>
    <cellStyle name="计算 2 6 2 2" xfId="37690"/>
    <cellStyle name="常规 8 2 5 2 3" xfId="37691"/>
    <cellStyle name="常规 2 2 2 2 3 2 6" xfId="37692"/>
    <cellStyle name="常规 15 2 3 6 2" xfId="37693"/>
    <cellStyle name="常规 7 3 2 2 2 3 3 3" xfId="37694"/>
    <cellStyle name="常规 6 3 2 2 7" xfId="37695"/>
    <cellStyle name="注释 8 2" xfId="37696"/>
    <cellStyle name="常规 5 2 2 3 6 3" xfId="37697"/>
    <cellStyle name="常规 7 5 5" xfId="37698"/>
    <cellStyle name="常规 4 6" xfId="37699"/>
    <cellStyle name="常规 3 3 5 4 3" xfId="37700"/>
    <cellStyle name="常规 7 5 5 5 2 2" xfId="37701"/>
    <cellStyle name="常规 5 6 5" xfId="37702"/>
    <cellStyle name="常规 8 2 2 4 6 3" xfId="37703"/>
    <cellStyle name="常规 2 5 2 5 2 2" xfId="37704"/>
    <cellStyle name="常规 6 2 3 2 2 3 2 3" xfId="37705"/>
    <cellStyle name="常规 7 3 2 2 2 3 4" xfId="37706"/>
    <cellStyle name="常规 17 6 2 2 2" xfId="37707"/>
    <cellStyle name="常规 22 6 2 2 2" xfId="37708"/>
    <cellStyle name="常规 8 2 2 4 7" xfId="37709"/>
    <cellStyle name="常规 8 2 2 4 8" xfId="37710"/>
    <cellStyle name="常规 2 3 6 5 2" xfId="37711"/>
    <cellStyle name="常规 8 2 2 6 2 3" xfId="37712"/>
    <cellStyle name="常规 7 2 5" xfId="37713"/>
    <cellStyle name="常规 6 3 3 3 4 6" xfId="37714"/>
    <cellStyle name="强调文字颜色 4 2 7 2 2" xfId="37715"/>
    <cellStyle name="常规 2 3 5 5 2" xfId="37716"/>
    <cellStyle name="常规 8 2 2 5 2 3" xfId="37717"/>
    <cellStyle name="注释 2 2 6" xfId="37718"/>
    <cellStyle name="常规 7 2 4" xfId="37719"/>
    <cellStyle name="强调文字颜色 4 2 8 2 2" xfId="37720"/>
    <cellStyle name="常规 14 2 2 2 6 2" xfId="37721"/>
    <cellStyle name="常规 7 2 4 4 2 5 2" xfId="37722"/>
    <cellStyle name="常规 8 2 2 6 2 2" xfId="37723"/>
    <cellStyle name="常规 8 2 2 6 2 2 2" xfId="37724"/>
    <cellStyle name="汇总 2 2 2 8 3" xfId="37725"/>
    <cellStyle name="常规 9 2 3 4 4" xfId="37726"/>
    <cellStyle name="常规 8 2 2 7" xfId="37727"/>
    <cellStyle name="常规 36 8 2" xfId="37728"/>
    <cellStyle name="常规 41 8 2" xfId="37729"/>
    <cellStyle name="输入 2 12" xfId="37730"/>
    <cellStyle name="常规 8 2 2 7 2 2" xfId="37731"/>
    <cellStyle name="常规 4 2 2 3 4 5 2" xfId="37732"/>
    <cellStyle name="常规 8 2 2 8 2" xfId="37733"/>
    <cellStyle name="常规 11 5 3 3" xfId="37734"/>
    <cellStyle name="常规 2 8 2 3 5 3" xfId="37735"/>
    <cellStyle name="注释 2 2 4 4 2 2" xfId="37736"/>
    <cellStyle name="常规 8 2 2 8 2 2" xfId="37737"/>
    <cellStyle name="常规 3 7 2 2 5 2 2" xfId="37738"/>
    <cellStyle name="常规 36 3 2 3" xfId="37739"/>
    <cellStyle name="常规 41 3 2 3" xfId="37740"/>
    <cellStyle name="常规 9 2 2 5 4 3" xfId="37741"/>
    <cellStyle name="强调文字颜色 2 2 6" xfId="37742"/>
    <cellStyle name="注释 2 2 4 5 2" xfId="37743"/>
    <cellStyle name="常规 6 2 2 2 3 3" xfId="37744"/>
    <cellStyle name="常规 8 2 2 9 2" xfId="37745"/>
    <cellStyle name="常规 2 2 3 2 4 4" xfId="37746"/>
    <cellStyle name="60% - 强调文字颜色 4 2 6" xfId="37747"/>
    <cellStyle name="常规 18 3 3" xfId="37748"/>
    <cellStyle name="常规 23 3 3" xfId="37749"/>
    <cellStyle name="常规 3 2 2 2 11" xfId="37750"/>
    <cellStyle name="常规 2 7 3 3 2 2" xfId="37751"/>
    <cellStyle name="常规 6 2 3 4 5" xfId="37752"/>
    <cellStyle name="常规 29 2 3 3 2" xfId="37753"/>
    <cellStyle name="常规 34 2 3 3 2" xfId="37754"/>
    <cellStyle name="常规 8 2 3 10" xfId="37755"/>
    <cellStyle name="常规 8 2 3 2 2 2" xfId="37756"/>
    <cellStyle name="常规 9 4 3 4 2" xfId="37757"/>
    <cellStyle name="汇总 2 2 2 10" xfId="37758"/>
    <cellStyle name="常规 6 5 3 3" xfId="37759"/>
    <cellStyle name="常规 2 2 2 2 2 2 2 4" xfId="37760"/>
    <cellStyle name="常规 2 6 6 6 2" xfId="37761"/>
    <cellStyle name="常规 6 6 3 3 2 3" xfId="37762"/>
    <cellStyle name="常规 8 2 3 2 2 2 3 3" xfId="37763"/>
    <cellStyle name="常规 6 5 4 3" xfId="37764"/>
    <cellStyle name="好 2 5 4 3" xfId="37765"/>
    <cellStyle name="解释性文本 2 8" xfId="37766"/>
    <cellStyle name="常规 8 2 3 2 2 2 4 3" xfId="37767"/>
    <cellStyle name="常规 3 8 3 2 2" xfId="37768"/>
    <cellStyle name="常规 6 5 5" xfId="37769"/>
    <cellStyle name="常规 3 2 2 4 2 2 5" xfId="37770"/>
    <cellStyle name="常规 6 2 4 2 4 2" xfId="37771"/>
    <cellStyle name="好 4 2 3" xfId="37772"/>
    <cellStyle name="计算 2 5 2 2" xfId="37773"/>
    <cellStyle name="常规 7 3 2 2 2 2 3 3" xfId="37774"/>
    <cellStyle name="常规 7 5 5 4 2 2" xfId="37775"/>
    <cellStyle name="常规 6 6 3 2 2 6" xfId="37776"/>
    <cellStyle name="强调文字颜色 2 2 3 6 2 2" xfId="37777"/>
    <cellStyle name="警告文本 2 4 3 2" xfId="37778"/>
    <cellStyle name="常规 8 2 3 2 2 2 5" xfId="37779"/>
    <cellStyle name="常规 4 6 2 2 5" xfId="37780"/>
    <cellStyle name="警告文本 2 4 3 2 2" xfId="37781"/>
    <cellStyle name="常规 8 2 3 2 2 2 5 2" xfId="37782"/>
    <cellStyle name="输出 2 5 5 2" xfId="37783"/>
    <cellStyle name="强调文字颜色 2 2 11 2 2" xfId="37784"/>
    <cellStyle name="常规 6 5 6" xfId="37785"/>
    <cellStyle name="常规 7 4 2 2 3 2 2 2" xfId="37786"/>
    <cellStyle name="常规 6 6 3 3 5" xfId="37787"/>
    <cellStyle name="常规 8 2 3 2 2 2 6" xfId="37788"/>
    <cellStyle name="常规 2 2 6 5 2 2 2" xfId="37789"/>
    <cellStyle name="计算 2 5 3 2" xfId="37790"/>
    <cellStyle name="常规 7 3 2 2 2 2 4 3" xfId="37791"/>
    <cellStyle name="常规 6 4 2 2 3 4 3" xfId="37792"/>
    <cellStyle name="强调文字颜色 4 2 3 9 3" xfId="37793"/>
    <cellStyle name="强调文字颜色 4 2 6 4" xfId="37794"/>
    <cellStyle name="常规 8 3 3 3" xfId="37795"/>
    <cellStyle name="常规 9 3 3 2 3 4 2" xfId="37796"/>
    <cellStyle name="常规 8 3 3 5 2" xfId="37797"/>
    <cellStyle name="好 2 3 3 2 2 2" xfId="37798"/>
    <cellStyle name="常规 7 3 2 3 4 4 2 2" xfId="37799"/>
    <cellStyle name="好 2 8 2" xfId="37800"/>
    <cellStyle name="常规 8 2 3 2 2 8" xfId="37801"/>
    <cellStyle name="常规 8 2 3 2 3 6" xfId="37802"/>
    <cellStyle name="常规 8 2 5 3 5 2" xfId="37803"/>
    <cellStyle name="常规 7 3 2 4 5 3" xfId="37804"/>
    <cellStyle name="常规 6 3 3 4 4 2" xfId="37805"/>
    <cellStyle name="常规 8 7 2 2" xfId="37806"/>
    <cellStyle name="常规 6 2 3 5 3 2 2" xfId="37807"/>
    <cellStyle name="常规 8 2 3 2 4 5" xfId="37808"/>
    <cellStyle name="常规 7 2 3 5 2 2 3" xfId="37809"/>
    <cellStyle name="检查单元格 2 4 4 2 2" xfId="37810"/>
    <cellStyle name="输出 2 4 2 2" xfId="37811"/>
    <cellStyle name="检查单元格 2 2 4 2" xfId="37812"/>
    <cellStyle name="常规 8 2 3 2 7 2 2" xfId="37813"/>
    <cellStyle name="强调文字颜色 5 2 2 2 3" xfId="37814"/>
    <cellStyle name="40% - 强调文字颜色 1 14" xfId="37815"/>
    <cellStyle name="常规 3 3 2 5 2 3" xfId="37816"/>
    <cellStyle name="常规 8 3 2 2 2 3 3" xfId="37817"/>
    <cellStyle name="常规 2 2 7 5 6" xfId="37818"/>
    <cellStyle name="60% - 强调文字颜色 6 2 3 6" xfId="37819"/>
    <cellStyle name="常规 8 2 3 2 2 2 2 2 2" xfId="37820"/>
    <cellStyle name="常规 6 7 2 2 2 3 4" xfId="37821"/>
    <cellStyle name="强调文字颜色 5 2 2 4 2" xfId="37822"/>
    <cellStyle name="检查单元格 2 2 5 2 3" xfId="37823"/>
    <cellStyle name="常规 8 2 3 3 2 4" xfId="37824"/>
    <cellStyle name="常规 8 4 5 3" xfId="37825"/>
    <cellStyle name="强调文字颜色 5 2 3 4" xfId="37826"/>
    <cellStyle name="常规 57 4 5 2" xfId="37827"/>
    <cellStyle name="常规 6 2 2 2 3 6" xfId="37828"/>
    <cellStyle name="常规 2 4 3 5 3 2" xfId="37829"/>
    <cellStyle name="常规 8 2 3 3 2 4 2" xfId="37830"/>
    <cellStyle name="常规 6 5 2 2 2 4 6" xfId="37831"/>
    <cellStyle name="强调文字颜色 5" xfId="37832" builtinId="45"/>
    <cellStyle name="强调文字颜色 5 2 3 4 2" xfId="37833"/>
    <cellStyle name="常规 6 2 2 2 3 6 2" xfId="37834"/>
    <cellStyle name="常规 21 2 6 5 3" xfId="37835"/>
    <cellStyle name="注释 2 3" xfId="37836"/>
    <cellStyle name="常规 8 2 3 3 2 4 2 2" xfId="37837"/>
    <cellStyle name="常规 9 2 3 2 4 5 2" xfId="37838"/>
    <cellStyle name="常规 8 2 3 3 2 5" xfId="37839"/>
    <cellStyle name="常规 15 2 4 3 3 2 2" xfId="37840"/>
    <cellStyle name="强调文字颜色 4 2 2 3 2 3" xfId="37841"/>
    <cellStyle name="注释 2 5 4 2" xfId="37842"/>
    <cellStyle name="常规 4 2 2 2 7 2 2" xfId="37843"/>
    <cellStyle name="强调文字颜色 4 2 2 2 2 4 2 2" xfId="37844"/>
    <cellStyle name="常规 6 8 4 4 2" xfId="37845"/>
    <cellStyle name="常规 4 4 2 6" xfId="37846"/>
    <cellStyle name="常规 22 4 2 2 3 2" xfId="37847"/>
    <cellStyle name="常规 48 4 3 3" xfId="37848"/>
    <cellStyle name="常规 53 4 3 3" xfId="37849"/>
    <cellStyle name="常规 17 4 2 2 3" xfId="37850"/>
    <cellStyle name="常规 22 4 2 2 3" xfId="37851"/>
    <cellStyle name="常规 7 5 6 4 2 2" xfId="37852"/>
    <cellStyle name="常规 2 4 3 9 2" xfId="37853"/>
    <cellStyle name="常规 8 2 3 3 6 3" xfId="37854"/>
    <cellStyle name="输入 2 4 4" xfId="37855"/>
    <cellStyle name="常规 8 2 3 4 4 3" xfId="37856"/>
    <cellStyle name="常规 7 3 2 2 3 3 3" xfId="37857"/>
    <cellStyle name="常规 6 8 2 2 2 4 3" xfId="37858"/>
    <cellStyle name="常规 8 2 3 4 6" xfId="37859"/>
    <cellStyle name="适中 2 2 9 3" xfId="37860"/>
    <cellStyle name="常规 8 5 4 5" xfId="37861"/>
    <cellStyle name="常规 6 5 2 2 4 6" xfId="37862"/>
    <cellStyle name="常规 3 7 3 4 2" xfId="37863"/>
    <cellStyle name="常规 4 2 2 3 5 2" xfId="37864"/>
    <cellStyle name="常规 8 4 2 4 2 2" xfId="37865"/>
    <cellStyle name="好 2 3 2 2 2" xfId="37866"/>
    <cellStyle name="常规 8 2 3 5" xfId="37867"/>
    <cellStyle name="常规 7 2 4 2 3" xfId="37868"/>
    <cellStyle name="强调文字颜色 5 2 2 5 3 2 2" xfId="37869"/>
    <cellStyle name="输出 2 4 4 2" xfId="37870"/>
    <cellStyle name="警告文本 2 2 8 2 2" xfId="37871"/>
    <cellStyle name="常规 30 6 3 2" xfId="37872"/>
    <cellStyle name="常规 15 2 3 2 7 2" xfId="37873"/>
    <cellStyle name="输出 2 4" xfId="37874"/>
    <cellStyle name="常规 43 4 4 2 2" xfId="37875"/>
    <cellStyle name="常规 38 4 4 2 2" xfId="37876"/>
    <cellStyle name="常规 3 3 2 5 4 2" xfId="37877"/>
    <cellStyle name="常规 8 3 2 2 2 5 2" xfId="37878"/>
    <cellStyle name="常规 36 2 2 5 2 2" xfId="37879"/>
    <cellStyle name="常规 8 3 3 2 3 3 2 2" xfId="37880"/>
    <cellStyle name="好 3 2 6" xfId="37881"/>
    <cellStyle name="常规 7 3 4 2 3 4 2" xfId="37882"/>
    <cellStyle name="常规 8 2 3 5 3 3" xfId="37883"/>
    <cellStyle name="常规 6 4 3 2 4 5 2" xfId="37884"/>
    <cellStyle name="常规 3 7 3 4 3" xfId="37885"/>
    <cellStyle name="常规 7 3 3 4 2 6 3" xfId="37886"/>
    <cellStyle name="常规 3 9 5 8" xfId="37887"/>
    <cellStyle name="常规 9 3 4 4" xfId="37888"/>
    <cellStyle name="强调文字颜色 4 2 3 2 2" xfId="37889"/>
    <cellStyle name="好 2 3 2 2 3" xfId="37890"/>
    <cellStyle name="常规 8 2 3 6" xfId="37891"/>
    <cellStyle name="常规 8 2 3 6 2" xfId="37892"/>
    <cellStyle name="常规 8 2 3 7 2 2" xfId="37893"/>
    <cellStyle name="常规 7 2 5 3 9 2" xfId="37894"/>
    <cellStyle name="常规 7 4 4 4 5 2 2" xfId="37895"/>
    <cellStyle name="常规 3 3 3 2 3 4 2" xfId="37896"/>
    <cellStyle name="常规 6 5 2 3 5 2 2" xfId="37897"/>
    <cellStyle name="常规 8 2 3 8" xfId="37898"/>
    <cellStyle name="常规 9 6 5 3" xfId="37899"/>
    <cellStyle name="常规 12 5 3 3" xfId="37900"/>
    <cellStyle name="常规 36 4 2 3" xfId="37901"/>
    <cellStyle name="常规 41 4 2 3" xfId="37902"/>
    <cellStyle name="强调文字颜色 2 2 2 2 2 4" xfId="37903"/>
    <cellStyle name="常规 9 2 2 6 4 3" xfId="37904"/>
    <cellStyle name="强调文字颜色 3 2 6" xfId="37905"/>
    <cellStyle name="常规 9 2 5 6 3" xfId="37906"/>
    <cellStyle name="常规 7 6 3 3 2" xfId="37907"/>
    <cellStyle name="常规 8 4 6 3" xfId="37908"/>
    <cellStyle name="常规 8 5 3 4 2 2" xfId="37909"/>
    <cellStyle name="常规 6 5 2 2 3 5 2 2" xfId="37910"/>
    <cellStyle name="常规 9 2 2 3 2 4 2 2" xfId="37911"/>
    <cellStyle name="强调文字颜色 1 2 2 10 2" xfId="37912"/>
    <cellStyle name="常规 5 3 6 5 2" xfId="37913"/>
    <cellStyle name="常规 2 3 2 2 4 5 2" xfId="37914"/>
    <cellStyle name="常规 9 2 11" xfId="37915"/>
    <cellStyle name="强调文字颜色 1 2 2 2 4" xfId="37916"/>
    <cellStyle name="常规 4 2 2 3 6 3" xfId="37917"/>
    <cellStyle name="常规 6 7 2 2 8 3" xfId="37918"/>
    <cellStyle name="注释 2 2 6 2" xfId="37919"/>
    <cellStyle name="常规 2 7 2 2 5 2 3" xfId="37920"/>
    <cellStyle name="常规 6 9 3 2 4 2" xfId="37921"/>
    <cellStyle name="常规 6 3 2 4 3 3" xfId="37922"/>
    <cellStyle name="汇总 2 3 3 2" xfId="37923"/>
    <cellStyle name="检查单元格 2 5 5" xfId="37924"/>
    <cellStyle name="好 3 3 7" xfId="37925"/>
    <cellStyle name="常规 17 5 5 2 2" xfId="37926"/>
    <cellStyle name="常规 22 5 5 2 2" xfId="37927"/>
    <cellStyle name="常规 6 3 2 4 3 5" xfId="37928"/>
    <cellStyle name="常规 37 2 2 4 2" xfId="37929"/>
    <cellStyle name="常规 42 2 2 4 2" xfId="37930"/>
    <cellStyle name="常规 2 2 6 5 8 2" xfId="37931"/>
    <cellStyle name="强调文字颜色 1 2 2 2 4 2 2" xfId="37932"/>
    <cellStyle name="常规 3 2 2 2 3 3 3" xfId="37933"/>
    <cellStyle name="常规 5 2 8 2 2" xfId="37934"/>
    <cellStyle name="常规 8 2 5 2" xfId="37935"/>
    <cellStyle name="常规 8 2 5 2 6" xfId="37936"/>
    <cellStyle name="强调文字颜色 5 2 2 2 7" xfId="37937"/>
    <cellStyle name="常规 8 5 3 2 2 2 2" xfId="37938"/>
    <cellStyle name="强调文字颜色 1 2 2 5 3 2 2" xfId="37939"/>
    <cellStyle name="警告文本 2 2 2 3 4 2" xfId="37940"/>
    <cellStyle name="常规 3 11 2 2" xfId="37941"/>
    <cellStyle name="强调文字颜色 1 2 2 9" xfId="37942"/>
    <cellStyle name="常规 7 3 3 2 4 2 3" xfId="37943"/>
    <cellStyle name="常规 8 6 2" xfId="37944"/>
    <cellStyle name="常规 48 3 4 3" xfId="37945"/>
    <cellStyle name="常规 53 3 4 3" xfId="37946"/>
    <cellStyle name="强调文字颜色 5 2 2 2 9" xfId="37947"/>
    <cellStyle name="常规 5 3 4 3 3" xfId="37948"/>
    <cellStyle name="常规 3 12 4" xfId="37949"/>
    <cellStyle name="常规 36 3 5 2 2" xfId="37950"/>
    <cellStyle name="常规 7 3 2 3 5 3" xfId="37951"/>
    <cellStyle name="警告文本 2 2 2 3 4 2 2" xfId="37952"/>
    <cellStyle name="常规 3 2 2 2 3 4 2 2 2" xfId="37953"/>
    <cellStyle name="常规 9 6 7" xfId="37954"/>
    <cellStyle name="常规 7 3 2 10 2" xfId="37955"/>
    <cellStyle name="输入 2 2 9 2 2" xfId="37956"/>
    <cellStyle name="常规 6 3 3 3 5" xfId="37957"/>
    <cellStyle name="常规 8 6 3" xfId="37958"/>
    <cellStyle name="常规 9 6 2 9" xfId="37959"/>
    <cellStyle name="计算 2 2 3" xfId="37960"/>
    <cellStyle name="常规 8 2 3 2 4 3 3" xfId="37961"/>
    <cellStyle name="常规 7 2 5 4" xfId="37962"/>
    <cellStyle name="常规 8 2 5 3 6" xfId="37963"/>
    <cellStyle name="检查单元格 2 2 2 3 2 3" xfId="37964"/>
    <cellStyle name="强调文字颜色 6 2 4 4 3" xfId="37965"/>
    <cellStyle name="常规 20 3 2" xfId="37966"/>
    <cellStyle name="常规 15 3 2" xfId="37967"/>
    <cellStyle name="常规 10 5 3 4 2 2" xfId="37968"/>
    <cellStyle name="常规 4 3 2 7 2" xfId="37969"/>
    <cellStyle name="常规 7 7 3 2 3" xfId="37970"/>
    <cellStyle name="常规 8 4 2 2 4 3" xfId="37971"/>
    <cellStyle name="检查单元格 2 2 2 4" xfId="37972"/>
    <cellStyle name="强调文字颜色 1 2 2 3 3" xfId="37973"/>
    <cellStyle name="常规 4 2 2 3 7 2" xfId="37974"/>
    <cellStyle name="检查单元格 2 2 2 5 2 2" xfId="37975"/>
    <cellStyle name="强调文字颜色 6 2 6 4 2" xfId="37976"/>
    <cellStyle name="常规 2 2 6 2 7 2" xfId="37977"/>
    <cellStyle name="好 2 3 2 4 2" xfId="37978"/>
    <cellStyle name="常规 8 2 5 5" xfId="37979"/>
    <cellStyle name="链接单元格 2 2 2 3" xfId="37980"/>
    <cellStyle name="警告文本 2 2 2 7 2 2" xfId="37981"/>
    <cellStyle name="检查单元格 2 6 4" xfId="37982"/>
    <cellStyle name="注释 2 2 7 2" xfId="37983"/>
    <cellStyle name="好 2 3 2 4 3" xfId="37984"/>
    <cellStyle name="常规 8 2 5 6" xfId="37985"/>
    <cellStyle name="常规 8 2 5 6 2 2" xfId="37986"/>
    <cellStyle name="常规 30 11" xfId="37987"/>
    <cellStyle name="常规 8 2 7 3 2 2" xfId="37988"/>
    <cellStyle name="常规 4 2 2 4 3 2" xfId="37989"/>
    <cellStyle name="常规 8 2 5 8 3" xfId="37990"/>
    <cellStyle name="常规 7 3 4 2 2" xfId="37991"/>
    <cellStyle name="常规 6 5 2 3 2 3 2" xfId="37992"/>
    <cellStyle name="常规 8 6 2 2 2" xfId="37993"/>
    <cellStyle name="注释 2 5 2 2" xfId="37994"/>
    <cellStyle name="解释性文本 2 3 3 2 2 2" xfId="37995"/>
    <cellStyle name="常规 8 2 3 2 4 6" xfId="37996"/>
    <cellStyle name="常规 7 3 5 2" xfId="37997"/>
    <cellStyle name="常规 8 2 6 3 4" xfId="37998"/>
    <cellStyle name="强调文字颜色 3 2 2 3" xfId="37999"/>
    <cellStyle name="强调文字颜色 6 2 6 5 2" xfId="38000"/>
    <cellStyle name="好 2 3 2 5 2" xfId="38001"/>
    <cellStyle name="常规 8 2 6 5" xfId="38002"/>
    <cellStyle name="常规 9 2 3 4 3 3" xfId="38003"/>
    <cellStyle name="常规 10 7 2 2 5 2 2" xfId="38004"/>
    <cellStyle name="强调文字颜色 3 2 2 4" xfId="38005"/>
    <cellStyle name="检查单元格 2 2 3 5" xfId="38006"/>
    <cellStyle name="强调文字颜色 1 2 2 4 4" xfId="38007"/>
    <cellStyle name="检查单元格 2 2 3 2 2 2" xfId="38008"/>
    <cellStyle name="常规 5 8 2 2 2" xfId="38009"/>
    <cellStyle name="常规 8 2 6 6" xfId="38010"/>
    <cellStyle name="常规 54 2 2 4 3" xfId="38011"/>
    <cellStyle name="常规 49 2 2 4 3" xfId="38012"/>
    <cellStyle name="强调文字颜色 1 2 2 4 4 2 2" xfId="38013"/>
    <cellStyle name="常规 8 2 6 6 2 2" xfId="38014"/>
    <cellStyle name="常规 7 5 3 4 2 2 2" xfId="38015"/>
    <cellStyle name="强调文字颜色 1 2 2 2 6 3" xfId="38016"/>
    <cellStyle name="常规 8 2 3 3 3 5" xfId="38017"/>
    <cellStyle name="常规 6 4 2 2 8 2 2" xfId="38018"/>
    <cellStyle name="常规 2 2 2 2 2 5 4 2" xfId="38019"/>
    <cellStyle name="常规 7 2 2 3 2 6 3" xfId="38020"/>
    <cellStyle name="常规 3 2 9 2" xfId="38021"/>
    <cellStyle name="常规 8 6 2 3 2 2" xfId="38022"/>
    <cellStyle name="常规 6 5 2 2 3 3 3 2 2" xfId="38023"/>
    <cellStyle name="常规 9 2 3 2 4 2" xfId="38024"/>
    <cellStyle name="常规 8 2 7 3 3" xfId="38025"/>
    <cellStyle name="检查单元格 2 2 4 3 2" xfId="38026"/>
    <cellStyle name="强调文字颜色 1 2 2 5 2 2" xfId="38027"/>
    <cellStyle name="强调文字颜色 3 2 3 2 2" xfId="38028"/>
    <cellStyle name="强调文字颜色 4 2 2 2 9" xfId="38029"/>
    <cellStyle name="常规 8 2 2 2 4 3 2" xfId="38030"/>
    <cellStyle name="强调文字颜色 3 2 2 6 3" xfId="38031"/>
    <cellStyle name="警告文本 2 4 2" xfId="38032"/>
    <cellStyle name="常规 8 2 7 4 2 2" xfId="38033"/>
    <cellStyle name="强调文字颜色 3 2 3 3" xfId="38034"/>
    <cellStyle name="常规 8 2 7 5" xfId="38035"/>
    <cellStyle name="常规 6 5 2 2 3 2 5" xfId="38036"/>
    <cellStyle name="强调文字颜色 3 2 3 3 2" xfId="38037"/>
    <cellStyle name="强调文字颜色 2 2 3 7 2 2" xfId="38038"/>
    <cellStyle name="常规 8 6 2 2 2 2" xfId="38039"/>
    <cellStyle name="常规 9 2 2 3 2 3 3 3" xfId="38040"/>
    <cellStyle name="常规 8 2 7 5 2" xfId="38041"/>
    <cellStyle name="强调文字颜色 3 2 3 4" xfId="38042"/>
    <cellStyle name="常规 58 2 2 2 2 2" xfId="38043"/>
    <cellStyle name="60% - 强调文字颜色 6 2 4 4" xfId="38044"/>
    <cellStyle name="警告文本 2 2 3" xfId="38045"/>
    <cellStyle name="常规 9 2 3 3 3 2" xfId="38046"/>
    <cellStyle name="常规 6 5 2 3 2 5 2" xfId="38047"/>
    <cellStyle name="常规 8 6 2 4 2" xfId="38048"/>
    <cellStyle name="常规 17 7 2 2" xfId="38049"/>
    <cellStyle name="常规 22 7 2 2" xfId="38050"/>
    <cellStyle name="常规 38 7 3" xfId="38051"/>
    <cellStyle name="常规 43 7 3" xfId="38052"/>
    <cellStyle name="常规 6 5 5 8" xfId="38053"/>
    <cellStyle name="常规 6 5 2 3 2 5 2 2" xfId="38054"/>
    <cellStyle name="常规 8 6 2 4 2 2" xfId="38055"/>
    <cellStyle name="常规 6 8 2 2 4 3" xfId="38056"/>
    <cellStyle name="常规 8 2 8 3 2 2" xfId="38057"/>
    <cellStyle name="好 2 5 6" xfId="38058"/>
    <cellStyle name="常规 8 2 8 4 2" xfId="38059"/>
    <cellStyle name="常规 8 2 8 5 2" xfId="38060"/>
    <cellStyle name="常规 9 2 3 2 2 5 2 2" xfId="38061"/>
    <cellStyle name="常规 7 2 3 4 4 3 2" xfId="38062"/>
    <cellStyle name="常规 9 2 3 3 3 2 2" xfId="38063"/>
    <cellStyle name="常规 8 2 8 6" xfId="38064"/>
    <cellStyle name="常规 5 5 2 4 2 2" xfId="38065"/>
    <cellStyle name="常规 9 8 2 2" xfId="38066"/>
    <cellStyle name="常规 6 5 3 5 2 3" xfId="38067"/>
    <cellStyle name="强调文字颜色 3 2 3 5 3" xfId="38068"/>
    <cellStyle name="常规 6 4 5 3 4" xfId="38069"/>
    <cellStyle name="强调文字颜色 6 2 2 2 9 3" xfId="38070"/>
    <cellStyle name="常规 7 5 2 9 2" xfId="38071"/>
    <cellStyle name="常规 3 2 2 4 4 4 2 2" xfId="38072"/>
    <cellStyle name="常规 6 5 2 2 2 4 5" xfId="38073"/>
    <cellStyle name="强调文字颜色 4" xfId="38074" builtinId="41"/>
    <cellStyle name="常规 7 5 3 6 2 2" xfId="38075"/>
    <cellStyle name="常规 55 2 3 3" xfId="38076"/>
    <cellStyle name="常规 60 2 3 3" xfId="38077"/>
    <cellStyle name="常规 8 2 3 4 3 2 2" xfId="38078"/>
    <cellStyle name="检查单元格 2 3 5" xfId="38079"/>
    <cellStyle name="检查单元格 2 2 6 3" xfId="38080"/>
    <cellStyle name="强调文字颜色 1 2 2 7 2" xfId="38081"/>
    <cellStyle name="常规 8 3 2 2 3 2 2 2" xfId="38082"/>
    <cellStyle name="常规 9 7 7 2" xfId="38083"/>
    <cellStyle name="常规 7 2 2 3 3 3 2 2" xfId="38084"/>
    <cellStyle name="检查单元格 2 10 3" xfId="38085"/>
    <cellStyle name="常规 2 3 2 3 2 2 3 2" xfId="38086"/>
    <cellStyle name="常规 7 5 3 3 3 3" xfId="38087"/>
    <cellStyle name="常规 55 3 3 3" xfId="38088"/>
    <cellStyle name="常规 60 3 3 3" xfId="38089"/>
    <cellStyle name="常规 8 2 3 4 4 2 2" xfId="38090"/>
    <cellStyle name="检查单元格 2 11 3" xfId="38091"/>
    <cellStyle name="检查单元格 2 12" xfId="38092"/>
    <cellStyle name="检查单元格 2 12 2" xfId="38093"/>
    <cellStyle name="常规 8 3 2 4 2 2 2" xfId="38094"/>
    <cellStyle name="常规 41 3 5" xfId="38095"/>
    <cellStyle name="常规 36 3 5" xfId="38096"/>
    <cellStyle name="常规 15 7 4 3" xfId="38097"/>
    <cellStyle name="常规 3 3 4 5 2" xfId="38098"/>
    <cellStyle name="常规 8 3 2 4 2 3" xfId="38099"/>
    <cellStyle name="常规 8 3 2 7 2 2" xfId="38100"/>
    <cellStyle name="常规 7 2 5 2 4" xfId="38101"/>
    <cellStyle name="常规 7 3 3 2 2 4" xfId="38102"/>
    <cellStyle name="常规 3 2 2 2 4 2 3 2 2" xfId="38103"/>
    <cellStyle name="常规 3 5 3 2" xfId="38104"/>
    <cellStyle name="汇总 2 2 2 3 2 2" xfId="38105"/>
    <cellStyle name="输出 2 5 4 3" xfId="38106"/>
    <cellStyle name="强调文字颜色 3 2 2 9 2 2" xfId="38107"/>
    <cellStyle name="警告文本 2 2 9 2 2" xfId="38108"/>
    <cellStyle name="常规 30 7 3 2" xfId="38109"/>
    <cellStyle name="输出 2 4 4" xfId="38110"/>
    <cellStyle name="强调文字颜色 5 2 2 5 3 2" xfId="38111"/>
    <cellStyle name="常规 6 5 3 5 5 2" xfId="38112"/>
    <cellStyle name="常规 9 2 3 4 3 2" xfId="38113"/>
    <cellStyle name="汇总 2 2 2 8 2 2" xfId="38114"/>
    <cellStyle name="常规 8 3 2 5 2" xfId="38115"/>
    <cellStyle name="常规 8 3 3 2 2 2 3" xfId="38116"/>
    <cellStyle name="常规 8 3 3 2 2 3 2 2" xfId="38117"/>
    <cellStyle name="常规 24 2 3 2 3" xfId="38118"/>
    <cellStyle name="强调文字颜色 5 2 2 5 5 2" xfId="38119"/>
    <cellStyle name="适中 2 5 5" xfId="38120"/>
    <cellStyle name="常规 7 8 4 5" xfId="38121"/>
    <cellStyle name="常规 6 9 2 2 2 2 3" xfId="38122"/>
    <cellStyle name="常规 53 8" xfId="38123"/>
    <cellStyle name="常规 48 8" xfId="38124"/>
    <cellStyle name="常规 6 3 2 2 2 3 2" xfId="38125"/>
    <cellStyle name="常规 2 10 4" xfId="38126"/>
    <cellStyle name="常规 8 3 3 3 3 3" xfId="38127"/>
    <cellStyle name="常规 8 2 8 5" xfId="38128"/>
    <cellStyle name="计算 2 2 4 5" xfId="38129"/>
    <cellStyle name="常规 8 3 3 4 3 2" xfId="38130"/>
    <cellStyle name="常规 4 2 2 4 5 2" xfId="38131"/>
    <cellStyle name="常规 8 2 2 3 3 2 2 2" xfId="38132"/>
    <cellStyle name="好 2 3 3 2 2" xfId="38133"/>
    <cellStyle name="常规 8 3 3 5" xfId="38134"/>
    <cellStyle name="常规 36 2 2 4 3" xfId="38135"/>
    <cellStyle name="常规 41 2 2 4 3" xfId="38136"/>
    <cellStyle name="常规 8 3 3 5 2 2" xfId="38137"/>
    <cellStyle name="常规 6 5 3 2 7 2" xfId="38138"/>
    <cellStyle name="注释 2 2 2 3 3 2" xfId="38139"/>
    <cellStyle name="常规 9 4 2 4 2 2" xfId="38140"/>
    <cellStyle name="常规 8 3 3 6 3" xfId="38141"/>
    <cellStyle name="常规 8 3 3 7 2 2" xfId="38142"/>
    <cellStyle name="常规 7 2 6 2 4" xfId="38143"/>
    <cellStyle name="常规 56 2 7" xfId="38144"/>
    <cellStyle name="常规 8 3 3 8 2" xfId="38145"/>
    <cellStyle name="常规 8 3 3 9" xfId="38146"/>
    <cellStyle name="常规 7 8 2 2 4 2 3" xfId="38147"/>
    <cellStyle name="常规 8 2 3 7 2" xfId="38148"/>
    <cellStyle name="常规 2 9 4 4" xfId="38149"/>
    <cellStyle name="常规 7 4 2 4 2" xfId="38150"/>
    <cellStyle name="好 3 8 2" xfId="38151"/>
    <cellStyle name="常规 8 4 3 3" xfId="38152"/>
    <cellStyle name="常规 8 3 4 5 2" xfId="38153"/>
    <cellStyle name="好 2 3 3 3 2 2" xfId="38154"/>
    <cellStyle name="常规 6 4 4 2 5 2 2" xfId="38155"/>
    <cellStyle name="强调文字颜色 1 2 3 2 4 2" xfId="38156"/>
    <cellStyle name="常规 8 3 4 6 2" xfId="38157"/>
    <cellStyle name="常规 9 2 3 4 2" xfId="38158"/>
    <cellStyle name="强调文字颜色 1 2 3 2 4 3" xfId="38159"/>
    <cellStyle name="常规 6 5 4 2 3" xfId="38160"/>
    <cellStyle name="警告文本 2 2" xfId="38161"/>
    <cellStyle name="常规 8 6 6 2 2" xfId="38162"/>
    <cellStyle name="常规 8 3 4 8" xfId="38163"/>
    <cellStyle name="常规 7 3 4 4 4 2 3" xfId="38164"/>
    <cellStyle name="标题" xfId="38165" builtinId="15"/>
    <cellStyle name="常规 6 5 9" xfId="38166"/>
    <cellStyle name="适中 2 2 3 2 3" xfId="38167"/>
    <cellStyle name="强调文字颜色 3 2 13" xfId="38168"/>
    <cellStyle name="常规 9 2 2 7 3" xfId="38169"/>
    <cellStyle name="常规 6 5 2 2 3 4" xfId="38170"/>
    <cellStyle name="常规 8 5 3 3" xfId="38171"/>
    <cellStyle name="常规 9 2 3 2 3 3 3" xfId="38172"/>
    <cellStyle name="常规 6 4 2 3 2 4 2 2" xfId="38173"/>
    <cellStyle name="常规 8 3 9 2" xfId="38174"/>
    <cellStyle name="常规 6 4 5 3 5" xfId="38175"/>
    <cellStyle name="常规 36 2 3 3 2 2" xfId="38176"/>
    <cellStyle name="常规 41 2 3 3 2 2" xfId="38177"/>
    <cellStyle name="常规 3 3 3 5 3 2" xfId="38178"/>
    <cellStyle name="常规 8 4" xfId="38179"/>
    <cellStyle name="常规 8 4 2 3 2 2 2" xfId="38180"/>
    <cellStyle name="常规 8 3 3 7 2" xfId="38181"/>
    <cellStyle name="常规 7 3 4 2 4 2" xfId="38182"/>
    <cellStyle name="常规 3 5 2 2 2 3" xfId="38183"/>
    <cellStyle name="常规 3 2 2 3 5 2 2" xfId="38184"/>
    <cellStyle name="常规 9 2 2 3 2 5" xfId="38185"/>
    <cellStyle name="常规 6 3 2 6 6" xfId="38186"/>
    <cellStyle name="强调文字颜色 3 2 4 5 2" xfId="38187"/>
    <cellStyle name="强调文字颜色 1 2 3 2 2 2" xfId="38188"/>
    <cellStyle name="常规 15 2 4 3 2 2 2" xfId="38189"/>
    <cellStyle name="强调文字颜色 4 2 2 2 2 3" xfId="38190"/>
    <cellStyle name="注释 2 4 4 2" xfId="38191"/>
    <cellStyle name="常规 4 2 2 2 6 2 2" xfId="38192"/>
    <cellStyle name="常规 8 2 2 3 3" xfId="38193"/>
    <cellStyle name="强调文字颜色 6 2 5 3 2 2" xfId="38194"/>
    <cellStyle name="常规 8 4 2 3 3 2 2" xfId="38195"/>
    <cellStyle name="常规 7 5 4 5 2" xfId="38196"/>
    <cellStyle name="常规 8 4 2 4 2" xfId="38197"/>
    <cellStyle name="警告文本 2 7 3" xfId="38198"/>
    <cellStyle name="常规 9 2 2 2 2 7" xfId="38199"/>
    <cellStyle name="常规 3 3 4 2 3 3" xfId="38200"/>
    <cellStyle name="常规 7 6 2 9" xfId="38201"/>
    <cellStyle name="常规 8 4 2 5 2" xfId="38202"/>
    <cellStyle name="警告文本 2 8 3" xfId="38203"/>
    <cellStyle name="常规 4 2 2 4 2 3" xfId="38204"/>
    <cellStyle name="常规 6 6 5 2 3" xfId="38205"/>
    <cellStyle name="常规 8 4 4" xfId="38206"/>
    <cellStyle name="常规 6 6 5 2 4" xfId="38207"/>
    <cellStyle name="常规 8 4 5" xfId="38208"/>
    <cellStyle name="强调文字颜色 4 2 5 4" xfId="38209"/>
    <cellStyle name="强调文字颜色 4 2 3 8 3" xfId="38210"/>
    <cellStyle name="常规 9 2 3 3 2 3 3" xfId="38211"/>
    <cellStyle name="常规 6 4 2 3 3 3 2 2" xfId="38212"/>
    <cellStyle name="常规 3 3 3 5 5 3" xfId="38213"/>
    <cellStyle name="常规 3 2 2 2 2 4 6 2" xfId="38214"/>
    <cellStyle name="常规 8 4 7 2 2" xfId="38215"/>
    <cellStyle name="常规 3 2 3 4 3 5 2" xfId="38216"/>
    <cellStyle name="常规 15 6 6" xfId="38217"/>
    <cellStyle name="常规 6 4 2 3 3 3 3" xfId="38218"/>
    <cellStyle name="常规 8 4 7 3" xfId="38219"/>
    <cellStyle name="常规 7 2 6 4 3" xfId="38220"/>
    <cellStyle name="常规 7 3 3 2 4 3 2" xfId="38221"/>
    <cellStyle name="强调文字颜色 1 2 3 8" xfId="38222"/>
    <cellStyle name="常规 6 4 2 4 3 4 2" xfId="38223"/>
    <cellStyle name="强调文字颜色 2 2 2 2 3" xfId="38224"/>
    <cellStyle name="20% - 强调文字颜色 5 2 2 4 2 2" xfId="38225"/>
    <cellStyle name="常规 19 3 2 2" xfId="38226"/>
    <cellStyle name="常规 24 3 2 2" xfId="38227"/>
    <cellStyle name="常规 6 5 2 2 2 3 3 3" xfId="38228"/>
    <cellStyle name="常规 8 5 2 2 3 3" xfId="38229"/>
    <cellStyle name="常规 8 5 2 2 4 3" xfId="38230"/>
    <cellStyle name="汇总 2 2 2 2 6" xfId="38231"/>
    <cellStyle name="常规 7 2 8 4" xfId="38232"/>
    <cellStyle name="常规 8 5 2 4 3" xfId="38233"/>
    <cellStyle name="强调文字颜色 2 2 2 4 4 3" xfId="38234"/>
    <cellStyle name="汇总 2 2 2 3 5 2" xfId="38235"/>
    <cellStyle name="强调文字颜色 1 2 2 3 2" xfId="38236"/>
    <cellStyle name="检查单元格 2 6 4 2 2" xfId="38237"/>
    <cellStyle name="检查单元格 2 2 2 3" xfId="38238"/>
    <cellStyle name="常规 2 5 4 2 2 2 2" xfId="38239"/>
    <cellStyle name="常规 4 3 2 4 5 2" xfId="38240"/>
    <cellStyle name="常规 8 5 2 6 3" xfId="38241"/>
    <cellStyle name="警告文本 2 2 2 3 3 2 2" xfId="38242"/>
    <cellStyle name="好 2 4 2 4" xfId="38243"/>
    <cellStyle name="强调文字颜色 3 2 2 2 5 2 2" xfId="38244"/>
    <cellStyle name="强调文字颜色 3 2 2 2 5 3" xfId="38245"/>
    <cellStyle name="警告文本 2 5 3 2 2" xfId="38246"/>
    <cellStyle name="常规 8 4 2 2 2 2 2" xfId="38247"/>
    <cellStyle name="强调文字颜色 3 2 2 2 6 2" xfId="38248"/>
    <cellStyle name="强调文字颜色 1 2 2 5 4 2" xfId="38249"/>
    <cellStyle name="常规 8 5 3 2 3 2" xfId="38250"/>
    <cellStyle name="强调文字颜色 3 2 2 2 6 2 2" xfId="38251"/>
    <cellStyle name="常规 6 3 3 4 3 2 2" xfId="38252"/>
    <cellStyle name="常规 7 3 4 4 3 2" xfId="38253"/>
    <cellStyle name="常规 6 9 3 2 3 3 3" xfId="38254"/>
    <cellStyle name="常规 3 2 2 2 4 3 5 2" xfId="38255"/>
    <cellStyle name="常规 4 7 3" xfId="38256"/>
    <cellStyle name="常规 5 4 8" xfId="38257"/>
    <cellStyle name="常规 2 2 6 4 2 2 2" xfId="38258"/>
    <cellStyle name="好 3 2 8 3" xfId="38259"/>
    <cellStyle name="常规 8 3 3 2 2 4 2" xfId="38260"/>
    <cellStyle name="常规 13 3 7" xfId="38261"/>
    <cellStyle name="常规 21 2 11" xfId="38262"/>
    <cellStyle name="好 2 2 3 6" xfId="38263"/>
    <cellStyle name="解释性文本 2 2 2 7 2 2" xfId="38264"/>
    <cellStyle name="常规 9 5 3 3 2 3" xfId="38265"/>
    <cellStyle name="常规 4 2 2 3 2 5 2" xfId="38266"/>
    <cellStyle name="强调文字颜色 3 2 2 2 7" xfId="38267"/>
    <cellStyle name="常规 6 5 3 2 2 6 2 2" xfId="38268"/>
    <cellStyle name="常规 9 3 4 6 3" xfId="38269"/>
    <cellStyle name="常规 9 5 2 5 2 2" xfId="38270"/>
    <cellStyle name="常规 8 3 3 3 2" xfId="38271"/>
    <cellStyle name="强调文字颜色 3 2 2 2 7 2 2" xfId="38272"/>
    <cellStyle name="常规 9 2 2 3 4 5" xfId="38273"/>
    <cellStyle name="常规 8 5 3 2 4 2 2" xfId="38274"/>
    <cellStyle name="强调文字颜色 3 2 3 6" xfId="38275"/>
    <cellStyle name="常规 8 5 3 2 5" xfId="38276"/>
    <cellStyle name="常规 8 8 3 3" xfId="38277"/>
    <cellStyle name="强调文字颜色 1 2 2 5 6" xfId="38278"/>
    <cellStyle name="常规 6 2 2 3 3 2 2" xfId="38279"/>
    <cellStyle name="常规 8 5 3 2 5 2" xfId="38280"/>
    <cellStyle name="常规 7 2 4 4 3 2" xfId="38281"/>
    <cellStyle name="常规 9 3 3 2 3" xfId="38282"/>
    <cellStyle name="常规 8 2 2 2 2 5 2 2" xfId="38283"/>
    <cellStyle name="常规 6 4 3 2 8 2" xfId="38284"/>
    <cellStyle name="强调文字颜色 5 2 2 2 5 2 2" xfId="38285"/>
    <cellStyle name="常规 8 2 3 2 7" xfId="38286"/>
    <cellStyle name="常规 7 5 6 6" xfId="38287"/>
    <cellStyle name="强调文字颜色 6 2 4 5 2" xfId="38288"/>
    <cellStyle name="检查单元格 2 2 2 3 3 2" xfId="38289"/>
    <cellStyle name="常规 9 2 2 3 2 5 2" xfId="38290"/>
    <cellStyle name="常规 3 2 2 3 5 2 2 2" xfId="38291"/>
    <cellStyle name="检查单元格 2 2 5 5 2" xfId="38292"/>
    <cellStyle name="常规 2 4 3 8 2" xfId="38293"/>
    <cellStyle name="常规 8 2 3 3 5 3" xfId="38294"/>
    <cellStyle name="常规 7 2 6 4 6 2" xfId="38295"/>
    <cellStyle name="常规 35 2 3 2 2 2" xfId="38296"/>
    <cellStyle name="常规 40 2 3 2 2 2" xfId="38297"/>
    <cellStyle name="常规 9 7 3 2 3" xfId="38298"/>
    <cellStyle name="强调文字颜色 5 2 3 2 4" xfId="38299"/>
    <cellStyle name="检查单元格 2 2 2 3 3 2 2" xfId="38300"/>
    <cellStyle name="常规 8 5 3 3 5 2" xfId="38301"/>
    <cellStyle name="强调文字颜色 5 2 2 2 8 2" xfId="38302"/>
    <cellStyle name="常规 8 2 3 3 2 2 2 2" xfId="38303"/>
    <cellStyle name="强调文字颜色 3 2 3 2 5 2" xfId="38304"/>
    <cellStyle name="强调文字颜色 3 2 2 2 6" xfId="38305"/>
    <cellStyle name="常规 8 5 3 8 2" xfId="38306"/>
    <cellStyle name="常规 6 7 2 2 3 3 2 2" xfId="38307"/>
    <cellStyle name="常规 7 7 2 3 3 3" xfId="38308"/>
    <cellStyle name="常规 47 2 2 4" xfId="38309"/>
    <cellStyle name="常规 52 2 2 4" xfId="38310"/>
    <cellStyle name="常规 8 5 3 9" xfId="38311"/>
    <cellStyle name="常规 2 2 2 2 3 4 4" xfId="38312"/>
    <cellStyle name="常规 8 2 2 4 2 2 2" xfId="38313"/>
    <cellStyle name="常规 6 6 2 2 6 2 2" xfId="38314"/>
    <cellStyle name="常规 13 5 6" xfId="38315"/>
    <cellStyle name="常规 6 2 2 2 2 2 3 3 2 2" xfId="38316"/>
    <cellStyle name="强调文字颜色 6 2 2 4 2" xfId="38317"/>
    <cellStyle name="汇总 2 7 2 2" xfId="38318"/>
    <cellStyle name="常规 39 2 3 3 2 2" xfId="38319"/>
    <cellStyle name="常规 44 2 3 3 2 2" xfId="38320"/>
    <cellStyle name="常规 6 9 2 2 2" xfId="38321"/>
    <cellStyle name="常规 8 5 4 5 3" xfId="38322"/>
    <cellStyle name="常规 8 2 2 9" xfId="38323"/>
    <cellStyle name="常规 7 2 7 2 4" xfId="38324"/>
    <cellStyle name="常规 9 2 3 3 4 2 2" xfId="38325"/>
    <cellStyle name="强调文字颜色 1 2 2 2 2 4 3" xfId="38326"/>
    <cellStyle name="常规 8 2 4 4 4 3" xfId="38327"/>
    <cellStyle name="常规 3 5 2 2" xfId="38328"/>
    <cellStyle name="常规 3 3 5 3 2 2 2" xfId="38329"/>
    <cellStyle name="常规 7 3 2 3 8 2 3" xfId="38330"/>
    <cellStyle name="常规 8 5 5 4 2" xfId="38331"/>
    <cellStyle name="常规 6 10 5 5 2" xfId="38332"/>
    <cellStyle name="常规 7 2 2 6 2" xfId="38333"/>
    <cellStyle name="常规 3 3 2 5 3" xfId="38334"/>
    <cellStyle name="常规 13 2 2 2 6" xfId="38335"/>
    <cellStyle name="强调文字颜色 5 2 2 2 3 4 2 2" xfId="38336"/>
    <cellStyle name="常规 8 5 5 5" xfId="38337"/>
    <cellStyle name="常规 7 2 3 2 4 3 2" xfId="38338"/>
    <cellStyle name="常规 4 2 5 2 3 5 2" xfId="38339"/>
    <cellStyle name="常规 7 2 4 3 4 2" xfId="38340"/>
    <cellStyle name="常规 8 5 5 5 2 2" xfId="38341"/>
    <cellStyle name="常规 8 5 5 6 2 2" xfId="38342"/>
    <cellStyle name="常规 8 5 5 8" xfId="38343"/>
    <cellStyle name="常规 13 3 2 3 2" xfId="38344"/>
    <cellStyle name="常规 9 3 2 2 2 5 2" xfId="38345"/>
    <cellStyle name="常规 6 10 4 3 4 2" xfId="38346"/>
    <cellStyle name="60% - 强调文字颜色 2" xfId="38347" builtinId="36"/>
    <cellStyle name="强调文字颜色 5 2 2 3 3 2 2" xfId="38348"/>
    <cellStyle name="常规 9 2 5 7 2" xfId="38349"/>
    <cellStyle name="警告文本 2 2 2 3 4" xfId="38350"/>
    <cellStyle name="计算 2 2" xfId="38351"/>
    <cellStyle name="常规 8 2 3 2 4 3" xfId="38352"/>
    <cellStyle name="常规 10 2 2 3 3 6 2" xfId="38353"/>
    <cellStyle name="常规 36 7 3" xfId="38354"/>
    <cellStyle name="常规 41 7 3" xfId="38355"/>
    <cellStyle name="常规 8 3 4 5" xfId="38356"/>
    <cellStyle name="好 2 3 3 3 2" xfId="38357"/>
    <cellStyle name="常规 6 8 2 2 2 2" xfId="38358"/>
    <cellStyle name="强调文字颜色 3 2 2 2 3 4 2 2" xfId="38359"/>
    <cellStyle name="常规 5 5 3 3 5" xfId="38360"/>
    <cellStyle name="常规 9 7 3 4 2" xfId="38361"/>
    <cellStyle name="常规 4 6 2 7 2" xfId="38362"/>
    <cellStyle name="常规 6 4 2 2 4 3 2 2" xfId="38363"/>
    <cellStyle name="常规 9 2 2 4 2 3 3" xfId="38364"/>
    <cellStyle name="常规 6 5 2 3 2 6" xfId="38365"/>
    <cellStyle name="常规 8 6 2 5" xfId="38366"/>
    <cellStyle name="常规 8 6 3 2 2 2" xfId="38367"/>
    <cellStyle name="常规 9 2 2 4 2 4 2 2" xfId="38368"/>
    <cellStyle name="常规 6 5 2 3 3 5 2" xfId="38369"/>
    <cellStyle name="常规 8 6 3 4 2" xfId="38370"/>
    <cellStyle name="常规 18 3 7" xfId="38371"/>
    <cellStyle name="常规 23 3 7" xfId="38372"/>
    <cellStyle name="常规 2 2 3 2 4 8" xfId="38373"/>
    <cellStyle name="常规 4 6 2 8 2" xfId="38374"/>
    <cellStyle name="常规 9 2 2 4 2 4 3" xfId="38375"/>
    <cellStyle name="常规 6 5 2 3 3 6" xfId="38376"/>
    <cellStyle name="常规 39 6 3" xfId="38377"/>
    <cellStyle name="常规 44 6 3" xfId="38378"/>
    <cellStyle name="警告文本 2 2 2 3 5" xfId="38379"/>
    <cellStyle name="常规 2 2 2 5 2 5 2 2" xfId="38380"/>
    <cellStyle name="检查单元格 2 2 4 4 3" xfId="38381"/>
    <cellStyle name="常规 6 4 2 2 2 8" xfId="38382"/>
    <cellStyle name="强调文字颜色 3 2 2 2 3 2 2 2" xfId="38383"/>
    <cellStyle name="常规 8 4 2 5" xfId="38384"/>
    <cellStyle name="常规 8 2 3 2 4 4 2" xfId="38385"/>
    <cellStyle name="警告文本 2 2 2 3 5 2" xfId="38386"/>
    <cellStyle name="常规 3 11 3 2" xfId="38387"/>
    <cellStyle name="强调文字颜色 1 2 3 9" xfId="38388"/>
    <cellStyle name="常规 7 3 3 2 4 3 3" xfId="38389"/>
    <cellStyle name="计算 2 5 3 2 2" xfId="38390"/>
    <cellStyle name="常规 3 2 4 2 2 3" xfId="38391"/>
    <cellStyle name="常规 5 6 3 5" xfId="38392"/>
    <cellStyle name="常规 6 5 3 2 2 2 2" xfId="38393"/>
    <cellStyle name="输出 2 2 5 2 2" xfId="38394"/>
    <cellStyle name="常规 7 2 5 6 4 2 2" xfId="38395"/>
    <cellStyle name="常规 8 2 6 7 2" xfId="38396"/>
    <cellStyle name="强调文字颜色 3 2 2 5 2" xfId="38397"/>
    <cellStyle name="常规 8 8 2 2 2" xfId="38398"/>
    <cellStyle name="强调文字颜色 1 2 2 4 5 2" xfId="38399"/>
    <cellStyle name="常规 8 2 3 3 3 3" xfId="38400"/>
    <cellStyle name="常规 6 4 2 2 4 2 2 2" xfId="38401"/>
    <cellStyle name="常规 6 3 3 5 4 3" xfId="38402"/>
    <cellStyle name="常规 21 3 2 8" xfId="38403"/>
    <cellStyle name="常规 7 2 6 4 4 2" xfId="38404"/>
    <cellStyle name="强调文字颜色 1 2 2 4 6" xfId="38405"/>
    <cellStyle name="常规 8 8 2 3" xfId="38406"/>
    <cellStyle name="适中 2 2 3 3 3" xfId="38407"/>
    <cellStyle name="常规 9 2 2 3 4 2 3" xfId="38408"/>
    <cellStyle name="常规 2 2 3 3 2 2 2 3" xfId="38409"/>
    <cellStyle name="常规 7 7 3 3 2 2" xfId="38410"/>
    <cellStyle name="常规 5 7 2 3 2 2" xfId="38411"/>
    <cellStyle name="常规 4 2 2 2 7" xfId="38412"/>
    <cellStyle name="检查单元格 2 2 2 4 2" xfId="38413"/>
    <cellStyle name="强调文字颜色 6 2 5 4" xfId="38414"/>
    <cellStyle name="常规 9 3 2 2 6 3" xfId="38415"/>
    <cellStyle name="常规 6 7 2 3 3 4 2" xfId="38416"/>
    <cellStyle name="常规 7 3 2 4 2 2 2" xfId="38417"/>
    <cellStyle name="检查单元格 2 2 2 4 3" xfId="38418"/>
    <cellStyle name="强调文字颜色 6 2 5 5" xfId="38419"/>
    <cellStyle name="输出 2 2 2 2 2 2" xfId="38420"/>
    <cellStyle name="强调文字颜色 3 3 2" xfId="38421"/>
    <cellStyle name="常规 6 6 2 2 3 3 4" xfId="38422"/>
    <cellStyle name="常规 3 2 2 5 2 4 2 2" xfId="38423"/>
    <cellStyle name="强调文字颜色 5 2 2 6 2" xfId="38424"/>
    <cellStyle name="常规 8 4 4 5 2" xfId="38425"/>
    <cellStyle name="常规 92" xfId="38426"/>
    <cellStyle name="常规 87" xfId="38427"/>
    <cellStyle name="强调文字颜色 4 2 3 3 2 3" xfId="38428"/>
    <cellStyle name="强调文字颜色 1 2 2 2 3 2 2" xfId="38429"/>
    <cellStyle name="常规 9 2 10 2 2" xfId="38430"/>
    <cellStyle name="常规 9 2 2 2 2 2 2" xfId="38431"/>
    <cellStyle name="常规 7 3 3 3 5 2" xfId="38432"/>
    <cellStyle name="常规 10 4 2 2 6" xfId="38433"/>
    <cellStyle name="40% - 强调文字颜色 6 2 3" xfId="38434"/>
    <cellStyle name="常规 6 9 5 2 3" xfId="38435"/>
    <cellStyle name="常规 9 2 2 2 2 2 3" xfId="38436"/>
    <cellStyle name="常规 2 3 4 2 9" xfId="38437"/>
    <cellStyle name="强调文字颜色 3 2 2 4 3" xfId="38438"/>
    <cellStyle name="常规 8 7 3 2 2" xfId="38439"/>
    <cellStyle name="常规 8 5 2 2 4 2" xfId="38440"/>
    <cellStyle name="常规 3 3 4 2 2 5 2 2" xfId="38441"/>
    <cellStyle name="常规 9 6 4 2 2 2" xfId="38442"/>
    <cellStyle name="常规 15 2 2 3 5 2 2" xfId="38443"/>
    <cellStyle name="强调文字颜色 2 2 2 2 5 2" xfId="38444"/>
    <cellStyle name="常规 7 2 6 6 2" xfId="38445"/>
    <cellStyle name="强调文字颜色 4 2 4 3" xfId="38446"/>
    <cellStyle name="强调文字颜色 4 2 3 7 2" xfId="38447"/>
    <cellStyle name="常规 12 3 2 2 3 3" xfId="38448"/>
    <cellStyle name="强调文字颜色 6 2 3 4 2 2" xfId="38449"/>
    <cellStyle name="常规 9 2 6 5 2" xfId="38450"/>
    <cellStyle name="检查单元格 2 2 2 2 2 2 2" xfId="38451"/>
    <cellStyle name="常规 6 3 4 3 4 3" xfId="38452"/>
    <cellStyle name="好 2 3 8 2" xfId="38453"/>
    <cellStyle name="常规 9 3 4 5 2 2" xfId="38454"/>
    <cellStyle name="常规 9 2 2 2 2 2 5" xfId="38455"/>
    <cellStyle name="好 2 3 8 2 2" xfId="38456"/>
    <cellStyle name="常规 3 3 5 4" xfId="38457"/>
    <cellStyle name="常规 9 2 2 2 2 3 4 2" xfId="38458"/>
    <cellStyle name="强调文字颜色 2 2 2 2 6 3" xfId="38459"/>
    <cellStyle name="常规 6 9 5 6" xfId="38460"/>
    <cellStyle name="常规 7 3 3 4 5 2" xfId="38461"/>
    <cellStyle name="常规 7 3 3 4 6 2" xfId="38462"/>
    <cellStyle name="常规 6 7 2 5" xfId="38463"/>
    <cellStyle name="常规 7 2 4 3 5 3" xfId="38464"/>
    <cellStyle name="常规 9 2 2 2 3 4 2" xfId="38465"/>
    <cellStyle name="强调文字颜色 6 2 3 10 2" xfId="38466"/>
    <cellStyle name="常规 21 2 3 2 3 4" xfId="38467"/>
    <cellStyle name="强调文字颜色 4 2 2 2 4 2 2" xfId="38468"/>
    <cellStyle name="常规 6 3 4 4 4" xfId="38469"/>
    <cellStyle name="常规 6 9 7" xfId="38470"/>
    <cellStyle name="常规 6 4 3 2 3 2 3" xfId="38471"/>
    <cellStyle name="常规 9 2 2 2 4" xfId="38472"/>
    <cellStyle name="常规 8 2 2 4 4 2 2" xfId="38473"/>
    <cellStyle name="强调文字颜色 2 2 2 3" xfId="38474"/>
    <cellStyle name="常规 6 3 3 4 3 2 3" xfId="38475"/>
    <cellStyle name="适中 2 10 3" xfId="38476"/>
    <cellStyle name="强调文字颜色 2 2 2 2 8 3" xfId="38477"/>
    <cellStyle name="常规 9 2 2 2 4 6" xfId="38478"/>
    <cellStyle name="强调文字颜色 5 2 3 2 4 2 2" xfId="38479"/>
    <cellStyle name="常规 9 2 2 2 7" xfId="38480"/>
    <cellStyle name="常规 6 8 3 2 4" xfId="38481"/>
    <cellStyle name="强调文字颜色 4 2 2 2 5 2 2" xfId="38482"/>
    <cellStyle name="常规 6 7 4 2 2 2 2" xfId="38483"/>
    <cellStyle name="常规 9 2 2 2 7 2 2" xfId="38484"/>
    <cellStyle name="常规 6 3 2 3 3 4 2" xfId="38485"/>
    <cellStyle name="常规 9 2 2 3 2 2 2 2" xfId="38486"/>
    <cellStyle name="常规 12 2 2 2 2 3" xfId="38487"/>
    <cellStyle name="20% - 强调文字颜色 2 2 9" xfId="38488"/>
    <cellStyle name="常规 5 2 5 2 7 2" xfId="38489"/>
    <cellStyle name="常规 6 3 2 3 3 4 3" xfId="38490"/>
    <cellStyle name="警告文本 2 4 2 2" xfId="38491"/>
    <cellStyle name="常规 9 2 2 3 2 2 2 3" xfId="38492"/>
    <cellStyle name="常规 6 3 2 3 3 5" xfId="38493"/>
    <cellStyle name="常规 6 7 4 3 4 2" xfId="38494"/>
    <cellStyle name="常规 7 3 4 3 6 2" xfId="38495"/>
    <cellStyle name="常规 4 5 2 7 2" xfId="38496"/>
    <cellStyle name="常规 7 6 2 5" xfId="38497"/>
    <cellStyle name="常规 2 2 2 2 2 2 2 6" xfId="38498"/>
    <cellStyle name="常规 6 6 3 3 2 5" xfId="38499"/>
    <cellStyle name="常规 9 2 2 3 2 3 3 2" xfId="38500"/>
    <cellStyle name="常规 9 2 2 3 3 2 2" xfId="38501"/>
    <cellStyle name="强调文字颜色 3 2 5 3" xfId="38502"/>
    <cellStyle name="好 3 2 3 6" xfId="38503"/>
    <cellStyle name="常规 9 2 2 3 3 3" xfId="38504"/>
    <cellStyle name="常规 15 2 2 6 3" xfId="38505"/>
    <cellStyle name="常规 20 2 2 6 3" xfId="38506"/>
    <cellStyle name="常规 7 3 4 4 6 2" xfId="38507"/>
    <cellStyle name="常规 6 6 3 3" xfId="38508"/>
    <cellStyle name="常规 7 2 4 2 5 2" xfId="38509"/>
    <cellStyle name="常规 9 2 2 3 3 4" xfId="38510"/>
    <cellStyle name="常规 7 2 4 2 5 2 2" xfId="38511"/>
    <cellStyle name="常规 9 2 2 3 3 6" xfId="38512"/>
    <cellStyle name="常规 6 4 3 2 3 3 3" xfId="38513"/>
    <cellStyle name="常规 7 8 2 5" xfId="38514"/>
    <cellStyle name="常规 9 2 2 3 4 3 3" xfId="38515"/>
    <cellStyle name="常规 9 2 2 3 5" xfId="38516"/>
    <cellStyle name="常规 8 2 3 4 3 2" xfId="38517"/>
    <cellStyle name="常规 7 5 8 2 2" xfId="38518"/>
    <cellStyle name="常规 9 2 2 3 5 3" xfId="38519"/>
    <cellStyle name="常规 4 5 2 3" xfId="38520"/>
    <cellStyle name="常规 9 2 2 3 6" xfId="38521"/>
    <cellStyle name="常规 9 3 3 2 7 2" xfId="38522"/>
    <cellStyle name="常规 7 2 3 2 3 3 2" xfId="38523"/>
    <cellStyle name="常规 7 2 6 8 2" xfId="38524"/>
    <cellStyle name="常规 8 5 5 4 2 2" xfId="38525"/>
    <cellStyle name="强调文字颜色 2 2 2 3 3" xfId="38526"/>
    <cellStyle name="强调文字颜色 2 2 10 3" xfId="38527"/>
    <cellStyle name="输出 2 4 6" xfId="38528"/>
    <cellStyle name="输入 2 3 4 2 2" xfId="38529"/>
    <cellStyle name="常规 9 2 2 3 6 3" xfId="38530"/>
    <cellStyle name="常规 7 2 4 2 2 2 2 2 2" xfId="38531"/>
    <cellStyle name="常规 2 4 2 4 3 8" xfId="38532"/>
    <cellStyle name="常规 6 5 4 7 2" xfId="38533"/>
    <cellStyle name="常规 9 2 2 4 2" xfId="38534"/>
    <cellStyle name="常规 9 2 2 4 2 2" xfId="38535"/>
    <cellStyle name="强调文字颜色 6 2 2 4 3 2" xfId="38536"/>
    <cellStyle name="常规 6 4 3 2 3 4 2" xfId="38537"/>
    <cellStyle name="强调文字颜色 1 2 3 2 3 2 2" xfId="38538"/>
    <cellStyle name="常规 8 3 4 5 2 2" xfId="38539"/>
    <cellStyle name="常规 13 2 6 2" xfId="38540"/>
    <cellStyle name="强调文字颜色 2 2 4 2 2" xfId="38541"/>
    <cellStyle name="常规 7 2 6 5" xfId="38542"/>
    <cellStyle name="好 2 2 2 5 2" xfId="38543"/>
    <cellStyle name="常规 9 2 2 4 3 3" xfId="38544"/>
    <cellStyle name="常规 7 6 2 2 3 2" xfId="38545"/>
    <cellStyle name="常规 9 2 2 4 3 3 3" xfId="38546"/>
    <cellStyle name="常规 9 4 2 6 2" xfId="38547"/>
    <cellStyle name="常规 8 3 2 2 5" xfId="38548"/>
    <cellStyle name="常规 6 7 3 3" xfId="38549"/>
    <cellStyle name="常规 7 2 4 3 5 2" xfId="38550"/>
    <cellStyle name="好 3 4 2 2" xfId="38551"/>
    <cellStyle name="常规 9 2 2 4 3 4" xfId="38552"/>
    <cellStyle name="好 3 4 2 3" xfId="38553"/>
    <cellStyle name="常规 9 2 2 4 3 5" xfId="38554"/>
    <cellStyle name="常规 9 2 2 4 5 2" xfId="38555"/>
    <cellStyle name="常规 5 6 2 3 2" xfId="38556"/>
    <cellStyle name="常规 7 2 3 2 4 2 2" xfId="38557"/>
    <cellStyle name="常规 7 5 9 2 2" xfId="38558"/>
    <cellStyle name="常规 2 3 6" xfId="38559"/>
    <cellStyle name="常规 5 3 3 2 2 3 2 2" xfId="38560"/>
    <cellStyle name="常规 9 2 2 4 5 3" xfId="38561"/>
    <cellStyle name="常规 7 2 2 9 2 2" xfId="38562"/>
    <cellStyle name="常规 3 2 2 4 4 3 2" xfId="38563"/>
    <cellStyle name="常规 9 2 2 4 6" xfId="38564"/>
    <cellStyle name="常规 5 2 5 6 2 2" xfId="38565"/>
    <cellStyle name="常规 9 2 2 4 7" xfId="38566"/>
    <cellStyle name="常规 9 2 2 4 8" xfId="38567"/>
    <cellStyle name="常规 9 2 2 5 2 3" xfId="38568"/>
    <cellStyle name="常规 12 3 6" xfId="38569"/>
    <cellStyle name="常规 22 2 2 8" xfId="38570"/>
    <cellStyle name="常规 17 2 2 8" xfId="38571"/>
    <cellStyle name="常规 4 7 2 4 2 2" xfId="38572"/>
    <cellStyle name="常规 9 2 2 5 3 2 2" xfId="38573"/>
    <cellStyle name="常规 17 6" xfId="38574"/>
    <cellStyle name="常规 22 6" xfId="38575"/>
    <cellStyle name="强调文字颜色 1 2 3 2 4 2 2" xfId="38576"/>
    <cellStyle name="常规 8 3 4 6 2 2" xfId="38577"/>
    <cellStyle name="注释 2 2 2 3 4 3" xfId="38578"/>
    <cellStyle name="常规 6 5 3 6 3 2 2" xfId="38579"/>
    <cellStyle name="常规 9 2 2 5 3 3" xfId="38580"/>
    <cellStyle name="常规 7 2 3 3 2 2 2 2 2" xfId="38581"/>
    <cellStyle name="常规 4 7 2 5" xfId="38582"/>
    <cellStyle name="常规 9 2 2 5 4" xfId="38583"/>
    <cellStyle name="强调文字颜色 2 2 2 2 2 3 3" xfId="38584"/>
    <cellStyle name="常规 29 2 2 4 3" xfId="38585"/>
    <cellStyle name="常规 34 2 2 4 3" xfId="38586"/>
    <cellStyle name="常规 7 2 8 5" xfId="38587"/>
    <cellStyle name="常规 4 7 3 3 3" xfId="38588"/>
    <cellStyle name="常规 9 2 2 6 2 3" xfId="38589"/>
    <cellStyle name="强调文字颜色 2 2 2 2 2 4 3" xfId="38590"/>
    <cellStyle name="常规 6 5 3 6 4 2 2" xfId="38591"/>
    <cellStyle name="常规 9 2 2 6 3 3" xfId="38592"/>
    <cellStyle name="常规 19 3" xfId="38593"/>
    <cellStyle name="常规 24 3" xfId="38594"/>
    <cellStyle name="常规 2 2 2 7 5 2 2" xfId="38595"/>
    <cellStyle name="强调文字颜色 3 2 5" xfId="38596"/>
    <cellStyle name="强调文字颜色 2 2 2 2 2 3" xfId="38597"/>
    <cellStyle name="常规 9 2 2 6 4 2" xfId="38598"/>
    <cellStyle name="注释 2 2 11 2" xfId="38599"/>
    <cellStyle name="常规 9 2 2 7 2" xfId="38600"/>
    <cellStyle name="常规 2 2 4 3 7 2" xfId="38601"/>
    <cellStyle name="解释性文本 2 2 2 3 4 2" xfId="38602"/>
    <cellStyle name="常规 6 3 5 5" xfId="38603"/>
    <cellStyle name="强调文字颜色 2 2 2 2 3 3 3" xfId="38604"/>
    <cellStyle name="常规 2 2 6 3 6" xfId="38605"/>
    <cellStyle name="解释性文本 2 2 4 3 3" xfId="38606"/>
    <cellStyle name="常规 8 2 2 3 3 2 3" xfId="38607"/>
    <cellStyle name="常规 9 2 2 8 3" xfId="38608"/>
    <cellStyle name="常规 6 3 2 2 5 3 2 2" xfId="38609"/>
    <cellStyle name="常规 7 5 3 3 2 2" xfId="38610"/>
    <cellStyle name="常规 6 6 4 8" xfId="38611"/>
    <cellStyle name="常规 7 2 4 2 2 3 2 3" xfId="38612"/>
    <cellStyle name="常规 22 4 2 2 4" xfId="38613"/>
    <cellStyle name="常规 9 14" xfId="38614"/>
    <cellStyle name="常规 9 2 2 9 3" xfId="38615"/>
    <cellStyle name="汇总 2 2 6 3" xfId="38616"/>
    <cellStyle name="常规 7 9 5 2 2" xfId="38617"/>
    <cellStyle name="常规 9 2 3 2 2 2 2" xfId="38618"/>
    <cellStyle name="常规 3 4 3 2" xfId="38619"/>
    <cellStyle name="常规 3 2 2 2 4 2 2 2 2" xfId="38620"/>
    <cellStyle name="常规 7 4 3 3 5 2" xfId="38621"/>
    <cellStyle name="常规 6 8 3 3 4 2" xfId="38622"/>
    <cellStyle name="常规 9 2 3 2 2 2 3" xfId="38623"/>
    <cellStyle name="警告文本 2 10 2" xfId="38624"/>
    <cellStyle name="常规 9 3 2 2 2 5" xfId="38625"/>
    <cellStyle name="常规 8 4 2 6 2" xfId="38626"/>
    <cellStyle name="警告文本 2 9 3" xfId="38627"/>
    <cellStyle name="常规 7 5 3 2 2 3" xfId="38628"/>
    <cellStyle name="常规 6 5 4 9" xfId="38629"/>
    <cellStyle name="注释 2 2 10" xfId="38630"/>
    <cellStyle name="常规 9 2 2 6" xfId="38631"/>
    <cellStyle name="注释 2 2 10 2" xfId="38632"/>
    <cellStyle name="强调文字颜色 5 2 11" xfId="38633"/>
    <cellStyle name="常规 4 7 3 3" xfId="38634"/>
    <cellStyle name="常规 9 2 2 6 2" xfId="38635"/>
    <cellStyle name="强调文字颜色 5 2 2 9 3" xfId="38636"/>
    <cellStyle name="检查单元格 2 5 6" xfId="38637"/>
    <cellStyle name="常规 47 6 2 2" xfId="38638"/>
    <cellStyle name="常规 52 6 2 2" xfId="38639"/>
    <cellStyle name="汇总 2 3 3 3" xfId="38640"/>
    <cellStyle name="常规 2 6 4 3 4 2" xfId="38641"/>
    <cellStyle name="检查单元格 2 3 6" xfId="38642"/>
    <cellStyle name="常规 9 2 3 2 2 2 5 2" xfId="38643"/>
    <cellStyle name="常规 3 10 7 3" xfId="38644"/>
    <cellStyle name="常规 5 3 3 7" xfId="38645"/>
    <cellStyle name="常规 6 9 3 5 3" xfId="38646"/>
    <cellStyle name="常规 6 4 4 5" xfId="38647"/>
    <cellStyle name="强调文字颜色 3 2 2 6" xfId="38648"/>
    <cellStyle name="常规 3 7 4 4 3" xfId="38649"/>
    <cellStyle name="汇总 2 3 3" xfId="38650"/>
    <cellStyle name="强调文字颜色 5 2 2 2 3 3 2 2" xfId="38651"/>
    <cellStyle name="强调文字颜色 5 2 2 2 3 3 3" xfId="38652"/>
    <cellStyle name="汇总 2 2 3 2 2" xfId="38653"/>
    <cellStyle name="检查单元格 2 2 2 7 2 2" xfId="38654"/>
    <cellStyle name="常规 9 2 3 2 2 8" xfId="38655"/>
    <cellStyle name="强调文字颜色 5 2 2 3 2" xfId="38656"/>
    <cellStyle name="注释 2 2 5 6" xfId="38657"/>
    <cellStyle name="汇总 2 3 6 3" xfId="38658"/>
    <cellStyle name="常规 7 3 4 3 3 3" xfId="38659"/>
    <cellStyle name="常规 10 2 4 3 5 2 2" xfId="38660"/>
    <cellStyle name="常规 38 2" xfId="38661"/>
    <cellStyle name="常规 43 2" xfId="38662"/>
    <cellStyle name="常规 7 4 3 4 5 2" xfId="38663"/>
    <cellStyle name="常规 9 2 3 2 3 2 3" xfId="38664"/>
    <cellStyle name="强调文字颜色 6 2 2 6" xfId="38665"/>
    <cellStyle name="常规 9 2 3 2 3 3 2 2" xfId="38666"/>
    <cellStyle name="常规 8 4 4 3" xfId="38667"/>
    <cellStyle name="强调文字颜色 5 2 2 4" xfId="38668"/>
    <cellStyle name="常规 6 2 2 2 2 6" xfId="38669"/>
    <cellStyle name="常规 3 2 5 4 5" xfId="38670"/>
    <cellStyle name="常规 2 4 3 5 2 2" xfId="38671"/>
    <cellStyle name="常规 8 2 3 3 2 3 2" xfId="38672"/>
    <cellStyle name="检查单元格 2 2 5 2 2 2" xfId="38673"/>
    <cellStyle name="强调文字颜色 6 2 2 4" xfId="38674"/>
    <cellStyle name="汇总 2 7 2" xfId="38675"/>
    <cellStyle name="常规 3 6 2 3 4 2 2" xfId="38676"/>
    <cellStyle name="注释 10" xfId="38677"/>
    <cellStyle name="常规 6 7 3 2 5" xfId="38678"/>
    <cellStyle name="常规 22 4 2 2 2 3" xfId="38679"/>
    <cellStyle name="常规 9 12 3" xfId="38680"/>
    <cellStyle name="常规 9 2 3 2 4 3" xfId="38681"/>
    <cellStyle name="常规 7 3 4 4 4 3" xfId="38682"/>
    <cellStyle name="常规 9 2 3 2 4 3 2" xfId="38683"/>
    <cellStyle name="常规 6 7 3 2 3 2" xfId="38684"/>
    <cellStyle name="常规 9 2 3 2 4 4 2 2" xfId="38685"/>
    <cellStyle name="警告文本 2 5" xfId="38686"/>
    <cellStyle name="常规 8 2 7 4 3" xfId="38687"/>
    <cellStyle name="常规 9 2 3 2 5 2" xfId="38688"/>
    <cellStyle name="20% - 强调文字颜色 1 2 2 2 4 2" xfId="38689"/>
    <cellStyle name="常规 3 2 8 6 2" xfId="38690"/>
    <cellStyle name="常规 6 8 2 3 2 2 2" xfId="38691"/>
    <cellStyle name="常规 2 2 3 4 4 5 3" xfId="38692"/>
    <cellStyle name="常规 2 2 4 4 2 6" xfId="38693"/>
    <cellStyle name="常规 25 3 4 3" xfId="38694"/>
    <cellStyle name="常规 30 3 4 3" xfId="38695"/>
    <cellStyle name="警告文本 2 5 2" xfId="38696"/>
    <cellStyle name="常规 6 9 3 2 2 2 3" xfId="38697"/>
    <cellStyle name="常规 9 2 3 2 5 2 2" xfId="38698"/>
    <cellStyle name="常规 7 3 2 2 3 3 2" xfId="38699"/>
    <cellStyle name="常规 6 8 2 3 2 3" xfId="38700"/>
    <cellStyle name="常规 7 2 3 3 2 2 2" xfId="38701"/>
    <cellStyle name="常规 11 4 7" xfId="38702"/>
    <cellStyle name="常规 11 2 5 3 2" xfId="38703"/>
    <cellStyle name="常规 6 4 2 2 5 3 2 2" xfId="38704"/>
    <cellStyle name="常规 7 6 7 2 2" xfId="38705"/>
    <cellStyle name="常规 4 3 3 2 4" xfId="38706"/>
    <cellStyle name="计算 2 2 4 3 2" xfId="38707"/>
    <cellStyle name="警告文本 2 6" xfId="38708"/>
    <cellStyle name="常规 9 2 3 2 5 3" xfId="38709"/>
    <cellStyle name="常规 4 2 5 3 3" xfId="38710"/>
    <cellStyle name="常规 6 6 3 2 3 5 2" xfId="38711"/>
    <cellStyle name="常规 7 2 3 3 2 3 2" xfId="38712"/>
    <cellStyle name="常规 4 3 3 3 4" xfId="38713"/>
    <cellStyle name="计算 2 2 4 4 2" xfId="38714"/>
    <cellStyle name="常规 3 2 3 2 2 2 6" xfId="38715"/>
    <cellStyle name="输入 2 4 3 2 2" xfId="38716"/>
    <cellStyle name="常规 9 2 3 2 6 3" xfId="38717"/>
    <cellStyle name="常规 9 2 3 2 9" xfId="38718"/>
    <cellStyle name="常规 6 4 2 3 3 4" xfId="38719"/>
    <cellStyle name="常规 6 4 2 6 3 2" xfId="38720"/>
    <cellStyle name="常规 9 2 3 3 2 2 2" xfId="38721"/>
    <cellStyle name="常规 4 2 2 3 6" xfId="38722"/>
    <cellStyle name="强调文字颜色 6 2 6 3" xfId="38723"/>
    <cellStyle name="常规 9 4 8 2" xfId="38724"/>
    <cellStyle name="常规 8 4 2 4 3" xfId="38725"/>
    <cellStyle name="常规 9 2 3 3 3 2 2 2" xfId="38726"/>
    <cellStyle name="常规 9 2 3 3 3 3" xfId="38727"/>
    <cellStyle name="好 2 5 6 2" xfId="38728"/>
    <cellStyle name="常规 9 5 8" xfId="38729"/>
    <cellStyle name="输入 2 2 4 2" xfId="38730"/>
    <cellStyle name="常规 7 3 4 2 2 2 2 2" xfId="38731"/>
    <cellStyle name="常规 9 2 3 3 4 3" xfId="38732"/>
    <cellStyle name="常规 9 3 3 2 3 3" xfId="38733"/>
    <cellStyle name="常规 9 2 3 3 5" xfId="38734"/>
    <cellStyle name="常规 4 6 2 2 2" xfId="38735"/>
    <cellStyle name="常规 8 2 8 4 3" xfId="38736"/>
    <cellStyle name="常规 9 2 3 3 6 2 2" xfId="38737"/>
    <cellStyle name="计算 2 2 6 2 2" xfId="38738"/>
    <cellStyle name="常规 9 2 3 4 4 3" xfId="38739"/>
    <cellStyle name="常规 6 3 2 4 3 2" xfId="38740"/>
    <cellStyle name="常规 5 2 3 3 2 2 3" xfId="38741"/>
    <cellStyle name="常规 7 3 3 2 3 3 2 2" xfId="38742"/>
    <cellStyle name="常规 4 6 3 2 2" xfId="38743"/>
    <cellStyle name="常规 9 2 3 4 5 2" xfId="38744"/>
    <cellStyle name="常规 9 2 3 5 2 2" xfId="38745"/>
    <cellStyle name="常规 8 3 5 5" xfId="38746"/>
    <cellStyle name="强调文字颜色 5 2 2 2 3 2 2 2" xfId="38747"/>
    <cellStyle name="好 2 3 3 4 2" xfId="38748"/>
    <cellStyle name="适中 2 4 5 2" xfId="38749"/>
    <cellStyle name="常规 9 2 3 5 2 3" xfId="38750"/>
    <cellStyle name="常规 9 2 3 5 3 2" xfId="38751"/>
    <cellStyle name="常规 9 2 3 5 3 2 2" xfId="38752"/>
    <cellStyle name="常规 6 5 4 6 2 2" xfId="38753"/>
    <cellStyle name="常规 9 2 3 5 4" xfId="38754"/>
    <cellStyle name="强调文字颜色 1 2 3" xfId="38755"/>
    <cellStyle name="常规 9 2 3 5 4 2" xfId="38756"/>
    <cellStyle name="常规 2 2 8 2 2 4 2 2" xfId="38757"/>
    <cellStyle name="计算 2 2 7 2 2" xfId="38758"/>
    <cellStyle name="常规 9 2 3 5 4 3" xfId="38759"/>
    <cellStyle name="常规 8 2 2 3 4 2 2 2" xfId="38760"/>
    <cellStyle name="常规 6 6 3 4 6 3" xfId="38761"/>
    <cellStyle name="常规 9 2 3 8 2 2" xfId="38762"/>
    <cellStyle name="常规 7 5 3 3 5 2" xfId="38763"/>
    <cellStyle name="常规 6 9 3 3 4 2" xfId="38764"/>
    <cellStyle name="常规 9 2 4 2 2 2 3" xfId="38765"/>
    <cellStyle name="常规 2 2 2 3 3 9" xfId="38766"/>
    <cellStyle name="解释性文本 2 10 2 2" xfId="38767"/>
    <cellStyle name="常规 9 2 4 2 2 6" xfId="38768"/>
    <cellStyle name="常规 7 5 3 4 5 2" xfId="38769"/>
    <cellStyle name="常规 9 2 4 2 3 2 3" xfId="38770"/>
    <cellStyle name="常规 9 2 4 2 3 5" xfId="38771"/>
    <cellStyle name="常规 9 2 4 2 6" xfId="38772"/>
    <cellStyle name="常规 26 8 2" xfId="38773"/>
    <cellStyle name="常规 31 8 2" xfId="38774"/>
    <cellStyle name="常规 9 5 3 2 3 2 2" xfId="38775"/>
    <cellStyle name="强调文字颜色 2 2 2 5 4 2 2" xfId="38776"/>
    <cellStyle name="常规 9 2 4 3 5" xfId="38777"/>
    <cellStyle name="常规 9 2 4 3 6" xfId="38778"/>
    <cellStyle name="常规 9 4 2 2 4 2 2" xfId="38779"/>
    <cellStyle name="常规 9 2 4 4 3 3" xfId="38780"/>
    <cellStyle name="常规 49 5" xfId="38781"/>
    <cellStyle name="常规 54 5" xfId="38782"/>
    <cellStyle name="常规 6 7 3 2 7 2 2" xfId="38783"/>
    <cellStyle name="强调文字颜色 1 3 2" xfId="38784"/>
    <cellStyle name="常规 6 5 4 5 2" xfId="38785"/>
    <cellStyle name="常规 6 3 4 4 2" xfId="38786"/>
    <cellStyle name="常规 6 9 5" xfId="38787"/>
    <cellStyle name="常规 9 2 2 2 2" xfId="38788"/>
    <cellStyle name="常规 9 2 6 6" xfId="38789"/>
    <cellStyle name="检查单元格 2 2 2 2 2 3" xfId="38790"/>
    <cellStyle name="常规 9 2 4 4 4 3" xfId="38791"/>
    <cellStyle name="常规 6 3 3 4 3 2" xfId="38792"/>
    <cellStyle name="检查单元格 2 2 2 2 3 2" xfId="38793"/>
    <cellStyle name="强调文字颜色 6 2 3 5 2" xfId="38794"/>
    <cellStyle name="常规 9 2 4 4 5 2" xfId="38795"/>
    <cellStyle name="强调文字颜色 6 2 3 6" xfId="38796"/>
    <cellStyle name="常规 9 2 4 4 6" xfId="38797"/>
    <cellStyle name="注释 2 3 4" xfId="38798"/>
    <cellStyle name="常规 4 2 2 2 5 2" xfId="38799"/>
    <cellStyle name="常规 8 2 3 2 3 3 3" xfId="38800"/>
    <cellStyle name="常规 6 2 2 2 5 6" xfId="38801"/>
    <cellStyle name="强调文字颜色 6 2 3 2 3 2 2" xfId="38802"/>
    <cellStyle name="常规 9 2 4 6 2 2" xfId="38803"/>
    <cellStyle name="常规 6 6 3 2 2 2 2" xfId="38804"/>
    <cellStyle name="常规 9 3 4 3 3 3" xfId="38805"/>
    <cellStyle name="强调文字颜色 6 2 3 2 4 2 2" xfId="38806"/>
    <cellStyle name="常规 9 2 4 7 2 2" xfId="38807"/>
    <cellStyle name="常规 4 3 10" xfId="38808"/>
    <cellStyle name="常规 6 4 4 4" xfId="38809"/>
    <cellStyle name="常规 7 8 2 3 3 2" xfId="38810"/>
    <cellStyle name="强调文字颜色 2 2 2 2 4 2 2" xfId="38811"/>
    <cellStyle name="强调文字颜色 1 2 3 9 2 2" xfId="38812"/>
    <cellStyle name="强调文字颜色 3 2 2 5" xfId="38813"/>
    <cellStyle name="好 2 5 5 3" xfId="38814"/>
    <cellStyle name="常规 3 7 4 4 2" xfId="38815"/>
    <cellStyle name="检查单元格 2 2 3 6" xfId="38816"/>
    <cellStyle name="汇总 2 3 2" xfId="38817"/>
    <cellStyle name="常规 8 8 2 2" xfId="38818"/>
    <cellStyle name="强调文字颜色 1 2 2 4 5" xfId="38819"/>
    <cellStyle name="常规 4 2 2 5 3" xfId="38820"/>
    <cellStyle name="常规 7 2 2 2 2 5" xfId="38821"/>
    <cellStyle name="常规 9 2 5 2" xfId="38822"/>
    <cellStyle name="计算 2 4 4 2 2" xfId="38823"/>
    <cellStyle name="常规 9 2 5 2 4 3" xfId="38824"/>
    <cellStyle name="强调文字颜色 6 2 3 3 2 2" xfId="38825"/>
    <cellStyle name="强调文字颜色 6 2 3 3 2 2 2" xfId="38826"/>
    <cellStyle name="常规 9 2 5 5 2 2" xfId="38827"/>
    <cellStyle name="常规 8 2 3 2 2 2 2 2" xfId="38828"/>
    <cellStyle name="常规 9 2 5 6 2" xfId="38829"/>
    <cellStyle name="强调文字颜色 6 2 3 3 3 2 2" xfId="38830"/>
    <cellStyle name="常规 9 2 5 6 2 2" xfId="38831"/>
    <cellStyle name="常规 6 5 3 2" xfId="38832"/>
    <cellStyle name="常规 8 2 3 2 2 2 3 2" xfId="38833"/>
    <cellStyle name="常规 6 4 2 2 4 3 3" xfId="38834"/>
    <cellStyle name="强调文字颜色 4 2 2 5 3 2 2" xfId="38835"/>
    <cellStyle name="常规 6 5 4" xfId="38836"/>
    <cellStyle name="常规 3 4 2 5" xfId="38837"/>
    <cellStyle name="常规 6 6 3 3 3" xfId="38838"/>
    <cellStyle name="常规 7 3 2 2 2 2 3 2" xfId="38839"/>
    <cellStyle name="解释性文本 2 2 7 3" xfId="38840"/>
    <cellStyle name="常规 8 2 2 3 6 2" xfId="38841"/>
    <cellStyle name="强调文字颜色 4 2 2 5 3 3" xfId="38842"/>
    <cellStyle name="常规 6 2 2 2 2 4 2 2 2" xfId="38843"/>
    <cellStyle name="常规 2 5 3 2 8" xfId="38844"/>
    <cellStyle name="常规 9 2 2 2 3 3 2" xfId="38845"/>
    <cellStyle name="常规 7 2 4 3 4 3" xfId="38846"/>
    <cellStyle name="常规 6 3 3 6 6" xfId="38847"/>
    <cellStyle name="常规 9 2 2 4 2 5" xfId="38848"/>
    <cellStyle name="常规 7 5 3 2 3 3" xfId="38849"/>
    <cellStyle name="常规 9 2 7 2 2 2" xfId="38850"/>
    <cellStyle name="常规 3 3 2 2 3 2 2" xfId="38851"/>
    <cellStyle name="输入 3" xfId="38852"/>
    <cellStyle name="常规 9 2 7 3 2" xfId="38853"/>
    <cellStyle name="常规 2 2 2 2 4 3 4 2" xfId="38854"/>
    <cellStyle name="常规 4 2 6 3 4 2 2" xfId="38855"/>
    <cellStyle name="常规 10 2 2 2 8 2" xfId="38856"/>
    <cellStyle name="好 2 10 2" xfId="38857"/>
    <cellStyle name="常规 9 2 7 3 3" xfId="38858"/>
    <cellStyle name="强调文字颜色 4 2 3 2" xfId="38859"/>
    <cellStyle name="常规 9 2 7 4" xfId="38860"/>
    <cellStyle name="常规 9 2 7 4 2" xfId="38861"/>
    <cellStyle name="常规 9 6 3 5" xfId="38862"/>
    <cellStyle name="好 2 4 6 2 2" xfId="38863"/>
    <cellStyle name="常规 3 8 2 3 4 2 2" xfId="38864"/>
    <cellStyle name="常规 8 5 8 2" xfId="38865"/>
    <cellStyle name="常规 6 4 2 3 4 4 2" xfId="38866"/>
    <cellStyle name="常规 6 4 2 6 4 2 2" xfId="38867"/>
    <cellStyle name="常规 9 2 3 3 2 3 2 2" xfId="38868"/>
    <cellStyle name="常规 9 3 10" xfId="38869"/>
    <cellStyle name="常规 7 4 2 5" xfId="38870"/>
    <cellStyle name="常规 6 4 2 3 3 4 3" xfId="38871"/>
    <cellStyle name="强调文字颜色 5 2 6 4" xfId="38872"/>
    <cellStyle name="汇总 2 3 4" xfId="38873"/>
    <cellStyle name="常规 9 3 10 2" xfId="38874"/>
    <cellStyle name="常规 5 2 3 5 3" xfId="38875"/>
    <cellStyle name="常规 7 3 2 3 2 5" xfId="38876"/>
    <cellStyle name="常规 6 10 2 3 2 2 2" xfId="38877"/>
    <cellStyle name="常规 8 3 10" xfId="38878"/>
    <cellStyle name="常规 6 3 2 4 4 3" xfId="38879"/>
    <cellStyle name="常规 15 2 2 8" xfId="38880"/>
    <cellStyle name="常规 20 2 2 8" xfId="38881"/>
    <cellStyle name="常规 6 4 3 3 2 2 5 2" xfId="38882"/>
    <cellStyle name="常规 7 2 5 3 4 2" xfId="38883"/>
    <cellStyle name="汇总 2 3 4 2" xfId="38884"/>
    <cellStyle name="常规 7 2 3 2 2 2 2 2" xfId="38885"/>
    <cellStyle name="好 3 4 7" xfId="38886"/>
    <cellStyle name="强调文字颜色 5 2 2 4 5" xfId="38887"/>
    <cellStyle name="常规 7 7 4 4 2" xfId="38888"/>
    <cellStyle name="适中 2 2 4 4 2 2" xfId="38889"/>
    <cellStyle name="常规 9 3 2 2 7 2" xfId="38890"/>
    <cellStyle name="常规 2 3 3 2 3 3 2 2" xfId="38891"/>
    <cellStyle name="常规 9 2 3 3 2 2 2 2" xfId="38892"/>
    <cellStyle name="常规 6 4 2 6 3 2 2" xfId="38893"/>
    <cellStyle name="常规 8 6 2 2 3" xfId="38894"/>
    <cellStyle name="检查单元格 2 2 3 3" xfId="38895"/>
    <cellStyle name="强调文字颜色 1 2 2 4 2" xfId="38896"/>
    <cellStyle name="常规 8 2 6 4" xfId="38897"/>
    <cellStyle name="常规 7 2 3 4 4" xfId="38898"/>
    <cellStyle name="适中 2 2 4 4 3" xfId="38899"/>
    <cellStyle name="强调文字颜色 3 2 2 10 2" xfId="38900"/>
    <cellStyle name="常规 7 7 9" xfId="38901"/>
    <cellStyle name="常规 6 7 2 2 4 2" xfId="38902"/>
    <cellStyle name="常规 8 3 3 3 4 3" xfId="38903"/>
    <cellStyle name="常规 6 8 4 2 3" xfId="38904"/>
    <cellStyle name="常规 9 3 2 2 8" xfId="38905"/>
    <cellStyle name="常规 8 5 3 3 3 2" xfId="38906"/>
    <cellStyle name="常规 5 5 2 2" xfId="38907"/>
    <cellStyle name="常规 9 3 2 3 5" xfId="38908"/>
    <cellStyle name="检查单元格 2 3 4 2" xfId="38909"/>
    <cellStyle name="常规 13 2 2 4" xfId="38910"/>
    <cellStyle name="常规 6 6 2 2 2 2 2 4" xfId="38911"/>
    <cellStyle name="常规 7 4 4 2 3 4 2 2" xfId="38912"/>
    <cellStyle name="常规 8 8 4 2 2" xfId="38913"/>
    <cellStyle name="常规 8 5 3 3 4 2" xfId="38914"/>
    <cellStyle name="常规 7 3 3 3 2 3 2" xfId="38915"/>
    <cellStyle name="常规 5 5 3 2" xfId="38916"/>
    <cellStyle name="常规 9 3 2 4 5" xfId="38917"/>
    <cellStyle name="常规 9 3 2 5" xfId="38918"/>
    <cellStyle name="常规 6 9 4 5 2" xfId="38919"/>
    <cellStyle name="常规 5 4 3 6" xfId="38920"/>
    <cellStyle name="常规 8 3 2 2 3 3" xfId="38921"/>
    <cellStyle name="常规 54 3 3 3" xfId="38922"/>
    <cellStyle name="常规 49 3 3 3" xfId="38923"/>
    <cellStyle name="注释 2 3 2 2 2 2" xfId="38924"/>
    <cellStyle name="常规 6 4 5 2 3 2" xfId="38925"/>
    <cellStyle name="常规 7 4 4 8 2" xfId="38926"/>
    <cellStyle name="常规 8 4 2 8" xfId="38927"/>
    <cellStyle name="常规 6 3 6 5" xfId="38928"/>
    <cellStyle name="解释性文本 2 2 2 3 5 2" xfId="38929"/>
    <cellStyle name="常规 7 7 2 6 3" xfId="38930"/>
    <cellStyle name="常规 24 2 3 2" xfId="38931"/>
    <cellStyle name="常规 19 2 3 2" xfId="38932"/>
    <cellStyle name="20% - 强调文字颜色 1 18" xfId="38933"/>
    <cellStyle name="常规 9 3 2 6" xfId="38934"/>
    <cellStyle name="常规 6 4 5 2 3 3" xfId="38935"/>
    <cellStyle name="常规 7 2 3" xfId="38936"/>
    <cellStyle name="常规 8 2 2 4 3 3" xfId="38937"/>
    <cellStyle name="常规 9 3 2 9" xfId="38938"/>
    <cellStyle name="常规 2 2 16 3" xfId="38939"/>
    <cellStyle name="常规 24 4 7" xfId="38940"/>
    <cellStyle name="链接单元格 2 2 4" xfId="38941"/>
    <cellStyle name="好 3 4 3 3" xfId="38942"/>
    <cellStyle name="常规 6 5 2 4 3 3 2" xfId="38943"/>
    <cellStyle name="常规 9 3 3 2 2 2 2" xfId="38944"/>
    <cellStyle name="常规 9 2 9" xfId="38945"/>
    <cellStyle name="检查单元格 2 8 3" xfId="38946"/>
    <cellStyle name="链接单元格 2 2 4 2" xfId="38947"/>
    <cellStyle name="常规 6 4 3 3 2 5 2 2" xfId="38948"/>
    <cellStyle name="输入 2 2 3 6" xfId="38949"/>
    <cellStyle name="常规 8 2 4 2 2 5" xfId="38950"/>
    <cellStyle name="常规 9 3 3 2 2 2 2 2" xfId="38951"/>
    <cellStyle name="常规 21 2 3 8" xfId="38952"/>
    <cellStyle name="常规 4 2 2 2 2 3 2 2" xfId="38953"/>
    <cellStyle name="常规 9 3 3 2 2 3" xfId="38954"/>
    <cellStyle name="检查单元格 2 2 2 3 2" xfId="38955"/>
    <cellStyle name="常规 9 4 6 3" xfId="38956"/>
    <cellStyle name="常规 6 12 2 2 3" xfId="38957"/>
    <cellStyle name="常规 4 2 2 4 2 3 3" xfId="38958"/>
    <cellStyle name="注释 2 3 2 2 3" xfId="38959"/>
    <cellStyle name="注释 2 3 2 4 2 2" xfId="38960"/>
    <cellStyle name="常规 7 3 2 4 3 3 2 2" xfId="38961"/>
    <cellStyle name="常规 9 3 3 2 3 2 3" xfId="38962"/>
    <cellStyle name="常规 6 6 3 3 2 3 4 2" xfId="38963"/>
    <cellStyle name="常规 9 3 3 2 3 3 2 2" xfId="38964"/>
    <cellStyle name="常规 7 3 3 2 2 3 2" xfId="38965"/>
    <cellStyle name="常规 9 2 2 4 5" xfId="38966"/>
    <cellStyle name="常规 2 2 2 2 4 3 4 2 2" xfId="38967"/>
    <cellStyle name="好 2 10 2 2" xfId="38968"/>
    <cellStyle name="常规 9 3 3 2 4 2 2" xfId="38969"/>
    <cellStyle name="常规 9 3 3 2 4 3" xfId="38970"/>
    <cellStyle name="常规 7 3 3 2 3 3 2" xfId="38971"/>
    <cellStyle name="常规 9 2 3 4 5" xfId="38972"/>
    <cellStyle name="常规 9 3 3 2 5 2 2" xfId="38973"/>
    <cellStyle name="常规 5 3 4 3 3 2 2" xfId="38974"/>
    <cellStyle name="常规 9 3 3 2 5 3" xfId="38975"/>
    <cellStyle name="输入 2 2 4 6" xfId="38976"/>
    <cellStyle name="常规 8 2 4 2 3 5" xfId="38977"/>
    <cellStyle name="常规 9 3 3 2 6 3" xfId="38978"/>
    <cellStyle name="常规 6 9 2 2 3 3 3" xfId="38979"/>
    <cellStyle name="强调文字颜色 2 2 3 2 4 3" xfId="38980"/>
    <cellStyle name="解释性文本 2 5" xfId="38981"/>
    <cellStyle name="常规 7 2 4 4 4" xfId="38982"/>
    <cellStyle name="常规 6 7 2 3 4 2" xfId="38983"/>
    <cellStyle name="常规 2 5 3 2 4 5" xfId="38984"/>
    <cellStyle name="好 2 14" xfId="38985"/>
    <cellStyle name="常规 9 3 3 2 8" xfId="38986"/>
    <cellStyle name="强调文字颜色 1 2 2 5 5 2" xfId="38987"/>
    <cellStyle name="常规 8 5 3 2 4 2" xfId="38988"/>
    <cellStyle name="常规 8 8 3 2 2" xfId="38989"/>
    <cellStyle name="常规 9 3 3 3 2 2 2" xfId="38990"/>
    <cellStyle name="注释 2 2 2 8 3" xfId="38991"/>
    <cellStyle name="常规 6 2 3 7" xfId="38992"/>
    <cellStyle name="常规 9 3 3 3 2 3" xfId="38993"/>
    <cellStyle name="强调文字颜色 3 2 2 2 7 2" xfId="38994"/>
    <cellStyle name="常规 9 3 3 3 3 2 2" xfId="38995"/>
    <cellStyle name="常规 5 2 6 3 3" xfId="38996"/>
    <cellStyle name="常规 7 3 3 3 3 2 2" xfId="38997"/>
    <cellStyle name="常规 5 6 2 2" xfId="38998"/>
    <cellStyle name="常规 9 3 3 3 5" xfId="38999"/>
    <cellStyle name="常规 46 2 3 4" xfId="39000"/>
    <cellStyle name="常规 51 2 3 4" xfId="39001"/>
    <cellStyle name="常规 6 4" xfId="39002"/>
    <cellStyle name="常规 8 3 2 3 2 2 2" xfId="39003"/>
    <cellStyle name="常规 2 2 4 3 5 3" xfId="39004"/>
    <cellStyle name="解释性文本 2 2 2 3 2 3" xfId="39005"/>
    <cellStyle name="常规 6 3 3 6" xfId="39006"/>
    <cellStyle name="常规 9 3 3 4 2 2" xfId="39007"/>
    <cellStyle name="常规 9 3 3 4 2 2 2" xfId="39008"/>
    <cellStyle name="常规 8 3 2 3 2 3" xfId="39009"/>
    <cellStyle name="常规 9 3 3 4 3" xfId="39010"/>
    <cellStyle name="常规 6 2 2 6 2 2" xfId="39011"/>
    <cellStyle name="常规 8 3 3 2 2 5" xfId="39012"/>
    <cellStyle name="强调文字颜色 3 2 3 4 3" xfId="39013"/>
    <cellStyle name="常规 6 3 5 6 2" xfId="39014"/>
    <cellStyle name="常规 9 3 3 4 4 2 2" xfId="39015"/>
    <cellStyle name="常规 6 2 2 2 5 3" xfId="39016"/>
    <cellStyle name="常规 5 6 3 2" xfId="39017"/>
    <cellStyle name="常规 29 2 2" xfId="39018"/>
    <cellStyle name="常规 34 2 2" xfId="39019"/>
    <cellStyle name="常规 9 3 3 4 5" xfId="39020"/>
    <cellStyle name="常规 6 7 2 2 2 2 3 3" xfId="39021"/>
    <cellStyle name="常规 5 6 3 2 2" xfId="39022"/>
    <cellStyle name="常规 6 3 6 6" xfId="39023"/>
    <cellStyle name="常规 29 2 2 2" xfId="39024"/>
    <cellStyle name="常规 34 2 2 2" xfId="39025"/>
    <cellStyle name="常规 9 3 3 4 5 2" xfId="39026"/>
    <cellStyle name="常规 9 5 5 3 3" xfId="39027"/>
    <cellStyle name="强调文字颜色 3 2 3 3 4 2 2" xfId="39028"/>
    <cellStyle name="常规 6 4 5 2 4 2 2" xfId="39029"/>
    <cellStyle name="常规 9 3 3 6 2" xfId="39030"/>
    <cellStyle name="40% - 强调文字颜色 2 2 7" xfId="39031"/>
    <cellStyle name="适中 2 5 3" xfId="39032"/>
    <cellStyle name="常规 9 5 2 4 2 2" xfId="39033"/>
    <cellStyle name="常规 9 3 3 6 3" xfId="39034"/>
    <cellStyle name="计算 2 3 5 2" xfId="39035"/>
    <cellStyle name="强调文字颜色 3 2 3 3 4 3" xfId="39036"/>
    <cellStyle name="常规 6 4 5 2 4 3" xfId="39037"/>
    <cellStyle name="常规 7 3 3" xfId="39038"/>
    <cellStyle name="常规 3 2 2 2 3 2 3" xfId="39039"/>
    <cellStyle name="常规 6 6 2 2 3 2 2 2" xfId="39040"/>
    <cellStyle name="强调文字颜色 5 2 3 8 2 2" xfId="39041"/>
    <cellStyle name="常规 7 5 2 8 2 3" xfId="39042"/>
    <cellStyle name="常规 7 3 3 2" xfId="39043"/>
    <cellStyle name="常规 5 4 5" xfId="39044"/>
    <cellStyle name="强调文字颜色 4 2 6 4 3" xfId="39045"/>
    <cellStyle name="常规 8 2 2 4 4 3" xfId="39046"/>
    <cellStyle name="警告文本 2 2 6 2" xfId="39047"/>
    <cellStyle name="常规 9 3 3 9" xfId="39048"/>
    <cellStyle name="常规 9 2 3 3 3 3 3" xfId="39049"/>
    <cellStyle name="强调文字颜色 5 2 6 3 2" xfId="39050"/>
    <cellStyle name="常规 8 3 2 4 3 2" xfId="39051"/>
    <cellStyle name="常规 5 5 5 6" xfId="39052"/>
    <cellStyle name="常规 8 3 2 4 3 2 2" xfId="39053"/>
    <cellStyle name="常规 6 6 3 3 6 2" xfId="39054"/>
    <cellStyle name="常规 9 3 4 5 3" xfId="39055"/>
    <cellStyle name="常规 2 17 2" xfId="39056"/>
    <cellStyle name="常规 2 22 2" xfId="39057"/>
    <cellStyle name="常规 5 5 4 2 2" xfId="39058"/>
    <cellStyle name="标题 4" xfId="39059" builtinId="19"/>
    <cellStyle name="常规 9 3 4 6 2" xfId="39060"/>
    <cellStyle name="解释性文本 2 3 5 2 2" xfId="39061"/>
    <cellStyle name="常规 35 7 2 2" xfId="39062"/>
    <cellStyle name="常规 40 7 2 2" xfId="39063"/>
    <cellStyle name="常规 7 4 2 3" xfId="39064"/>
    <cellStyle name="常规 7 4 3 2" xfId="39065"/>
    <cellStyle name="常规 9 3 4 7 2" xfId="39066"/>
    <cellStyle name="常规 6 6 7 5" xfId="39067"/>
    <cellStyle name="常规 9 3 5 2" xfId="39068"/>
    <cellStyle name="汇总 2 11" xfId="39069"/>
    <cellStyle name="常规 8 2 3 2 2 5" xfId="39070"/>
    <cellStyle name="常规 9 3 5 3" xfId="39071"/>
    <cellStyle name="强调文字颜色 5 2 7 2 2" xfId="39072"/>
    <cellStyle name="常规 8 3 2 5 2 2" xfId="39073"/>
    <cellStyle name="常规 7 2 2 3 2 7 2" xfId="39074"/>
    <cellStyle name="常规 9 3 5 4 2" xfId="39075"/>
    <cellStyle name="常规 9 3 5 4 2 2" xfId="39076"/>
    <cellStyle name="常规 9 3 5 4 3" xfId="39077"/>
    <cellStyle name="常规 7 8 4 2 2" xfId="39078"/>
    <cellStyle name="强调文字颜色 3 2 11" xfId="39079"/>
    <cellStyle name="常规 9 3 5 5" xfId="39080"/>
    <cellStyle name="好 2 4 3 4 2" xfId="39081"/>
    <cellStyle name="常规 7 6 2 2 3 3" xfId="39082"/>
    <cellStyle name="常规 2 3 2 4 3 4 3" xfId="39083"/>
    <cellStyle name="链接单元格 2 2 3 2 2" xfId="39084"/>
    <cellStyle name="常规 9 3 6 2 2 2" xfId="39085"/>
    <cellStyle name="常规 7 3 2 3 2 2 2" xfId="39086"/>
    <cellStyle name="链接单元格 2 3 3" xfId="39087"/>
    <cellStyle name="常规 2 6 4 6 2 2" xfId="39088"/>
    <cellStyle name="检查单元格 2 9 2 2" xfId="39089"/>
    <cellStyle name="常规 9 3 8 2" xfId="39090"/>
    <cellStyle name="常规 2 2 2 3 2 4 4" xfId="39091"/>
    <cellStyle name="好 3 3 3 3" xfId="39092"/>
    <cellStyle name="常规 9 3 8 2 2" xfId="39093"/>
    <cellStyle name="常规 15 2 2 3 5 3" xfId="39094"/>
    <cellStyle name="强调文字颜色 2 2 2 2 6" xfId="39095"/>
    <cellStyle name="常规 9 6 4 2 3" xfId="39096"/>
    <cellStyle name="常规 3 2 2 4 2 3 4" xfId="39097"/>
    <cellStyle name="解释性文本 2 2 8 3" xfId="39098"/>
    <cellStyle name="常规 8 2 2 3 7 2" xfId="39099"/>
    <cellStyle name="强调文字颜色 6 2 3 6 2 2" xfId="39100"/>
    <cellStyle name="检查单元格 2 2 2 2 4 2 2" xfId="39101"/>
    <cellStyle name="常规 6 7 2 2 2 2" xfId="39102"/>
    <cellStyle name="常规 9 4 2" xfId="39103"/>
    <cellStyle name="常规 5 3 9" xfId="39104"/>
    <cellStyle name="常规 6 7 2 2 2 2 2" xfId="39105"/>
    <cellStyle name="常规 9 4 2 2" xfId="39106"/>
    <cellStyle name="常规 9 4 2 3 2 2 2" xfId="39107"/>
    <cellStyle name="输入 2 2 4 2 3" xfId="39108"/>
    <cellStyle name="常规 9 4 2 3 3 3" xfId="39109"/>
    <cellStyle name="常规 9 8 3 2" xfId="39110"/>
    <cellStyle name="常规 6 5 3 5 3 3" xfId="39111"/>
    <cellStyle name="常规 30 11 2 2" xfId="39112"/>
    <cellStyle name="常规 6 10 3 4 3 2" xfId="39113"/>
    <cellStyle name="常规 9 4 2 3 4 2" xfId="39114"/>
    <cellStyle name="常规 8 3 2 3 5" xfId="39115"/>
    <cellStyle name="常规 6 7 4 3" xfId="39116"/>
    <cellStyle name="常规 9 4 2 7 2" xfId="39117"/>
    <cellStyle name="常规 8 2 3 3 2 2 3" xfId="39118"/>
    <cellStyle name="常规 9 4 2 8" xfId="39119"/>
    <cellStyle name="常规 6 7 2 2 2 3" xfId="39120"/>
    <cellStyle name="常规 9 4 3" xfId="39121"/>
    <cellStyle name="常规 9 5 3 3 4 3" xfId="39122"/>
    <cellStyle name="常规 6 7 5 5" xfId="39123"/>
    <cellStyle name="常规 9 4 3 2" xfId="39124"/>
    <cellStyle name="常规 6 4 2 3 4 3 2 2" xfId="39125"/>
    <cellStyle name="常规 8 3 3 3 3 2" xfId="39126"/>
    <cellStyle name="常规 5 4 2 6 3" xfId="39127"/>
    <cellStyle name="常规 15 3 2 3 6" xfId="39128"/>
    <cellStyle name="常规 9 3 2 7 2" xfId="39129"/>
    <cellStyle name="常规 5 6 7 2 2" xfId="39130"/>
    <cellStyle name="常规 6 7 6 6" xfId="39131"/>
    <cellStyle name="常规 9 4 4 3" xfId="39132"/>
    <cellStyle name="常规 2 2 2 2 6 2 3" xfId="39133"/>
    <cellStyle name="常规 6 7 2 2 2 6 2" xfId="39134"/>
    <cellStyle name="常规 7 2 2 4 2 5" xfId="39135"/>
    <cellStyle name="强调文字颜色 6 2 3 3" xfId="39136"/>
    <cellStyle name="常规 9 4 5 2" xfId="39137"/>
    <cellStyle name="常规 7 2 2 4 2 5 2" xfId="39138"/>
    <cellStyle name="适中 2 6 3" xfId="39139"/>
    <cellStyle name="强调文字颜色 2 2 2 2 3 2 3" xfId="39140"/>
    <cellStyle name="警告文本" xfId="39141" builtinId="11"/>
    <cellStyle name="强调文字颜色 6 2 3 3 2" xfId="39142"/>
    <cellStyle name="检查单元格 2 2 2 2 2" xfId="39143"/>
    <cellStyle name="汇总 2 8 2" xfId="39144"/>
    <cellStyle name="强调文字颜色 6 2 3 4" xfId="39145"/>
    <cellStyle name="常规 9 4 5 3" xfId="39146"/>
    <cellStyle name="常规 6 5 2 3 3 3 3" xfId="39147"/>
    <cellStyle name="常规 6 7 2 2 2 7 2 2" xfId="39148"/>
    <cellStyle name="注释 2 4 4" xfId="39149"/>
    <cellStyle name="常规 4 2 2 2 6 2" xfId="39150"/>
    <cellStyle name="强调文字颜色 6 2 5 3 2" xfId="39151"/>
    <cellStyle name="常规 8 4 2 3 3 2" xfId="39152"/>
    <cellStyle name="常规 9 4 7 2 2" xfId="39153"/>
    <cellStyle name="常规 9 3 3 2 3 3 2" xfId="39154"/>
    <cellStyle name="常规 9 5 10" xfId="39155"/>
    <cellStyle name="常规 7 2 6 3 7" xfId="39156"/>
    <cellStyle name="常规 9 5 2" xfId="39157"/>
    <cellStyle name="常规 6 3 9" xfId="39158"/>
    <cellStyle name="常规 6 7 2 2 3 2 2" xfId="39159"/>
    <cellStyle name="好 3 2 3 3 3" xfId="39160"/>
    <cellStyle name="常规 6 8 4 5" xfId="39161"/>
    <cellStyle name="常规 9 5 2 2 3" xfId="39162"/>
    <cellStyle name="常规 2 4 2 2 3 2 2" xfId="39163"/>
    <cellStyle name="常规 34 3 6" xfId="39164"/>
    <cellStyle name="常规 29 3 6" xfId="39165"/>
    <cellStyle name="常规 2 3 7 4 2 2" xfId="39166"/>
    <cellStyle name="常规 5 3 4 8" xfId="39167"/>
    <cellStyle name="强调文字颜色 3 2 2 4 5" xfId="39168"/>
    <cellStyle name="常规 9 5 2 3 3 2 2" xfId="39169"/>
    <cellStyle name="常规 9 4 2 3 3 2 2" xfId="39170"/>
    <cellStyle name="常规 6 2 3 4 3" xfId="39171"/>
    <cellStyle name="常规 7 8 4 3 2 2" xfId="39172"/>
    <cellStyle name="常规 9 5 2 6" xfId="39173"/>
    <cellStyle name="常规 9 5 2 8" xfId="39174"/>
    <cellStyle name="常规 2 3 4 3 2 3 4 2" xfId="39175"/>
    <cellStyle name="常规 6 8 5 5" xfId="39176"/>
    <cellStyle name="常规 7 3 3 2 6 3" xfId="39177"/>
    <cellStyle name="强调文字颜色 3 2 7 3" xfId="39178"/>
    <cellStyle name="常规 6 7 8 2 2" xfId="39179"/>
    <cellStyle name="常规 6 3 4 2 5 2 2" xfId="39180"/>
    <cellStyle name="常规 6 3 3 3 2 3 2 3" xfId="39181"/>
    <cellStyle name="常规 6 9 3 2 2 3 3" xfId="39182"/>
    <cellStyle name="常规 7 3 4 3 3 2" xfId="39183"/>
    <cellStyle name="常规 7 3 3 3 2 3 2 3" xfId="39184"/>
    <cellStyle name="常规 6 4 3 2 4 6" xfId="39185"/>
    <cellStyle name="输入 2 5 6" xfId="39186"/>
    <cellStyle name="常规 36 2 3 4 2 2" xfId="39187"/>
    <cellStyle name="常规 9 2 4 5 2 2" xfId="39188"/>
    <cellStyle name="强调文字颜色 6 2 3 2 2 2 2" xfId="39189"/>
    <cellStyle name="强调文字颜色 2 2 2 5 4 3" xfId="39190"/>
    <cellStyle name="常规 9 5 3 2 3 3" xfId="39191"/>
    <cellStyle name="强调文字颜色 4 2 3 8" xfId="39192"/>
    <cellStyle name="常规 2 2 6 2 6" xfId="39193"/>
    <cellStyle name="常规 2 3 13" xfId="39194"/>
    <cellStyle name="强调文字颜色 1 2 2 9 2 2" xfId="39195"/>
    <cellStyle name="强调文字颜色 2 2 2 5" xfId="39196"/>
    <cellStyle name="标题 2" xfId="39197" builtinId="17"/>
    <cellStyle name="常规 8 5 2 2 6" xfId="39198"/>
    <cellStyle name="强调文字颜色 1 2 7 2 2" xfId="39199"/>
    <cellStyle name="常规 6 6 2 2 3 3 3 2" xfId="39200"/>
    <cellStyle name="常规 7 5 3 5 2 2" xfId="39201"/>
    <cellStyle name="注释 2 3 6 2" xfId="39202"/>
    <cellStyle name="常规 9 5 3 2 5" xfId="39203"/>
    <cellStyle name="强调文字颜色 2 2 2 5 6" xfId="39204"/>
    <cellStyle name="强调文字颜色 2 2 2 6 3" xfId="39205"/>
    <cellStyle name="常规 9 5 3 3 2" xfId="39206"/>
    <cellStyle name="常规 13 3 8" xfId="39207"/>
    <cellStyle name="常规 11 3 2 2 5 2" xfId="39208"/>
    <cellStyle name="汇总 2 2 2 2 4 3" xfId="39209"/>
    <cellStyle name="常规 6 5 2 2 2 3 3 2 2" xfId="39210"/>
    <cellStyle name="常规 2 2 2 2 4 4 2" xfId="39211"/>
    <cellStyle name="常规 9 5 3 3 3 3" xfId="39212"/>
    <cellStyle name="常规 9 2 2 2 3 3" xfId="39213"/>
    <cellStyle name="常规 8 2 2 3 3 3" xfId="39214"/>
    <cellStyle name="常规 6 3 2 2 3 2 2" xfId="39215"/>
    <cellStyle name="常规 9 5 2 2 5 2" xfId="39216"/>
    <cellStyle name="常规 30 3 5 3" xfId="39217"/>
    <cellStyle name="常规 25 3 5 3" xfId="39218"/>
    <cellStyle name="常规 2 2 4 4 3 6" xfId="39219"/>
    <cellStyle name="常规 6 6 3 2 5 2 2" xfId="39220"/>
    <cellStyle name="常规 7 5 3 2 3 2" xfId="39221"/>
    <cellStyle name="强调文字颜色 6 2 9 2 2" xfId="39222"/>
    <cellStyle name="汇总 2 10 3" xfId="39223"/>
    <cellStyle name="强调文字颜色 4 2 3 5" xfId="39224"/>
    <cellStyle name="汇总 2 4 3 2 2" xfId="39225"/>
    <cellStyle name="货币 2 2" xfId="39226"/>
    <cellStyle name="常规 6 10 3 2 7" xfId="39227"/>
    <cellStyle name="强调文字颜色 5 2 3" xfId="39228"/>
    <cellStyle name="强调文字颜色 2 2 3 6 3" xfId="39229"/>
    <cellStyle name="常规 9 5 4 3 2" xfId="39230"/>
    <cellStyle name="常规 6 4 4 2 3 2" xfId="39231"/>
    <cellStyle name="常规 6 5 2 2 2 2 6 2" xfId="39232"/>
    <cellStyle name="常规 15 3 2 4 7" xfId="39233"/>
    <cellStyle name="常规 9 5 2 3 4 2" xfId="39234"/>
    <cellStyle name="警告文本 2 4 4" xfId="39235"/>
    <cellStyle name="强调文字颜色 2 2 2 10 2 2" xfId="39236"/>
    <cellStyle name="常规 3 2 2 3 3 2 6 2" xfId="39237"/>
    <cellStyle name="常规 9 5 5 2 2" xfId="39238"/>
    <cellStyle name="常规 6 5 2 3 3 5" xfId="39239"/>
    <cellStyle name="常规 8 6 3 4" xfId="39240"/>
    <cellStyle name="常规 9 5 5 2 2 2" xfId="39241"/>
    <cellStyle name="常规 8 3 2 2 2 2 2 2" xfId="39242"/>
    <cellStyle name="常规 9 5 5 2 3" xfId="39243"/>
    <cellStyle name="常规 9 2 2 4 2 3" xfId="39244"/>
    <cellStyle name="常规 7 3 3 2 2 3" xfId="39245"/>
    <cellStyle name="常规 3 4 2 4 5 2 2" xfId="39246"/>
    <cellStyle name="常规 7 2 4 2 2 2 2 3" xfId="39247"/>
    <cellStyle name="常规 9 5 5 3 2" xfId="39248"/>
    <cellStyle name="常规 7 2 5 2 3" xfId="39249"/>
    <cellStyle name="常规 6 5 2 4 2 4 2" xfId="39250"/>
    <cellStyle name="输出 2 5 4 2" xfId="39251"/>
    <cellStyle name="计算 2 2 11" xfId="39252"/>
    <cellStyle name="标题 3" xfId="39253" builtinId="18"/>
    <cellStyle name="强调文字颜色 5 2 2 5 4 2 2" xfId="39254"/>
    <cellStyle name="常规 38 2 2 4 3" xfId="39255"/>
    <cellStyle name="常规 43 2 2 4 3" xfId="39256"/>
    <cellStyle name="常规 9 6" xfId="39257"/>
    <cellStyle name="常规 9 6 10" xfId="39258"/>
    <cellStyle name="强调文字颜色 6 2 10 2 2" xfId="39259"/>
    <cellStyle name="常规 6 5 2 2 2 2 4 2 2" xfId="39260"/>
    <cellStyle name="常规 8 2 4 4" xfId="39261"/>
    <cellStyle name="常规 2 2 2 3 9 3" xfId="39262"/>
    <cellStyle name="强调文字颜色 2 2 2 4 2 2 2" xfId="39263"/>
    <cellStyle name="常规 6 12 3 3 2 2 2" xfId="39264"/>
    <cellStyle name="常规 9 6 2 2 3 2 2" xfId="39265"/>
    <cellStyle name="强调文字颜色 2 2 2 4 2 3" xfId="39266"/>
    <cellStyle name="汇总 2 2 2 3 3 2" xfId="39267"/>
    <cellStyle name="常规 5 2 6 2 2 2 2" xfId="39268"/>
    <cellStyle name="常规 6 5 2 2 2 2 5 3" xfId="39269"/>
    <cellStyle name="汇总 2 2 2 3 4 2" xfId="39270"/>
    <cellStyle name="强调文字颜色 2 2 2 4 3 3" xfId="39271"/>
    <cellStyle name="强调文字颜色 2 2 2 4 4" xfId="39272"/>
    <cellStyle name="40% - 强调文字颜色 5 2 3 2 4 2" xfId="39273"/>
    <cellStyle name="常规 8 2 2 2 4 4" xfId="39274"/>
    <cellStyle name="强调文字颜色 3 2 6 4 2 2" xfId="39275"/>
    <cellStyle name="检查单元格 2 3 3 2 2 2" xfId="39276"/>
    <cellStyle name="常规 6 12 3 3 4" xfId="39277"/>
    <cellStyle name="常规 9 6 2 2 5" xfId="39278"/>
    <cellStyle name="常规 9 6 2 7" xfId="39279"/>
    <cellStyle name="强调文字颜色 3 2 2 2 2 3 3" xfId="39280"/>
    <cellStyle name="常规 9 6 2 5" xfId="39281"/>
    <cellStyle name="常规 9 6 2 6" xfId="39282"/>
    <cellStyle name="常规 7 5 11 2 3" xfId="39283"/>
    <cellStyle name="注释 2 2 2 2" xfId="39284"/>
    <cellStyle name="常规 6 7 2 2 4 3" xfId="39285"/>
    <cellStyle name="常规 6 3 4 3 5" xfId="39286"/>
    <cellStyle name="常规 9 6 3" xfId="39287"/>
    <cellStyle name="强调文字颜色 3 2 2 2 2 4 3" xfId="39288"/>
    <cellStyle name="常规 6 5 3 3 3 6" xfId="39289"/>
    <cellStyle name="常规 9 6 4 3" xfId="39290"/>
    <cellStyle name="输入 2 2 3 3 2 2" xfId="39291"/>
    <cellStyle name="常规 7 4 2 3 7" xfId="39292"/>
    <cellStyle name="常规 6 3 3 5 4 2 2" xfId="39293"/>
    <cellStyle name="好 2 4 8" xfId="39294"/>
    <cellStyle name="强调文字颜色 3 2 2 2 2 4 2" xfId="39295"/>
    <cellStyle name="常规 9 6 3 6" xfId="39296"/>
    <cellStyle name="常规 4 7 4 2 2" xfId="39297"/>
    <cellStyle name="强调文字颜色 2 2 2 2 5" xfId="39298"/>
    <cellStyle name="常规 15 6 3" xfId="39299"/>
    <cellStyle name="常规 20 6 3" xfId="39300"/>
    <cellStyle name="好 2 4 6 2" xfId="39301"/>
    <cellStyle name="常规 3 2 3 2 2 6" xfId="39302"/>
    <cellStyle name="常规 6 4 2 3 4 4" xfId="39303"/>
    <cellStyle name="常规 5 2 3 5 4 2 2" xfId="39304"/>
    <cellStyle name="适中 2 2 5 2 2" xfId="39305"/>
    <cellStyle name="常规 9 2 3 3 2 3 2" xfId="39306"/>
    <cellStyle name="常规 5 2 5" xfId="39307"/>
    <cellStyle name="警告文本 2 2 2 8" xfId="39308"/>
    <cellStyle name="常规 2 3 4 5 2" xfId="39309"/>
    <cellStyle name="常规 8 2 2 4 2 3" xfId="39310"/>
    <cellStyle name="强调文字颜色 2 2 2 3 5 2" xfId="39311"/>
    <cellStyle name="检查单元格 2 2 5 2" xfId="39312"/>
    <cellStyle name="常规 6 3 2 2 3 2 3 3" xfId="39313"/>
    <cellStyle name="强调文字颜色 5 2 2 5 6" xfId="39314"/>
    <cellStyle name="常规 3 3 4 2 3 5 2" xfId="39315"/>
    <cellStyle name="常规 9 6 5 2 2" xfId="39316"/>
    <cellStyle name="常规 2 3 4 2 7 2 2" xfId="39317"/>
    <cellStyle name="常规 6 5 2 3 2 4 3" xfId="39318"/>
    <cellStyle name="常规 6 5 2 2 2 6" xfId="39319"/>
    <cellStyle name="计算 2 7 3" xfId="39320"/>
    <cellStyle name="常规 6 8 4 3 3" xfId="39321"/>
    <cellStyle name="常规 57 2 2 6" xfId="39322"/>
    <cellStyle name="常规 6 7 2 2 5 2" xfId="39323"/>
    <cellStyle name="常规 9 7 2" xfId="39324"/>
    <cellStyle name="常规 6 9 7 3" xfId="39325"/>
    <cellStyle name="常规 6 3 4 4 4 3" xfId="39326"/>
    <cellStyle name="常规 3 2 2 2 3 3" xfId="39327"/>
    <cellStyle name="常规 7 2 7 3 4 2" xfId="39328"/>
    <cellStyle name="常规 6 10 3 6 2 2" xfId="39329"/>
    <cellStyle name="常规 7 2 2 3 2 8" xfId="39330"/>
    <cellStyle name="常规 55 3 2 2" xfId="39331"/>
    <cellStyle name="常规 60 3 2 2" xfId="39332"/>
    <cellStyle name="常规 9 7 2 6" xfId="39333"/>
    <cellStyle name="常规 7 3 3 4 6 3" xfId="39334"/>
    <cellStyle name="常规 6 5 2 3 3 2 3" xfId="39335"/>
    <cellStyle name="常规 6 5 3 4 3 3 2" xfId="39336"/>
    <cellStyle name="常规 9 7 3 2 2" xfId="39337"/>
    <cellStyle name="常规 9 2 5 3 5" xfId="39338"/>
    <cellStyle name="常规 8 6 3 2 3" xfId="39339"/>
    <cellStyle name="好 2 4 7 2 2" xfId="39340"/>
    <cellStyle name="常规 9 7 3 5" xfId="39341"/>
    <cellStyle name="常规 8 2 3 3 4 2 2" xfId="39342"/>
    <cellStyle name="常规 7 2 3 3 3 4 3" xfId="39343"/>
    <cellStyle name="常规 7 5 11 2 2" xfId="39344"/>
    <cellStyle name="常规 6 4 3 3 3 4" xfId="39345"/>
    <cellStyle name="常规 2 3 4 4 3 2 2 2" xfId="39346"/>
    <cellStyle name="输出 2 2 2 3 3" xfId="39347"/>
    <cellStyle name="常规 7 4 2 8" xfId="39348"/>
    <cellStyle name="常规 4 2 4 4 4 3" xfId="39349"/>
    <cellStyle name="输入 2 6 3" xfId="39350"/>
    <cellStyle name="常规 9 2 3 3 2 4 2 2" xfId="39351"/>
    <cellStyle name="强调文字颜色 5 2 3 2 3" xfId="39352"/>
    <cellStyle name="常规 4 6 2 6 2 2" xfId="39353"/>
    <cellStyle name="常规 35 2 2 3" xfId="39354"/>
    <cellStyle name="常规 40 2 2 3" xfId="39355"/>
    <cellStyle name="常规 6 4 4 4 6" xfId="39356"/>
    <cellStyle name="强调文字颜色 3 2 2 5 6" xfId="39357"/>
    <cellStyle name="强调文字颜色 2 2 3 10" xfId="39358"/>
    <cellStyle name="常规 39 2 3 2 2 2" xfId="39359"/>
    <cellStyle name="常规 44 2 3 2 2 2" xfId="39360"/>
    <cellStyle name="常规 9 8 2 3" xfId="39361"/>
    <cellStyle name="常规 29 2 3 2 2 2" xfId="39362"/>
    <cellStyle name="常规 34 2 3 2 2 2" xfId="39363"/>
    <cellStyle name="常规 9 8 3 2 2" xfId="39364"/>
    <cellStyle name="检查单元格 2 5 4 3" xfId="39365"/>
    <cellStyle name="强调文字颜色 5 2 2 4 4 2 2" xfId="39366"/>
    <cellStyle name="常规 8 2 4 3 4 3" xfId="39367"/>
    <cellStyle name="常规 7 11 3 2" xfId="39368"/>
    <cellStyle name="常规 9 8 3 3" xfId="39369"/>
    <cellStyle name="常规 6 5 3 6 2 3" xfId="39370"/>
    <cellStyle name="常规 9 9 2 2" xfId="39371"/>
    <cellStyle name="强调文字颜色 4 2 3 2 4" xfId="39372"/>
    <cellStyle name="强调文字颜色 1 2 2 2 2 3 2 2" xfId="39373"/>
    <cellStyle name="常规 8 2 4 4 3 2 2" xfId="39374"/>
    <cellStyle name="输出 2 5 4" xfId="39375"/>
    <cellStyle name="强调文字颜色 5 2 2 5 4 2" xfId="39376"/>
    <cellStyle name="常规 8 3 2 6 2" xfId="39377"/>
    <cellStyle name="常规 8 5 4 5 2 2" xfId="39378"/>
    <cellStyle name="常规 6 5 2 2 5 4 3" xfId="39379"/>
    <cellStyle name="常规 8 5 5 3 3" xfId="39380"/>
    <cellStyle name="常规 7 2 5 9" xfId="39381"/>
    <cellStyle name="常规 9 9 2 2 2" xfId="39382"/>
    <cellStyle name="常规 2 2 6 5" xfId="39383"/>
    <cellStyle name="常规 6 5 3 6 3 3" xfId="39384"/>
    <cellStyle name="常规 9 9 3 2" xfId="39385"/>
    <cellStyle name="警告文本 2 3 7 2 2" xfId="39386"/>
    <cellStyle name="汇总 2 2 2 3 3" xfId="39387"/>
    <cellStyle name="常规 8 2 4 4 4 2 2" xfId="39388"/>
    <cellStyle name="常规 8 3 3 6 2" xfId="39389"/>
    <cellStyle name="常规 8 5 4 6 2 2" xfId="39390"/>
    <cellStyle name="常规 7 7 4 3 2 2" xfId="39391"/>
    <cellStyle name="强调文字颜色 1 2 2 2 10" xfId="39392"/>
    <cellStyle name="强调文字颜色 5 2 2 3 5 2" xfId="39393"/>
    <cellStyle name="常规 8 2 11 3" xfId="39394"/>
    <cellStyle name="常规 9 9 3 2 2" xfId="39395"/>
    <cellStyle name="常规 6 3 2 4 4 2" xfId="39396"/>
    <cellStyle name="常规 5 2 3 3 2 3 3" xfId="39397"/>
    <cellStyle name="常规 6 7 4 3 4" xfId="39398"/>
    <cellStyle name="常规 9 2 2 3 9" xfId="39399"/>
    <cellStyle name="常规 3 2 3 3 2 5 2 2" xfId="39400"/>
    <cellStyle name="常规 9 9 4 2" xfId="39401"/>
    <cellStyle name="解释性文本" xfId="39402" builtinId="53"/>
    <cellStyle name="常规 9 9 4 3" xfId="39403"/>
    <cellStyle name="常规 6 5 10" xfId="39404"/>
    <cellStyle name="常规 9 9 5 2 2" xfId="39405"/>
    <cellStyle name="常规 8 3 2 2 2 3 2 2" xfId="39406"/>
    <cellStyle name="常规 7 9 4 2 2" xfId="39407"/>
    <cellStyle name="常规 5 3 4" xfId="39408"/>
    <cellStyle name="常规 28 9 2" xfId="39409"/>
    <cellStyle name="强调文字颜色 4 2 3 9 2 2" xfId="39410"/>
    <cellStyle name="强调文字颜色 4 2 6 3 2" xfId="39411"/>
    <cellStyle name="常规 4 2 4 4 2" xfId="39412"/>
    <cellStyle name="常规 16 2 6" xfId="39413"/>
    <cellStyle name="常规 21 2 6" xfId="39414"/>
    <cellStyle name="常规 7 3 3 4 9 2 2" xfId="39415"/>
    <cellStyle name="输入 2 4 2" xfId="39416"/>
    <cellStyle name="常规 2 4 2 3 2 8 2" xfId="39417"/>
    <cellStyle name="常规 6 5 3 6 2 2" xfId="39418"/>
    <cellStyle name="常规 6 6 3 3 2 6 2 2" xfId="39419"/>
    <cellStyle name="常规 6 9 3 7 2 2" xfId="39420"/>
    <cellStyle name="常规 13 2 6" xfId="39421"/>
    <cellStyle name="强调文字颜色 2 2 4 2" xfId="39422"/>
    <cellStyle name="好 2 2 2 5" xfId="39423"/>
    <cellStyle name="常规 21 5 5 2" xfId="39424"/>
    <cellStyle name="常规 6 6 2 2 2 3 5" xfId="39425"/>
    <cellStyle name="常规 13 3 5" xfId="39426"/>
    <cellStyle name="强调文字颜色 5 2 2 2 2 2 2" xfId="39427"/>
    <cellStyle name="好 2 2 3 4" xfId="39428"/>
    <cellStyle name="常规 19 2 2 3 3" xfId="39429"/>
    <cellStyle name="常规 24 2 2 3 3" xfId="39430"/>
    <cellStyle name="常规 2 2 3 3 3 3 3 3" xfId="39431"/>
    <cellStyle name="常规 2 3 2 5 7" xfId="39432"/>
    <cellStyle name="常规 2 3 4 2 3 4" xfId="39433"/>
    <cellStyle name="常规 8 2 2 2 2 8" xfId="39434"/>
    <cellStyle name="常规 6 5 3 6 3 2" xfId="39435"/>
    <cellStyle name="常规 9 3 3 4 4 2" xfId="39436"/>
    <cellStyle name="常规 6 10 5 4 2 2" xfId="39437"/>
    <cellStyle name="常规 80 2" xfId="39438"/>
    <cellStyle name="常规 75 2" xfId="39439"/>
    <cellStyle name="注释 2 6 3 2 2" xfId="39440"/>
    <cellStyle name="常规 8 2 3 2 2 6 2 2" xfId="39441"/>
    <cellStyle name="好 2 2 7 3" xfId="39442"/>
    <cellStyle name="常规 7 3 3 4 2 3" xfId="39443"/>
    <cellStyle name="常规 6 9 3 3 3 3" xfId="39444"/>
    <cellStyle name="常规 3 6 4 2 2" xfId="39445"/>
    <cellStyle name="常规 7 3 3 3 3 4 2" xfId="39446"/>
    <cellStyle name="常规 2 2 8 2 2 3 2" xfId="39447"/>
    <cellStyle name="计算 2 2 6 2" xfId="39448"/>
    <cellStyle name="常规 6 2 3 2 2 2" xfId="39449"/>
    <cellStyle name="常规 14 2 7" xfId="39450"/>
    <cellStyle name="常规 10 7 2 2 5 3" xfId="39451"/>
    <cellStyle name="常规 25 2 3 2 2 2" xfId="39452"/>
    <cellStyle name="常规 30 2 3 2 2 2" xfId="39453"/>
    <cellStyle name="好 2 3 2 6" xfId="39454"/>
    <cellStyle name="强调文字颜色 5 2 2 2 3 2 3" xfId="39455"/>
    <cellStyle name="好 2 3 3 5" xfId="39456"/>
    <cellStyle name="常规 6 9 3 3 4 3" xfId="39457"/>
    <cellStyle name="常规 2 2 8 2 2 4 2" xfId="39458"/>
    <cellStyle name="强调文字颜色 2 2 3 6" xfId="39459"/>
    <cellStyle name="常规 3 2 2 2 2 5 2" xfId="39460"/>
    <cellStyle name="常规 6 2 3 2 3 2" xfId="39461"/>
    <cellStyle name="常规 3 2 2 2 2 2 2 5 3" xfId="39462"/>
    <cellStyle name="好 2 3 3 6" xfId="39463"/>
    <cellStyle name="常规 7 2 3 4 4 2 3" xfId="39464"/>
    <cellStyle name="注释 2 2 9 3" xfId="39465"/>
    <cellStyle name="常规 6 3 2 2 8 2 2" xfId="39466"/>
    <cellStyle name="常规 8 2 3 2 3 2" xfId="39467"/>
    <cellStyle name="常规 6 5 2 3 2 5" xfId="39468"/>
    <cellStyle name="适中 2 3 6" xfId="39469"/>
    <cellStyle name="40% - 强调文字颜色 2 2 2 8" xfId="39470"/>
    <cellStyle name="常规 4 3 10 2" xfId="39471"/>
    <cellStyle name="输入 2 2 4 3 3" xfId="39472"/>
    <cellStyle name="常规 8 4 2 6" xfId="39473"/>
    <cellStyle name="计算 2 3 3" xfId="39474"/>
    <cellStyle name="常规 8 2 3 2 4 4 3" xfId="39475"/>
    <cellStyle name="常规 6 3 2 3 3 3" xfId="39476"/>
    <cellStyle name="常规 45 2 2 5 2" xfId="39477"/>
    <cellStyle name="常规 50 2 2 5 2" xfId="39478"/>
    <cellStyle name="常规 3 8 2 6 2 2" xfId="39479"/>
    <cellStyle name="常规 9 5 3 2 6" xfId="39480"/>
    <cellStyle name="常规 7 2 5 2 3 2" xfId="39481"/>
    <cellStyle name="常规 9 2 6 4 2 2" xfId="39482"/>
    <cellStyle name="适中 2 4 6" xfId="39483"/>
    <cellStyle name="常规 7 2 2 2 2 7" xfId="39484"/>
    <cellStyle name="常规 7 3 2 4 6 3" xfId="39485"/>
    <cellStyle name="常规 6 3 2 4 2 4 2 2" xfId="39486"/>
    <cellStyle name="常规 6 3 2 2 5 6" xfId="39487"/>
    <cellStyle name="常规 8 2 4 2 3 3 3" xfId="39488"/>
    <cellStyle name="输入 2 2 4 4 3" xfId="39489"/>
    <cellStyle name="强调文字颜色 6 2 2 2 5 2" xfId="39490"/>
    <cellStyle name="计算 2 2 4 4 3" xfId="39491"/>
    <cellStyle name="好 2 3 7 2 2" xfId="39492"/>
    <cellStyle name="强调文字颜色 4 2 2 3 2 2 2" xfId="39493"/>
    <cellStyle name="60% - 强调文字颜色 5" xfId="39494" builtinId="48"/>
    <cellStyle name="常规 6 3 2 3 3 3 3" xfId="39495"/>
    <cellStyle name="常规 7 4 4 2 7 2" xfId="39496"/>
    <cellStyle name="好 2 3 7 3" xfId="39497"/>
    <cellStyle name="常规 3 3 3 2 2 7" xfId="39498"/>
    <cellStyle name="适中 2 5 6" xfId="39499"/>
    <cellStyle name="常规 8 2 6 4 2 2" xfId="39500"/>
    <cellStyle name="常规 7 3 3 5 2 3" xfId="39501"/>
    <cellStyle name="常规 8 2 3 3 3 3 3" xfId="39502"/>
    <cellStyle name="常规 6 3 2 3 3 4 2 2" xfId="39503"/>
    <cellStyle name="常规 3 2 2 2 3 4 2" xfId="39504"/>
    <cellStyle name="常规 6 2 3 3 2 2" xfId="39505"/>
    <cellStyle name="好 2 4 2 6" xfId="39506"/>
    <cellStyle name="常规 15 3 3" xfId="39507"/>
    <cellStyle name="常规 20 3 3" xfId="39508"/>
    <cellStyle name="40% - 强调文字颜色 5 18" xfId="39509"/>
    <cellStyle name="常规 6 6 2 2 4 3 3" xfId="39510"/>
    <cellStyle name="好 2 4 3 2" xfId="39511"/>
    <cellStyle name="常规 7 16" xfId="39512"/>
    <cellStyle name="好 2 2 5 2" xfId="39513"/>
    <cellStyle name="强调文字颜色 5 2 2 5 2 2" xfId="39514"/>
    <cellStyle name="常规 8 4 4 4 2 2" xfId="39515"/>
    <cellStyle name="常规 6 2 3 3 3 2" xfId="39516"/>
    <cellStyle name="好 2 4 3 6" xfId="39517"/>
    <cellStyle name="好 2 4 4 5" xfId="39518"/>
    <cellStyle name="常规 8 2 3 3 2 2" xfId="39519"/>
    <cellStyle name="常规 4 6 2 2 2 2" xfId="39520"/>
    <cellStyle name="强调文字颜色 1 2 2 2 3 4 3" xfId="39521"/>
    <cellStyle name="常规 9 2 3 3 5 2 2" xfId="39522"/>
    <cellStyle name="常规 8 2 3 3 3 2" xfId="39523"/>
    <cellStyle name="常规 8 4 3 5 2" xfId="39524"/>
    <cellStyle name="常规 8 2 3 3 4 3" xfId="39525"/>
    <cellStyle name="常规 9 2 3 3 2 4 3" xfId="39526"/>
    <cellStyle name="常规 8 3 2 4 2" xfId="39527"/>
    <cellStyle name="常规 2 3 5 2 3 4 2 2" xfId="39528"/>
    <cellStyle name="好 2 4 7 3" xfId="39529"/>
    <cellStyle name="常规 2 2 8 3 2 2" xfId="39530"/>
    <cellStyle name="常规 37 2 5" xfId="39531"/>
    <cellStyle name="常规 42 2 5" xfId="39532"/>
    <cellStyle name="常规 7 6 2 8" xfId="39533"/>
    <cellStyle name="警告文本 2 8 2" xfId="39534"/>
    <cellStyle name="好 2 4 9 2 2" xfId="39535"/>
    <cellStyle name="常规 41 2 3 4" xfId="39536"/>
    <cellStyle name="常规 36 2 3 4" xfId="39537"/>
    <cellStyle name="常规 3 7 4 3 2" xfId="39538"/>
    <cellStyle name="检查单元格 2 2 2 6" xfId="39539"/>
    <cellStyle name="强调文字颜色 1 2 2 3 5" xfId="39540"/>
    <cellStyle name="常规 2 2 3 2 2 2 3 5" xfId="39541"/>
    <cellStyle name="常规 8 2 3 4 2 2" xfId="39542"/>
    <cellStyle name="常规 2 4 6" xfId="39543"/>
    <cellStyle name="强调文字颜色 1 2 4 2 2 2" xfId="39544"/>
    <cellStyle name="常规 6 5 2 3 2 7 2" xfId="39545"/>
    <cellStyle name="常规 6 4 2 4 3 4" xfId="39546"/>
    <cellStyle name="强调文字颜色 5 2 2 5 3" xfId="39547"/>
    <cellStyle name="常规 8 4 4 4 3" xfId="39548"/>
    <cellStyle name="常规 2 3 2 3 2 8" xfId="39549"/>
    <cellStyle name="常规 26 4 2 2" xfId="39550"/>
    <cellStyle name="常规 31 4 2 2" xfId="39551"/>
    <cellStyle name="常规 5 5 3 6 2" xfId="39552"/>
    <cellStyle name="常规 9 2 3 3 3 2 3" xfId="39553"/>
    <cellStyle name="常规 7 2 3 3 3 2 2 2" xfId="39554"/>
    <cellStyle name="强调文字颜色 1 2 4 2 3" xfId="39555"/>
    <cellStyle name="常规 3 2 2 5 2 4 2" xfId="39556"/>
    <cellStyle name="强调文字颜色 5 2 2 6" xfId="39557"/>
    <cellStyle name="常规 8 4 4 5" xfId="39558"/>
    <cellStyle name="警告文本 2 2 4 2 3" xfId="39559"/>
    <cellStyle name="汇总 2 2 2 3 4 3" xfId="39560"/>
    <cellStyle name="常规 6 5 2 2 2 3 4 2 2" xfId="39561"/>
    <cellStyle name="常规 5 2 11 2" xfId="39562"/>
    <cellStyle name="常规 7 5 2 8" xfId="39563"/>
    <cellStyle name="警告文本 2 2 4 3 3" xfId="39564"/>
    <cellStyle name="常规 8 2 3 4 4 2" xfId="39565"/>
    <cellStyle name="常规 21 7 3" xfId="39566"/>
    <cellStyle name="好 2 5 7 2" xfId="39567"/>
    <cellStyle name="常规 6 2 3 2 3 5" xfId="39568"/>
    <cellStyle name="常规 4 2 2 4 4 3" xfId="39569"/>
    <cellStyle name="强调文字颜色 5 2 3 3" xfId="39570"/>
    <cellStyle name="常规 8 4 5 2" xfId="39571"/>
    <cellStyle name="常规 6 9 3 2 2 2 2 2" xfId="39572"/>
    <cellStyle name="好 2 6 3" xfId="39573"/>
    <cellStyle name="强调文字颜色 6 2 2 4 2 2 2" xfId="39574"/>
    <cellStyle name="常规 6 5 6 3" xfId="39575"/>
    <cellStyle name="强调文字颜色 5 2 3 3 2" xfId="39576"/>
    <cellStyle name="60% - 强调文字颜色 2 2 3 2 2" xfId="39577"/>
    <cellStyle name="常规 7 4 12" xfId="39578"/>
    <cellStyle name="好" xfId="39579" builtinId="26"/>
    <cellStyle name="常规 8 4 5 2 2" xfId="39580"/>
    <cellStyle name="强调文字颜色 1 2 3 2 4" xfId="39581"/>
    <cellStyle name="好 2 6 3 2" xfId="39582"/>
    <cellStyle name="好 2 6 3 3" xfId="39583"/>
    <cellStyle name="常规 6 4 2 2 3 2 2" xfId="39584"/>
    <cellStyle name="常规 26 9" xfId="39585"/>
    <cellStyle name="常规 31 9" xfId="39586"/>
    <cellStyle name="常规 7 4 6 2" xfId="39587"/>
    <cellStyle name="常规 8 2 2 2 3" xfId="39588"/>
    <cellStyle name="好 2 6 4 2" xfId="39589"/>
    <cellStyle name="常规 20 4 2 2" xfId="39590"/>
    <cellStyle name="常规 15 4 2 2" xfId="39591"/>
    <cellStyle name="常规 7 3 4 5 3" xfId="39592"/>
    <cellStyle name="常规 7 2 6 6" xfId="39593"/>
    <cellStyle name="强调文字颜色 2 2 2 4" xfId="39594"/>
    <cellStyle name="常规 6 2 2 2 3 2" xfId="39595"/>
    <cellStyle name="常规 6 6 4 4 6" xfId="39596"/>
    <cellStyle name="标题 1" xfId="39597" builtinId="16"/>
    <cellStyle name="常规 6 5 2 2 2 3 5" xfId="39598"/>
    <cellStyle name="常规 3 3 4" xfId="39599"/>
    <cellStyle name="好 2 6 4 2 2" xfId="39600"/>
    <cellStyle name="常规 8 2 3 5 2 2 2" xfId="39601"/>
    <cellStyle name="常规 3 9 4 5 3" xfId="39602"/>
    <cellStyle name="常规 6 4 3 2 7 2" xfId="39603"/>
    <cellStyle name="检查单元格 2 2 2 3 2 2" xfId="39604"/>
    <cellStyle name="适中 2 2 3 4 2" xfId="39605"/>
    <cellStyle name="强调文字颜色 4 2 2 2 3 4 2 2" xfId="39606"/>
    <cellStyle name="常规 6 5 2 2 3 3 5" xfId="39607"/>
    <cellStyle name="适中 2 5" xfId="39608"/>
    <cellStyle name="常规 7 5 5 6 3" xfId="39609"/>
    <cellStyle name="常规 17 5 3 2" xfId="39610"/>
    <cellStyle name="常规 22 5 3 2" xfId="39611"/>
    <cellStyle name="好 2 6 5 2 2" xfId="39612"/>
    <cellStyle name="常规 2 4 5 5 2" xfId="39613"/>
    <cellStyle name="常规 8 2 3 5 2 3" xfId="39614"/>
    <cellStyle name="好 2 6 5 3" xfId="39615"/>
    <cellStyle name="常规 6 4 2 2 3 4 2" xfId="39616"/>
    <cellStyle name="常规 28 9" xfId="39617"/>
    <cellStyle name="常规 33 9" xfId="39618"/>
    <cellStyle name="强调文字颜色 4 2 3 9 2" xfId="39619"/>
    <cellStyle name="强调文字颜色 4 2 6 3" xfId="39620"/>
    <cellStyle name="好 2 6 6 2" xfId="39621"/>
    <cellStyle name="常规 6 3 2 3 6 3" xfId="39622"/>
    <cellStyle name="常规 7 6 4 3" xfId="39623"/>
    <cellStyle name="常规 7 2 5 2 6 2" xfId="39624"/>
    <cellStyle name="好 2 6 7" xfId="39625"/>
    <cellStyle name="强调文字颜色 5 2 4 3" xfId="39626"/>
    <cellStyle name="常规 8 4 6 2" xfId="39627"/>
    <cellStyle name="好 2 7 3" xfId="39628"/>
    <cellStyle name="常规 5 7 2 2" xfId="39629"/>
    <cellStyle name="常规 9 3 4 3 5" xfId="39630"/>
    <cellStyle name="常规 7 3 2 3 4 4 2 3" xfId="39631"/>
    <cellStyle name="好 2 8 3" xfId="39632"/>
    <cellStyle name="警告文本 2 2 5" xfId="39633"/>
    <cellStyle name="好 2 9 3" xfId="39634"/>
    <cellStyle name="常规 7 2 5 3 10" xfId="39635"/>
    <cellStyle name="好 3 11" xfId="39636"/>
    <cellStyle name="汇总 2 8" xfId="39637"/>
    <cellStyle name="解释性文本 2 2 10" xfId="39638"/>
    <cellStyle name="常规 8 2 2 2 4 6" xfId="39639"/>
    <cellStyle name="解释性文本 2 2 10 2" xfId="39640"/>
    <cellStyle name="常规 5 4 3 4" xfId="39641"/>
    <cellStyle name="常规 58 3 3 2 2" xfId="39642"/>
    <cellStyle name="常规 6 6 2 3 2 3 3 2 2" xfId="39643"/>
    <cellStyle name="好 3 2 3 2 2 2" xfId="39644"/>
    <cellStyle name="常规 15 2 2 2 5 3" xfId="39645"/>
    <cellStyle name="强调文字颜色 1 2 8 2" xfId="39646"/>
    <cellStyle name="常规 6 2 2 2 2 2 3 5" xfId="39647"/>
    <cellStyle name="常规 9 2 3 3 3 3 2 2" xfId="39648"/>
    <cellStyle name="警告文本 2 2 4 3" xfId="39649"/>
    <cellStyle name="常规 5 2 6 3 2 2" xfId="39650"/>
    <cellStyle name="解释性文本 2 2 2 7 2" xfId="39651"/>
    <cellStyle name="常规 28 5 2 3" xfId="39652"/>
    <cellStyle name="常规 6 3 2 7 3" xfId="39653"/>
    <cellStyle name="常规 2 2 4 3 4 4 3" xfId="39654"/>
    <cellStyle name="常规 9 2 2 3 3 2" xfId="39655"/>
    <cellStyle name="常规 8 2 2 3 4 6" xfId="39656"/>
    <cellStyle name="常规 2 4 2 2 2 6 3" xfId="39657"/>
    <cellStyle name="输出 2 2 2 2" xfId="39658"/>
    <cellStyle name="常规 5 3 3 2 2 4 2 2" xfId="39659"/>
    <cellStyle name="常规 3 3 6" xfId="39660"/>
    <cellStyle name="检查单元格 2 4 2 2 2" xfId="39661"/>
    <cellStyle name="好 3 2 4 2 2" xfId="39662"/>
    <cellStyle name="常规 2 2 3 3 2 2 2 4" xfId="39663"/>
    <cellStyle name="常规 8 2 2 2 2 3 2 2 2" xfId="39664"/>
    <cellStyle name="输出 2 2 3" xfId="39665"/>
    <cellStyle name="常规 5 2 3 3 2 6" xfId="39666"/>
    <cellStyle name="输出 2 3 2" xfId="39667"/>
    <cellStyle name="常规 5 2 3 3 3 5" xfId="39668"/>
    <cellStyle name="常规 6 10 2 3 4 3" xfId="39669"/>
    <cellStyle name="检查单元格 2 4 3 2 2" xfId="39670"/>
    <cellStyle name="输出 2 3 2 2" xfId="39671"/>
    <cellStyle name="常规 9 3 2 4 2 2 2" xfId="39672"/>
    <cellStyle name="常规 9 6 2" xfId="39673"/>
    <cellStyle name="输出 2 4 2" xfId="39674"/>
    <cellStyle name="检查单元格 2 4 4 2" xfId="39675"/>
    <cellStyle name="常规 6 9 3 2 3 2 3" xfId="39676"/>
    <cellStyle name="常规 9 2 3 2 6 2 2" xfId="39677"/>
    <cellStyle name="输出 2 4 3" xfId="39678"/>
    <cellStyle name="好 3 2 6 3" xfId="39679"/>
    <cellStyle name="常规 6 9 2 2 3 2 2 2" xfId="39680"/>
    <cellStyle name="汇总 2 3 2 3" xfId="39681"/>
    <cellStyle name="检查单元格 2 4 6" xfId="39682"/>
    <cellStyle name="好 3 2 8" xfId="39683"/>
    <cellStyle name="常规 3 3 2 2 2 3 2 3" xfId="39684"/>
    <cellStyle name="60% - 强调文字颜色 2 2 3 3 3" xfId="39685"/>
    <cellStyle name="常规 7 4 5 2 3 2" xfId="39686"/>
    <cellStyle name="检查单元格 2 5 2 2 2" xfId="39687"/>
    <cellStyle name="好 2 2 6 3" xfId="39688"/>
    <cellStyle name="检查单元格 2 5 2 3" xfId="39689"/>
    <cellStyle name="好 3 3 4 3" xfId="39690"/>
    <cellStyle name="常规 2 5 4 2 5 2 3" xfId="39691"/>
    <cellStyle name="常规 4 3 2 3 5" xfId="39692"/>
    <cellStyle name="常规 4 3 2 3 5 2" xfId="39693"/>
    <cellStyle name="常规 6 5 2 2 2 5 2 2" xfId="39694"/>
    <cellStyle name="常规 8 5 2 4 2 2" xfId="39695"/>
    <cellStyle name="常规 5 3 2 4" xfId="39696"/>
    <cellStyle name="常规 2 2 6 4 8" xfId="39697"/>
    <cellStyle name="强调文字颜色 3 2 2 2 3 5 2" xfId="39698"/>
    <cellStyle name="常规 6 8 2 3 2" xfId="39699"/>
    <cellStyle name="警告文本 2 3 3 5 2" xfId="39700"/>
    <cellStyle name="常规 9 2 3 2 5" xfId="39701"/>
    <cellStyle name="常规 6 4 4 4 5 2" xfId="39702"/>
    <cellStyle name="警告文本 2 3 8" xfId="39703"/>
    <cellStyle name="检查单元格 2 5 3 2 2" xfId="39704"/>
    <cellStyle name="适中 2 2 3 3" xfId="39705"/>
    <cellStyle name="好 3 3 5 2 2" xfId="39706"/>
    <cellStyle name="常规 7 3 3 4 5 3" xfId="39707"/>
    <cellStyle name="常规 6 9 7 2" xfId="39708"/>
    <cellStyle name="常规 6 3 4 4 4 2" xfId="39709"/>
    <cellStyle name="常规 70 2" xfId="39710"/>
    <cellStyle name="常规 65 2" xfId="39711"/>
    <cellStyle name="常规 6 5 3 4 2 3" xfId="39712"/>
    <cellStyle name="常规 9 7 2 2" xfId="39713"/>
    <cellStyle name="常规 2 3 4 3 3 4" xfId="39714"/>
    <cellStyle name="常规 8 2 2 3 2 8" xfId="39715"/>
    <cellStyle name="检查单元格 2 5 4 2" xfId="39716"/>
    <cellStyle name="适中 2 3 4 2 2" xfId="39717"/>
    <cellStyle name="常规 6 7 2 2 5 3" xfId="39718"/>
    <cellStyle name="好 3 4 3" xfId="39719"/>
    <cellStyle name="强调文字颜色 5 2 6" xfId="39720"/>
    <cellStyle name="常规 17 4 2 5 2 2" xfId="39721"/>
    <cellStyle name="常规 22 4 2 5 2 2" xfId="39722"/>
    <cellStyle name="常规 7 2 6 4 5 3" xfId="39723"/>
    <cellStyle name="常规 3 8 4 4 3" xfId="39724"/>
    <cellStyle name="常规 6 3 2 4 8" xfId="39725"/>
    <cellStyle name="常规 9 3 2 2 5" xfId="39726"/>
    <cellStyle name="强调文字颜色 4 2 2 2 2" xfId="39727"/>
    <cellStyle name="强调文字颜色 2 2 2 5 2 2 2" xfId="39728"/>
    <cellStyle name="常规 9 6 2 3 3 2 2" xfId="39729"/>
    <cellStyle name="好 3 4 5" xfId="39730"/>
    <cellStyle name="检查单元格 2 6 3 2" xfId="39731"/>
    <cellStyle name="常规 6 2 2 2 4 4 2 2" xfId="39732"/>
    <cellStyle name="好 3 4 5 2" xfId="39733"/>
    <cellStyle name="常规 6 4 2 3 6 2" xfId="39734"/>
    <cellStyle name="常规 6 3 3 4 8" xfId="39735"/>
    <cellStyle name="适中 2 3 4 2" xfId="39736"/>
    <cellStyle name="计算 2 9 2 2" xfId="39737"/>
    <cellStyle name="好 3 4 5 2 2" xfId="39738"/>
    <cellStyle name="常规 8 5 3 4 3" xfId="39739"/>
    <cellStyle name="检查单元格 2 6 3 3" xfId="39740"/>
    <cellStyle name="强调文字颜色 2 2 9 2 2" xfId="39741"/>
    <cellStyle name="常规 3 3 3 3 6" xfId="39742"/>
    <cellStyle name="常规 22 4 7 2" xfId="39743"/>
    <cellStyle name="常规 17 4 7 2" xfId="39744"/>
    <cellStyle name="好 3 4 5 3" xfId="39745"/>
    <cellStyle name="常规 15 2 6" xfId="39746"/>
    <cellStyle name="常规 20 2 6" xfId="39747"/>
    <cellStyle name="常规 10 7 2 3 5 2" xfId="39748"/>
    <cellStyle name="好 2 4 2 5" xfId="39749"/>
    <cellStyle name="常规 7 2 3 4 7 2" xfId="39750"/>
    <cellStyle name="常规 35 2 2 2" xfId="39751"/>
    <cellStyle name="常规 40 2 2 2" xfId="39752"/>
    <cellStyle name="强调文字颜色 3 2 2 5 5" xfId="39753"/>
    <cellStyle name="好 3 4 6 2" xfId="39754"/>
    <cellStyle name="常规 5 2 11 3" xfId="39755"/>
    <cellStyle name="常规 6 6 2 2 10" xfId="39756"/>
    <cellStyle name="好 3 5 2" xfId="39757"/>
    <cellStyle name="好 3 5 2 2" xfId="39758"/>
    <cellStyle name="解释性文本 2 11 2" xfId="39759"/>
    <cellStyle name="常规 7 4 2 2 2" xfId="39760"/>
    <cellStyle name="好 3 6 2" xfId="39761"/>
    <cellStyle name="常规 3 2 2 4 3 6 2" xfId="39762"/>
    <cellStyle name="常规 8 5 3 8 2 2" xfId="39763"/>
    <cellStyle name="好 3 6 3" xfId="39764"/>
    <cellStyle name="常规 3 2 2 2 4 8" xfId="39765"/>
    <cellStyle name="好 3 9 3" xfId="39766"/>
    <cellStyle name="输入 2 4 5" xfId="39767"/>
    <cellStyle name="常规 7 2 6 2 2 5 3" xfId="39768"/>
    <cellStyle name="常规 13 3 2 5" xfId="39769"/>
    <cellStyle name="常规 3 4 4 2 3 3" xfId="39770"/>
    <cellStyle name="好 4 2 2 2" xfId="39771"/>
    <cellStyle name="常规 8 2 6 6 3" xfId="39772"/>
    <cellStyle name="强调文字颜色 1 2 2 4 4 3" xfId="39773"/>
    <cellStyle name="强调文字颜色 6 2 4 3 2 2" xfId="39774"/>
    <cellStyle name="常规 6 4 3 3 3 3" xfId="39775"/>
    <cellStyle name="常规 7 4 2 7" xfId="39776"/>
    <cellStyle name="常规 6 16 3 2" xfId="39777"/>
    <cellStyle name="常规 4 2 4 4 4 2" xfId="39778"/>
    <cellStyle name="输入 2 6 2" xfId="39779"/>
    <cellStyle name="强调文字颜色 2 2 2 3 4 3" xfId="39780"/>
    <cellStyle name="汇总 2 2 2 2 5 2" xfId="39781"/>
    <cellStyle name="强调文字颜色 2 2 2 3 3 2" xfId="39782"/>
    <cellStyle name="汇总 2 2 2 3 2 2 2" xfId="39783"/>
    <cellStyle name="检查单元格 2 2 12" xfId="39784"/>
    <cellStyle name="强调文字颜色 2 2 2 4 3 2" xfId="39785"/>
    <cellStyle name="常规 42 6 3" xfId="39786"/>
    <cellStyle name="常规 37 6 3" xfId="39787"/>
    <cellStyle name="解释性文本 2 5 4 3" xfId="39788"/>
    <cellStyle name="注释 2 2 3" xfId="39789"/>
    <cellStyle name="常规 4 2 2 3 2 2 2 2 2" xfId="39790"/>
    <cellStyle name="汇总 2 2 2 3 3 2 2" xfId="39791"/>
    <cellStyle name="常规 8 3 5 2" xfId="39792"/>
    <cellStyle name="强调文字颜色 4 2 3" xfId="39793"/>
    <cellStyle name="常规 4 2 2 3 2 2 3 2" xfId="39794"/>
    <cellStyle name="常规 2 2 6 6 2 2" xfId="39795"/>
    <cellStyle name="常规 6 12 2 4 3" xfId="39796"/>
    <cellStyle name="常规 3 3 3 2 2 2" xfId="39797"/>
    <cellStyle name="好 2 3 8 3" xfId="39798"/>
    <cellStyle name="常规 5 2 9 3" xfId="39799"/>
    <cellStyle name="常规 8 3 6" xfId="39800"/>
    <cellStyle name="常规 8 3 6 2" xfId="39801"/>
    <cellStyle name="常规 7 2 6 8 3" xfId="39802"/>
    <cellStyle name="常规 5 2 3 8 2 2" xfId="39803"/>
    <cellStyle name="常规 8 4 3 4" xfId="39804"/>
    <cellStyle name="注释 2 2 2 2 5" xfId="39805"/>
    <cellStyle name="常规 12 2 2 2 2" xfId="39806"/>
    <cellStyle name="常规 6 4 4 3 3 3" xfId="39807"/>
    <cellStyle name="强调文字颜色 6 2 9" xfId="39808"/>
    <cellStyle name="常规 8 4 2 7" xfId="39809"/>
    <cellStyle name="常规 38 6 3" xfId="39810"/>
    <cellStyle name="常规 43 6 3" xfId="39811"/>
    <cellStyle name="常规 15 2 6 3 3" xfId="39812"/>
    <cellStyle name="常规 4 2 4 2 7" xfId="39813"/>
    <cellStyle name="强调文字颜色 5 2 2 4 4" xfId="39814"/>
    <cellStyle name="常规 6 5 3 4 6" xfId="39815"/>
    <cellStyle name="常规 5 3 3 4 4" xfId="39816"/>
    <cellStyle name="强调文字颜色 3 2 2 4 4 2" xfId="39817"/>
    <cellStyle name="注释 2 2 2 3 4" xfId="39818"/>
    <cellStyle name="常规 6 4 4 3 4 2" xfId="39819"/>
    <cellStyle name="常规 8 4 3 6" xfId="39820"/>
    <cellStyle name="好 2 4 7" xfId="39821"/>
    <cellStyle name="常规 9 2 3 4 3" xfId="39822"/>
    <cellStyle name="汇总 2 2 2 8 2" xfId="39823"/>
    <cellStyle name="常规 15 7 3" xfId="39824"/>
    <cellStyle name="常规 20 7 3" xfId="39825"/>
    <cellStyle name="好 2 4 7 2" xfId="39826"/>
    <cellStyle name="常规 6 5 2 3 2 2 4 2 2" xfId="39827"/>
    <cellStyle name="强调文字颜色 5 2 2 5 4" xfId="39828"/>
    <cellStyle name="常规 6 5 3 5 6" xfId="39829"/>
    <cellStyle name="汇总 2 2 2 9" xfId="39830"/>
    <cellStyle name="好 2 5 7" xfId="39831"/>
    <cellStyle name="汇总 2 2 2 9 2" xfId="39832"/>
    <cellStyle name="常规 3 6 3 2 7 2" xfId="39833"/>
    <cellStyle name="常规 9 3 3 2 2 2 3" xfId="39834"/>
    <cellStyle name="常规 3 7 4 3 3" xfId="39835"/>
    <cellStyle name="强调文字颜色 1 2 2 3 6" xfId="39836"/>
    <cellStyle name="检查单元格 2 2 2 7" xfId="39837"/>
    <cellStyle name="汇总 2 2 3" xfId="39838"/>
    <cellStyle name="常规 4 2 5 2 3 4" xfId="39839"/>
    <cellStyle name="检查单元格 2 2 2 7 2" xfId="39840"/>
    <cellStyle name="汇总 2 2 3 2" xfId="39841"/>
    <cellStyle name="常规 7 2 3 2 4 4 3" xfId="39842"/>
    <cellStyle name="常规 4 2 5 2 3 4 2" xfId="39843"/>
    <cellStyle name="常规 2 2 7 3 2" xfId="39844"/>
    <cellStyle name="常规 7 2 4 3 9 2" xfId="39845"/>
    <cellStyle name="汇总 2 2 3 2 3" xfId="39846"/>
    <cellStyle name="检查单元格 2 2 2 7 3" xfId="39847"/>
    <cellStyle name="汇总 2 2 3 3" xfId="39848"/>
    <cellStyle name="汇总 2 2 3 3 2" xfId="39849"/>
    <cellStyle name="警告文本 2 3 8 2 2" xfId="39850"/>
    <cellStyle name="汇总 2 2 3 3 3" xfId="39851"/>
    <cellStyle name="汇总 2 2 4" xfId="39852"/>
    <cellStyle name="输入 2 9 3" xfId="39853"/>
    <cellStyle name="检查单元格 2 2 2 8 2" xfId="39854"/>
    <cellStyle name="汇总 2 2 4 2" xfId="39855"/>
    <cellStyle name="检查单元格 2 2 2 8 2 2" xfId="39856"/>
    <cellStyle name="汇总 2 2 4 2 2" xfId="39857"/>
    <cellStyle name="汇总 2 2 4 2 2 2" xfId="39858"/>
    <cellStyle name="检查单元格 2 2 2 8 3" xfId="39859"/>
    <cellStyle name="汇总 2 2 4 3" xfId="39860"/>
    <cellStyle name="适中 3" xfId="39861"/>
    <cellStyle name="检查单元格 2 2 2 9 2 2" xfId="39862"/>
    <cellStyle name="汇总 2 2 5 2 2" xfId="39863"/>
    <cellStyle name="检查单元格 2 2 2 9 3" xfId="39864"/>
    <cellStyle name="汇总 2 2 5 3" xfId="39865"/>
    <cellStyle name="汇总 2 2 6 2" xfId="39866"/>
    <cellStyle name="常规 48 2 2 4 3" xfId="39867"/>
    <cellStyle name="常规 53 2 2 4 3" xfId="39868"/>
    <cellStyle name="常规 2 3 2 4 2 6" xfId="39869"/>
    <cellStyle name="汇总 2 2 6 2 2" xfId="39870"/>
    <cellStyle name="汇总 2 2 7" xfId="39871"/>
    <cellStyle name="汇总 2 2 8" xfId="39872"/>
    <cellStyle name="好 2 4 8 2" xfId="39873"/>
    <cellStyle name="常规 2 4 3 2 2 2 2 2 2" xfId="39874"/>
    <cellStyle name="常规 9 2 3 3 2 5 2" xfId="39875"/>
    <cellStyle name="常规 7 3 2 2 2 2 4 2" xfId="39876"/>
    <cellStyle name="好 4 3 2" xfId="39877"/>
    <cellStyle name="汇总 2 2 9" xfId="39878"/>
    <cellStyle name="常规 6 4 3 3 2 3 2 2" xfId="39879"/>
    <cellStyle name="常规 9 3 3 2 2 3 3" xfId="39880"/>
    <cellStyle name="常规 2 6 3 7 2 2" xfId="39881"/>
    <cellStyle name="常规 6 4 2 3 3 4 2" xfId="39882"/>
    <cellStyle name="强调文字颜色 5 2 2 9" xfId="39883"/>
    <cellStyle name="常规 2 5 5 6 2" xfId="39884"/>
    <cellStyle name="常规 6 6 2 2 2 3" xfId="39885"/>
    <cellStyle name="常规 7 5 3 3 3 2 2" xfId="39886"/>
    <cellStyle name="常规 7 2 4 4 3 5" xfId="39887"/>
    <cellStyle name="常规 5 2 2" xfId="39888"/>
    <cellStyle name="汇总 2 3 3 3 2" xfId="39889"/>
    <cellStyle name="警告文本 2 2 2 5" xfId="39890"/>
    <cellStyle name="常规 3 2 3 3 2 6 2 2" xfId="39891"/>
    <cellStyle name="常规 6 7 7 2 2" xfId="39892"/>
    <cellStyle name="汇总 2 2 2 2 2 3" xfId="39893"/>
    <cellStyle name="解释性文本 3 2" xfId="39894"/>
    <cellStyle name="汇总 2 3 5 2 2" xfId="39895"/>
    <cellStyle name="强调文字颜色 4 2 4" xfId="39896"/>
    <cellStyle name="注释 2 2 4 6" xfId="39897"/>
    <cellStyle name="汇总 2 3 5 3" xfId="39898"/>
    <cellStyle name="汇总 2 3 6 2" xfId="39899"/>
    <cellStyle name="常规 9 5 2 2 4 3" xfId="39900"/>
    <cellStyle name="常规 3 2 3 3 4 7" xfId="39901"/>
    <cellStyle name="输入 2 3 3 2 2" xfId="39902"/>
    <cellStyle name="常规 9 5 2 2 5" xfId="39903"/>
    <cellStyle name="汇总 2 3 7" xfId="39904"/>
    <cellStyle name="汇总 2 3 8" xfId="39905"/>
    <cellStyle name="汇总 2 3 9" xfId="39906"/>
    <cellStyle name="常规 3 7 4 6 3" xfId="39907"/>
    <cellStyle name="汇总 2 5 3" xfId="39908"/>
    <cellStyle name="强调文字颜色 4 2 4 2" xfId="39909"/>
    <cellStyle name="常规 6 10 3 4 3" xfId="39910"/>
    <cellStyle name="常规 30 11 2" xfId="39911"/>
    <cellStyle name="常规 6 6 2 2 3" xfId="39912"/>
    <cellStyle name="常规 3 2 2 5 2 5 2" xfId="39913"/>
    <cellStyle name="强调文字颜色 5 2 3 6" xfId="39914"/>
    <cellStyle name="常规 6 4 2 3 2 3 2 2 2" xfId="39915"/>
    <cellStyle name="注释 2 6 4 2" xfId="39916"/>
    <cellStyle name="强调文字颜色 4 2 2 4 2 3" xfId="39917"/>
    <cellStyle name="常规 9 3 3 2 2 4 2" xfId="39918"/>
    <cellStyle name="强调文字颜色 5 2 3 8" xfId="39919"/>
    <cellStyle name="常规 6 6 2 2 3 2" xfId="39920"/>
    <cellStyle name="常规 5 5 2 3 2 2 2" xfId="39921"/>
    <cellStyle name="常规 7 2 3 4 4 4 3" xfId="39922"/>
    <cellStyle name="常规 6 6 3 4 6" xfId="39923"/>
    <cellStyle name="常规 2 6 2 2 3 3 2 3" xfId="39924"/>
    <cellStyle name="常规 6 5 4 2 4 2" xfId="39925"/>
    <cellStyle name="常规 7 2 5 10 2" xfId="39926"/>
    <cellStyle name="警告文本 2 3 2" xfId="39927"/>
    <cellStyle name="常规 52 2 2 3" xfId="39928"/>
    <cellStyle name="常规 47 2 2 3" xfId="39929"/>
    <cellStyle name="常规 7 7 2 3 3 2" xfId="39930"/>
    <cellStyle name="汇总 2 10" xfId="39931"/>
    <cellStyle name="汇总 2 4 4" xfId="39932"/>
    <cellStyle name="20% - 强调文字颜色 5" xfId="39933" builtinId="46"/>
    <cellStyle name="常规 9 5 2 3 2 2 2" xfId="39934"/>
    <cellStyle name="注释 2 3 3 5 2" xfId="39935"/>
    <cellStyle name="常规 2 6 2 3 7 2 3" xfId="39936"/>
    <cellStyle name="常规 2 3 4 2 2 6" xfId="39937"/>
    <cellStyle name="汇总 2 4 4 2 2" xfId="39938"/>
    <cellStyle name="常规 38 2 2 5 3" xfId="39939"/>
    <cellStyle name="常规 7 5 3 2 7" xfId="39940"/>
    <cellStyle name="汇总 2 4 4 3" xfId="39941"/>
    <cellStyle name="汇总 2 5 4" xfId="39942"/>
    <cellStyle name="汇总 2 5 4 2" xfId="39943"/>
    <cellStyle name="汇总 2 5 4 3" xfId="39944"/>
    <cellStyle name="强调文字颜色 3 2 10 2 2" xfId="39945"/>
    <cellStyle name="常规 2 3 6 2 6 2" xfId="39946"/>
    <cellStyle name="货币 2 2 2 2" xfId="39947"/>
    <cellStyle name="强调文字颜色 5 2 2" xfId="39948"/>
    <cellStyle name="强调文字颜色 2 2 3 5 2" xfId="39949"/>
    <cellStyle name="警告文本 2 3 3" xfId="39950"/>
    <cellStyle name="汇总 2 12" xfId="39951"/>
    <cellStyle name="常规 6 3 2 2 4 4 2" xfId="39952"/>
    <cellStyle name="货币 2 4" xfId="39953"/>
    <cellStyle name="常规 9 6 2 3 2 2 2" xfId="39954"/>
    <cellStyle name="计算 2 10 3" xfId="39955"/>
    <cellStyle name="强调文字颜色 6 2 2 2 2" xfId="39956"/>
    <cellStyle name="计算 2 12" xfId="39957"/>
    <cellStyle name="常规 5 3 2 2 6 3" xfId="39958"/>
    <cellStyle name="强调文字颜色 1 2 8 2 2" xfId="39959"/>
    <cellStyle name="常规 9 5 2 3 3 3" xfId="39960"/>
    <cellStyle name="20% - 强调文字颜色 4" xfId="39961" builtinId="42"/>
    <cellStyle name="常规 7 8 3 4 2" xfId="39962"/>
    <cellStyle name="常规 2 6 2 8 2" xfId="39963"/>
    <cellStyle name="常规 5 2 3 5 3 2 2" xfId="39964"/>
    <cellStyle name="常规 7 3 2 3 2 5 2 2" xfId="39965"/>
    <cellStyle name="常规 6 3 3 2 4 3 2" xfId="39966"/>
    <cellStyle name="常规 6 4 2 2 3 3 2" xfId="39967"/>
    <cellStyle name="常规 27 9" xfId="39968"/>
    <cellStyle name="常规 32 9" xfId="39969"/>
    <cellStyle name="强调文字颜色 4 2 3 8 2" xfId="39970"/>
    <cellStyle name="强调文字颜色 4 2 5 3" xfId="39971"/>
    <cellStyle name="常规 7 3 3 3 2 8" xfId="39972"/>
    <cellStyle name="常规 2 3 2 2 4 6 2" xfId="39973"/>
    <cellStyle name="汇总 2 2 4 4 2 2" xfId="39974"/>
    <cellStyle name="注释 2 2 2 3 3 2 2" xfId="39975"/>
    <cellStyle name="常规 24 4 4 3" xfId="39976"/>
    <cellStyle name="常规 2 2 3 5 2 6" xfId="39977"/>
    <cellStyle name="常规 6 3 2 3 3 2 2" xfId="39978"/>
    <cellStyle name="常规 9 5 3 2 5 2" xfId="39979"/>
    <cellStyle name="常规 6 7 3 2 7 3" xfId="39980"/>
    <cellStyle name="常规 4 2 2 3 4 3 2" xfId="39981"/>
    <cellStyle name="汇总 2 2 4 4 3" xfId="39982"/>
    <cellStyle name="计算 2 2 3 6" xfId="39983"/>
    <cellStyle name="常规 9 3" xfId="39984"/>
    <cellStyle name="常规 2 2 9 2 8" xfId="39985"/>
    <cellStyle name="检查单元格 2 2 4 2 2" xfId="39986"/>
    <cellStyle name="常规 7 2 3 3 2 2 3" xfId="39987"/>
    <cellStyle name="常规 7 3 2 3 2 6 2 2" xfId="39988"/>
    <cellStyle name="强调文字颜色 2 2 2 4 4 2" xfId="39989"/>
    <cellStyle name="常规 9 6 2 2 5 2" xfId="39990"/>
    <cellStyle name="好 2 3 4 3" xfId="39991"/>
    <cellStyle name="常规 6 5 2 3 2 4 2" xfId="39992"/>
    <cellStyle name="常规 8 6 2 3 2" xfId="39993"/>
    <cellStyle name="常规 7 2 3 3 2 3 2 2" xfId="39994"/>
    <cellStyle name="常规 46 4 4 3" xfId="39995"/>
    <cellStyle name="常规 51 4 4 3" xfId="39996"/>
    <cellStyle name="常规 4 3 3 3 4 2" xfId="39997"/>
    <cellStyle name="计算 2 2 4 4 2 2" xfId="39998"/>
    <cellStyle name="常规 2 3 7 2 5" xfId="39999"/>
    <cellStyle name="常规 7 2 5 4 7" xfId="40000"/>
    <cellStyle name="链接单元格 2 10 2" xfId="40001"/>
    <cellStyle name="常规 4 3 3 4 4" xfId="40002"/>
    <cellStyle name="计算 2 2 4 5 2" xfId="40003"/>
    <cellStyle name="常规 7 3 2 2 2 2 5 2" xfId="40004"/>
    <cellStyle name="计算 2 2 8 2 2" xfId="40005"/>
    <cellStyle name="输入 2 2 2 3 3" xfId="40006"/>
    <cellStyle name="强调文字颜色 3 2 4" xfId="40007"/>
    <cellStyle name="常规 5 5 3 2 3 2 2" xfId="40008"/>
    <cellStyle name="强调文字颜色 1 2 2 6" xfId="40009"/>
    <cellStyle name="常规 4 5 2 2 2" xfId="40010"/>
    <cellStyle name="汇总 2 5 5 2" xfId="40011"/>
    <cellStyle name="常规 8 2 2 3 2 2 4 2" xfId="40012"/>
    <cellStyle name="常规 28 2 2 4 2" xfId="40013"/>
    <cellStyle name="常规 33 2 2 4 2" xfId="40014"/>
    <cellStyle name="计算 2 2 9 3" xfId="40015"/>
    <cellStyle name="常规 29 3 5 2" xfId="40016"/>
    <cellStyle name="常规 34 3 5 2" xfId="40017"/>
    <cellStyle name="常规 8 2 3 3 3 3 2 2" xfId="40018"/>
    <cellStyle name="输入 2 2 3 4" xfId="40019"/>
    <cellStyle name="常规 15 5" xfId="40020"/>
    <cellStyle name="常规 20 5" xfId="40021"/>
    <cellStyle name="常规 7 2 2 3 3 3" xfId="40022"/>
    <cellStyle name="常规 6 6 2 2 4 5" xfId="40023"/>
    <cellStyle name="常规 6 3 2 2 3 7 2" xfId="40024"/>
    <cellStyle name="常规 2 2 2 3 3 2 2 7" xfId="40025"/>
    <cellStyle name="常规 4 7 2 2" xfId="40026"/>
    <cellStyle name="常规 7 3 3 3 9 2 2" xfId="40027"/>
    <cellStyle name="警告文本 2 2 2" xfId="40028"/>
    <cellStyle name="常规 3 5 2 2 3 3" xfId="40029"/>
    <cellStyle name="常规 2 2 3 4 4 2 3" xfId="40030"/>
    <cellStyle name="强调文字颜色 3 2 6 4 3" xfId="40031"/>
    <cellStyle name="常规 21 4 4 2 2" xfId="40032"/>
    <cellStyle name="好 2 5 3" xfId="40033"/>
    <cellStyle name="好 3 2 3" xfId="40034"/>
    <cellStyle name="计算 2 4 2 2" xfId="40035"/>
    <cellStyle name="强调文字颜色 4 2 2 4 3 2" xfId="40036"/>
    <cellStyle name="常规 7 4 4 3 3 2" xfId="40037"/>
    <cellStyle name="40% - 强调文字颜色 5 19" xfId="40038"/>
    <cellStyle name="好 2 4 3 3" xfId="40039"/>
    <cellStyle name="常规 6 6 2 2 4 3" xfId="40040"/>
    <cellStyle name="强调文字颜色 5 2 8 3" xfId="40041"/>
    <cellStyle name="好 3 3 3" xfId="40042"/>
    <cellStyle name="计算 2 4 3 2" xfId="40043"/>
    <cellStyle name="计算 2 4 4" xfId="40044"/>
    <cellStyle name="常规 7 4 4 3 4 3" xfId="40045"/>
    <cellStyle name="常规 7 3 3 3 2 2 3 2" xfId="40046"/>
    <cellStyle name="计算 2 4 4 3" xfId="40047"/>
    <cellStyle name="强调文字颜色 3 2 2 11" xfId="40048"/>
    <cellStyle name="常规 7 2 2 2 2" xfId="40049"/>
    <cellStyle name="常规 8 2 6 3 4 2" xfId="40050"/>
    <cellStyle name="常规 7 3 3 4 4 3" xfId="40051"/>
    <cellStyle name="常规 6 15 6 3" xfId="40052"/>
    <cellStyle name="常规 8 2 10" xfId="40053"/>
    <cellStyle name="常规 5 2 2 2 2 3 3" xfId="40054"/>
    <cellStyle name="计算 2 5 2" xfId="40055"/>
    <cellStyle name="常规 6 5 2 2 2 2 2 2 2" xfId="40056"/>
    <cellStyle name="常规 8 2 10 2" xfId="40057"/>
    <cellStyle name="常规 4 3 2 8 2" xfId="40058"/>
    <cellStyle name="常规 6 7 2 3 6 2" xfId="40059"/>
    <cellStyle name="常规 4 3 3 3 5 3" xfId="40060"/>
    <cellStyle name="常规 3 2 3 2 2 2 6 2" xfId="40061"/>
    <cellStyle name="常规 8 2 2 3 8 2" xfId="40062"/>
    <cellStyle name="解释性文本 2 2 9 3" xfId="40063"/>
    <cellStyle name="常规 2 2 6 5 2 2" xfId="40064"/>
    <cellStyle name="计算 2 5 3" xfId="40065"/>
    <cellStyle name="常规 2 6 2 2 2 4 2 3" xfId="40066"/>
    <cellStyle name="60% - 强调文字颜色 2 2 7" xfId="40067"/>
    <cellStyle name="好 2 5 3 3" xfId="40068"/>
    <cellStyle name="常规 2 2 6 5 2 3" xfId="40069"/>
    <cellStyle name="计算 2 5 4" xfId="40070"/>
    <cellStyle name="常规 7 4 2 3 4 2 3" xfId="40071"/>
    <cellStyle name="常规 3 2 2 3 3 7" xfId="40072"/>
    <cellStyle name="常规 2 2 6 5 3 2" xfId="40073"/>
    <cellStyle name="计算 2 6 3" xfId="40074"/>
    <cellStyle name="常规 19 2 2" xfId="40075"/>
    <cellStyle name="常规 24 2 2" xfId="40076"/>
    <cellStyle name="常规 2 2 3 3 3 3" xfId="40077"/>
    <cellStyle name="输出 2 2 2 2 3" xfId="40078"/>
    <cellStyle name="常规 9 2 2 2 7 2" xfId="40079"/>
    <cellStyle name="常规 44 2 3 4 2" xfId="40080"/>
    <cellStyle name="常规 39 2 3 4 2" xfId="40081"/>
    <cellStyle name="链接单元格 2 3 3 2 2" xfId="40082"/>
    <cellStyle name="常规 4 2 5 3 3 2 2" xfId="40083"/>
    <cellStyle name="常规 7 3 2 3 2 2 2 2 2" xfId="40084"/>
    <cellStyle name="常规 6 5 5 7 2" xfId="40085"/>
    <cellStyle name="强调文字颜色 2 2 3 4" xfId="40086"/>
    <cellStyle name="好 2 4 3 4" xfId="40087"/>
    <cellStyle name="强调文字颜色 5 2 2 2 4 2 2" xfId="40088"/>
    <cellStyle name="常规 2 3 3 10 2 2" xfId="40089"/>
    <cellStyle name="常规 7 2 7 6 2" xfId="40090"/>
    <cellStyle name="常规 6 4 2 3 4 5 2" xfId="40091"/>
    <cellStyle name="常规 8 3 3 5 3" xfId="40092"/>
    <cellStyle name="常规 6 4 3 2 7" xfId="40093"/>
    <cellStyle name="常规 45 2 5 2 2" xfId="40094"/>
    <cellStyle name="常规 50 2 5 2 2" xfId="40095"/>
    <cellStyle name="常规 6 4 3 3 7" xfId="40096"/>
    <cellStyle name="常规 6 4 3 4 7" xfId="40097"/>
    <cellStyle name="强调文字颜色 6 2 6 4" xfId="40098"/>
    <cellStyle name="检查单元格 2 2 2 5 2" xfId="40099"/>
    <cellStyle name="常规 6 4 3 4 7 2" xfId="40100"/>
    <cellStyle name="强调文字颜色 1 2 2 3 5 2" xfId="40101"/>
    <cellStyle name="检查单元格 2 2 2 6 2" xfId="40102"/>
    <cellStyle name="常规 9 2 5 2 6" xfId="40103"/>
    <cellStyle name="常规 2 2 2 2 2 2 2 3 4 2" xfId="40104"/>
    <cellStyle name="常规 6 6 3 3 2 2 4 2" xfId="40105"/>
    <cellStyle name="强调文字颜色 1 2 2 2 7 2" xfId="40106"/>
    <cellStyle name="常规 6 2 3 2 4 3 3" xfId="40107"/>
    <cellStyle name="常规 14 3 2 3 3 2" xfId="40108"/>
    <cellStyle name="常规 5 6 9" xfId="40109"/>
    <cellStyle name="适中 2 2 2 3 3" xfId="40110"/>
    <cellStyle name="强调文字颜色 1 2 2 2 3 3 3" xfId="40111"/>
    <cellStyle name="常规 6 4 2 9 2 2" xfId="40112"/>
    <cellStyle name="常规 3 2 2 2 4 7" xfId="40113"/>
    <cellStyle name="输入 2 2 2 2 2" xfId="40114"/>
    <cellStyle name="常规 7 4 3 4 6 2" xfId="40115"/>
    <cellStyle name="常规 7 2 9 5 2" xfId="40116"/>
    <cellStyle name="常规 7 3 3 3 8 2 3" xfId="40117"/>
    <cellStyle name="强调文字颜色 1 2 2 5 2" xfId="40118"/>
    <cellStyle name="检查单元格 2 2 4 3" xfId="40119"/>
    <cellStyle name="常规 9 2 3 2 3 4 3" xfId="40120"/>
    <cellStyle name="常规 6 2 2 2 2 4 5 2" xfId="40121"/>
    <cellStyle name="常规 8 2 3 2 3 3" xfId="40122"/>
    <cellStyle name="常规 4 2 2 4 4 2" xfId="40123"/>
    <cellStyle name="常规 8 3 2 5" xfId="40124"/>
    <cellStyle name="常规 6 3 2 2 3 3 3 3" xfId="40125"/>
    <cellStyle name="强调文字颜色 5 2 2 3 3 2" xfId="40126"/>
    <cellStyle name="检查单元格 2 2 4 4" xfId="40127"/>
    <cellStyle name="常规 7 2 2 3 2 7" xfId="40128"/>
    <cellStyle name="常规 9 3 5 4" xfId="40129"/>
    <cellStyle name="强调文字颜色 6 2 4 3 2" xfId="40130"/>
    <cellStyle name="常规 9 6 2 4 2 2" xfId="40131"/>
    <cellStyle name="常规 2 3 6 2 9" xfId="40132"/>
    <cellStyle name="强调文字颜色 3 2 4 4 3" xfId="40133"/>
    <cellStyle name="常规 8 2 3 3 3 4" xfId="40134"/>
    <cellStyle name="检查单元格 2 2 5 3 3" xfId="40135"/>
    <cellStyle name="常规 3 2 2 2 3 7" xfId="40136"/>
    <cellStyle name="常规 6 2 3 3 5" xfId="40137"/>
    <cellStyle name="好 2 4 10 2" xfId="40138"/>
    <cellStyle name="检查单元格 2 2 5 4 3" xfId="40139"/>
    <cellStyle name="常规 9 2 4 3 4 2" xfId="40140"/>
    <cellStyle name="常规 3 9 2 6 2 2" xfId="40141"/>
    <cellStyle name="常规 2 6 4 5 3" xfId="40142"/>
    <cellStyle name="常规 2 8 4 4 2 3" xfId="40143"/>
    <cellStyle name="常规 7 3 4 4 6" xfId="40144"/>
    <cellStyle name="常规 6 3 6 4 2" xfId="40145"/>
    <cellStyle name="强调文字颜色 2 2 2 2 3 4 2 2" xfId="40146"/>
    <cellStyle name="强调文字颜色 4 2 7 3" xfId="40147"/>
    <cellStyle name="常规 3 11 4 3" xfId="40148"/>
    <cellStyle name="常规 7 4 9 2" xfId="40149"/>
    <cellStyle name="常规 9 5 3 4" xfId="40150"/>
    <cellStyle name="常规 2 2 3 2 2 2 3 6" xfId="40151"/>
    <cellStyle name="常规 2 4 4 5 2" xfId="40152"/>
    <cellStyle name="常规 5 7 2 3 3" xfId="40153"/>
    <cellStyle name="常规 7 2 3 3 4 2 3" xfId="40154"/>
    <cellStyle name="检查单元格 2 2 6 2 2" xfId="40155"/>
    <cellStyle name="强调文字颜色 1 2 3 2 2" xfId="40156"/>
    <cellStyle name="常规 11 6 2 2 4 3" xfId="40157"/>
    <cellStyle name="常规 2 3 3 2 2 6 3" xfId="40158"/>
    <cellStyle name="强调文字颜色 2 2 2 4 3 2 2" xfId="40159"/>
    <cellStyle name="常规 8 3 4 4" xfId="40160"/>
    <cellStyle name="常规 6 6 2 2 2 8" xfId="40161"/>
    <cellStyle name="注释 2 5 4" xfId="40162"/>
    <cellStyle name="常规 4 2 2 2 7 2" xfId="40163"/>
    <cellStyle name="检查单元格 2 2 2 4 2 2" xfId="40164"/>
    <cellStyle name="强调文字颜色 6 2 5 4 2" xfId="40165"/>
    <cellStyle name="常规 8 3 5 4" xfId="40166"/>
    <cellStyle name="常规 7 2 6 9" xfId="40167"/>
    <cellStyle name="常规 8 5 5 4 3" xfId="40168"/>
    <cellStyle name="常规 30 6 2 2 2" xfId="40169"/>
    <cellStyle name="输出 2 2" xfId="40170"/>
    <cellStyle name="常规 2 4 4 2 7 2" xfId="40171"/>
    <cellStyle name="好 3 2 4" xfId="40172"/>
    <cellStyle name="常规 9 2 2 2 4 3" xfId="40173"/>
    <cellStyle name="常规 36 4 5 3" xfId="40174"/>
    <cellStyle name="检查单元格 2 3 2 6" xfId="40175"/>
    <cellStyle name="常规 7 4 4 3 6 2" xfId="40176"/>
    <cellStyle name="常规 13 4 3" xfId="40177"/>
    <cellStyle name="好 2 2 4 2" xfId="40178"/>
    <cellStyle name="检查单元格 2 3 3 2 2" xfId="40179"/>
    <cellStyle name="常规 6 4 2 2 5 3 3" xfId="40180"/>
    <cellStyle name="强调文字颜色 4 2 2 5 4 2 2" xfId="40181"/>
    <cellStyle name="常规 7 4 4 4 4 2 2" xfId="40182"/>
    <cellStyle name="强调文字颜色 4 2 2 2 2 3 2 2" xfId="40183"/>
    <cellStyle name="强调文字颜色 3 2 7 2 2" xfId="40184"/>
    <cellStyle name="常规 4 2 10 3" xfId="40185"/>
    <cellStyle name="常规 6 4 2 2 2 7 2" xfId="40186"/>
    <cellStyle name="常规 6 5 4 2 7" xfId="40187"/>
    <cellStyle name="常规 21 2 2 4 3 3" xfId="40188"/>
    <cellStyle name="常规 7 4 4 4 4 2 3" xfId="40189"/>
    <cellStyle name="警告文本 2 2 8" xfId="40190"/>
    <cellStyle name="常规 6 4 4 4 4 2" xfId="40191"/>
    <cellStyle name="警告文本 2 7" xfId="40192"/>
    <cellStyle name="好 2 2 6" xfId="40193"/>
    <cellStyle name="强调文字颜色 1 2 3 5" xfId="40194"/>
    <cellStyle name="强调文字颜色 5 2 2 4 2 2" xfId="40195"/>
    <cellStyle name="强调文字颜色 2 2 2 7" xfId="40196"/>
    <cellStyle name="常规 23 2 3 5 2" xfId="40197"/>
    <cellStyle name="常规 15 2 6 5 2" xfId="40198"/>
    <cellStyle name="常规 4 2 4 4 6" xfId="40199"/>
    <cellStyle name="常规 2 5 3 4 2 3" xfId="40200"/>
    <cellStyle name="输入 2 8" xfId="40201"/>
    <cellStyle name="强调文字颜色 2 2 2 7 2" xfId="40202"/>
    <cellStyle name="常规 5 2 7 3 2 2" xfId="40203"/>
    <cellStyle name="检查单元格 2 3 3 4 2" xfId="40204"/>
    <cellStyle name="强调文字颜色 4 2 3 3 4 2 2" xfId="40205"/>
    <cellStyle name="常规 8 6 4 2 2" xfId="40206"/>
    <cellStyle name="常规 3 3 3 2 2 5 2" xfId="40207"/>
    <cellStyle name="常规 6 5 2 3 4 3 2" xfId="40208"/>
    <cellStyle name="常规 7 2 3 4 9" xfId="40209"/>
    <cellStyle name="常规 7 2 6 2 3 4 2" xfId="40210"/>
    <cellStyle name="常规 6 3 3 3 3 5 2" xfId="40211"/>
    <cellStyle name="汇总 2 2 2 2 3 2" xfId="40212"/>
    <cellStyle name="常规 6 7 3 2 2 5" xfId="40213"/>
    <cellStyle name="常规 2 2 2 5 3 4 2 2" xfId="40214"/>
    <cellStyle name="检查单元格 2 3 3 4 3" xfId="40215"/>
    <cellStyle name="强调文字颜色 4 2 2 2 3 2 2" xfId="40216"/>
    <cellStyle name="检查单元格 2 3 3 5 2" xfId="40217"/>
    <cellStyle name="好 2 4 4 2" xfId="40218"/>
    <cellStyle name="常规 6 5 3 3 2 2 2" xfId="40219"/>
    <cellStyle name="汇总 2 3 2 2 3" xfId="40220"/>
    <cellStyle name="检查单元格 2 4" xfId="40221"/>
    <cellStyle name="常规 8 2 3 3 7 2" xfId="40222"/>
    <cellStyle name="检查单元格 2 2 2 3 4 2 2" xfId="40223"/>
    <cellStyle name="常规 7 2 9 2 3" xfId="40224"/>
    <cellStyle name="常规 6 9 9 2 2" xfId="40225"/>
    <cellStyle name="输出 2 2 2" xfId="40226"/>
    <cellStyle name="常规 5 2 3 3 2 5" xfId="40227"/>
    <cellStyle name="强调文字颜色 5 2 3 4 3" xfId="40228"/>
    <cellStyle name="常规 6 4 4 2 7 2" xfId="40229"/>
    <cellStyle name="输出 2 3" xfId="40230"/>
    <cellStyle name="常规 3 3 4 4 3 2 2" xfId="40231"/>
    <cellStyle name="输出 2 3 3" xfId="40232"/>
    <cellStyle name="强调文字颜色 2 2 7 2 2" xfId="40233"/>
    <cellStyle name="检查单元格 2 4 3 3" xfId="40234"/>
    <cellStyle name="常规 6 5 2 2 2 4" xfId="40235"/>
    <cellStyle name="常规 8 5 2 3" xfId="40236"/>
    <cellStyle name="输出 3 2" xfId="40237"/>
    <cellStyle name="计算 2 4 3 3" xfId="40238"/>
    <cellStyle name="常规 2 4 4 2 8 2" xfId="40239"/>
    <cellStyle name="好 3 3 4" xfId="40240"/>
    <cellStyle name="常规 6 9 3 2 3 3 2 2" xfId="40241"/>
    <cellStyle name="常规 2 3 2 3 2 2 4 3" xfId="40242"/>
    <cellStyle name="解释性文本 2 10" xfId="40243"/>
    <cellStyle name="解释性文本 2 10 2" xfId="40244"/>
    <cellStyle name="常规 5 4 2" xfId="40245"/>
    <cellStyle name="解释性文本 2 10 3" xfId="40246"/>
    <cellStyle name="检查单元格 2 2 2 3 3" xfId="40247"/>
    <cellStyle name="强调文字颜色 1 2 2 3 2 3" xfId="40248"/>
    <cellStyle name="常规 9 3 3 2 2 3 2 2" xfId="40249"/>
    <cellStyle name="常规 7 4 3 7" xfId="40250"/>
    <cellStyle name="常规 6 16 4 2" xfId="40251"/>
    <cellStyle name="输入 2 7 2" xfId="40252"/>
    <cellStyle name="常规 2 2 4 2 7" xfId="40253"/>
    <cellStyle name="解释性文本 2 2 2 2 4" xfId="40254"/>
    <cellStyle name="常规 6 6 3 2 4 2 2" xfId="40255"/>
    <cellStyle name="输入 2 8 2" xfId="40256"/>
    <cellStyle name="常规 2 2 4 3 7" xfId="40257"/>
    <cellStyle name="解释性文本 2 2 2 3 4" xfId="40258"/>
    <cellStyle name="常规 7 2" xfId="40259"/>
    <cellStyle name="强调文字颜色 4 2 2 9" xfId="40260"/>
    <cellStyle name="常规 8 5 7 2 2" xfId="40261"/>
    <cellStyle name="常规 3 2 2 2 3 4 6 2" xfId="40262"/>
    <cellStyle name="常规 7 4 4 8" xfId="40263"/>
    <cellStyle name="常规 4 2 3 2 2 3 3 3" xfId="40264"/>
    <cellStyle name="解释性文本 2 2 2 3 5" xfId="40265"/>
    <cellStyle name="常规 8 2 4 2 3 3 2 2" xfId="40266"/>
    <cellStyle name="常规 6 3 2 2 5 5 2" xfId="40267"/>
    <cellStyle name="常规 2 3 3 5 3 2 2 2" xfId="40268"/>
    <cellStyle name="常规 7 5 3 5 2" xfId="40269"/>
    <cellStyle name="强调文字颜色 4 2 5" xfId="40270"/>
    <cellStyle name="常规 8 2 3 3 6 2" xfId="40271"/>
    <cellStyle name="常规 3 6 2 2 4 2 2" xfId="40272"/>
    <cellStyle name="检查单元格 2 2 2 3 4 2" xfId="40273"/>
    <cellStyle name="常规 8 2 3 3 7" xfId="40274"/>
    <cellStyle name="检查单元格 2 7 2 2" xfId="40275"/>
    <cellStyle name="注释 2 9 2 2" xfId="40276"/>
    <cellStyle name="好 3 6 2 2" xfId="40277"/>
    <cellStyle name="强调文字颜色 2 2 3 3 2 3" xfId="40278"/>
    <cellStyle name="常规 38 3 5 2" xfId="40279"/>
    <cellStyle name="常规 43 3 5 2" xfId="40280"/>
    <cellStyle name="强调文字颜色 2 2 4 3 3" xfId="40281"/>
    <cellStyle name="强调文字颜色 2 2 2 3 3 2 2" xfId="40282"/>
    <cellStyle name="常规 7 3 4 4" xfId="40283"/>
    <cellStyle name="常规 8 2 6 2 6" xfId="40284"/>
    <cellStyle name="常规 2 3 3 5 6 2 2" xfId="40285"/>
    <cellStyle name="适中 2 2" xfId="40286"/>
    <cellStyle name="常规 6 3 2 4 2 3 3" xfId="40287"/>
    <cellStyle name="常规 6 2 2 2 6 3" xfId="40288"/>
    <cellStyle name="解释性文本 2 2 6 2 2" xfId="40289"/>
    <cellStyle name="链接单元格 2 4 4 2 2" xfId="40290"/>
    <cellStyle name="解释性文本 2 2 7 2" xfId="40291"/>
    <cellStyle name="常规 7 4 3 2 8 3" xfId="40292"/>
    <cellStyle name="适中 2 6 2 2" xfId="40293"/>
    <cellStyle name="强调文字颜色 6 2 3 8" xfId="40294"/>
    <cellStyle name="检查单元格 2 2 2 2 6" xfId="40295"/>
    <cellStyle name="警告文本 2 2 2 3 2 2" xfId="40296"/>
    <cellStyle name="常规 8 4 2" xfId="40297"/>
    <cellStyle name="常规 7 2 5 3 2 5 2" xfId="40298"/>
    <cellStyle name="强调文字颜色 2 2 2 4 4 2 2" xfId="40299"/>
    <cellStyle name="常规 8 4 4 4" xfId="40300"/>
    <cellStyle name="强调文字颜色 5 2 2 5" xfId="40301"/>
    <cellStyle name="常规 9 2 2 3 3 4 3" xfId="40302"/>
    <cellStyle name="检查单元格 2 5 3 3" xfId="40303"/>
    <cellStyle name="强调文字颜色 2 2 8 2 2" xfId="40304"/>
    <cellStyle name="常规 2 2 4 9 2 2" xfId="40305"/>
    <cellStyle name="常规 76" xfId="40306"/>
    <cellStyle name="常规 81" xfId="40307"/>
    <cellStyle name="常规 6 10 5 4 3" xfId="40308"/>
    <cellStyle name="常规 2 3 5 3 6" xfId="40309"/>
    <cellStyle name="注释 2 3 3" xfId="40310"/>
    <cellStyle name="适中 2 3 5 2" xfId="40311"/>
    <cellStyle name="注释 2 4 2 2 2" xfId="40312"/>
    <cellStyle name="常规 3 13 4 2 2" xfId="40313"/>
    <cellStyle name="警告文本 2 3 4 2" xfId="40314"/>
    <cellStyle name="常规 3 3 2 4 4 2" xfId="40315"/>
    <cellStyle name="解释性文本 2 3 7 2" xfId="40316"/>
    <cellStyle name="常规 7 3 3 4 10 2 2" xfId="40317"/>
    <cellStyle name="好 2 6 2 2" xfId="40318"/>
    <cellStyle name="解释性文本 2 3 9 2" xfId="40319"/>
    <cellStyle name="常规 9 2 2 3 2 3 4" xfId="40320"/>
    <cellStyle name="常规 16 2" xfId="40321"/>
    <cellStyle name="常规 21 2" xfId="40322"/>
    <cellStyle name="常规 6 6 2 2 5 2" xfId="40323"/>
    <cellStyle name="常规 9 10 3" xfId="40324"/>
    <cellStyle name="常规 7 3 2 2 4 3 3" xfId="40325"/>
    <cellStyle name="常规 6 2 3 2 2 5 2 2" xfId="40326"/>
    <cellStyle name="适中 2 2 3 2" xfId="40327"/>
    <cellStyle name="常规 6 5 2 7" xfId="40328"/>
    <cellStyle name="好 2 2 9 2" xfId="40329"/>
    <cellStyle name="强调文字颜色 3 2 3 2 5" xfId="40330"/>
    <cellStyle name="警告文本 2 2 10 2" xfId="40331"/>
    <cellStyle name="注释 2 2 2 2 3 3" xfId="40332"/>
    <cellStyle name="常规 3 4 2 3 6 2" xfId="40333"/>
    <cellStyle name="常规 6 6 5 3 3 2 2" xfId="40334"/>
    <cellStyle name="常规 6 4 2 2 3 2 3" xfId="40335"/>
    <cellStyle name="常规 7 4 6 3" xfId="40336"/>
    <cellStyle name="常规 15 3 2 4 5 2" xfId="40337"/>
    <cellStyle name="常规 3 10 2 6 3" xfId="40338"/>
    <cellStyle name="常规 6 2 3 2 2 5 2" xfId="40339"/>
    <cellStyle name="适中 2 2 3" xfId="40340"/>
    <cellStyle name="常规 6 5 4 2 3 2" xfId="40341"/>
    <cellStyle name="警告文本 2 2 2 2 4 2 2" xfId="40342"/>
    <cellStyle name="常规 6 4 6" xfId="40343"/>
    <cellStyle name="常规 6 6 3 2 5" xfId="40344"/>
    <cellStyle name="输出 2 5 2" xfId="40345"/>
    <cellStyle name="汇总 2 3 2 2 2" xfId="40346"/>
    <cellStyle name="检查单元格 2 4 5 2" xfId="40347"/>
    <cellStyle name="常规 7 8 3 2 2" xfId="40348"/>
    <cellStyle name="输出 3" xfId="40349"/>
    <cellStyle name="常规 2 6 2 2 3 3 2 2" xfId="40350"/>
    <cellStyle name="常规 5 5 3 2 4 3" xfId="40351"/>
    <cellStyle name="常规 9 6 10 2" xfId="40352"/>
    <cellStyle name="常规 48 2 5 3" xfId="40353"/>
    <cellStyle name="常规 53 2 5 3" xfId="40354"/>
    <cellStyle name="常规 2 4 2 6 3 2" xfId="40355"/>
    <cellStyle name="常规 8 2 3 2 3 4 2" xfId="40356"/>
    <cellStyle name="警告文本 2 2 2 2 5 2" xfId="40357"/>
    <cellStyle name="常规 8 4 3" xfId="40358"/>
    <cellStyle name="常规 7 5 3 2 6 3" xfId="40359"/>
    <cellStyle name="检查单元格 2 5 4" xfId="40360"/>
    <cellStyle name="警告文本 2 2 2 6 2 2" xfId="40361"/>
    <cellStyle name="常规 5 2 4 2 2" xfId="40362"/>
    <cellStyle name="好 3 2 3 3 2 2" xfId="40363"/>
    <cellStyle name="警告文本 2 2 4 2" xfId="40364"/>
    <cellStyle name="警告文本 2 2 4 3 2" xfId="40365"/>
    <cellStyle name="强调文字颜色 6 2 6 2" xfId="40366"/>
    <cellStyle name="警告文本 2 2 4 3 2 2" xfId="40367"/>
    <cellStyle name="常规 3 9 2 4 5" xfId="40368"/>
    <cellStyle name="常规 6 5 4 2 3 3 2" xfId="40369"/>
    <cellStyle name="强调文字颜色 2 2 3 4 2 2" xfId="40370"/>
    <cellStyle name="警告文本 2 2 3 2" xfId="40371"/>
    <cellStyle name="适中 2 2 4 4 2" xfId="40372"/>
    <cellStyle name="常规 8 6 2 4 3" xfId="40373"/>
    <cellStyle name="警告文本 2 2 3 4 2" xfId="40374"/>
    <cellStyle name="警告文本 2 2 3 4 2 2" xfId="40375"/>
    <cellStyle name="常规 2 2 6 3 6 2 2" xfId="40376"/>
    <cellStyle name="好 2 6 4" xfId="40377"/>
    <cellStyle name="常规 7 3 3 3 2 3 3 2" xfId="40378"/>
    <cellStyle name="常规 6 9 3 2 2 4 2" xfId="40379"/>
    <cellStyle name="常规 38 2 4 2 2" xfId="40380"/>
    <cellStyle name="常规 43 2 4 2 2" xfId="40381"/>
    <cellStyle name="检查单元格 2 3 7 2" xfId="40382"/>
    <cellStyle name="常规 2 4 9 2 3" xfId="40383"/>
    <cellStyle name="常规 6 5 4 2 4 2 2" xfId="40384"/>
    <cellStyle name="常规 6 3 4 2 7" xfId="40385"/>
    <cellStyle name="汇总 2 10 2" xfId="40386"/>
    <cellStyle name="常规 7 11 5" xfId="40387"/>
    <cellStyle name="常规 6 3 2 3 2 4 3" xfId="40388"/>
    <cellStyle name="警告文本 2 3 2 2" xfId="40389"/>
    <cellStyle name="解释性文本 2 3 3 2 3" xfId="40390"/>
    <cellStyle name="注释 2 5 3" xfId="40391"/>
    <cellStyle name="常规 24 2 3 3 3" xfId="40392"/>
    <cellStyle name="强调文字颜色 2 2 3 2 5 2" xfId="40393"/>
    <cellStyle name="常规 6 3 3 4 2 6" xfId="40394"/>
    <cellStyle name="警告文本 2 3 2 5" xfId="40395"/>
    <cellStyle name="强调文字颜色 5 2 2 2 6 2" xfId="40396"/>
    <cellStyle name="常规 5 5 3 7 2" xfId="40397"/>
    <cellStyle name="警告文本 2 3 6 2 2" xfId="40398"/>
    <cellStyle name="40% - 强调文字颜色 5 17" xfId="40399"/>
    <cellStyle name="常规 3 2 5 3 3 3" xfId="40400"/>
    <cellStyle name="警告文本 2 3 7" xfId="40401"/>
    <cellStyle name="警告文本 2 3 7 2" xfId="40402"/>
    <cellStyle name="常规 6 3 3 3 2 3 3" xfId="40403"/>
    <cellStyle name="警告文本 2 3 8 2" xfId="40404"/>
    <cellStyle name="常规 6 6 4 3 3 2 2" xfId="40405"/>
    <cellStyle name="常规 7 5 4 2 2" xfId="40406"/>
    <cellStyle name="警告文本 2 4 3" xfId="40407"/>
    <cellStyle name="常规 7 5 4 2 3" xfId="40408"/>
    <cellStyle name="注释 2 4 3 2" xfId="40409"/>
    <cellStyle name="注释 2 4 3 2 2" xfId="40410"/>
    <cellStyle name="常规 8 2 4 7 2 2" xfId="40411"/>
    <cellStyle name="常规 6 6 2 2 9 2" xfId="40412"/>
    <cellStyle name="注释 2 6 2 2 2" xfId="40413"/>
    <cellStyle name="适中 2 2 2" xfId="40414"/>
    <cellStyle name="常规 7 4 4 8 2 3" xfId="40415"/>
    <cellStyle name="常规 2 9 3 6 2" xfId="40416"/>
    <cellStyle name="常规 7 4 2 3 4 2" xfId="40417"/>
    <cellStyle name="常规 2 9 4 6 2" xfId="40418"/>
    <cellStyle name="常规 27 5 3 3" xfId="40419"/>
    <cellStyle name="常规 7 5 3 2 2 2" xfId="40420"/>
    <cellStyle name="常规 6 5 4 8" xfId="40421"/>
    <cellStyle name="常规 9 2 2 5" xfId="40422"/>
    <cellStyle name="常规 4 2 4 2 3 5" xfId="40423"/>
    <cellStyle name="常规 2 3 2 2 2 2 5 2" xfId="40424"/>
    <cellStyle name="常规 7 4 3 3 5 3" xfId="40425"/>
    <cellStyle name="警告文本 2 9 2" xfId="40426"/>
    <cellStyle name="常规 16 8" xfId="40427"/>
    <cellStyle name="常规 21 8" xfId="40428"/>
    <cellStyle name="常规 9 3 3 2 2 3 2" xfId="40429"/>
    <cellStyle name="强调文字颜色 5 2 2 8" xfId="40430"/>
    <cellStyle name="常规 6 6 2 2 2 2" xfId="40431"/>
    <cellStyle name="常规 6 3 4 2 2 2" xfId="40432"/>
    <cellStyle name="链接单元格 3 2" xfId="40433"/>
    <cellStyle name="常规 2 2 4 3 6 2" xfId="40434"/>
    <cellStyle name="常规 6 3 4 5" xfId="40435"/>
    <cellStyle name="解释性文本 2 2 2 3 3 2" xfId="40436"/>
    <cellStyle name="常规 6 2 2 3 2 7" xfId="40437"/>
    <cellStyle name="常规 9 5 3 8" xfId="40438"/>
    <cellStyle name="常规 6 4 2 2 3 3 3 2" xfId="40439"/>
    <cellStyle name="常规 9 2 2 3 2 4 3" xfId="40440"/>
    <cellStyle name="常规 3 2 5 2 3 3 2" xfId="40441"/>
    <cellStyle name="强调文字颜色 1 2 2 11" xfId="40442"/>
    <cellStyle name="常规 7 3 2 2 5" xfId="40443"/>
    <cellStyle name="常规 6 9 3 2 4" xfId="40444"/>
    <cellStyle name="输入 2 2 2 5 2" xfId="40445"/>
    <cellStyle name="强调文字颜色 1 2 2 2 10 2" xfId="40446"/>
    <cellStyle name="常规 59 2 6" xfId="40447"/>
    <cellStyle name="强调文字颜色 4 2 2 2 4" xfId="40448"/>
    <cellStyle name="强调文字颜色 1 2 2 2 2 2 2 2" xfId="40449"/>
    <cellStyle name="常规 45 2 8" xfId="40450"/>
    <cellStyle name="常规 50 2 8" xfId="40451"/>
    <cellStyle name="检查单元格 2 6" xfId="40452"/>
    <cellStyle name="检查单元格 2 2 2 3 6" xfId="40453"/>
    <cellStyle name="强调文字颜色 1 2 2 2 3 2 2 2" xfId="40454"/>
    <cellStyle name="强调文字颜色 1 2 2 2 3 3 2 2" xfId="40455"/>
    <cellStyle name="常规 6 6 3 2 8" xfId="40456"/>
    <cellStyle name="常规 8 2 2 4 2 5 2" xfId="40457"/>
    <cellStyle name="常规 3 9 3 2 4 2" xfId="40458"/>
    <cellStyle name="常规 9 2 3 2 4 3 2 2" xfId="40459"/>
    <cellStyle name="常规 4 2 4 2 4 2" xfId="40460"/>
    <cellStyle name="常规 6 7 2 2 2 3 3 2" xfId="40461"/>
    <cellStyle name="常规 9 4 3 3 2" xfId="40462"/>
    <cellStyle name="解释性文本 2 3 8 3" xfId="40463"/>
    <cellStyle name="常规 2 2 6 5 9" xfId="40464"/>
    <cellStyle name="强调文字颜色 1 2 2 2 4 3" xfId="40465"/>
    <cellStyle name="汇总 2 2 3 2 2 2" xfId="40466"/>
    <cellStyle name="强调文字颜色 3 2 2 11 2" xfId="40467"/>
    <cellStyle name="输出 2 2 5" xfId="40468"/>
    <cellStyle name="常规 6 5 3 2 2" xfId="40469"/>
    <cellStyle name="常规 39 2 3 3 3" xfId="40470"/>
    <cellStyle name="常规 44 2 3 3 3" xfId="40471"/>
    <cellStyle name="常规 9 6 3 3 2 2" xfId="40472"/>
    <cellStyle name="好 2 4 5" xfId="40473"/>
    <cellStyle name="常规 9 2 3 3 2 2" xfId="40474"/>
    <cellStyle name="常规 6 5 3 2 3 2 2" xfId="40475"/>
    <cellStyle name="常规 6 6 3 3 2 2 3 2 2" xfId="40476"/>
    <cellStyle name="常规 8 2 3 2 2 6 3" xfId="40477"/>
    <cellStyle name="常规 6 6 3 3 4 4 2 2" xfId="40478"/>
    <cellStyle name="常规 7 2 3 4 3 2 2 2" xfId="40479"/>
    <cellStyle name="强调文字颜色 1 2 2 2 8" xfId="40480"/>
    <cellStyle name="常规 79 2 2" xfId="40481"/>
    <cellStyle name="常规 6 10 3 2 2 5 2" xfId="40482"/>
    <cellStyle name="常规 9 2 4 2" xfId="40483"/>
    <cellStyle name="输出 2 3 5" xfId="40484"/>
    <cellStyle name="常规 6 5 3 3 2" xfId="40485"/>
    <cellStyle name="常规 48 2 3 3 2" xfId="40486"/>
    <cellStyle name="常规 53 2 3 3 2" xfId="40487"/>
    <cellStyle name="常规 6 2 2 2 4 5 2" xfId="40488"/>
    <cellStyle name="常规 8 2 3 2 3 2 2 2" xfId="40489"/>
    <cellStyle name="常规 2 6 6 6 2 2" xfId="40490"/>
    <cellStyle name="常规 6 6 3 3 2 3 2" xfId="40491"/>
    <cellStyle name="常规 6 8 4" xfId="40492"/>
    <cellStyle name="常规 48 2 3 3 3" xfId="40493"/>
    <cellStyle name="常规 53 2 3 3 3" xfId="40494"/>
    <cellStyle name="常规 2 6 6 6 2 3" xfId="40495"/>
    <cellStyle name="常规 6 6 3 3 2 3 3" xfId="40496"/>
    <cellStyle name="常规 7 2 5 4 3" xfId="40497"/>
    <cellStyle name="常规 6 6 2 2 3 2 4" xfId="40498"/>
    <cellStyle name="常规 84 3" xfId="40499"/>
    <cellStyle name="常规 79 3" xfId="40500"/>
    <cellStyle name="常规 10 3 8" xfId="40501"/>
    <cellStyle name="常规 2 2 3 5 6 2 2" xfId="40502"/>
    <cellStyle name="解释性文本 2 9" xfId="40503"/>
    <cellStyle name="常规 6 3 4 6 2" xfId="40504"/>
    <cellStyle name="常规 9 3 3 4 3 2 2" xfId="40505"/>
    <cellStyle name="强调文字颜色 6 2 4 6" xfId="40506"/>
    <cellStyle name="强调文字颜色 3 2 3" xfId="40507"/>
    <cellStyle name="强调文字颜色 1 2 2 5" xfId="40508"/>
    <cellStyle name="常规 9 4 2 2 5" xfId="40509"/>
    <cellStyle name="强调文字颜色 3 2 3 2 3" xfId="40510"/>
    <cellStyle name="检查单元格 2 2 4 3 3" xfId="40511"/>
    <cellStyle name="强调文字颜色 1 2 2 5 2 3" xfId="40512"/>
    <cellStyle name="常规 6 6 3 2 3 2" xfId="40513"/>
    <cellStyle name="常规 2 2 8 3 5" xfId="40514"/>
    <cellStyle name="常规 8 2 2 3 5 2 2" xfId="40515"/>
    <cellStyle name="常规 8 2 8 4" xfId="40516"/>
    <cellStyle name="常规 4 6 2 2 2 2 2" xfId="40517"/>
    <cellStyle name="检查单元格 2 2 5 3" xfId="40518"/>
    <cellStyle name="强调文字颜色 1 2 2 6 2" xfId="40519"/>
    <cellStyle name="强调文字颜色 3 2 2 2 9 2 2" xfId="40520"/>
    <cellStyle name="常规 5 3 3 2 3 3 3" xfId="40521"/>
    <cellStyle name="输入 2 4 5 2" xfId="40522"/>
    <cellStyle name="常规 7 3 4 4 2 2" xfId="40523"/>
    <cellStyle name="好 3 2 7 3" xfId="40524"/>
    <cellStyle name="常规 7 4 5 3 2 2" xfId="40525"/>
    <cellStyle name="强调文字颜色 4 2 3 4 2 2" xfId="40526"/>
    <cellStyle name="强调文字颜色 5 2 3 3 3 2 2" xfId="40527"/>
    <cellStyle name="输出 2 5 3" xfId="40528"/>
    <cellStyle name="常规 7 3 2 4 2 3 2 2" xfId="40529"/>
    <cellStyle name="常规 44 2 2 2 2" xfId="40530"/>
    <cellStyle name="常规 39 2 2 2 2" xfId="40531"/>
    <cellStyle name="常规 9 2 3 3 6 3" xfId="40532"/>
    <cellStyle name="输入 2 4 4 2 2" xfId="40533"/>
    <cellStyle name="常规 6 5 5 5 2" xfId="40534"/>
    <cellStyle name="强调文字颜色 3 2 5 2 2" xfId="40535"/>
    <cellStyle name="常规 5 2 4 4" xfId="40536"/>
    <cellStyle name="强调文字颜色 1 2 2 7 2 2" xfId="40537"/>
    <cellStyle name="常规 8 3 3 2 3 3" xfId="40538"/>
    <cellStyle name="常规 2 2 3 3 5 2 2 2" xfId="40539"/>
    <cellStyle name="常规 7 5 3 2 3 2 2" xfId="40540"/>
    <cellStyle name="常规 3 2 2 3 4 2 2 2" xfId="40541"/>
    <cellStyle name="常规 9 2 2 2 2 5 2" xfId="40542"/>
    <cellStyle name="常规 2 2 4 10 2" xfId="40543"/>
    <cellStyle name="强调文字颜色 2 2 2 2 6 2 2" xfId="40544"/>
    <cellStyle name="常规 6 5 2 2 2 4 3" xfId="40545"/>
    <cellStyle name="强调文字颜色 2" xfId="40546" builtinId="33"/>
    <cellStyle name="强调文字颜色 2 2 2 2 5 3" xfId="40547"/>
    <cellStyle name="检查单元格 2 2 10" xfId="40548"/>
    <cellStyle name="常规 7 3 2 4 2 4 2" xfId="40549"/>
    <cellStyle name="输出 2 5 5" xfId="40550"/>
    <cellStyle name="强调文字颜色 2 2 11 2" xfId="40551"/>
    <cellStyle name="常规 3 9 2 3 5 2 2" xfId="40552"/>
    <cellStyle name="强调文字颜色 2 2 12" xfId="40553"/>
    <cellStyle name="常规 9 5 2 2 4 2 2" xfId="40554"/>
    <cellStyle name="强调文字颜色 2 2 12 2" xfId="40555"/>
    <cellStyle name="常规 2 2 3 4 3 4 2 2" xfId="40556"/>
    <cellStyle name="常规 25 2 3 2 2" xfId="40557"/>
    <cellStyle name="常规 30 2 3 2 2" xfId="40558"/>
    <cellStyle name="警告文本 2 2 4 2 2 2" xfId="40559"/>
    <cellStyle name="常规 8 2 4 6 2" xfId="40560"/>
    <cellStyle name="常规 3 2 3 3 4 3" xfId="40561"/>
    <cellStyle name="注释 2 2 6 2 2" xfId="40562"/>
    <cellStyle name="常规 9 2 3 2 2" xfId="40563"/>
    <cellStyle name="强调文字颜色 1 2 3 2 2 3" xfId="40564"/>
    <cellStyle name="常规 2 5 3 2 2 3 2" xfId="40565"/>
    <cellStyle name="常规 4 2 2 4 6 2" xfId="40566"/>
    <cellStyle name="常规 8 4 2 3 3 3" xfId="40567"/>
    <cellStyle name="强调文字颜色 3 2 4 6" xfId="40568"/>
    <cellStyle name="强调文字颜色 1 2 3 2 3" xfId="40569"/>
    <cellStyle name="常规 7 2 3 4 8" xfId="40570"/>
    <cellStyle name="输出 2 3 2 3" xfId="40571"/>
    <cellStyle name="常规 27 3 2 2 6" xfId="40572"/>
    <cellStyle name="常规 9 5 3 2 4 2 2" xfId="40573"/>
    <cellStyle name="常规 8 3 2 3" xfId="40574"/>
    <cellStyle name="强调文字颜色 5 2 5" xfId="40575"/>
    <cellStyle name="常规 44 5 3" xfId="40576"/>
    <cellStyle name="常规 39 5 3" xfId="40577"/>
    <cellStyle name="强调文字颜色 1 2 3 7" xfId="40578"/>
    <cellStyle name="常规 9 5 3 8 3" xfId="40579"/>
    <cellStyle name="常规 2 2 9 4 5" xfId="40580"/>
    <cellStyle name="常规 2 3 3 9 2 2" xfId="40581"/>
    <cellStyle name="常规 6 2 2 3 8 3" xfId="40582"/>
    <cellStyle name="强调文字颜色 3 2 3 3 3" xfId="40583"/>
    <cellStyle name="常规 6 4 2 2 2 7 2 2" xfId="40584"/>
    <cellStyle name="常规 6 5 4 2 7 2" xfId="40585"/>
    <cellStyle name="警告文本 2 6 2" xfId="40586"/>
    <cellStyle name="常规 6 4 4 2 4 2 2" xfId="40587"/>
    <cellStyle name="常规 7 3 2 4 2 3 3" xfId="40588"/>
    <cellStyle name="常规 3 4 2 2 2 7" xfId="40589"/>
    <cellStyle name="常规 6 16 2 3" xfId="40590"/>
    <cellStyle name="常规 6 12 5 3 2 2" xfId="40591"/>
    <cellStyle name="强调文字颜色 5 2 2 4 3 2" xfId="40592"/>
    <cellStyle name="强调文字颜色 1 2 4 5" xfId="40593"/>
    <cellStyle name="常规 6 2 2 2 3 2 4" xfId="40594"/>
    <cellStyle name="好 2 2 7" xfId="40595"/>
    <cellStyle name="常规 9 2 2 2 5 2" xfId="40596"/>
    <cellStyle name="常规 36 4 6 2" xfId="40597"/>
    <cellStyle name="检查单元格 2 3 3 5" xfId="40598"/>
    <cellStyle name="常规 5 3 3 2 3 2 2" xfId="40599"/>
    <cellStyle name="常规 9 2 2 2 5 3" xfId="40600"/>
    <cellStyle name="常规 2 2 6 5 8" xfId="40601"/>
    <cellStyle name="强调文字颜色 1 2 2 2 4 2" xfId="40602"/>
    <cellStyle name="常规 36 2 2 4" xfId="40603"/>
    <cellStyle name="常规 41 2 2 4" xfId="40604"/>
    <cellStyle name="强调文字颜色 1 2 7" xfId="40605"/>
    <cellStyle name="常规 7 3 2 4 2 2 3" xfId="40606"/>
    <cellStyle name="强调文字颜色 1 2 9 2 2" xfId="40607"/>
    <cellStyle name="常规 6 9 2 2 4" xfId="40608"/>
    <cellStyle name="常规 7 2 4 3 3" xfId="40609"/>
    <cellStyle name="常规 9 2 2 3 6 2 2" xfId="40610"/>
    <cellStyle name="强调文字颜色 2 2 2 3 2 2" xfId="40611"/>
    <cellStyle name="常规 7 4 2 7 2 2" xfId="40612"/>
    <cellStyle name="强调文字颜色 3 2 3 4 2" xfId="40613"/>
    <cellStyle name="常规 7 2 6 9 2" xfId="40614"/>
    <cellStyle name="常规 3 3 3 3 6 2 2" xfId="40615"/>
    <cellStyle name="常规 4 3 2 2 3 6" xfId="40616"/>
    <cellStyle name="常规 7 5 3 4 3 2 2" xfId="40617"/>
    <cellStyle name="解释性文本 2 2 3 2 3" xfId="40618"/>
    <cellStyle name="常规 9 6 2 5 3" xfId="40619"/>
    <cellStyle name="常规 6 6 2 2 2" xfId="40620"/>
    <cellStyle name="强调文字颜色 2 2 2 2 2 2 2 2" xfId="40621"/>
    <cellStyle name="常规 9 2 4 2 5 2" xfId="40622"/>
    <cellStyle name="常规 6 6 2 3" xfId="40623"/>
    <cellStyle name="常规 9 2 8 2 2" xfId="40624"/>
    <cellStyle name="强调文字颜色 2 2 2 2 2 2 3" xfId="40625"/>
    <cellStyle name="常规 8 2 3 2 2 3 3 3" xfId="40626"/>
    <cellStyle name="强调文字颜色 2 2 2 2 2 6" xfId="40627"/>
    <cellStyle name="常规 2 4 2 5 3 2 2" xfId="40628"/>
    <cellStyle name="常规 11 7 4" xfId="40629"/>
    <cellStyle name="常规 8 2 3 2 2 4 2 2" xfId="40630"/>
    <cellStyle name="警告文本 2 2 2 4" xfId="40631"/>
    <cellStyle name="常规 7 8 2 2 3 2" xfId="40632"/>
    <cellStyle name="常规 6 3 4 4" xfId="40633"/>
    <cellStyle name="强调文字颜色 1 2 3 8 2 2" xfId="40634"/>
    <cellStyle name="强调文字颜色 2 2 2 2 3 2 2" xfId="40635"/>
    <cellStyle name="常规 7 3 2 4 6" xfId="40636"/>
    <cellStyle name="强调文字颜色 2 2 2 2 3 2 2 2" xfId="40637"/>
    <cellStyle name="常规 9 2 4 3 5 2" xfId="40638"/>
    <cellStyle name="常规 6 3 5 4" xfId="40639"/>
    <cellStyle name="强调文字颜色 2 2 2 2 3 3 2" xfId="40640"/>
    <cellStyle name="注释 2 8 3" xfId="40641"/>
    <cellStyle name="常规 5 5 3 2 2 2" xfId="40642"/>
    <cellStyle name="常规 2 7 3 2 5 2" xfId="40643"/>
    <cellStyle name="常规 7 8 9 2 3" xfId="40644"/>
    <cellStyle name="警告文本 2 3 5 2" xfId="40645"/>
    <cellStyle name="注释 2 9 3" xfId="40646"/>
    <cellStyle name="常规 8 2 4 2 7" xfId="40647"/>
    <cellStyle name="强调文字颜色 5 2 2 2 6 2 2" xfId="40648"/>
    <cellStyle name="常规 7 2 4 3 6 2" xfId="40649"/>
    <cellStyle name="强调文字颜色 2 2 2 2 3 4 3" xfId="40650"/>
    <cellStyle name="常规 15 2 2" xfId="40651"/>
    <cellStyle name="常规 20 2 2" xfId="40652"/>
    <cellStyle name="常规 6 6 2 2 4 2 2" xfId="40653"/>
    <cellStyle name="常规 3 2 5 3 2 3" xfId="40654"/>
    <cellStyle name="常规 10 6 4 6" xfId="40655"/>
    <cellStyle name="警告文本 2 2 7" xfId="40656"/>
    <cellStyle name="常规 8 3 2 6 2 2" xfId="40657"/>
    <cellStyle name="强调文字颜色 5 2 8 2 2" xfId="40658"/>
    <cellStyle name="汇总 2 5 2 2" xfId="40659"/>
    <cellStyle name="常规 38 3 4 2" xfId="40660"/>
    <cellStyle name="常规 43 3 4 2" xfId="40661"/>
    <cellStyle name="常规 3 2 3 3 3 6 2" xfId="40662"/>
    <cellStyle name="强调文字颜色 2 2 4 2 3" xfId="40663"/>
    <cellStyle name="强调文字颜色 2 2 2 2 3 5" xfId="40664"/>
    <cellStyle name="强调文字颜色 1 2 2 2 2 2 3" xfId="40665"/>
    <cellStyle name="警告文本 2 2 7 2" xfId="40666"/>
    <cellStyle name="汇总 2 5 2 2 2" xfId="40667"/>
    <cellStyle name="强调文字颜色 5 2 4 5" xfId="40668"/>
    <cellStyle name="强调文字颜色 2 2 2 2 3 5 2" xfId="40669"/>
    <cellStyle name="汇总 2 5 2 3" xfId="40670"/>
    <cellStyle name="常规 2 2 2 3 3 2 2 4 2" xfId="40671"/>
    <cellStyle name="常规 6 7 6" xfId="40672"/>
    <cellStyle name="常规 3 2 2 3 4 6 2" xfId="40673"/>
    <cellStyle name="强调文字颜色 5 2 2 9 2" xfId="40674"/>
    <cellStyle name="强调文字颜色 2 2 2 2 3 6" xfId="40675"/>
    <cellStyle name="汇总 2 3 2 3 2" xfId="40676"/>
    <cellStyle name="输入 2 3 3" xfId="40677"/>
    <cellStyle name="常规 7 3 3 2 4 4 2 2" xfId="40678"/>
    <cellStyle name="常规 7 4 2 4 5" xfId="40679"/>
    <cellStyle name="汇总 2 3 2 3 2 2" xfId="40680"/>
    <cellStyle name="常规 7 3" xfId="40681"/>
    <cellStyle name="适中 2 5 4 2" xfId="40682"/>
    <cellStyle name="强调文字颜色 4 2 4 5" xfId="40683"/>
    <cellStyle name="常规 81 3" xfId="40684"/>
    <cellStyle name="常规 76 3" xfId="40685"/>
    <cellStyle name="常规 6 6 4 3 2 2 2" xfId="40686"/>
    <cellStyle name="常规 6 3 2 2 5 2 2" xfId="40687"/>
    <cellStyle name="常规 7 5 3 2 2" xfId="40688"/>
    <cellStyle name="常规 6 4 2 2 3 3 3" xfId="40689"/>
    <cellStyle name="强调文字颜色 4 2 2 5 2 2 2" xfId="40690"/>
    <cellStyle name="强调文字颜色 3 2 3 9" xfId="40691"/>
    <cellStyle name="常规 3 2 2 4 4 5 2 2" xfId="40692"/>
    <cellStyle name="常规 6 9 2 2" xfId="40693"/>
    <cellStyle name="强调文字颜色 4 2 5 4 2" xfId="40694"/>
    <cellStyle name="常规 6 6 5 2 3 3" xfId="40695"/>
    <cellStyle name="汇总 2 3 6" xfId="40696"/>
    <cellStyle name="常规 24 2 3 6" xfId="40697"/>
    <cellStyle name="常规 7 2 6 4 5 2 2" xfId="40698"/>
    <cellStyle name="常规 6 5 4 8 2" xfId="40699"/>
    <cellStyle name="常规 7 5 3 2 2 2 2" xfId="40700"/>
    <cellStyle name="强调文字颜色 2 2 2 2 5 2 2" xfId="40701"/>
    <cellStyle name="常规 2 5 2 2 5 3" xfId="40702"/>
    <cellStyle name="强调文字颜色 4 2 2 10" xfId="40703"/>
    <cellStyle name="强调文字颜色 4 2 5 5" xfId="40704"/>
    <cellStyle name="检查单元格 2 2 3 5 2" xfId="40705"/>
    <cellStyle name="强调文字颜色 1 2 2 4 4 2" xfId="40706"/>
    <cellStyle name="常规 8 2 6 6 2" xfId="40707"/>
    <cellStyle name="注释 2 2 2 4 3" xfId="40708"/>
    <cellStyle name="常规 5 5 3 2 5 2" xfId="40709"/>
    <cellStyle name="常规 9 7 3 3 2 2" xfId="40710"/>
    <cellStyle name="常规 6 2 3 2 3 3 3" xfId="40711"/>
    <cellStyle name="常规 7 2 6 4 6" xfId="40712"/>
    <cellStyle name="常规 45 2 4 3" xfId="40713"/>
    <cellStyle name="常规 50 2 4 3" xfId="40714"/>
    <cellStyle name="常规 3 2 2 3 4 2 2" xfId="40715"/>
    <cellStyle name="常规 9 2 2 2 2 5" xfId="40716"/>
    <cellStyle name="常规 2 3 4 3 2 4 4 2" xfId="40717"/>
    <cellStyle name="常规 6 9 5 5" xfId="40718"/>
    <cellStyle name="强调文字颜色 2 2 2 2 6 2" xfId="40719"/>
    <cellStyle name="强调文字颜色 6 2 2 3 2 2" xfId="40720"/>
    <cellStyle name="强调文字颜色 4 2 6 5" xfId="40721"/>
    <cellStyle name="常规 7 2 6 4 7" xfId="40722"/>
    <cellStyle name="常规 2 2" xfId="40723"/>
    <cellStyle name="常规 5 2 3 4 2 2 2" xfId="40724"/>
    <cellStyle name="强调文字颜色 2 2 2 2 7" xfId="40725"/>
    <cellStyle name="常规 6 9 3 3 4 2 2" xfId="40726"/>
    <cellStyle name="常规 9 2 3 5 3 3" xfId="40727"/>
    <cellStyle name="常规 9 4 2 6" xfId="40728"/>
    <cellStyle name="常规 36 3 5 3" xfId="40729"/>
    <cellStyle name="常规 3 4 2 2 3 4 2 2" xfId="40730"/>
    <cellStyle name="常规 8 2 3 3 2 2 2" xfId="40731"/>
    <cellStyle name="常规 6 4 5 3 3 3" xfId="40732"/>
    <cellStyle name="常规 9 4 2 7" xfId="40733"/>
    <cellStyle name="好 3 2 8 2" xfId="40734"/>
    <cellStyle name="常规 4 7 2" xfId="40735"/>
    <cellStyle name="常规 4 2 2 6 5 3" xfId="40736"/>
    <cellStyle name="常规 6 3 3 2 2 2 4 2 2" xfId="40737"/>
    <cellStyle name="常规 48 3 4 2" xfId="40738"/>
    <cellStyle name="常规 53 3 4 2" xfId="40739"/>
    <cellStyle name="强调文字颜色 5 2 2 2 8" xfId="40740"/>
    <cellStyle name="常规 2 2 3 2 2 3 2 3" xfId="40741"/>
    <cellStyle name="常规 7 6 3 4 2 2" xfId="40742"/>
    <cellStyle name="强调文字颜色 1 2 2 10 2 2" xfId="40743"/>
    <cellStyle name="常规 28 2 3 2 2 2" xfId="40744"/>
    <cellStyle name="常规 33 2 3 2 2 2" xfId="40745"/>
    <cellStyle name="常规 6 3 3 4 3 3 3" xfId="40746"/>
    <cellStyle name="链接单元格 2 4 2 2" xfId="40747"/>
    <cellStyle name="常规 7 2 6 5 2 2" xfId="40748"/>
    <cellStyle name="常规 2 10 2 4" xfId="40749"/>
    <cellStyle name="常规 7 2 5 3 9" xfId="40750"/>
    <cellStyle name="强调文字颜色 2 2 2 3 4 2" xfId="40751"/>
    <cellStyle name="强调文字颜色 2 2 2 3 6" xfId="40752"/>
    <cellStyle name="常规 6 5 2 2 2 2 4 2" xfId="40753"/>
    <cellStyle name="常规 9 6 2 2 3 2" xfId="40754"/>
    <cellStyle name="强调文字颜色 2 2 2 4 2 2" xfId="40755"/>
    <cellStyle name="20% - 强调文字颜色 5 2 2 3 3 2" xfId="40756"/>
    <cellStyle name="常规 10 6 3 3 2 2" xfId="40757"/>
    <cellStyle name="常规 2 2 3 3 3 4 2" xfId="40758"/>
    <cellStyle name="常规 6 5 2 2 2 2 4 3" xfId="40759"/>
    <cellStyle name="强调文字颜色 5 2 6 4 2" xfId="40760"/>
    <cellStyle name="常规 6 3 2 2 5 4 2" xfId="40761"/>
    <cellStyle name="常规 7 5 3 4 2" xfId="40762"/>
    <cellStyle name="强调文字颜色 2 2 2 4 5" xfId="40763"/>
    <cellStyle name="强调文字颜色 2 2 2 4 6" xfId="40764"/>
    <cellStyle name="常规 7 5 3 4 3 2" xfId="40765"/>
    <cellStyle name="常规 7 5 2 9" xfId="40766"/>
    <cellStyle name="强调文字颜色 2 2 2 7 2 2" xfId="40767"/>
    <cellStyle name="注释 2 2 2 2 5 2" xfId="40768"/>
    <cellStyle name="常规 2 3 2 3 2 3 3 2" xfId="40769"/>
    <cellStyle name="常规 7 5 3 4 3 3" xfId="40770"/>
    <cellStyle name="解释性文本 2 2 2 6 3" xfId="40771"/>
    <cellStyle name="强调文字颜色 2 2 2 10 2" xfId="40772"/>
    <cellStyle name="常规 6 4 3 4 6" xfId="40773"/>
    <cellStyle name="强调文字颜色 1 2 2 2 2 2 2" xfId="40774"/>
    <cellStyle name="强调文字颜色 4 2 3 2 2 3" xfId="40775"/>
    <cellStyle name="常规 8 2 3 2 2 2 3" xfId="40776"/>
    <cellStyle name="强调文字颜色 4 2 2 5 3 2" xfId="40777"/>
    <cellStyle name="常规 9 5 3 9" xfId="40778"/>
    <cellStyle name="常规 7 2 7 4" xfId="40779"/>
    <cellStyle name="强调文字颜色 2 2 3 2" xfId="40780"/>
    <cellStyle name="常规 9 2 2 3 2 6 3" xfId="40781"/>
    <cellStyle name="适中 2 3 3" xfId="40782"/>
    <cellStyle name="常规 7 6 3 2 3" xfId="40783"/>
    <cellStyle name="计算 3" xfId="40784"/>
    <cellStyle name="常规 8 2 9" xfId="40785"/>
    <cellStyle name="强调文字颜色 2 2 3 3" xfId="40786"/>
    <cellStyle name="强调文字颜色 3 2 12 2" xfId="40787"/>
    <cellStyle name="常规 6 3 2 4 5" xfId="40788"/>
    <cellStyle name="常规 7 7 3" xfId="40789"/>
    <cellStyle name="常规 7 8 3 5 2 2" xfId="40790"/>
    <cellStyle name="强调文字颜色 1 2 2 2 2 6" xfId="40791"/>
    <cellStyle name="强调文字颜色 2 2 3 3 2 2 2" xfId="40792"/>
    <cellStyle name="常规 38 2 5 2" xfId="40793"/>
    <cellStyle name="常规 43 2 5 2" xfId="40794"/>
    <cellStyle name="输入 2 3 4" xfId="40795"/>
    <cellStyle name="常规 86 2" xfId="40796"/>
    <cellStyle name="常规 3 4 2 3 7" xfId="40797"/>
    <cellStyle name="常规 7 5 4 3 2" xfId="40798"/>
    <cellStyle name="警告文本 2 2 2 3 3 3" xfId="40799"/>
    <cellStyle name="强调文字颜色 5 2 2 2 4 2" xfId="40800"/>
    <cellStyle name="常规 9 2 2 8 2 2" xfId="40801"/>
    <cellStyle name="强调文字颜色 2 2 3 3 5" xfId="40802"/>
    <cellStyle name="强调文字颜色 2 2 3 3 5 2" xfId="40803"/>
    <cellStyle name="常规 7 2 7 6 2 2" xfId="40804"/>
    <cellStyle name="百分比" xfId="40805" builtinId="5"/>
    <cellStyle name="常规 9 6 3 4 3" xfId="40806"/>
    <cellStyle name="常规 2 3 2 3 2 3 4 2" xfId="40807"/>
    <cellStyle name="常规 7 5 3 4 4 3" xfId="40808"/>
    <cellStyle name="常规 6 4 3 5 6" xfId="40809"/>
    <cellStyle name="常规 7 3 3 3 4 3 3" xfId="40810"/>
    <cellStyle name="强调文字颜色 2 2 3 9" xfId="40811"/>
    <cellStyle name="常规 5 3 3 2 2 2 3" xfId="40812"/>
    <cellStyle name="输入 2 3 4 2" xfId="40813"/>
    <cellStyle name="常规 6 3 6 4" xfId="40814"/>
    <cellStyle name="强调文字颜色 2 2 4 2 2 2" xfId="40815"/>
    <cellStyle name="常规 7 4 2 2 5 2" xfId="40816"/>
    <cellStyle name="常规 6 3 4 2 8" xfId="40817"/>
    <cellStyle name="强调文字颜色 2 2 2 11" xfId="40818"/>
    <cellStyle name="解释性文本 2" xfId="40819"/>
    <cellStyle name="常规 9 3 4 6 2 2" xfId="40820"/>
    <cellStyle name="常规 13 2 8" xfId="40821"/>
    <cellStyle name="常规 11 3 2 2 4 2" xfId="40822"/>
    <cellStyle name="常规 6 6 2 2 2 2 8" xfId="40823"/>
    <cellStyle name="强调文字颜色 2 2 4 4" xfId="40824"/>
    <cellStyle name="常规 6 2 2 3 3 3 3" xfId="40825"/>
    <cellStyle name="常规 7 2 4 5 2 2 2" xfId="40826"/>
    <cellStyle name="解释性文本 3" xfId="40827"/>
    <cellStyle name="常规 13 2 9" xfId="40828"/>
    <cellStyle name="强调文字颜色 2 2 4 5" xfId="40829"/>
    <cellStyle name="常规 5 4 4" xfId="40830"/>
    <cellStyle name="强调文字颜色 4 2 6 4 2" xfId="40831"/>
    <cellStyle name="常规 10 10 3" xfId="40832"/>
    <cellStyle name="汇总" xfId="40833" builtinId="25"/>
    <cellStyle name="注释 2 2 7" xfId="40834"/>
    <cellStyle name="强调文字颜色 5 2 2 8 2 2" xfId="40835"/>
    <cellStyle name="常规 13 2 2 2" xfId="40836"/>
    <cellStyle name="常规 6 6 2 2 2 2 2 2" xfId="40837"/>
    <cellStyle name="常规 7 2 6 4 3 2" xfId="40838"/>
    <cellStyle name="常规 7 2 3 3 4 4 3" xfId="40839"/>
    <cellStyle name="常规 7 2 3 4 6" xfId="40840"/>
    <cellStyle name="常规 3 2 2 4 4 4" xfId="40841"/>
    <cellStyle name="常规 2 2 6" xfId="40842"/>
    <cellStyle name="常规 59 2 7 2" xfId="40843"/>
    <cellStyle name="强调文字颜色 3 2 2 2 10 2" xfId="40844"/>
    <cellStyle name="强调文字颜色 2 2 9 3" xfId="40845"/>
    <cellStyle name="注释 2 2 2 8" xfId="40846"/>
    <cellStyle name="输出 2 5 3 2 2" xfId="40847"/>
    <cellStyle name="常规 7 2 3 3 2 2 4 2 2" xfId="40848"/>
    <cellStyle name="常规 6 3 2 2 4 3 2" xfId="40849"/>
    <cellStyle name="警告文本 2 2 6" xfId="40850"/>
    <cellStyle name="常规 3 7 2 4 3 3" xfId="40851"/>
    <cellStyle name="常规 8 4 3 3 3" xfId="40852"/>
    <cellStyle name="强调文字颜色 3 2 2 2 2 2 2" xfId="40853"/>
    <cellStyle name="常规 3 8 4 3" xfId="40854"/>
    <cellStyle name="常规 57 4 2" xfId="40855"/>
    <cellStyle name="常规 62 4 2" xfId="40856"/>
    <cellStyle name="强调文字颜色 3 2 2 10" xfId="40857"/>
    <cellStyle name="常规 9 4 6 2 2" xfId="40858"/>
    <cellStyle name="常规 2 6 4 3 4 3" xfId="40859"/>
    <cellStyle name="检查单元格 2 3 7" xfId="40860"/>
    <cellStyle name="常规 9 2 4 2 7 2" xfId="40861"/>
    <cellStyle name="常规 7 2 4 2 6 2" xfId="40862"/>
    <cellStyle name="常规 6 6 4 3" xfId="40863"/>
    <cellStyle name="强调文字颜色 4 2 2 6 3" xfId="40864"/>
    <cellStyle name="常规 9 2 2 3 7 2 2" xfId="40865"/>
    <cellStyle name="常规 9 6 8" xfId="40866"/>
    <cellStyle name="强调文字颜色 3 2 2 2 2 2 2 2" xfId="40867"/>
    <cellStyle name="常规 3 6 2 5" xfId="40868"/>
    <cellStyle name="常规 6 6 5 3 3" xfId="40869"/>
    <cellStyle name="常规 7 2 5 3 3 3 2 2" xfId="40870"/>
    <cellStyle name="强调文字颜色 3 2 2 2 2 4" xfId="40871"/>
    <cellStyle name="汇总 2 2 2 2 3 2 2" xfId="40872"/>
    <cellStyle name="强调文字颜色 3 2 11 2" xfId="40873"/>
    <cellStyle name="常规 6 3 2 3 5" xfId="40874"/>
    <cellStyle name="常规 7 6 3" xfId="40875"/>
    <cellStyle name="输入 2 2 8 2 2" xfId="40876"/>
    <cellStyle name="警告文本 2 2 2 2 4 3" xfId="40877"/>
    <cellStyle name="强调文字颜色 3 2 2 2 3" xfId="40878"/>
    <cellStyle name="常规 6 5 3 4 2 2 2" xfId="40879"/>
    <cellStyle name="强调文字颜色 3 2 2 2 3 2 3" xfId="40880"/>
    <cellStyle name="常规 6 8 2 2" xfId="40881"/>
    <cellStyle name="强调文字颜色 3 2 2 2 3 4" xfId="40882"/>
    <cellStyle name="强调文字颜色 3 2 2 2 4 3" xfId="40883"/>
    <cellStyle name="常规 6 6 5 3 2 2 2" xfId="40884"/>
    <cellStyle name="常规 6 4 3 3 2 8" xfId="40885"/>
    <cellStyle name="常规 6 2 2 3 2 2 3 2 2" xfId="40886"/>
    <cellStyle name="强调文字颜色 3 2 2 2 5" xfId="40887"/>
    <cellStyle name="强调文字颜色 3 2 2 2 5 2" xfId="40888"/>
    <cellStyle name="常规 6 4 2 3 2 2 2 2 2" xfId="40889"/>
    <cellStyle name="常规 3 2 2 4 2 5 2" xfId="40890"/>
    <cellStyle name="强调文字颜色 4 2 3 6" xfId="40891"/>
    <cellStyle name="常规 7 2 7 4 3" xfId="40892"/>
    <cellStyle name="常规 38 2 4 2" xfId="40893"/>
    <cellStyle name="常规 43 2 4 2" xfId="40894"/>
    <cellStyle name="强调文字颜色 2 2 3 2 3" xfId="40895"/>
    <cellStyle name="常规 2 2 4 2 2 2 4" xfId="40896"/>
    <cellStyle name="常规 7 2 3 2 2 2 3 3" xfId="40897"/>
    <cellStyle name="输出 2 4 3 2 2" xfId="40898"/>
    <cellStyle name="汇总 2 4 2 3" xfId="40899"/>
    <cellStyle name="汇总 2 2 3 3 2 2" xfId="40900"/>
    <cellStyle name="强调文字颜色 3 2 2 2 7 3" xfId="40901"/>
    <cellStyle name="常规 3 6 2 6 2 2" xfId="40902"/>
    <cellStyle name="常规 7 5 3 2 6" xfId="40903"/>
    <cellStyle name="汇总 2 4 4 2" xfId="40904"/>
    <cellStyle name="强调文字颜色 2 2 3 4 3" xfId="40905"/>
    <cellStyle name="常规 9 5 4 2 3" xfId="40906"/>
    <cellStyle name="常规 6 5 2 3 2 3 4" xfId="40907"/>
    <cellStyle name="常规 16 2 4 3 2" xfId="40908"/>
    <cellStyle name="常规 21 2 4 3 2" xfId="40909"/>
    <cellStyle name="常规 5 2 2 2 6" xfId="40910"/>
    <cellStyle name="强调文字颜色 3 2 2 2 9 2" xfId="40911"/>
    <cellStyle name="常规 21 2 4 3 3" xfId="40912"/>
    <cellStyle name="常规 5 2 2 2 7" xfId="40913"/>
    <cellStyle name="常规 9 4 2 3 4" xfId="40914"/>
    <cellStyle name="强调文字颜色 3 2 2 2 9 3" xfId="40915"/>
    <cellStyle name="常规 2 3 3 5 3 7" xfId="40916"/>
    <cellStyle name="常规 6 9 3 2 3 2" xfId="40917"/>
    <cellStyle name="检查单元格 2 4 5" xfId="40918"/>
    <cellStyle name="常规 9 3 6 2 3" xfId="40919"/>
    <cellStyle name="常规 5 2 4" xfId="40920"/>
    <cellStyle name="常规 28 8 2" xfId="40921"/>
    <cellStyle name="常规 33 8 2" xfId="40922"/>
    <cellStyle name="常规 6 3 3 2 4 6" xfId="40923"/>
    <cellStyle name="强调文字颜色 4 2 6 2 2" xfId="40924"/>
    <cellStyle name="警告文本 2 2 2 7" xfId="40925"/>
    <cellStyle name="常规 8 2 3 2 3 5" xfId="40926"/>
    <cellStyle name="警告文本 2 2 2 2 6" xfId="40927"/>
    <cellStyle name="常规 7 4 2" xfId="40928"/>
    <cellStyle name="强调文字颜色 2 2 2 2 2 5 2" xfId="40929"/>
    <cellStyle name="常规 9 6 2 2 2 2" xfId="40930"/>
    <cellStyle name="常规 2 8 4 3 2 3" xfId="40931"/>
    <cellStyle name="常规 7 3 3 4 6" xfId="40932"/>
    <cellStyle name="常规 6 3 5 4 2" xfId="40933"/>
    <cellStyle name="强调文字颜色 2 2 2 2 3 3 2 2" xfId="40934"/>
    <cellStyle name="常规 5 2 2 3 4 3 2 2" xfId="40935"/>
    <cellStyle name="常规 7 3 5 2 2" xfId="40936"/>
    <cellStyle name="强调文字颜色 3 2 2 4 4" xfId="40937"/>
    <cellStyle name="常规 9 2 3 3 5 3" xfId="40938"/>
    <cellStyle name="常规 47 2 2 2" xfId="40939"/>
    <cellStyle name="常规 52 2 2 2" xfId="40940"/>
    <cellStyle name="常规 4 2 3 4" xfId="40941"/>
    <cellStyle name="警告文本 2 2 7 2 2" xfId="40942"/>
    <cellStyle name="常规 3 4 4 2" xfId="40943"/>
    <cellStyle name="常规 2 3 4 3 9" xfId="40944"/>
    <cellStyle name="强调文字颜色 3 2 2 5 3" xfId="40945"/>
    <cellStyle name="常规 6 4 2 2 2 5 2" xfId="40946"/>
    <cellStyle name="常规 3 10 4 3" xfId="40947"/>
    <cellStyle name="常规 7 3 9 2" xfId="40948"/>
    <cellStyle name="强调文字颜色 3 2 2 5 4" xfId="40949"/>
    <cellStyle name="常规 2 3 4 4 2 5 2" xfId="40950"/>
    <cellStyle name="强调文字颜色 3 2 2 6 2 2" xfId="40951"/>
    <cellStyle name="常规 4 7 3 2 3" xfId="40952"/>
    <cellStyle name="强调文字颜色 5 2 10 3" xfId="40953"/>
    <cellStyle name="强调文字颜色 3 2 2 7 2 2" xfId="40954"/>
    <cellStyle name="常规 5 6 2 4" xfId="40955"/>
    <cellStyle name="常规 7 2 3 2 4 3" xfId="40956"/>
    <cellStyle name="常规 2 2 6 5 7 2 2" xfId="40957"/>
    <cellStyle name="常规 8 5 5 5 2" xfId="40958"/>
    <cellStyle name="强调文字颜色 3 2 2 2 6 3" xfId="40959"/>
    <cellStyle name="常规 6 5 3 4 5 2" xfId="40960"/>
    <cellStyle name="强调文字颜色 3 2 2 8 2" xfId="40961"/>
    <cellStyle name="常规 2 3 4 6 8 2" xfId="40962"/>
    <cellStyle name="强调文字颜色 3 2 2 8 2 2" xfId="40963"/>
    <cellStyle name="常规 6 6 4 2 5 2 2" xfId="40964"/>
    <cellStyle name="强调文字颜色 3 2 2 8 3" xfId="40965"/>
    <cellStyle name="强调文字颜色 3 2 2 9" xfId="40966"/>
    <cellStyle name="常规 6 5 3 4 6 2 2" xfId="40967"/>
    <cellStyle name="注释 2 2 2 2 4" xfId="40968"/>
    <cellStyle name="常规 6 5 3 5 2 2 2" xfId="40969"/>
    <cellStyle name="常规 6 4 4 2 3 2 3" xfId="40970"/>
    <cellStyle name="常规 4 2 2 3 2 3 3 2" xfId="40971"/>
    <cellStyle name="注释 2 2 2 2 3 2" xfId="40972"/>
    <cellStyle name="常规 6 6 4 2 5 2" xfId="40973"/>
    <cellStyle name="常规 3 10 2 6 2" xfId="40974"/>
    <cellStyle name="强调文字颜色 3 2 3 2 4" xfId="40975"/>
    <cellStyle name="常规 6 5 3 4 6 3" xfId="40976"/>
    <cellStyle name="常规 48 2 2 4 2 2" xfId="40977"/>
    <cellStyle name="常规 53 2 2 4 2 2" xfId="40978"/>
    <cellStyle name="常规 6 10 8 2 2" xfId="40979"/>
    <cellStyle name="强调文字颜色 3 2 2 9 3" xfId="40980"/>
    <cellStyle name="强调文字颜色 3 2 3 5 2" xfId="40981"/>
    <cellStyle name="计算 2 2 7" xfId="40982"/>
    <cellStyle name="常规 7 3 2 3 2 2 4 2 2" xfId="40983"/>
    <cellStyle name="链接单元格 2 11" xfId="40984"/>
    <cellStyle name="常规 6 9 2 2 3 4 2" xfId="40985"/>
    <cellStyle name="常规 12 7 4" xfId="40986"/>
    <cellStyle name="常规 2 4 2 5 4 2 2" xfId="40987"/>
    <cellStyle name="警告文本 2 3 2 4" xfId="40988"/>
    <cellStyle name="注释 2 2 2 2 4 3" xfId="40989"/>
    <cellStyle name="汇总 2 2 2 3 2 3" xfId="40990"/>
    <cellStyle name="输入" xfId="40991" builtinId="20"/>
    <cellStyle name="强调文字颜色 3 2 3 3 5" xfId="40992"/>
    <cellStyle name="检查单元格 2 2 2 6 2 2" xfId="40993"/>
    <cellStyle name="汇总 2 2 2 2 2" xfId="40994"/>
    <cellStyle name="常规 7 3 3 3 2 8 2 3" xfId="40995"/>
    <cellStyle name="输出 2 4 4 3" xfId="40996"/>
    <cellStyle name="汇总 2 2 2 2 2 2" xfId="40997"/>
    <cellStyle name="常规 2 2 10 3 4 2" xfId="40998"/>
    <cellStyle name="常规 21 2 3 2 2 6" xfId="40999"/>
    <cellStyle name="常规 6 9 4 6 2 2" xfId="41000"/>
    <cellStyle name="常规 9 6 2 3 2 2" xfId="41001"/>
    <cellStyle name="警告文本 2 2 8 2" xfId="41002"/>
    <cellStyle name="汇总 2 2 2 2 3" xfId="41003"/>
    <cellStyle name="强调文字颜色 5 2 2 3 3" xfId="41004"/>
    <cellStyle name="常规 6 9 9 2" xfId="41005"/>
    <cellStyle name="常规 9 2 2 2 6 2" xfId="41006"/>
    <cellStyle name="汇总 2 2 2 2 3 3" xfId="41007"/>
    <cellStyle name="警告文本 2 2 8 3" xfId="41008"/>
    <cellStyle name="常规 6 5 3 4 6 2" xfId="41009"/>
    <cellStyle name="强调文字颜色 3 2 2 9 2" xfId="41010"/>
    <cellStyle name="常规 6 2 2 3_总表  _精炼厂物料盘点 " xfId="41011"/>
    <cellStyle name="常规 5 2 2 2 8" xfId="41012"/>
    <cellStyle name="常规 21 2 4 3 4" xfId="41013"/>
    <cellStyle name="常规 57 2 5 2 2" xfId="41014"/>
    <cellStyle name="常规 8 2 3 2 3 4" xfId="41015"/>
    <cellStyle name="检查单元格 2 6 4 3" xfId="41016"/>
    <cellStyle name="强调文字颜色 3 2 3 7 2 2" xfId="41017"/>
    <cellStyle name="常规 8 5 3 3 3 3" xfId="41018"/>
    <cellStyle name="强调文字颜色 3 2 3 8 2" xfId="41019"/>
    <cellStyle name="常规 7 3 3 3 2 3 3" xfId="41020"/>
    <cellStyle name="常规 5 5 3 3" xfId="41021"/>
    <cellStyle name="常规 9 3 2 4 6" xfId="41022"/>
    <cellStyle name="强调文字颜色 3 2 3 9 2" xfId="41023"/>
    <cellStyle name="常规 8 3 2" xfId="41024"/>
    <cellStyle name="常规 4 5 2 3 2" xfId="41025"/>
    <cellStyle name="常规 9 2 2 3 6 2" xfId="41026"/>
    <cellStyle name="常规 5 2 6 5 2 2" xfId="41027"/>
    <cellStyle name="警告文本 2 4 4 3" xfId="41028"/>
    <cellStyle name="链接单元格 2 4 2 2 2" xfId="41029"/>
    <cellStyle name="常规 8 3 4 2" xfId="41030"/>
    <cellStyle name="解释性文本 2 2 2 2 5" xfId="41031"/>
    <cellStyle name="常规 9 2 2 5 2" xfId="41032"/>
    <cellStyle name="常规 3 7 3 6 2" xfId="41033"/>
    <cellStyle name="链接单元格 2 4 2 3" xfId="41034"/>
    <cellStyle name="强调文字颜色 2 2 2 3 2 3" xfId="41035"/>
    <cellStyle name="常规 8 3 5" xfId="41036"/>
    <cellStyle name="常规 8 2 4 2 7 2" xfId="41037"/>
    <cellStyle name="输入 2 2 8 3" xfId="41038"/>
    <cellStyle name="常规 6 5 2 6 3 2 2" xfId="41039"/>
    <cellStyle name="常规 6 6 2" xfId="41040"/>
    <cellStyle name="常规 5 9 2 2 2" xfId="41041"/>
    <cellStyle name="常规 2 2 9 2 8 2" xfId="41042"/>
    <cellStyle name="检查单元格 2 2 4 2 2 2" xfId="41043"/>
    <cellStyle name="常规 5 7 2 4 3" xfId="41044"/>
    <cellStyle name="常规 7 2 3 3 4 3 3" xfId="41045"/>
    <cellStyle name="常规 2 2 12 2 3" xfId="41046"/>
    <cellStyle name="警告文本 2 2 2 3 3 2" xfId="41047"/>
    <cellStyle name="常规 8 5 2" xfId="41048"/>
    <cellStyle name="常规 16 2 2" xfId="41049"/>
    <cellStyle name="常规 21 2 2" xfId="41050"/>
    <cellStyle name="常规 6 6 2 2 5 2 2" xfId="41051"/>
    <cellStyle name="常规 6 2 2 2 2 2 3 2 2 2" xfId="41052"/>
    <cellStyle name="强调文字颜色 3 2 6 3" xfId="41053"/>
    <cellStyle name="强调文字颜色 3 2 6 3 2" xfId="41054"/>
    <cellStyle name="常规 6 10 3 2 3 3 2 2" xfId="41055"/>
    <cellStyle name="强调文字颜色 4 2 3 2 3" xfId="41056"/>
    <cellStyle name="常规 7 4 4 2 3 3" xfId="41057"/>
    <cellStyle name="常规 9 2 2 3 7 3" xfId="41058"/>
    <cellStyle name="常规 8 3 3 2" xfId="41059"/>
    <cellStyle name="常规 4 3 11" xfId="41060"/>
    <cellStyle name="常规 21 2 4 2 4" xfId="41061"/>
    <cellStyle name="强调文字颜色 4 2 2 10 2 2" xfId="41062"/>
    <cellStyle name="常规 2 3 4 5 3 2 2" xfId="41063"/>
    <cellStyle name="常规 8 2 2 4 2 4 2 2" xfId="41064"/>
    <cellStyle name="常规 6 2 2 2 2 3 3 3" xfId="41065"/>
    <cellStyle name="强调文字颜色 3 2 4 2 3" xfId="41066"/>
    <cellStyle name="常规 9 2 6 4" xfId="41067"/>
    <cellStyle name="强调文字颜色 2 2 2 5 2 2" xfId="41068"/>
    <cellStyle name="强调文字颜色 4 2 2 2" xfId="41069"/>
    <cellStyle name="常规 12 3 2 2 2 3" xfId="41070"/>
    <cellStyle name="常规 9 2 6 4 2" xfId="41071"/>
    <cellStyle name="常规 6 10 3 2 3 2 2 2" xfId="41072"/>
    <cellStyle name="强调文字颜色 4 2 2 2 3" xfId="41073"/>
    <cellStyle name="常规 4 5 4 4 2" xfId="41074"/>
    <cellStyle name="常规 9 2 4 2 3 3 3" xfId="41075"/>
    <cellStyle name="强调文字颜色 4 2 2 2 2 2 2 2" xfId="41076"/>
    <cellStyle name="强调文字颜色 3 2 6 2 2" xfId="41077"/>
    <cellStyle name="常规 5 3 4 4" xfId="41078"/>
    <cellStyle name="常规 6 4 2 2 2 6 2" xfId="41079"/>
    <cellStyle name="检查单元格 2 2 11" xfId="41080"/>
    <cellStyle name="常规 6 4 2 2 2 7" xfId="41081"/>
    <cellStyle name="常规 2 7 3 2 3" xfId="41082"/>
    <cellStyle name="常规 7 3 2 4 2 4 3" xfId="41083"/>
    <cellStyle name="常规 3 3 2 5" xfId="41084"/>
    <cellStyle name="注释 2 6 5 2" xfId="41085"/>
    <cellStyle name="强调文字颜色 4 2 2 4 3 3" xfId="41086"/>
    <cellStyle name="常规 7 3 2 4 2 3 2" xfId="41087"/>
    <cellStyle name="强调文字颜色 1 2 4 4" xfId="41088"/>
    <cellStyle name="常规 8 2 3 2 2 3 3 2" xfId="41089"/>
    <cellStyle name="常规 7 4 4 4 2" xfId="41090"/>
    <cellStyle name="强调文字颜色 4 2 2 5 2" xfId="41091"/>
    <cellStyle name="强调文字颜色 6 2 6" xfId="41092"/>
    <cellStyle name="强调文字颜色 4 2 2 5 2 2" xfId="41093"/>
    <cellStyle name="常规 7 3 4" xfId="41094"/>
    <cellStyle name="常规 6 3 2 9 2 2" xfId="41095"/>
    <cellStyle name="常规 9 3 3 8" xfId="41096"/>
    <cellStyle name="常规 8 2 3 2 2 3 3" xfId="41097"/>
    <cellStyle name="强调文字颜色 4 2 2 5 4 2" xfId="41098"/>
    <cellStyle name="输入 2 7 3" xfId="41099"/>
    <cellStyle name="常规 7 3 2 2 2 5 2" xfId="41100"/>
    <cellStyle name="适中 2 3 2 2 2" xfId="41101"/>
    <cellStyle name="常规 6 3 2 6 2 2" xfId="41102"/>
    <cellStyle name="常规 7 4 3 2 3 4 2" xfId="41103"/>
    <cellStyle name="常规 9 3 6 2 2" xfId="41104"/>
    <cellStyle name="常规 59 2 4" xfId="41105"/>
    <cellStyle name="强调文字颜色 4 2 2 7 3" xfId="41106"/>
    <cellStyle name="常规 4 3 2 8" xfId="41107"/>
    <cellStyle name="解释性文本 2 2 2 3 2 2 2" xfId="41108"/>
    <cellStyle name="常规 6 8 5 3 3" xfId="41109"/>
    <cellStyle name="常规 5 6 2 5" xfId="41110"/>
    <cellStyle name="常规 6 7 2 3 5 2" xfId="41111"/>
    <cellStyle name="常规 2 2 4 4 4" xfId="41112"/>
    <cellStyle name="输出 2 9" xfId="41113"/>
    <cellStyle name="强调文字颜色 4 2 2 9 3" xfId="41114"/>
    <cellStyle name="强调文字颜色 1 2 2 2 11" xfId="41115"/>
    <cellStyle name="输入 2 2 2 6" xfId="41116"/>
    <cellStyle name="常规 2 2 9 2 3 5 2" xfId="41117"/>
    <cellStyle name="常规 8 4 2 2" xfId="41118"/>
    <cellStyle name="强调文字颜色 3 2 5 3 2" xfId="41119"/>
    <cellStyle name="常规 6 9 3 2 2 6" xfId="41120"/>
    <cellStyle name="常规 7 6 2 2 2 2 2" xfId="41121"/>
    <cellStyle name="常规 7 2 3 3 6 2" xfId="41122"/>
    <cellStyle name="常规 9 2 4 3 3 3" xfId="41123"/>
    <cellStyle name="常规 9 2 4 3 4 3" xfId="41124"/>
    <cellStyle name="常规 6 6 2 2 2 2 2 3" xfId="41125"/>
    <cellStyle name="强调文字颜色 2 2 3 2 3 2 2" xfId="41126"/>
    <cellStyle name="强调文字颜色 1 2 2 2 3 2 3" xfId="41127"/>
    <cellStyle name="常规 2 9 2 7 2 2" xfId="41128"/>
    <cellStyle name="常规 7 4 2 2 5 2 2" xfId="41129"/>
    <cellStyle name="解释性文本 2 2" xfId="41130"/>
    <cellStyle name="常规 6 2 8 5" xfId="41131"/>
    <cellStyle name="常规 9 3 4 7" xfId="41132"/>
    <cellStyle name="常规 7 2 6 7 2 2" xfId="41133"/>
    <cellStyle name="强调文字颜色 5 2 3 3 2 3" xfId="41134"/>
    <cellStyle name="常规 38 8 2" xfId="41135"/>
    <cellStyle name="常规 43 8 2" xfId="41136"/>
    <cellStyle name="常规 7 5 4 4" xfId="41137"/>
    <cellStyle name="常规 38 5 3" xfId="41138"/>
    <cellStyle name="常规 43 5 3" xfId="41139"/>
    <cellStyle name="输入 2 2 4 2 2 2" xfId="41140"/>
    <cellStyle name="常规 8 3 2 6" xfId="41141"/>
    <cellStyle name="检查单元格 2 2 4 5" xfId="41142"/>
    <cellStyle name="常规 46 7 2 2" xfId="41143"/>
    <cellStyle name="常规 51 7 2 2" xfId="41144"/>
    <cellStyle name="适中 2 2 3 6" xfId="41145"/>
    <cellStyle name="常规 2 2 2 3 2 2 2 4" xfId="41146"/>
    <cellStyle name="常规 6 7 3 3 2 3" xfId="41147"/>
    <cellStyle name="常规 4 4 2 8" xfId="41148"/>
    <cellStyle name="常规 2 2 3 2 4 3 4 2 2" xfId="41149"/>
    <cellStyle name="常规 5 2 2 6 4 2 2" xfId="41150"/>
    <cellStyle name="常规 7 3 3 2 4 5 2" xfId="41151"/>
    <cellStyle name="强调文字颜色 2 2 4 3 2" xfId="41152"/>
    <cellStyle name="常规 7 2 4 3 2 2 4 2 2" xfId="41153"/>
    <cellStyle name="常规 8 4 4 2" xfId="41154"/>
    <cellStyle name="常规 6 5 3 7 2 2" xfId="41155"/>
    <cellStyle name="常规 6 9 3 3 3 2" xfId="41156"/>
    <cellStyle name="常规 9 7 5 3" xfId="41157"/>
    <cellStyle name="常规 2 2 8 2 8" xfId="41158"/>
    <cellStyle name="检查单元格 2 2 3 2 2" xfId="41159"/>
    <cellStyle name="常规 5 2 8 2 2 2" xfId="41160"/>
    <cellStyle name="常规 2 2 2 2 2 2 2 3 4" xfId="41161"/>
    <cellStyle name="常规 11 6 7 2 2" xfId="41162"/>
    <cellStyle name="常规 7 2 3 9 2" xfId="41163"/>
    <cellStyle name="汇总 2 3 3 2 3" xfId="41164"/>
    <cellStyle name="常规 6 5 2 3 2 2 4 2" xfId="41165"/>
    <cellStyle name="强调文字颜色 3 2 2 2 8 2 2" xfId="41166"/>
    <cellStyle name="常规 2 3 2 2 3 5 2" xfId="41167"/>
    <cellStyle name="强调文字颜色 4 2 2 10 2" xfId="41168"/>
    <cellStyle name="常规 8 2 2 3 5 2" xfId="41169"/>
    <cellStyle name="强调文字颜色 4 2 5 5 2" xfId="41170"/>
    <cellStyle name="常规 2 5 5 2 2 2" xfId="41171"/>
    <cellStyle name="强调文字颜色 1 2 2 2 3 5 2" xfId="41172"/>
    <cellStyle name="常规 8 2 2 5 2" xfId="41173"/>
    <cellStyle name="强调文字颜色 4 2 2 12" xfId="41174"/>
    <cellStyle name="汇总 2 2 4 3 3" xfId="41175"/>
    <cellStyle name="强调文字颜色 4 2 7 2" xfId="41176"/>
    <cellStyle name="常规 4 2 3 2 2 8" xfId="41177"/>
    <cellStyle name="强调文字颜色 5 2 2 3 4 2" xfId="41178"/>
    <cellStyle name="常规 8 2 10 3" xfId="41179"/>
    <cellStyle name="常规 6 6 4 2 8" xfId="41180"/>
    <cellStyle name="输出 2 3 3 3" xfId="41181"/>
    <cellStyle name="注释 2 3 2 3 2" xfId="41182"/>
    <cellStyle name="常规 7 3 2 4 3 2 2" xfId="41183"/>
    <cellStyle name="强调文字颜色 5 2 2 2 3 4 3" xfId="41184"/>
    <cellStyle name="常规 8 5 5 6 3" xfId="41185"/>
    <cellStyle name="警告文本 3 2" xfId="41186"/>
    <cellStyle name="强调文字颜色 5 2 6 5 2" xfId="41187"/>
    <cellStyle name="强调文字颜色 1 2 2 4 3 2 2" xfId="41188"/>
    <cellStyle name="检查单元格 2 2 3 4 2 2" xfId="41189"/>
    <cellStyle name="输入 2 10" xfId="41190"/>
    <cellStyle name="常规 6 9 6 5 2" xfId="41191"/>
    <cellStyle name="常规 7 2 3 3 3" xfId="41192"/>
    <cellStyle name="常规 3 2 2 3 3 3 2 3" xfId="41193"/>
    <cellStyle name="常规 4 5 2 2 2 2" xfId="41194"/>
    <cellStyle name="常规 9 2 2 3 5 2 2" xfId="41195"/>
    <cellStyle name="常规 6 7 2 2 9 2" xfId="41196"/>
    <cellStyle name="常规 21 2 6 5" xfId="41197"/>
    <cellStyle name="注释 2" xfId="41198"/>
    <cellStyle name="常规 8 2 6 5 2 2" xfId="41199"/>
    <cellStyle name="常规 8 2 3 7" xfId="41200"/>
    <cellStyle name="常规 2 8 3 4 2 3" xfId="41201"/>
    <cellStyle name="常规 7 2 4 4 6" xfId="41202"/>
    <cellStyle name="强调文字颜色 4 2 2 6 2 2" xfId="41203"/>
    <cellStyle name="常规 3 2 5 3 4 2" xfId="41204"/>
    <cellStyle name="常规 6 4 4 2 7" xfId="41205"/>
    <cellStyle name="常规 2 8 2 6 3" xfId="41206"/>
    <cellStyle name="适中 2 2 2 6" xfId="41207"/>
    <cellStyle name="常规 2 3 2 5 4 2 2" xfId="41208"/>
    <cellStyle name="常规 7 2 9 4 3" xfId="41209"/>
    <cellStyle name="检查单元格 2 2 3 4" xfId="41210"/>
    <cellStyle name="常规 9 2 3 2 2 5 3" xfId="41211"/>
    <cellStyle name="常规 9 2 5 4" xfId="41212"/>
    <cellStyle name="常规 3 3 3 3 2 7" xfId="41213"/>
    <cellStyle name="常规 3 2 2 2 2 2 3 6" xfId="41214"/>
    <cellStyle name="常规 7 4 4 2 6 2" xfId="41215"/>
    <cellStyle name="常规 2 2 3 2 3 8 2" xfId="41216"/>
    <cellStyle name="常规 2 2 2 5 2 4 2 2" xfId="41217"/>
    <cellStyle name="检查单元格 2 2 3 4 3" xfId="41218"/>
    <cellStyle name="强调文字颜色 5 2 2 3 4" xfId="41219"/>
    <cellStyle name="常规 36 3 6 2" xfId="41220"/>
    <cellStyle name="常规 7 2 7 4 2 2" xfId="41221"/>
    <cellStyle name="强调文字颜色 2 2 3 2 2 2" xfId="41222"/>
    <cellStyle name="常规 8 6 3 3 2 2" xfId="41223"/>
    <cellStyle name="输入 2 2 3 5" xfId="41224"/>
    <cellStyle name="常规 2 3 3 5 3 5" xfId="41225"/>
    <cellStyle name="常规 5 3 6 4 2 2" xfId="41226"/>
    <cellStyle name="常规 7 5 2 8 2" xfId="41227"/>
    <cellStyle name="强调文字颜色 6 2 2 2 8 3" xfId="41228"/>
    <cellStyle name="常规 3 5 2 3 3 2 2" xfId="41229"/>
    <cellStyle name="常规 4 2 2 3 2 3 2 3" xfId="41230"/>
    <cellStyle name="注释 2 2 2 2 2 3" xfId="41231"/>
    <cellStyle name="强调文字颜色 5 2 2 4 3" xfId="41232"/>
    <cellStyle name="强调文字颜色 6 2 4 3" xfId="41233"/>
    <cellStyle name="常规 6 6 4" xfId="41234"/>
    <cellStyle name="常规 5 2 2 2 2 4 3" xfId="41235"/>
    <cellStyle name="常规 7 4 2 3 4 2 2" xfId="41236"/>
    <cellStyle name="警告文本 2 4 2 3" xfId="41237"/>
    <cellStyle name="常规 12 3 9" xfId="41238"/>
    <cellStyle name="强调文字颜色 5 2 3 3 4 2" xfId="41239"/>
    <cellStyle name="常规 6 4 3 3" xfId="41240"/>
    <cellStyle name="常规 2 6 5 6 2" xfId="41241"/>
    <cellStyle name="常规 6 6 3 2 2 3" xfId="41242"/>
    <cellStyle name="常规 4 3 3 4 2" xfId="41243"/>
    <cellStyle name="强调文字颜色 2 2 3 2 2 3" xfId="41244"/>
    <cellStyle name="警告文本 2 7 2" xfId="41245"/>
    <cellStyle name="常规 2 2 8 4 4" xfId="41246"/>
    <cellStyle name="常规 30 7 2 2 2" xfId="41247"/>
    <cellStyle name="输出 2 3 4 2" xfId="41248"/>
    <cellStyle name="常规 6 3 2 2 4 4 3" xfId="41249"/>
    <cellStyle name="常规 9 2 3 2 4 2 2 2" xfId="41250"/>
    <cellStyle name="常规 7 3 3 4 10" xfId="41251"/>
    <cellStyle name="常规 4 6 2 7 3" xfId="41252"/>
    <cellStyle name="常规 7 3 4 5 2 2" xfId="41253"/>
    <cellStyle name="检查单元格 2 2 2 3 5 2" xfId="41254"/>
    <cellStyle name="强调文字颜色 2 2 2 2 2 4 2" xfId="41255"/>
    <cellStyle name="常规 13 4 2 5" xfId="41256"/>
    <cellStyle name="常规 7 3 2 2 2 2 4 2 2" xfId="41257"/>
    <cellStyle name="常规 8 2 3 2 2 3 4 2" xfId="41258"/>
    <cellStyle name="注释 2 4 2 3" xfId="41259"/>
    <cellStyle name="常规 28 8 2 2" xfId="41260"/>
    <cellStyle name="强调文字颜色 4 2 6 2 2 2" xfId="41261"/>
    <cellStyle name="常规 3 3 4 2 5 3" xfId="41262"/>
    <cellStyle name="常规 8 3 2 3 3 2 2" xfId="41263"/>
    <cellStyle name="常规 9 3 3 5 2 2" xfId="41264"/>
    <cellStyle name="常规 2 5 6 3 3" xfId="41265"/>
    <cellStyle name="强调文字颜色 5 2 3 9 2" xfId="41266"/>
    <cellStyle name="链接单元格 2 4 2" xfId="41267"/>
    <cellStyle name="强调文字颜色 5 2 5 5" xfId="41268"/>
    <cellStyle name="强调文字颜色 5 2 2 9 2 2" xfId="41269"/>
    <cellStyle name="千位分隔" xfId="41270" builtinId="3"/>
    <cellStyle name="强调文字颜色 3 2 8 2 2" xfId="41271"/>
    <cellStyle name="常规 5 4 7" xfId="41272"/>
    <cellStyle name="强调文字颜色 5 2 3 2" xfId="41273"/>
    <cellStyle name="常规 25 2 3 3 3" xfId="41274"/>
    <cellStyle name="常规 30 2 3 3 3" xfId="41275"/>
    <cellStyle name="强调文字颜色 5 2 3 2 3 2 2" xfId="41276"/>
    <cellStyle name="强调文字颜色 5 2 3 2 4 3" xfId="41277"/>
    <cellStyle name="常规 7 3 3 2 2" xfId="41278"/>
    <cellStyle name="常规 9 3 3 7 2 2" xfId="41279"/>
    <cellStyle name="常规 3 4 2 2" xfId="41280"/>
    <cellStyle name="输出 2 4 3 3" xfId="41281"/>
    <cellStyle name="常规 6 9 4 7 2" xfId="41282"/>
    <cellStyle name="常规 7 5 2 5" xfId="41283"/>
    <cellStyle name="强调文字颜色 6 2 6 5" xfId="41284"/>
    <cellStyle name="常规 5 2 2 2 3 2 2" xfId="41285"/>
    <cellStyle name="常规 9 7 6 3" xfId="41286"/>
    <cellStyle name="强调文字颜色 5 2 3 3 4" xfId="41287"/>
    <cellStyle name="常规 9 2 4 2 6 3" xfId="41288"/>
    <cellStyle name="常规 6 6 3 3 7" xfId="41289"/>
    <cellStyle name="常规 6 4 3 3 2" xfId="41290"/>
    <cellStyle name="强调文字颜色 6 2 6 3 2" xfId="41291"/>
    <cellStyle name="强调文字颜色 5 2 3 3 4 3" xfId="41292"/>
    <cellStyle name="常规 6 5 3 3 3 5" xfId="41293"/>
    <cellStyle name="常规 9 6 3 4" xfId="41294"/>
    <cellStyle name="常规 6 8 2 2 3 2 2 2" xfId="41295"/>
    <cellStyle name="强调文字颜色 5 2 3 3 5" xfId="41296"/>
    <cellStyle name="汇总 2 4 2 2 2" xfId="41297"/>
    <cellStyle name="常规 8 2 3 3 2 4 3" xfId="41298"/>
    <cellStyle name="强调文字颜色 5 2 3 5" xfId="41299"/>
    <cellStyle name="常规 6 4 2 2 7 2 2" xfId="41300"/>
    <cellStyle name="60% - 强调文字颜色 1" xfId="41301" builtinId="32"/>
    <cellStyle name="强调文字颜色 5 2 3 5 2 2" xfId="41302"/>
    <cellStyle name="常规 7 2 3 4 2 3 3 2" xfId="41303"/>
    <cellStyle name="常规 9 5 4 3 3" xfId="41304"/>
    <cellStyle name="常规 25 2 2 3 3" xfId="41305"/>
    <cellStyle name="常规 30 2 2 3 3" xfId="41306"/>
    <cellStyle name="强调文字颜色 5 2 3 2 2 2 2" xfId="41307"/>
    <cellStyle name="常规 7 4 4 7 2" xfId="41308"/>
    <cellStyle name="强调文字颜色 4 2 2 8 2" xfId="41309"/>
    <cellStyle name="常规 3 7 2 7 2" xfId="41310"/>
    <cellStyle name="常规 39 2 3 5" xfId="41311"/>
    <cellStyle name="常规 44 2 3 5" xfId="41312"/>
    <cellStyle name="常规 7 2 2 5 2" xfId="41313"/>
    <cellStyle name="强调文字颜色 5 2 3 2 2 3" xfId="41314"/>
    <cellStyle name="强调文字颜色 5 2 4 4 3" xfId="41315"/>
    <cellStyle name="常规 8 2 2 2 3 3" xfId="41316"/>
    <cellStyle name="强调文字颜色 2 2 4 3 2 2" xfId="41317"/>
    <cellStyle name="链接单元格 2 2 2 4 2 2" xfId="41318"/>
    <cellStyle name="常规 6 6 3 9" xfId="41319"/>
    <cellStyle name="常规 4 2 3 2 2 3 3 2 2" xfId="41320"/>
    <cellStyle name="常规 9 8 4 3" xfId="41321"/>
    <cellStyle name="常规 3 7 3 2 2 2 2" xfId="41322"/>
    <cellStyle name="常规 15 5 8" xfId="41323"/>
    <cellStyle name="常规 2 4 6 3" xfId="41324"/>
    <cellStyle name="常规 6 5 4 3 2 2 2" xfId="41325"/>
    <cellStyle name="强调文字颜色 1 2 8" xfId="41326"/>
    <cellStyle name="常规 7 2 9 3 3" xfId="41327"/>
    <cellStyle name="常规 5 5 3 3 3 2 2" xfId="41328"/>
    <cellStyle name="常规 8 2 3 6 2 2" xfId="41329"/>
    <cellStyle name="常规 7 2 2 4 3 4 2" xfId="41330"/>
    <cellStyle name="常规 2 6 5 7 2" xfId="41331"/>
    <cellStyle name="常规 6 6 3 2 3 3" xfId="41332"/>
    <cellStyle name="常规 7 2 3 5 2 4 3" xfId="41333"/>
    <cellStyle name="强调文字颜色 3 2 3 8 2 2" xfId="41334"/>
    <cellStyle name="常规 2 3 2 3 2 2 4 2" xfId="41335"/>
    <cellStyle name="常规 7 4 3 2 3 4 2 3" xfId="41336"/>
    <cellStyle name="好 2 4 8 2 2" xfId="41337"/>
    <cellStyle name="适中 2 6 2" xfId="41338"/>
    <cellStyle name="强调文字颜色 5 2 3 4 2 2" xfId="41339"/>
    <cellStyle name="强调文字颜色 2 2 3 5" xfId="41340"/>
    <cellStyle name="常规 7 4 2 3 4 3" xfId="41341"/>
    <cellStyle name="计算 2 7" xfId="41342"/>
    <cellStyle name="常规 4 11" xfId="41343"/>
    <cellStyle name="常规 6 4 3 2 7 3" xfId="41344"/>
    <cellStyle name="常规 2 5 3 2 7" xfId="41345"/>
    <cellStyle name="常规 5 5 5 4 2 2" xfId="41346"/>
    <cellStyle name="常规 7 2 6 2 2 4 3" xfId="41347"/>
    <cellStyle name="强调文字颜色 6 2 2 2 5 2 2" xfId="41348"/>
    <cellStyle name="常规 2 6 3 7 3" xfId="41349"/>
    <cellStyle name="常规 9 2 3 3 2 2 3" xfId="41350"/>
    <cellStyle name="强调文字颜色 6 2 2 2 6 2" xfId="41351"/>
    <cellStyle name="常规 4 3 2 2 7 2" xfId="41352"/>
    <cellStyle name="警告文本 2 2 2 3 3" xfId="41353"/>
    <cellStyle name="常规 8 5" xfId="41354"/>
    <cellStyle name="强调文字颜色 6 2 2 2 8" xfId="41355"/>
    <cellStyle name="常规 5 2 2 2 2 3 2 2" xfId="41356"/>
    <cellStyle name="常规 7 3 4 3 4 3" xfId="41357"/>
    <cellStyle name="常规 9 6 3 4 2 2" xfId="41358"/>
    <cellStyle name="强调文字颜色 6 2 2 2 9 2 2" xfId="41359"/>
    <cellStyle name="警告文本 2 4 4 2 2" xfId="41360"/>
    <cellStyle name="常规 9 2 2 2 2 5 2 2" xfId="41361"/>
    <cellStyle name="常规 6 7 2 2 10" xfId="41362"/>
    <cellStyle name="常规 37 2 3 3 2 2" xfId="41363"/>
    <cellStyle name="常规 42 2 3 3 2 2" xfId="41364"/>
    <cellStyle name="常规 8 3 4 3" xfId="41365"/>
    <cellStyle name="常规 2 6 4 3 3 2 2" xfId="41366"/>
    <cellStyle name="检查单元格 2 2 6 2" xfId="41367"/>
    <cellStyle name="常规 6 4 3 2 3 3 2" xfId="41368"/>
    <cellStyle name="常规 9 2 2 3 3" xfId="41369"/>
    <cellStyle name="强调文字颜色 6 2 2 4 2 2" xfId="41370"/>
    <cellStyle name="注释 2 2 2" xfId="41371"/>
    <cellStyle name="强调文字颜色 6 2 3" xfId="41372"/>
    <cellStyle name="常规 4 2 10 2 2" xfId="41373"/>
    <cellStyle name="常规 15 5 2 5 3" xfId="41374"/>
    <cellStyle name="常规 3 3 2 3 4 3" xfId="41375"/>
    <cellStyle name="常规 6 5 4 2 6 2" xfId="41376"/>
    <cellStyle name="常规 38 2 5 3" xfId="41377"/>
    <cellStyle name="常规 43 2 5 3" xfId="41378"/>
    <cellStyle name="强调文字颜色 2 2 3 3 4" xfId="41379"/>
    <cellStyle name="常规 2 2 6 4 9" xfId="41380"/>
    <cellStyle name="常规 9 2 10 3" xfId="41381"/>
    <cellStyle name="常规 2 2 7 2 6" xfId="41382"/>
    <cellStyle name="强调文字颜色 6 2 3 2" xfId="41383"/>
    <cellStyle name="常规 6 9 4" xfId="41384"/>
    <cellStyle name="常规 9 7 3 3 3" xfId="41385"/>
    <cellStyle name="常规 5 5 2 4 2" xfId="41386"/>
    <cellStyle name="注释 2 2 11" xfId="41387"/>
    <cellStyle name="常规 9 2 2 7" xfId="41388"/>
    <cellStyle name="常规 3 9 5 7" xfId="41389"/>
    <cellStyle name="常规 9 3 4 3" xfId="41390"/>
    <cellStyle name="强调文字颜色 5 2 3 2 2" xfId="41391"/>
    <cellStyle name="常规 7 2 5 3 2 4 3" xfId="41392"/>
    <cellStyle name="常规 6 12 10 2" xfId="41393"/>
    <cellStyle name="输入 2 2 3 2" xfId="41394"/>
    <cellStyle name="常规 7 2 3 4 2 3 2 2" xfId="41395"/>
    <cellStyle name="常规 7 3 2 3 2 3 3 2 3" xfId="41396"/>
    <cellStyle name="常规 2 2 2 2 6 6" xfId="41397"/>
    <cellStyle name="常规 4 2 4 9" xfId="41398"/>
    <cellStyle name="常规 7 3 2 3 2 3 3 2 2" xfId="41399"/>
    <cellStyle name="常规 7 3 4 2" xfId="41400"/>
    <cellStyle name="常规 7 2 5 9 2" xfId="41401"/>
    <cellStyle name="常规 3 3 3 3 5 2 2" xfId="41402"/>
    <cellStyle name="计算 2 4 5 2" xfId="41403"/>
    <cellStyle name="好 3 5 3" xfId="41404"/>
    <cellStyle name="常规 6 5 4 2 3 2 2" xfId="41405"/>
    <cellStyle name="常规 6 3 2 2 4 2 2" xfId="41406"/>
    <cellStyle name="强调文字颜色 5 2 3 2 3 3" xfId="41407"/>
    <cellStyle name="常规 3 11 4 2" xfId="41408"/>
    <cellStyle name="常规 7 3 3 2 4 4 3" xfId="41409"/>
    <cellStyle name="常规 4 2 2 2 5" xfId="41410"/>
    <cellStyle name="常规 7 3 2 4 4 2 2" xfId="41411"/>
    <cellStyle name="常规 12 2 9" xfId="41412"/>
    <cellStyle name="强调文字颜色 5 2 3 3 3 2" xfId="41413"/>
    <cellStyle name="40% - 强调文字颜色 2 11 2" xfId="41414"/>
    <cellStyle name="常规 4 2 2 2 6" xfId="41415"/>
    <cellStyle name="20% - 强调文字颜色 6 2 6 2 3" xfId="41416"/>
    <cellStyle name="强调文字颜色 6 2 5 3" xfId="41417"/>
    <cellStyle name="常规 36 4 5 2" xfId="41418"/>
    <cellStyle name="常规 41 4 5 2" xfId="41419"/>
    <cellStyle name="检查单元格 2 3 2 5" xfId="41420"/>
    <cellStyle name="常规 2 2 4 3 3 5 3" xfId="41421"/>
    <cellStyle name="常规 9 2 2 2 4 2" xfId="41422"/>
    <cellStyle name="常规 6 10 4 2 4 3" xfId="41423"/>
    <cellStyle name="链接单元格 2 10" xfId="41424"/>
    <cellStyle name="常规 7 2 3 6 2" xfId="41425"/>
    <cellStyle name="常规 4 2 2 6 4 3" xfId="41426"/>
    <cellStyle name="常规 8 3 3 2 2 2 2 2" xfId="41427"/>
    <cellStyle name="输出 2 4 3 2" xfId="41428"/>
    <cellStyle name="常规 6 7 2 6" xfId="41429"/>
    <cellStyle name="强调文字颜色 6 2 5 5 2" xfId="41430"/>
    <cellStyle name="常规 6 5 9 2 2" xfId="41431"/>
    <cellStyle name="强调文字颜色 5 2 3 3 5 2" xfId="41432"/>
    <cellStyle name="常规 2 5 3 2 2 3" xfId="41433"/>
    <cellStyle name="常规 4 2 2 4 6" xfId="41434"/>
    <cellStyle name="常规 2 3 5 2 7" xfId="41435"/>
    <cellStyle name="常规 26 4 2 2 2" xfId="41436"/>
    <cellStyle name="常规 31 4 2 2 2" xfId="41437"/>
    <cellStyle name="常规 5 5 3 6 2 2" xfId="41438"/>
    <cellStyle name="强调文字颜色 6 2 7 3" xfId="41439"/>
    <cellStyle name="常规 7 2 7 5 2 2" xfId="41440"/>
    <cellStyle name="强调文字颜色 2 2 3 3 2 2" xfId="41441"/>
    <cellStyle name="常规 2 2 9 2 2 5 2" xfId="41442"/>
    <cellStyle name="常规 8 3 2 2" xfId="41443"/>
    <cellStyle name="常规 5 2 3 5 3 2" xfId="41444"/>
    <cellStyle name="适中 2 4 2 2 2" xfId="41445"/>
    <cellStyle name="适中 2 12" xfId="41446"/>
    <cellStyle name="常规 7 6 2 3 4 2 2" xfId="41447"/>
    <cellStyle name="常规 6 6 4 2 7" xfId="41448"/>
    <cellStyle name="常规 6 16 4" xfId="41449"/>
    <cellStyle name="常规 56 2 2 4 2" xfId="41450"/>
    <cellStyle name="常规 7 3 4 3 5 3" xfId="41451"/>
    <cellStyle name="常规 6 4 4 2 3 2 2" xfId="41452"/>
    <cellStyle name="常规 6 5 2 2 2 2 6 2 2" xfId="41453"/>
    <cellStyle name="常规 7 2 4 9 2" xfId="41454"/>
    <cellStyle name="常规 7 3 3 4 4 2 2" xfId="41455"/>
    <cellStyle name="常规 3 3 2 2 2 2 3" xfId="41456"/>
    <cellStyle name="60% - 强调文字颜色 2 2 2 4" xfId="41457"/>
    <cellStyle name="常规 7 8 3 5 2 3" xfId="41458"/>
    <cellStyle name="适中 2 2 2 3" xfId="41459"/>
    <cellStyle name="常规 7 2 2 2 8" xfId="41460"/>
    <cellStyle name="输入 2 11 2" xfId="41461"/>
    <cellStyle name="注释 2 5 2 2 2" xfId="41462"/>
    <cellStyle name="常规 9 3 3 4 3 2" xfId="41463"/>
    <cellStyle name="60% - 强调文字颜色 3" xfId="41464" builtinId="40"/>
    <cellStyle name="常规 7 2 4 3 2 4 2" xfId="41465"/>
    <cellStyle name="解释性文本 2 6" xfId="41466"/>
    <cellStyle name="常规 2 7 3 3 4 2 2" xfId="41467"/>
    <cellStyle name="强调文字颜色 4 2 2 8 3" xfId="41468"/>
    <cellStyle name="强调文字颜色 3 2 2 2 2 2 3" xfId="41469"/>
    <cellStyle name="常规 7 2 6 4 4" xfId="41470"/>
    <cellStyle name="适中 2 2 3 5 2" xfId="41471"/>
    <cellStyle name="适中 2 2 4 2 3" xfId="41472"/>
    <cellStyle name="常规 8 2 3 3 2 3" xfId="41473"/>
    <cellStyle name="常规 6 4 2 2 5 4" xfId="41474"/>
    <cellStyle name="适中 2 2 4 3 2" xfId="41475"/>
    <cellStyle name="常规 6 4 2 2 5 5" xfId="41476"/>
    <cellStyle name="适中 2 2 4 3 3" xfId="41477"/>
    <cellStyle name="常规 6 7 2 2 2 2 4 2" xfId="41478"/>
    <cellStyle name="常规 9 4 2 4 2" xfId="41479"/>
    <cellStyle name="常规 6 4 4 2 3 3" xfId="41480"/>
    <cellStyle name="常规 8 3 2 7" xfId="41481"/>
    <cellStyle name="常规 4 4 2 2 4 2" xfId="41482"/>
    <cellStyle name="40% - 强调文字颜色 2 2 2 8 2" xfId="41483"/>
    <cellStyle name="输入 2 2 2 3 2" xfId="41484"/>
    <cellStyle name="输入 2 2 7" xfId="41485"/>
    <cellStyle name="解释性文本 2 2 2 3 6" xfId="41486"/>
    <cellStyle name="常规 7 4 6" xfId="41487"/>
    <cellStyle name="常规 46 2 3 5" xfId="41488"/>
    <cellStyle name="常规 51 2 3 5" xfId="41489"/>
    <cellStyle name="常规 3 9 2 7 2" xfId="41490"/>
    <cellStyle name="常规 7 5 2 2 5 2" xfId="41491"/>
    <cellStyle name="输入 2 2 7 2" xfId="41492"/>
    <cellStyle name="常规 7 6 9 2 3" xfId="41493"/>
    <cellStyle name="输出 2 2 9" xfId="41494"/>
    <cellStyle name="常规 6 4 4 2 4 3" xfId="41495"/>
    <cellStyle name="常规 8 3 3 7" xfId="41496"/>
    <cellStyle name="输入 2 2 2 4 2" xfId="41497"/>
    <cellStyle name="强调文字颜色 1 2 2 2 3 4 2 2" xfId="41498"/>
    <cellStyle name="警告文本 2 3" xfId="41499"/>
    <cellStyle name="常规 6 3 2 2 3 2 3 2 2" xfId="41500"/>
    <cellStyle name="强调文字颜色 2 2 3 2 4 2" xfId="41501"/>
    <cellStyle name="适中 2 2 4 5 2" xfId="41502"/>
    <cellStyle name="检查单元格 2 2 2 3 3 3" xfId="41503"/>
    <cellStyle name="常规 7 7 2 2 3 3" xfId="41504"/>
    <cellStyle name="注释 2 4 3" xfId="41505"/>
    <cellStyle name="常规 7 3 2 2 2 5" xfId="41506"/>
    <cellStyle name="适中 2 3 2 2" xfId="41507"/>
    <cellStyle name="常规 6 4 3 2 3 2 2 2" xfId="41508"/>
    <cellStyle name="常规 9 2 2 2 3 2" xfId="41509"/>
    <cellStyle name="常规 6 2 2 2 2 3 5 2" xfId="41510"/>
    <cellStyle name="注释 2 5 3 2" xfId="41511"/>
    <cellStyle name="常规 7 5 6 4 3" xfId="41512"/>
    <cellStyle name="常规 7 2 3 4 4 3 3" xfId="41513"/>
    <cellStyle name="常规 3 7 3 5 2" xfId="41514"/>
    <cellStyle name="检查单元格 2 2 2 6 3" xfId="41515"/>
    <cellStyle name="汇总 2 2 2 3" xfId="41516"/>
    <cellStyle name="适中 2 4 2" xfId="41517"/>
    <cellStyle name="常规 4 3 3 4 2 2" xfId="41518"/>
    <cellStyle name="注释 2 6 6" xfId="41519"/>
    <cellStyle name="常规 7 4 3 11" xfId="41520"/>
    <cellStyle name="输入 2 3 2 2" xfId="41521"/>
    <cellStyle name="常规 15 2 4 3 4 2" xfId="41522"/>
    <cellStyle name="常规 4 2 2 2 8 2" xfId="41523"/>
    <cellStyle name="注释 2 6 4" xfId="41524"/>
    <cellStyle name="常规 6 3 2 3 2 6 2" xfId="41525"/>
    <cellStyle name="常规 7 2 3 4 3 4 2 3" xfId="41526"/>
    <cellStyle name="适中 2 4 3" xfId="41527"/>
    <cellStyle name="常规 6 9 3 2 2 2 2" xfId="41528"/>
    <cellStyle name="常规 7 3 2 3 4 5 2" xfId="41529"/>
    <cellStyle name="常规 6 4 2 3 2 2 6" xfId="41530"/>
    <cellStyle name="常规 17 3 2 2 2 3" xfId="41531"/>
    <cellStyle name="常规 22 3 2 2 2 3" xfId="41532"/>
    <cellStyle name="常规 9 5 3 7" xfId="41533"/>
    <cellStyle name="常规 2 3 3 4 3 2 2" xfId="41534"/>
    <cellStyle name="注释 11 2" xfId="41535"/>
    <cellStyle name="适中 2 6" xfId="41536"/>
    <cellStyle name="常规 6 7 2 3 3 2" xfId="41537"/>
    <cellStyle name="常规 3 9 4 6 3" xfId="41538"/>
    <cellStyle name="常规 7 4 3 2 2 5 2 3" xfId="41539"/>
    <cellStyle name="常规 3 3 2 6 4 2" xfId="41540"/>
    <cellStyle name="常规 55 3 3" xfId="41541"/>
    <cellStyle name="常规 60 3 3" xfId="41542"/>
    <cellStyle name="常规 3 3 4 2 3 2 2 2" xfId="41543"/>
    <cellStyle name="常规 9 2 2 2 2 6 2 2" xfId="41544"/>
    <cellStyle name="注释 2 3 8 2 2" xfId="41545"/>
    <cellStyle name="注释 2 3 12" xfId="41546"/>
    <cellStyle name="常规 9 2 2 3 4 3" xfId="41547"/>
    <cellStyle name="强调文字颜色 6 2 2 2 2 2 2 2" xfId="41548"/>
    <cellStyle name="常规 8 3 3 4" xfId="41549"/>
    <cellStyle name="强调文字颜色 3 2 2 12" xfId="41550"/>
    <cellStyle name="常规 6 5 4 2 3 3 2 2" xfId="41551"/>
    <cellStyle name="汇总 2 3 6 2 2" xfId="41552"/>
    <cellStyle name="常规 8 2 2 3 4 3" xfId="41553"/>
    <cellStyle name="强调文字颜色 5 2 2 6 2 2" xfId="41554"/>
    <cellStyle name="常规 7 3 3 3 9 2 3" xfId="41555"/>
    <cellStyle name="常规 6 5 9 2" xfId="41556"/>
    <cellStyle name="常规 7 2 4 2 4" xfId="41557"/>
    <cellStyle name="强调文字颜色 5 2 5 5 2" xfId="41558"/>
    <cellStyle name="常规 6 4 4 2 3 3 2" xfId="41559"/>
    <cellStyle name="常规 3 2 6 3 3 2" xfId="41560"/>
    <cellStyle name="输出 2 5 3 3" xfId="41561"/>
    <cellStyle name="常规 6 4 2 2 2 2 2" xfId="41562"/>
    <cellStyle name="常规 7 3 6 2" xfId="41563"/>
    <cellStyle name="强调文字颜色 3 2 2 2 4" xfId="41564"/>
    <cellStyle name="常规 8 2 3 4 2" xfId="41565"/>
    <cellStyle name="强调文字颜色 6 2 3 8 2" xfId="41566"/>
    <cellStyle name="输入 2 10 2" xfId="41567"/>
    <cellStyle name="常规 3 2 2 5 2 5 2 2" xfId="41568"/>
    <cellStyle name="常规 9 2 3 2 2 3 3 2 2" xfId="41569"/>
    <cellStyle name="强调文字颜色 5 2 3 6 2" xfId="41570"/>
    <cellStyle name="输出 2 3 4 3" xfId="41571"/>
    <cellStyle name="常规 9 4 3 4 2 2" xfId="41572"/>
    <cellStyle name="常规 9 4 2 2 4" xfId="41573"/>
    <cellStyle name="强调文字颜色 3 2 2 2 8 3" xfId="41574"/>
    <cellStyle name="好 2 5 8" xfId="41575"/>
    <cellStyle name="常规 7 3 3 2 5" xfId="41576"/>
    <cellStyle name="常规 15 2 3 2 2 2 2 2" xfId="41577"/>
    <cellStyle name="常规 6 4 5 2 3 2 2" xfId="41578"/>
    <cellStyle name="常规 6 4 2 2 10" xfId="41579"/>
    <cellStyle name="常规 21 2 6 2 3" xfId="41580"/>
    <cellStyle name="常规 7 4 4 8 2 2" xfId="41581"/>
    <cellStyle name="常规 2 4 2 2 2 8" xfId="41582"/>
    <cellStyle name="警告文本 2 11" xfId="41583"/>
    <cellStyle name="常规 8 3 3 8" xfId="41584"/>
    <cellStyle name="常规 6 9 2 2 4 2 2" xfId="41585"/>
    <cellStyle name="输入 2 2 2 4 3" xfId="41586"/>
    <cellStyle name="常规 6 2 2 3 4" xfId="41587"/>
    <cellStyle name="常规 2 9 4 4 2 2" xfId="41588"/>
    <cellStyle name="常规 22 7 7" xfId="41589"/>
    <cellStyle name="强调文字颜色 5 2 6 4 3" xfId="41590"/>
    <cellStyle name="常规 7 4 2 4 2 2 2" xfId="41591"/>
    <cellStyle name="常规 4 2 4 2 3 3 3" xfId="41592"/>
    <cellStyle name="常规 3 9 2 8 2" xfId="41593"/>
    <cellStyle name="常规 7 5 2 2 6 2" xfId="41594"/>
    <cellStyle name="常规 2 3 3 2 2 6" xfId="41595"/>
    <cellStyle name="汇总 2 3 4 2 2" xfId="41596"/>
    <cellStyle name="注释 2 2 2 10 2" xfId="41597"/>
    <cellStyle name="链接单元格 2 2 9" xfId="41598"/>
    <cellStyle name="常规 36 7 2 2" xfId="41599"/>
    <cellStyle name="常规 41 7 2 2" xfId="41600"/>
    <cellStyle name="常规 8 4 2 3" xfId="41601"/>
    <cellStyle name="常规 7 4 2 3 2" xfId="41602"/>
    <cellStyle name="常规 2 3 5 2 3 3" xfId="41603"/>
    <cellStyle name="常规 2 4 2 5 6" xfId="41604"/>
    <cellStyle name="常规 8 2 3 2 2 7" xfId="41605"/>
    <cellStyle name="常规 6 3 3 7" xfId="41606"/>
    <cellStyle name="常规 9 3 3 4 2 3" xfId="41607"/>
    <cellStyle name="输入 2 5 4 2 2" xfId="41608"/>
    <cellStyle name="常规 9 6 2 3 2 3" xfId="41609"/>
    <cellStyle name="输入 2 2 7 2 2" xfId="41610"/>
    <cellStyle name="常规 10 2 2 4 2 6 2" xfId="41611"/>
    <cellStyle name="输入 2 2 9 3" xfId="41612"/>
    <cellStyle name="常规 8 3 3" xfId="41613"/>
    <cellStyle name="汇总 2 2 2 3 2" xfId="41614"/>
    <cellStyle name="常规 7 2 4 2 6" xfId="41615"/>
    <cellStyle name="常规 5 2 2 5 4 3" xfId="41616"/>
    <cellStyle name="常规 7 3 2 2 2 6 3" xfId="41617"/>
    <cellStyle name="常规 7 2 6 4 2 2" xfId="41618"/>
    <cellStyle name="常规 2 6 4 3 4 2 3" xfId="41619"/>
    <cellStyle name="检查单元格 2 3 6 3" xfId="41620"/>
    <cellStyle name="常规 7 4 3 6 2" xfId="41621"/>
    <cellStyle name="常规 6 5 4 2 3 2 2 2" xfId="41622"/>
    <cellStyle name="常规 3 3 3 5 2 2" xfId="41623"/>
    <cellStyle name="常规 7 4" xfId="41624"/>
    <cellStyle name="常规 7 2 5 5 5 2" xfId="41625"/>
    <cellStyle name="常规 7 5 2 3 2 2" xfId="41626"/>
    <cellStyle name="常规 37 3 5 3" xfId="41627"/>
    <cellStyle name="好 2 4 4" xfId="41628"/>
    <cellStyle name="常规 3 11 3 6" xfId="41629"/>
    <cellStyle name="检查单元格 2 3 5 2" xfId="41630"/>
    <cellStyle name="适中 2 2 3 3 2" xfId="41631"/>
    <cellStyle name="常规 6 6 8" xfId="41632"/>
    <cellStyle name="常规 3 3 2 4 5 2 2" xfId="41633"/>
    <cellStyle name="常规 7 2 3 2 2 2 2 3" xfId="41634"/>
    <cellStyle name="常规 6 5 3 2 2 2" xfId="41635"/>
    <cellStyle name="注释 2 3 11 2" xfId="41636"/>
    <cellStyle name="常规 7 5 5 5 2" xfId="41637"/>
    <cellStyle name="强调文字颜色 2 2 2 2 2 5" xfId="41638"/>
    <cellStyle name="常规 8 2 2 2 9" xfId="41639"/>
    <cellStyle name="常规 7 2 7 2 2 2 2" xfId="41640"/>
    <cellStyle name="常规 7 6 4 3 2 2" xfId="41641"/>
    <cellStyle name="输入 2 3 6" xfId="41642"/>
    <cellStyle name="常规 7 2 3 3 3 2 2" xfId="41643"/>
    <cellStyle name="常规 7 6 8 2 2" xfId="41644"/>
    <cellStyle name="常规 7 4 3 9" xfId="41645"/>
    <cellStyle name="解释性文本 2 2 2 2 6" xfId="41646"/>
    <cellStyle name="常规 7 2 3 5 2 3 3" xfId="41647"/>
    <cellStyle name="注释 2 2 2 11 2" xfId="41648"/>
    <cellStyle name="常规 3 3 3 5 6 2" xfId="41649"/>
    <cellStyle name="常规 39 2 5 3" xfId="41650"/>
    <cellStyle name="常规 44 2 5 3" xfId="41651"/>
    <cellStyle name="常规 8 2 3 3 2" xfId="41652"/>
    <cellStyle name="常规 4 4 2 2 7" xfId="41653"/>
    <cellStyle name="常规 2 2 3 3 3 6 2 2" xfId="41654"/>
    <cellStyle name="20% - 强调文字颜色 6 2 2 11 2" xfId="41655"/>
    <cellStyle name="超链接" xfId="41656" builtinId="8"/>
    <cellStyle name="常规 7 2 3 4 2 3 4" xfId="41657"/>
    <cellStyle name="常规 2 2 4 3 3 3 3" xfId="41658"/>
    <cellStyle name="常规 9 2 2 2 2 2" xfId="41659"/>
    <cellStyle name="常规 2 2 4 4 3 3" xfId="41660"/>
    <cellStyle name="常规 80 2 2" xfId="41661"/>
    <cellStyle name="常规 75 2 2" xfId="41662"/>
    <cellStyle name="常规 7 8 3 3" xfId="41663"/>
    <cellStyle name="常规 9 3 2 3 2 3" xfId="41664"/>
    <cellStyle name="常规 5 5 8" xfId="41665"/>
    <cellStyle name="常规 47 6 3" xfId="41666"/>
    <cellStyle name="常规 52 6 3" xfId="41667"/>
    <cellStyle name="常规 3 3 2 3 7 2" xfId="41668"/>
    <cellStyle name="输出 2 3 3 2 2" xfId="41669"/>
    <cellStyle name="常规 7 5 3 2 4 2" xfId="41670"/>
    <cellStyle name="常规 47 2 2 5" xfId="41671"/>
    <cellStyle name="常规 52 2 2 5" xfId="41672"/>
    <cellStyle name="常规 7 2 2 3 3 2 2 2" xfId="41673"/>
    <cellStyle name="常规 8 3 2 2 2 2 3" xfId="41674"/>
    <cellStyle name="常规 10 6 3 5 2" xfId="41675"/>
    <cellStyle name="常规 19 4 3" xfId="41676"/>
    <cellStyle name="常规 24 4 3" xfId="41677"/>
    <cellStyle name="常规 9 3 2 4 2 3" xfId="41678"/>
    <cellStyle name="常规 15 2 2 3 4 2 2" xfId="41679"/>
    <cellStyle name="常规 9 7" xfId="41680"/>
    <cellStyle name="常规 4 2 4 5" xfId="41681"/>
    <cellStyle name="常规 8 2 2 3 2 2 5" xfId="41682"/>
    <cellStyle name="常规 6 7 4 8" xfId="41683"/>
    <cellStyle name="常规 7 5 3 4 2 2" xfId="41684"/>
    <cellStyle name="强调文字颜色 2 2 2 4 5 2" xfId="41685"/>
    <cellStyle name="输入 2 4 6" xfId="41686"/>
    <cellStyle name="常规 5 3 5 3 3" xfId="41687"/>
    <cellStyle name="常规 7 3 3 4 2 2 2" xfId="41688"/>
    <cellStyle name="常规 30 11 3" xfId="41689"/>
    <cellStyle name="常规 6 10 3 4 4" xfId="41690"/>
    <cellStyle name="常规 9 4 2 3 5" xfId="41691"/>
    <cellStyle name="常规 7 2 3 3 3 3 2" xfId="41692"/>
    <cellStyle name="输入 2 5 2" xfId="41693"/>
    <cellStyle name="常规 8 2 3 5 2 2" xfId="41694"/>
    <cellStyle name="注释 2 2 2 10 3" xfId="41695"/>
    <cellStyle name="常规 3 2 2 5 4 2 2" xfId="41696"/>
    <cellStyle name="常规 9 2 4 2 2 5" xfId="41697"/>
    <cellStyle name="常规 8 3 4" xfId="41698"/>
    <cellStyle name="常规 2 2 2 2 2 2 2 3 3 2" xfId="41699"/>
    <cellStyle name="常规 6 6 3 3 2 2 3 2" xfId="41700"/>
    <cellStyle name="常规 7 3 4 8 2 3" xfId="41701"/>
    <cellStyle name="常规 33 4 3 3" xfId="41702"/>
    <cellStyle name="常规 28 4 3 3" xfId="41703"/>
    <cellStyle name="40% - 强调文字颜色 5" xfId="41704" builtinId="47"/>
    <cellStyle name="常规 7 3 2 4 5 2" xfId="41705"/>
    <cellStyle name="常规 3 7 2 2 5" xfId="41706"/>
    <cellStyle name="常规 7 2 5 5 4 2 2" xfId="41707"/>
    <cellStyle name="常规 74" xfId="41708"/>
    <cellStyle name="常规 69" xfId="41709"/>
    <cellStyle name="常规 6 6 2 3 8" xfId="41710"/>
    <cellStyle name="常规 6 4 5 2 5 2" xfId="41711"/>
    <cellStyle name="常规 4 17" xfId="41712"/>
    <cellStyle name="常规 4 22" xfId="41713"/>
    <cellStyle name="常规 6 5 3 4 3 3 2 2" xfId="41714"/>
    <cellStyle name="常规 9 7 3 2 2 2" xfId="41715"/>
    <cellStyle name="常规 7 7 2 2 3" xfId="41716"/>
    <cellStyle name="常规 2 7 2 2 7" xfId="41717"/>
    <cellStyle name="强调文字颜色 5 2 2 7 2" xfId="41718"/>
    <cellStyle name="常规 4 2 2 3 2 3" xfId="41719"/>
    <cellStyle name="常规 6 9 3 2 5 3" xfId="41720"/>
    <cellStyle name="检查单元格 2 6 6" xfId="41721"/>
    <cellStyle name="常规 9 6 3 2 2 2" xfId="41722"/>
    <cellStyle name="常规 13 2 7" xfId="41723"/>
    <cellStyle name="好 2 2 2 6" xfId="41724"/>
    <cellStyle name="强调文字颜色 2 2 4 3" xfId="41725"/>
    <cellStyle name="常规 6 3 2 3 3 2" xfId="41726"/>
    <cellStyle name="常规 6 2 2 2 3 6 3" xfId="41727"/>
    <cellStyle name="注释 2 4" xfId="41728"/>
    <cellStyle name="常规 15 2 6 5 3" xfId="41729"/>
    <cellStyle name="常规 4 2 4 4 7" xfId="41730"/>
    <cellStyle name="输入 2 9" xfId="41731"/>
    <cellStyle name="常规 2 2 10 2 5" xfId="41732"/>
    <cellStyle name="常规 6 9 4 5 3" xfId="41733"/>
    <cellStyle name="常规 6 7 3 2 7 2" xfId="41734"/>
    <cellStyle name="常规 2 7 3 2 7" xfId="41735"/>
    <cellStyle name="强调文字颜色 5 2 3 7 2" xfId="41736"/>
    <cellStyle name="常规 6 4 3 2 3 2 2" xfId="41737"/>
    <cellStyle name="常规 9 2 2 2 3" xfId="41738"/>
    <cellStyle name="常规 15" xfId="41739"/>
    <cellStyle name="常规 20" xfId="41740"/>
    <cellStyle name="常规 6 6 2 2 4" xfId="41741"/>
    <cellStyle name="常规 9 4 2 2 4 2" xfId="41742"/>
    <cellStyle name="常规 2 2 3 4 2 2 2 3" xfId="41743"/>
    <cellStyle name="常规 7 8 3 3 2 2" xfId="41744"/>
    <cellStyle name="常规 6 4 2 2 8 2" xfId="41745"/>
    <cellStyle name="常规 6 4 3 2 4 2 2" xfId="41746"/>
    <cellStyle name="常规 6 6 3 3 2 2 2 3" xfId="41747"/>
    <cellStyle name="强调文字颜色 1 2 2 2 5 3" xfId="41748"/>
    <cellStyle name="常规 7 2 2 4 6 3" xfId="41749"/>
    <cellStyle name="常规 49 3 4 3" xfId="41750"/>
    <cellStyle name="常规 54 3 4 3" xfId="41751"/>
    <cellStyle name="常规 6 3 3 2 6" xfId="41752"/>
    <cellStyle name="常规 2 4 4 4 2 3" xfId="41753"/>
    <cellStyle name="常规 3 3 4 4 6" xfId="41754"/>
    <cellStyle name="常规 7 6 2 2 2 2" xfId="41755"/>
    <cellStyle name="常规 6 3 3 4 3 5" xfId="41756"/>
    <cellStyle name="常规 9 2 2 4 3 2 3" xfId="41757"/>
    <cellStyle name="常规 6 4 3 3 7 2" xfId="41758"/>
    <cellStyle name="常规 14 2 2 2 7" xfId="41759"/>
    <cellStyle name="常规 6 4 2 2 3 6 2" xfId="41760"/>
    <cellStyle name="强调文字颜色 4 2 8 3" xfId="41761"/>
    <cellStyle name="计算 2 4 3" xfId="41762"/>
    <cellStyle name="解释性文本 2 2 2 7 3" xfId="41763"/>
    <cellStyle name="常规 9 2 4 2 7" xfId="41764"/>
    <cellStyle name="常规 6 5 3 5 2" xfId="41765"/>
    <cellStyle name="常规 7 3 2 2 6 2 2" xfId="41766"/>
    <cellStyle name="常规 7 3 5 3" xfId="41767"/>
    <cellStyle name="常规 6 2 4 2 3 2 2" xfId="41768"/>
    <cellStyle name="常规 8 2 6 3 5" xfId="41769"/>
    <cellStyle name="常规 4 2 2 3 2 3 2 2" xfId="41770"/>
    <cellStyle name="注释 2 2 2 2 2 2" xfId="41771"/>
    <cellStyle name="常规 7 4 2 9" xfId="41772"/>
    <cellStyle name="常规 3 2 2 2 2 4 2 2 2" xfId="41773"/>
    <cellStyle name="强调文字颜色 2 2 2 6 2 2" xfId="41774"/>
    <cellStyle name="常规 2 6 7 2 3" xfId="41775"/>
    <cellStyle name="常规 6 5 4 4 2 2 2" xfId="41776"/>
    <cellStyle name="强调文字颜色 1 2 2 2 2" xfId="41777"/>
    <cellStyle name="常规 4 2 6 2 4 2 2" xfId="41778"/>
    <cellStyle name="注释 2 2 2 2 3 2 2" xfId="41779"/>
    <cellStyle name="输出 2 2 2 6" xfId="41780"/>
    <cellStyle name="常规 7 3 2 2 4 2 2 2" xfId="41781"/>
    <cellStyle name="输入 2 2 4 4 2 2" xfId="41782"/>
    <cellStyle name="输出 2 2 4" xfId="41783"/>
    <cellStyle name="常规 7 2 2 3 4 4" xfId="41784"/>
    <cellStyle name="好 3 2 2 3 3" xfId="41785"/>
    <cellStyle name="输入 2 10 2 2" xfId="41786"/>
    <cellStyle name="常规 6 2 2 2 3 6 2 2" xfId="41787"/>
    <cellStyle name="注释 2 3 2" xfId="41788"/>
    <cellStyle name="常规 3 2 4 4 4 2" xfId="41789"/>
    <cellStyle name="常规 8 5 3 3 3" xfId="41790"/>
    <cellStyle name="常规 6 5 2 2 3 4 3" xfId="41791"/>
    <cellStyle name="强调文字颜色 3 2 2 2 2 4 2 2" xfId="41792"/>
    <cellStyle name="常规 7 3 3 3 6 3" xfId="41793"/>
    <cellStyle name="强调文字颜色 6 2 2 2 7" xfId="41794"/>
    <cellStyle name="常规 21 2 2 6 3" xfId="41795"/>
    <cellStyle name="常规 7 4 4 4 6 2" xfId="41796"/>
    <cellStyle name="常规 14 4 3" xfId="41797"/>
    <cellStyle name="好 2 3 4 2" xfId="41798"/>
    <cellStyle name="常规 15 4 2 6" xfId="41799"/>
    <cellStyle name="常规 15 2 2 2 3 2 3" xfId="41800"/>
    <cellStyle name="常规 6 3 5 3 3 3" xfId="41801"/>
    <cellStyle name="常规 6 4 3 3 6 3" xfId="41802"/>
    <cellStyle name="输入 2 9 2" xfId="41803"/>
    <cellStyle name="常规 15 2 2 5 3" xfId="41804"/>
    <cellStyle name="常规 20 2 2 5 3" xfId="41805"/>
    <cellStyle name="常规 7 3 4 4 5 2" xfId="41806"/>
    <cellStyle name="常规 2 2 2 3 2 8" xfId="41807"/>
    <cellStyle name="常规 4 5 3 6 2" xfId="41808"/>
    <cellStyle name="常规 9 2 2 3 3 2 3" xfId="41809"/>
    <cellStyle name="强调文字颜色 1 2 3 10 2" xfId="41810"/>
    <cellStyle name="常规 6 2 2 2 2 3 4 3" xfId="41811"/>
    <cellStyle name="常规 7 7 2 2 3 2" xfId="41812"/>
    <cellStyle name="注释 2 4 2" xfId="41813"/>
    <cellStyle name="常规 6 4 2 4" xfId="41814"/>
    <cellStyle name="常规 9 7 6" xfId="41815"/>
    <cellStyle name="常规 4 6 3 3 2" xfId="41816"/>
    <cellStyle name="输出 2 2 4 4 2 2" xfId="41817"/>
    <cellStyle name="强调文字颜色 2 2 3 7 2" xfId="41818"/>
    <cellStyle name="解释性文本 2 2 4 2 3" xfId="41819"/>
    <cellStyle name="常规 4 4 3 5 2" xfId="41820"/>
    <cellStyle name="常规 8 2 3 5 4 2 2" xfId="41821"/>
    <cellStyle name="常规 6 2 3 2 2 6" xfId="41822"/>
    <cellStyle name="常规 21 4 4 2 3" xfId="41823"/>
    <cellStyle name="好 2 5 4" xfId="41824"/>
    <cellStyle name="常规 27 6 2 2 2" xfId="41825"/>
    <cellStyle name="常规 6 9 3 2 2 3 2" xfId="41826"/>
    <cellStyle name="常规 2 6 4 3 4 2 2" xfId="41827"/>
    <cellStyle name="检查单元格 2 3 6 2" xfId="41828"/>
    <cellStyle name="60% - 强调文字颜色 1 2 6 3 2" xfId="41829"/>
    <cellStyle name="常规 6 3 3 3 2 2 3 2" xfId="41830"/>
    <cellStyle name="常规 8 2" xfId="41831"/>
    <cellStyle name="常规 6 5 3 3 2 4 2" xfId="41832"/>
    <cellStyle name="强调文字颜色 6 2 3 2 2" xfId="41833"/>
    <cellStyle name="注释 2 2 2 7" xfId="41834"/>
    <cellStyle name="常规 7 8 3 6 2" xfId="41835"/>
    <cellStyle name="适中 2 3 2" xfId="41836"/>
    <cellStyle name="常规 2 5 3 9 2 2" xfId="41837"/>
    <cellStyle name="注释 19" xfId="41838"/>
    <cellStyle name="常规 3 3 3 2 5 2 2" xfId="41839"/>
    <cellStyle name="强调文字颜色 6 2 6 6" xfId="41840"/>
    <cellStyle name="常规 7 4 4 2 8 2" xfId="41841"/>
    <cellStyle name="货币[0]" xfId="41842" builtinId="7"/>
    <cellStyle name="常规 6 8 3 2 3 2 2" xfId="41843"/>
    <cellStyle name="强调文字颜色 5 2 2 2 2" xfId="41844"/>
    <cellStyle name="计算 2 5 3 3" xfId="41845"/>
    <cellStyle name="强调文字颜色 5 2 3 6 2 2" xfId="41846"/>
    <cellStyle name="常规 9 2 2 3 4 6" xfId="41847"/>
    <cellStyle name="适中 2 2 3 2 2" xfId="41848"/>
    <cellStyle name="常规 4 2 2 3 5 2 2" xfId="41849"/>
    <cellStyle name="强调文字颜色 6 2 6 2 2 2" xfId="41850"/>
    <cellStyle name="适中 2 2 4 6" xfId="41851"/>
    <cellStyle name="常规 7 2 4 3 3 3 2 2" xfId="41852"/>
    <cellStyle name="强调文字颜色 3 2 3 9 2 2" xfId="41853"/>
    <cellStyle name="常规 8 2 8 4 2 2" xfId="41854"/>
    <cellStyle name="强调文字颜色 5 2 3 8 2" xfId="41855"/>
    <cellStyle name="常规 21 2 4 8" xfId="41856"/>
    <cellStyle name="常规 7 2 6 3 6 2" xfId="41857"/>
    <cellStyle name="注释 2 3 2 2 2" xfId="41858"/>
    <cellStyle name="适中 2 5 2" xfId="41859"/>
    <cellStyle name="强调文字颜色 6 2 3 7 2" xfId="41860"/>
    <cellStyle name="常规 2 8 2 6 2 2" xfId="41861"/>
    <cellStyle name="适中 2 2 2 5 2" xfId="41862"/>
    <cellStyle name="常规 8 3 5 3" xfId="41863"/>
    <cellStyle name="检查单元格 2 2 7 2" xfId="41864"/>
    <cellStyle name="好 2 5 2 2" xfId="41865"/>
    <cellStyle name="解释性文本 2 2 9 2" xfId="41866"/>
    <cellStyle name="常规 9 2 10 2" xfId="41867"/>
    <cellStyle name="强调文字颜色 1 2 2 2 3 2" xfId="41868"/>
    <cellStyle name="常规 9 5 3 3 4 2" xfId="41869"/>
    <cellStyle name="注释 2 3 7 2" xfId="41870"/>
    <cellStyle name="适中 2 2 2 4 2 2" xfId="41871"/>
    <cellStyle name="输入 2 2 3 3" xfId="41872"/>
    <cellStyle name="输出 2 2 3 5 2" xfId="41873"/>
    <cellStyle name="强调文字颜色 1 2 2 2 2 2" xfId="41874"/>
    <cellStyle name="常规 7 2 5 6 2" xfId="41875"/>
    <cellStyle name="常规 9 9 7" xfId="41876"/>
    <cellStyle name="输出 2 3 3 2" xfId="41877"/>
    <cellStyle name="常规 3 2 5 2 3 3" xfId="41878"/>
    <cellStyle name="输出 2 3 4" xfId="41879"/>
    <cellStyle name="强调文字颜色 2 3 2" xfId="41880"/>
    <cellStyle name="强调文字颜色 3 2 4 3 3" xfId="41881"/>
    <cellStyle name="常规 8 5 5 5 3" xfId="41882"/>
    <cellStyle name="常规 3 2 2 7 5 2 2" xfId="41883"/>
    <cellStyle name="常规 7 5 5 3 2 2" xfId="41884"/>
    <cellStyle name="强调文字颜色 5 2 2 2 3 4 2" xfId="41885"/>
    <cellStyle name="强调文字颜色 6 2 3 7 2 2" xfId="41886"/>
    <cellStyle name="常规 7 3 4 2 3 2 2 2" xfId="41887"/>
    <cellStyle name="常规 8 2 2 3 2 2 6" xfId="41888"/>
    <cellStyle name="常规 9 3 4 3 3 2 2" xfId="41889"/>
    <cellStyle name="40% - 强调文字颜色 6" xfId="41890" builtinId="51"/>
    <cellStyle name="强调文字颜色 1 2 7 3" xfId="41891"/>
    <cellStyle name="常规 6 4 3 2 3 5 2" xfId="41892"/>
    <cellStyle name="常规 6 5 2 9 2 2" xfId="41893"/>
    <cellStyle name="常规 6 3 3 3 2 4 3" xfId="41894"/>
    <cellStyle name="常规 2 6 4 6" xfId="41895"/>
    <cellStyle name="注释 2 2 2 9" xfId="41896"/>
    <cellStyle name="常规 7 3 2 2 4 2 3" xfId="41897"/>
    <cellStyle name="常规 8 5 3 8" xfId="41898"/>
    <cellStyle name="常规 3 3 2 2 2 2" xfId="41899"/>
    <cellStyle name="常规 6 5 2 2 2 8 2" xfId="41900"/>
    <cellStyle name="常规 8 5 2 7 2" xfId="41901"/>
    <cellStyle name="输入 2 2 4 3 2 2" xfId="41902"/>
    <cellStyle name="常规 3 6 2 3 5" xfId="41903"/>
    <cellStyle name="注释 4 2" xfId="41904"/>
    <cellStyle name="注释 2 8 2 2" xfId="41905"/>
    <cellStyle name="常规 9 5 5 3" xfId="41906"/>
    <cellStyle name="输出" xfId="41907" builtinId="21"/>
    <cellStyle name="常规 9 4 3 4" xfId="41908"/>
    <cellStyle name="常规 7 4 5 3 3 2" xfId="41909"/>
    <cellStyle name="常规 7 3 2 4 5" xfId="41910"/>
    <cellStyle name="常规 16" xfId="41911"/>
    <cellStyle name="常规 21" xfId="41912"/>
    <cellStyle name="常规 6 6 2 2 5" xfId="41913"/>
    <cellStyle name="常规 6 5 4 4 4 3" xfId="41914"/>
    <cellStyle name="常规 25 2 2 2 3" xfId="41915"/>
    <cellStyle name="常规 30 2 2 2 3" xfId="41916"/>
    <cellStyle name="常规 7 8 4 4 2 2" xfId="41917"/>
    <cellStyle name="常规 5 3 3 2 7" xfId="41918"/>
    <cellStyle name="注释 2 3 7" xfId="41919"/>
    <cellStyle name="适中 2 4" xfId="41920"/>
    <cellStyle name="20% - 强调文字颜色 3" xfId="41921" builtinId="38"/>
    <cellStyle name="常规 9 2 2 3 3 2 2 2" xfId="41922"/>
    <cellStyle name="输入 2 5 3" xfId="41923"/>
    <cellStyle name="常规 17 6 3 2" xfId="41924"/>
    <cellStyle name="常规 22 6 3 2" xfId="41925"/>
    <cellStyle name="好 2 6 6 2 2" xfId="41926"/>
    <cellStyle name="常规 9 3 2 8" xfId="41927"/>
    <cellStyle name="常规 6 4 4" xfId="41928"/>
    <cellStyle name="常规 6 6 3 2 3" xfId="41929"/>
    <cellStyle name="常规 6 4 2 3 2 3 3 2 2" xfId="41930"/>
    <cellStyle name="强调文字颜色 4 2 2 5 2 3" xfId="41931"/>
    <cellStyle name="常规 9 2 2 3 3 5" xfId="41932"/>
    <cellStyle name="强调文字颜色 5 2 3 2 3 2" xfId="41933"/>
    <cellStyle name="常规 4 2 4 2" xfId="41934"/>
    <cellStyle name="常规 8 2 2 3 2 2 2" xfId="41935"/>
    <cellStyle name="常规 6 3 3 3 8 2" xfId="41936"/>
    <cellStyle name="常规 6 4 2 3 5 2 2" xfId="41937"/>
    <cellStyle name="40% - 强调文字颜色 2" xfId="41938" builtinId="35"/>
    <cellStyle name="常规 36 3 5 2" xfId="41939"/>
    <cellStyle name="常规 41 3 5 2" xfId="41940"/>
    <cellStyle name="常规 5 2 6 2 3" xfId="41941"/>
    <cellStyle name="常规 2 4 5 7 2" xfId="41942"/>
    <cellStyle name="常规 8 2 3 5 4 3" xfId="41943"/>
    <cellStyle name="常规 9 3 2 2 6 2 2" xfId="41944"/>
    <cellStyle name="常规 7 3 4 2 5" xfId="41945"/>
    <cellStyle name="常规 9 2 2 2 8" xfId="41946"/>
    <cellStyle name="常规 8 2 3 5 3 2 2" xfId="41947"/>
    <cellStyle name="常规 7 3 4 2 7 3" xfId="41948"/>
    <cellStyle name="常规 8 2 6" xfId="41949"/>
    <cellStyle name="常规 3 11 5 2 2" xfId="41950"/>
    <cellStyle name="常规 2 2 3 5 2 3 3" xfId="41951"/>
    <cellStyle name="汇总 2 2 2 2 5" xfId="41952"/>
    <cellStyle name="40% - 强调文字颜色 1" xfId="41953" builtinId="31"/>
    <cellStyle name="常规 8 2 3 5 4 2" xfId="41954"/>
    <cellStyle name="常规 17 7 3" xfId="41955"/>
    <cellStyle name="常规 22 7 3" xfId="41956"/>
    <cellStyle name="好 2 6 7 2" xfId="41957"/>
    <cellStyle name="强调文字颜色 2 2 13" xfId="41958"/>
    <cellStyle name="常规 28 3 2 3 2" xfId="41959"/>
    <cellStyle name="常规 7 3 2 3 2 2 6" xfId="41960"/>
    <cellStyle name="常规 6 7 3 4 6" xfId="41961"/>
    <cellStyle name="常规 6 5 2 3 2 3 3 3" xfId="41962"/>
    <cellStyle name="常规 7 2 5 5 5 2 2" xfId="41963"/>
    <cellStyle name="40% - 强调文字颜色 2 13" xfId="41964"/>
    <cellStyle name="常规 2 5 3 2 2 4 2" xfId="41965"/>
    <cellStyle name="常规 4 2 2 4 7 2" xfId="41966"/>
    <cellStyle name="常规 2 2 6 3 7 2" xfId="41967"/>
    <cellStyle name="常规 38 2 3 3 3" xfId="41968"/>
    <cellStyle name="常规 43 2 3 3 3" xfId="41969"/>
    <cellStyle name="常规 6 2 2 2 2 6 2 2" xfId="41970"/>
    <cellStyle name="适中 2 3" xfId="41971"/>
    <cellStyle name="强调文字颜色 5 2 5 4 2 2" xfId="41972"/>
    <cellStyle name="20% - 强调文字颜色 6" xfId="41973" builtinId="50"/>
    <cellStyle name="常规 55 3 2 3" xfId="41974"/>
    <cellStyle name="常规 60 3 2 3" xfId="41975"/>
    <cellStyle name="常规 9 2 3 2 3 3" xfId="41976"/>
    <cellStyle name="常规 2 3 4 5 3 3" xfId="41977"/>
    <cellStyle name="强调文字颜色 1 2 2 2 2 5" xfId="41978"/>
    <cellStyle name="计算 2 5 4 3" xfId="41979"/>
    <cellStyle name="输出 2 5 2 3" xfId="41980"/>
    <cellStyle name="常规 7 2 6 2 3 4 3" xfId="41981"/>
    <cellStyle name="常规 7 2 4 3 2 2 2 2" xfId="41982"/>
    <cellStyle name="强调文字颜色 6 2 2 2 6 2 2" xfId="41983"/>
    <cellStyle name="常规 2 3 4 3 5 4" xfId="41984"/>
    <cellStyle name="常规 7 2 3 4 7 2 3" xfId="41985"/>
    <cellStyle name="常规 7 7 3 5 2" xfId="41986"/>
    <cellStyle name="常规 6 3 3 2 5" xfId="41987"/>
    <cellStyle name="强调文字颜色 6 2 3 2 5" xfId="41988"/>
  </cellStyles>
  <tableStyles count="0" defaultTableStyle="TableStyleMedium2"/>
  <colors>
    <mruColors>
      <color rgb="00C00000"/>
      <color rgb="00FFFFFF"/>
      <color rgb="00FF0000"/>
      <color rgb="00FFFF00"/>
      <color rgb="0000B0F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51;&#20110;&#26376;&#25253;/&#20135;&#21697;&#20135;&#37327;&#32479;&#35745;&#34920;/&#22806;&#21334;&#23614;&#30719;&#12289;&#38081;&#31934;&#30719;/&#21335;&#38108;&#38108;&#19994;&#28195;&#12289;&#38081;&#12289;&#23614;&#31934;&#30719;&#32479;&#3574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7月"/>
      <sheetName val="8月 "/>
      <sheetName val="9月 "/>
      <sheetName val="年度产量汇总"/>
      <sheetName val="综合厂统计产量"/>
    </sheetNames>
    <sheetDataSet>
      <sheetData sheetId="0"/>
      <sheetData sheetId="1"/>
      <sheetData sheetId="2"/>
      <sheetData sheetId="3">
        <row r="31">
          <cell r="Y31">
            <v>38366.61</v>
          </cell>
          <cell r="Z31">
            <v>36290.898</v>
          </cell>
          <cell r="AA31">
            <v>127.147</v>
          </cell>
          <cell r="AB31">
            <v>17.482</v>
          </cell>
          <cell r="AC31">
            <v>1.44</v>
          </cell>
        </row>
        <row r="50">
          <cell r="Y50">
            <v>40568.2</v>
          </cell>
          <cell r="Z50">
            <v>37428.184</v>
          </cell>
          <cell r="AA50">
            <v>91.361</v>
          </cell>
          <cell r="AB50">
            <v>33.59</v>
          </cell>
          <cell r="AC50">
            <v>4.636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7"/>
  <sheetViews>
    <sheetView showGridLines="0" zoomScale="55" zoomScaleNormal="55" workbookViewId="0">
      <pane ySplit="4" topLeftCell="A53" activePane="bottomLeft" state="frozen"/>
      <selection/>
      <selection pane="bottomLeft" activeCell="D67" sqref="D67"/>
    </sheetView>
  </sheetViews>
  <sheetFormatPr defaultColWidth="9" defaultRowHeight="12.5"/>
  <cols>
    <col min="1" max="1" width="5.13636363636364" customWidth="1"/>
    <col min="2" max="2" width="6" customWidth="1"/>
    <col min="3" max="3" width="21.2545454545455" customWidth="1"/>
    <col min="4" max="4" width="13.5545454545455" customWidth="1"/>
    <col min="5" max="5" width="8.5" customWidth="1"/>
    <col min="6" max="6" width="11.8818181818182" customWidth="1"/>
    <col min="7" max="7" width="9.63636363636364" customWidth="1"/>
    <col min="8" max="8" width="13" customWidth="1"/>
    <col min="9" max="9" width="11.4454545454545" customWidth="1"/>
    <col min="10" max="10" width="13.3818181818182" customWidth="1"/>
    <col min="11" max="11" width="9.88181818181818" customWidth="1"/>
    <col min="12" max="12" width="12" customWidth="1"/>
  </cols>
  <sheetData>
    <row r="1" ht="19" customHeight="1" spans="1:12">
      <c r="A1" s="303" t="s">
        <v>0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</row>
    <row r="2" ht="19" customHeight="1" spans="1:12">
      <c r="A2" s="707" t="s">
        <v>1</v>
      </c>
      <c r="B2" s="707"/>
      <c r="C2" s="707"/>
      <c r="D2" s="707"/>
      <c r="E2" s="707"/>
      <c r="F2" s="707"/>
      <c r="G2" s="707"/>
      <c r="H2" s="707"/>
      <c r="I2" s="707"/>
      <c r="J2" s="707"/>
      <c r="K2" s="707"/>
      <c r="L2" s="707"/>
    </row>
    <row r="3" ht="19" customHeight="1" spans="1:12">
      <c r="A3" s="708" t="s">
        <v>2</v>
      </c>
      <c r="B3" s="5" t="s">
        <v>3</v>
      </c>
      <c r="C3" s="709" t="s">
        <v>4</v>
      </c>
      <c r="D3" s="710" t="s">
        <v>5</v>
      </c>
      <c r="E3" s="710" t="s">
        <v>6</v>
      </c>
      <c r="F3" s="710" t="s">
        <v>7</v>
      </c>
      <c r="G3" s="709" t="s">
        <v>8</v>
      </c>
      <c r="H3" s="709"/>
      <c r="I3" s="709" t="s">
        <v>9</v>
      </c>
      <c r="J3" s="709"/>
      <c r="K3" s="709" t="s">
        <v>10</v>
      </c>
      <c r="L3" s="709"/>
    </row>
    <row r="4" ht="24" customHeight="1" spans="1:12">
      <c r="A4" s="711"/>
      <c r="B4" s="5"/>
      <c r="C4" s="709"/>
      <c r="D4" s="709" t="s">
        <v>11</v>
      </c>
      <c r="E4" s="709" t="s">
        <v>12</v>
      </c>
      <c r="F4" s="709" t="s">
        <v>11</v>
      </c>
      <c r="G4" s="709" t="s">
        <v>12</v>
      </c>
      <c r="H4" s="709" t="s">
        <v>11</v>
      </c>
      <c r="I4" s="709" t="s">
        <v>13</v>
      </c>
      <c r="J4" s="709" t="s">
        <v>14</v>
      </c>
      <c r="K4" s="709" t="s">
        <v>13</v>
      </c>
      <c r="L4" s="709" t="s">
        <v>14</v>
      </c>
    </row>
    <row r="5" ht="19" customHeight="1" spans="1:12">
      <c r="A5" s="712" t="s">
        <v>15</v>
      </c>
      <c r="B5" s="713" t="s">
        <v>16</v>
      </c>
      <c r="C5" s="45" t="s">
        <v>17</v>
      </c>
      <c r="D5" s="22">
        <v>53342.68</v>
      </c>
      <c r="E5" s="531">
        <f t="shared" ref="E5:E8" si="0">(D5-F5)/D5*100</f>
        <v>7.21</v>
      </c>
      <c r="F5" s="37">
        <v>49497.619</v>
      </c>
      <c r="G5" s="531">
        <f t="shared" ref="G5:G8" si="1">H5/F5*100</f>
        <v>24.44</v>
      </c>
      <c r="H5" s="261">
        <v>12099.395</v>
      </c>
      <c r="I5" s="531">
        <f t="shared" ref="I5:I8" si="2">J5/F5*1000</f>
        <v>80.72</v>
      </c>
      <c r="J5" s="94">
        <v>3995.674</v>
      </c>
      <c r="K5" s="531">
        <f t="shared" ref="K5:K8" si="3">L5/F5*1000</f>
        <v>1.8</v>
      </c>
      <c r="L5" s="261">
        <v>89.101</v>
      </c>
    </row>
    <row r="6" ht="19" customHeight="1" spans="1:12">
      <c r="A6" s="714"/>
      <c r="B6" s="715"/>
      <c r="C6" s="47" t="s">
        <v>18</v>
      </c>
      <c r="D6" s="22">
        <v>187.8</v>
      </c>
      <c r="E6" s="531">
        <f t="shared" si="0"/>
        <v>0.1</v>
      </c>
      <c r="F6" s="37">
        <v>187.616</v>
      </c>
      <c r="G6" s="531">
        <f t="shared" si="1"/>
        <v>60.4</v>
      </c>
      <c r="H6" s="261">
        <v>113.314</v>
      </c>
      <c r="I6" s="531">
        <f t="shared" si="2"/>
        <v>140.73</v>
      </c>
      <c r="J6" s="94">
        <v>26.404</v>
      </c>
      <c r="K6" s="531">
        <f t="shared" si="3"/>
        <v>0.46</v>
      </c>
      <c r="L6" s="261">
        <v>0.086</v>
      </c>
    </row>
    <row r="7" ht="19" customHeight="1" spans="1:12">
      <c r="A7" s="714"/>
      <c r="B7" s="715"/>
      <c r="C7" s="47" t="s">
        <v>19</v>
      </c>
      <c r="D7" s="108">
        <v>293.75</v>
      </c>
      <c r="E7" s="531"/>
      <c r="F7" s="37">
        <f>D7</f>
        <v>293.75</v>
      </c>
      <c r="G7" s="531">
        <f t="shared" si="1"/>
        <v>97.8</v>
      </c>
      <c r="H7" s="261">
        <v>287.288</v>
      </c>
      <c r="I7" s="531"/>
      <c r="J7" s="94"/>
      <c r="K7" s="531"/>
      <c r="L7" s="261"/>
    </row>
    <row r="8" ht="19" customHeight="1" spans="1:12">
      <c r="A8" s="714"/>
      <c r="B8" s="715"/>
      <c r="C8" s="47" t="s">
        <v>20</v>
      </c>
      <c r="D8" s="108">
        <v>59.46</v>
      </c>
      <c r="E8" s="531">
        <f t="shared" si="0"/>
        <v>7.68</v>
      </c>
      <c r="F8" s="37">
        <v>54.895</v>
      </c>
      <c r="G8" s="531">
        <f t="shared" si="1"/>
        <v>1.33</v>
      </c>
      <c r="H8" s="261">
        <v>0.73</v>
      </c>
      <c r="I8" s="531">
        <f t="shared" si="2"/>
        <v>58021.02</v>
      </c>
      <c r="J8" s="94">
        <v>3185.064</v>
      </c>
      <c r="K8" s="531">
        <f t="shared" si="3"/>
        <v>86.07</v>
      </c>
      <c r="L8" s="261">
        <v>4.725</v>
      </c>
    </row>
    <row r="9" ht="19" customHeight="1" spans="1:12">
      <c r="A9" s="714"/>
      <c r="B9" s="715"/>
      <c r="C9" s="47" t="s">
        <v>21</v>
      </c>
      <c r="D9" s="108">
        <v>0</v>
      </c>
      <c r="E9" s="531"/>
      <c r="F9" s="37">
        <v>0</v>
      </c>
      <c r="G9" s="531"/>
      <c r="H9" s="261">
        <v>0</v>
      </c>
      <c r="I9" s="531"/>
      <c r="J9" s="94">
        <v>0</v>
      </c>
      <c r="K9" s="531"/>
      <c r="L9" s="261">
        <v>0</v>
      </c>
    </row>
    <row r="10" ht="19" customHeight="1" spans="1:12">
      <c r="A10" s="714"/>
      <c r="B10" s="715"/>
      <c r="C10" s="45" t="s">
        <v>22</v>
      </c>
      <c r="D10" s="47">
        <v>0</v>
      </c>
      <c r="E10" s="531"/>
      <c r="F10" s="37">
        <v>0</v>
      </c>
      <c r="G10" s="531"/>
      <c r="H10" s="261">
        <v>0</v>
      </c>
      <c r="I10" s="531"/>
      <c r="J10" s="94">
        <v>0</v>
      </c>
      <c r="K10" s="531"/>
      <c r="L10" s="261">
        <v>0</v>
      </c>
    </row>
    <row r="11" ht="19" customHeight="1" spans="1:12">
      <c r="A11" s="714"/>
      <c r="B11" s="716" t="s">
        <v>23</v>
      </c>
      <c r="C11" s="47" t="s">
        <v>24</v>
      </c>
      <c r="D11" s="256">
        <f>1086+650</f>
        <v>1736</v>
      </c>
      <c r="E11" s="531">
        <v>10.14</v>
      </c>
      <c r="F11" s="37">
        <f>D11*(1-E11/100)</f>
        <v>1559.97</v>
      </c>
      <c r="G11" s="531">
        <v>24.55</v>
      </c>
      <c r="H11" s="261">
        <f t="shared" ref="H10:H15" si="4">F11*G11/100</f>
        <v>382.973</v>
      </c>
      <c r="I11" s="531">
        <v>42.05</v>
      </c>
      <c r="J11" s="94">
        <f t="shared" ref="J11:J15" si="5">F11*I11/1000</f>
        <v>65.597</v>
      </c>
      <c r="K11" s="531">
        <v>0.24</v>
      </c>
      <c r="L11" s="261">
        <f t="shared" ref="L11:L15" si="6">F11*K11/1000</f>
        <v>0.374</v>
      </c>
    </row>
    <row r="12" ht="19" customHeight="1" spans="1:12">
      <c r="A12" s="714"/>
      <c r="B12" s="716"/>
      <c r="C12" s="717" t="s">
        <v>25</v>
      </c>
      <c r="D12" s="94">
        <f>364.32+50</f>
        <v>414.32</v>
      </c>
      <c r="E12" s="531"/>
      <c r="F12" s="37">
        <f t="shared" ref="F12:F14" si="7">D12</f>
        <v>414.32</v>
      </c>
      <c r="G12" s="487">
        <v>73.62</v>
      </c>
      <c r="H12" s="261">
        <f t="shared" si="4"/>
        <v>305.022</v>
      </c>
      <c r="I12" s="487">
        <v>241.58</v>
      </c>
      <c r="J12" s="261">
        <f t="shared" si="5"/>
        <v>100.091</v>
      </c>
      <c r="K12" s="487">
        <v>4.33</v>
      </c>
      <c r="L12" s="261">
        <f t="shared" si="6"/>
        <v>1.794</v>
      </c>
    </row>
    <row r="13" ht="19" customHeight="1" spans="1:12">
      <c r="A13" s="714"/>
      <c r="B13" s="716"/>
      <c r="C13" s="717" t="s">
        <v>26</v>
      </c>
      <c r="D13" s="94">
        <v>206.91</v>
      </c>
      <c r="E13" s="531"/>
      <c r="F13" s="37">
        <f t="shared" si="7"/>
        <v>206.91</v>
      </c>
      <c r="G13" s="487">
        <f>'回收率（熔炼） '!J36</f>
        <v>1.92</v>
      </c>
      <c r="H13" s="261">
        <f t="shared" si="4"/>
        <v>3.973</v>
      </c>
      <c r="I13" s="487">
        <f>'回收率（熔炼） '!L36</f>
        <v>3.53</v>
      </c>
      <c r="J13" s="261">
        <f t="shared" si="5"/>
        <v>0.73</v>
      </c>
      <c r="K13" s="487">
        <f>'回收率（熔炼） '!N36</f>
        <v>0.01</v>
      </c>
      <c r="L13" s="261">
        <f t="shared" si="6"/>
        <v>0.002</v>
      </c>
    </row>
    <row r="14" ht="19" customHeight="1" spans="1:12">
      <c r="A14" s="714"/>
      <c r="B14" s="716"/>
      <c r="C14" s="717" t="s">
        <v>27</v>
      </c>
      <c r="D14" s="94">
        <v>148.32</v>
      </c>
      <c r="E14" s="531"/>
      <c r="F14" s="37">
        <f t="shared" si="7"/>
        <v>148.32</v>
      </c>
      <c r="G14" s="487">
        <v>1.89</v>
      </c>
      <c r="H14" s="261">
        <f t="shared" si="4"/>
        <v>2.803</v>
      </c>
      <c r="I14" s="487">
        <v>6.1</v>
      </c>
      <c r="J14" s="261">
        <f t="shared" si="5"/>
        <v>0.905</v>
      </c>
      <c r="K14" s="487">
        <v>0.05</v>
      </c>
      <c r="L14" s="261">
        <f t="shared" si="6"/>
        <v>0.007</v>
      </c>
    </row>
    <row r="15" ht="19" customHeight="1" spans="1:12">
      <c r="A15" s="714"/>
      <c r="B15" s="716"/>
      <c r="C15" s="717" t="s">
        <v>28</v>
      </c>
      <c r="D15" s="718">
        <v>200</v>
      </c>
      <c r="E15" s="531"/>
      <c r="F15" s="37">
        <f>D15*(1-E15/100)</f>
        <v>200</v>
      </c>
      <c r="G15" s="487">
        <v>24.15</v>
      </c>
      <c r="H15" s="261">
        <f t="shared" si="4"/>
        <v>48.3</v>
      </c>
      <c r="I15" s="487">
        <v>121.5</v>
      </c>
      <c r="J15" s="261">
        <f t="shared" si="5"/>
        <v>24.3</v>
      </c>
      <c r="K15" s="487">
        <v>1.45</v>
      </c>
      <c r="L15" s="261">
        <f t="shared" si="6"/>
        <v>0.29</v>
      </c>
    </row>
    <row r="16" ht="19" customHeight="1" spans="1:12">
      <c r="A16" s="714"/>
      <c r="B16" s="716"/>
      <c r="C16" s="717" t="s">
        <v>29</v>
      </c>
      <c r="D16" s="256">
        <f>415.16+100</f>
        <v>515.16</v>
      </c>
      <c r="E16" s="531"/>
      <c r="F16" s="37">
        <f t="shared" ref="F16:F30" si="8">D16</f>
        <v>515.16</v>
      </c>
      <c r="G16" s="487">
        <v>99.01</v>
      </c>
      <c r="H16" s="261">
        <f t="shared" ref="H16:H27" si="9">F16*G16/100</f>
        <v>510.06</v>
      </c>
      <c r="I16" s="487">
        <f>492.68-190</f>
        <v>302.68</v>
      </c>
      <c r="J16" s="261">
        <f t="shared" ref="J16:J28" si="10">F16*I16/1000</f>
        <v>155.929</v>
      </c>
      <c r="K16" s="487">
        <v>10.96</v>
      </c>
      <c r="L16" s="261">
        <f t="shared" ref="L16:L28" si="11">F16*K16/1000</f>
        <v>5.646</v>
      </c>
    </row>
    <row r="17" ht="19" customHeight="1" spans="1:12">
      <c r="A17" s="714"/>
      <c r="B17" s="716"/>
      <c r="C17" s="717" t="s">
        <v>30</v>
      </c>
      <c r="D17" s="256">
        <v>139.65</v>
      </c>
      <c r="E17" s="531"/>
      <c r="F17" s="37">
        <f t="shared" si="8"/>
        <v>139.65</v>
      </c>
      <c r="G17" s="487">
        <v>29.42</v>
      </c>
      <c r="H17" s="261">
        <f t="shared" si="9"/>
        <v>41.085</v>
      </c>
      <c r="I17" s="487">
        <v>12.88</v>
      </c>
      <c r="J17" s="261">
        <f t="shared" si="10"/>
        <v>1.799</v>
      </c>
      <c r="K17" s="735">
        <v>0.1</v>
      </c>
      <c r="L17" s="261">
        <f t="shared" si="11"/>
        <v>0.014</v>
      </c>
    </row>
    <row r="18" ht="19" customHeight="1" spans="1:12">
      <c r="A18" s="714"/>
      <c r="B18" s="716"/>
      <c r="C18" s="717" t="s">
        <v>31</v>
      </c>
      <c r="D18" s="94">
        <v>350</v>
      </c>
      <c r="E18" s="531"/>
      <c r="F18" s="37">
        <f t="shared" si="8"/>
        <v>350</v>
      </c>
      <c r="G18" s="487">
        <f t="shared" ref="G18:K18" si="12">G17</f>
        <v>29.42</v>
      </c>
      <c r="H18" s="261">
        <f t="shared" si="9"/>
        <v>102.97</v>
      </c>
      <c r="I18" s="487">
        <f t="shared" si="12"/>
        <v>12.88</v>
      </c>
      <c r="J18" s="261">
        <f t="shared" si="10"/>
        <v>4.508</v>
      </c>
      <c r="K18" s="487">
        <f t="shared" si="12"/>
        <v>0.1</v>
      </c>
      <c r="L18" s="261">
        <f t="shared" si="11"/>
        <v>0.035</v>
      </c>
    </row>
    <row r="19" ht="19" customHeight="1" spans="1:12">
      <c r="A19" s="714"/>
      <c r="B19" s="716"/>
      <c r="C19" s="717" t="s">
        <v>32</v>
      </c>
      <c r="D19" s="718">
        <v>214</v>
      </c>
      <c r="E19" s="531"/>
      <c r="F19" s="37">
        <f>D19*(1-E19/100)</f>
        <v>214</v>
      </c>
      <c r="G19" s="487">
        <f t="shared" ref="G19:K19" si="13">G15</f>
        <v>24.15</v>
      </c>
      <c r="H19" s="261">
        <f t="shared" si="9"/>
        <v>51.681</v>
      </c>
      <c r="I19" s="487">
        <f t="shared" si="13"/>
        <v>121.5</v>
      </c>
      <c r="J19" s="261">
        <f t="shared" si="10"/>
        <v>26.001</v>
      </c>
      <c r="K19" s="487">
        <f t="shared" si="13"/>
        <v>1.45</v>
      </c>
      <c r="L19" s="261">
        <f t="shared" si="11"/>
        <v>0.31</v>
      </c>
    </row>
    <row r="20" ht="19" customHeight="1" spans="1:12">
      <c r="A20" s="714"/>
      <c r="B20" s="716"/>
      <c r="C20" s="717" t="s">
        <v>33</v>
      </c>
      <c r="D20" s="94">
        <v>2310.73</v>
      </c>
      <c r="E20" s="531"/>
      <c r="F20" s="37">
        <f t="shared" si="8"/>
        <v>2310.73</v>
      </c>
      <c r="G20" s="531">
        <v>4.34</v>
      </c>
      <c r="H20" s="261">
        <v>149.32</v>
      </c>
      <c r="I20" s="531">
        <f>J20/F20*1000</f>
        <v>74.89</v>
      </c>
      <c r="J20" s="261">
        <v>173.042</v>
      </c>
      <c r="K20" s="531">
        <f>L20/F20*1000</f>
        <v>0.56</v>
      </c>
      <c r="L20" s="261">
        <v>1.293</v>
      </c>
    </row>
    <row r="21" ht="19" customHeight="1" spans="1:12">
      <c r="A21" s="714"/>
      <c r="B21" s="716"/>
      <c r="C21" s="719" t="s">
        <v>34</v>
      </c>
      <c r="D21" s="720">
        <f>240+110</f>
        <v>350</v>
      </c>
      <c r="E21" s="728"/>
      <c r="F21" s="37">
        <f t="shared" si="8"/>
        <v>350</v>
      </c>
      <c r="G21" s="728">
        <f t="shared" ref="G21:K21" si="14">G22</f>
        <v>99.54</v>
      </c>
      <c r="H21" s="261">
        <f t="shared" si="9"/>
        <v>348.39</v>
      </c>
      <c r="I21" s="728">
        <f t="shared" si="14"/>
        <v>332.45</v>
      </c>
      <c r="J21" s="261">
        <f t="shared" si="10"/>
        <v>116.358</v>
      </c>
      <c r="K21" s="728">
        <f t="shared" si="14"/>
        <v>7.5</v>
      </c>
      <c r="L21" s="261">
        <f t="shared" si="11"/>
        <v>2.625</v>
      </c>
    </row>
    <row r="22" ht="19" customHeight="1" spans="1:12">
      <c r="A22" s="714"/>
      <c r="B22" s="716"/>
      <c r="C22" s="256" t="s">
        <v>35</v>
      </c>
      <c r="D22" s="94">
        <v>1430</v>
      </c>
      <c r="E22" s="531"/>
      <c r="F22" s="37">
        <f t="shared" si="8"/>
        <v>1430</v>
      </c>
      <c r="G22" s="531">
        <f>'回收率（熔炼） '!J39</f>
        <v>99.54</v>
      </c>
      <c r="H22" s="261">
        <f t="shared" si="9"/>
        <v>1423.422</v>
      </c>
      <c r="I22" s="531">
        <f>'回收率（熔炼） '!L39</f>
        <v>332.45</v>
      </c>
      <c r="J22" s="261">
        <f t="shared" si="10"/>
        <v>475.404</v>
      </c>
      <c r="K22" s="531">
        <f>'回收率（熔炼） '!N39</f>
        <v>7.5</v>
      </c>
      <c r="L22" s="261">
        <f t="shared" si="11"/>
        <v>10.725</v>
      </c>
    </row>
    <row r="23" ht="19" customHeight="1" spans="1:12">
      <c r="A23" s="714"/>
      <c r="B23" s="716"/>
      <c r="C23" s="719" t="s">
        <v>36</v>
      </c>
      <c r="D23" s="94">
        <f>3+1.2+11*2.6+21.67+4.5</f>
        <v>58.97</v>
      </c>
      <c r="E23" s="531"/>
      <c r="F23" s="37">
        <f t="shared" si="8"/>
        <v>58.97</v>
      </c>
      <c r="G23" s="531">
        <f t="shared" ref="G23:K23" si="15">G22</f>
        <v>99.54</v>
      </c>
      <c r="H23" s="261">
        <f t="shared" si="9"/>
        <v>58.699</v>
      </c>
      <c r="I23" s="531">
        <f t="shared" si="15"/>
        <v>332.45</v>
      </c>
      <c r="J23" s="261">
        <f t="shared" si="10"/>
        <v>19.605</v>
      </c>
      <c r="K23" s="531">
        <f t="shared" si="15"/>
        <v>7.5</v>
      </c>
      <c r="L23" s="261">
        <f t="shared" si="11"/>
        <v>0.442</v>
      </c>
    </row>
    <row r="24" ht="19" customHeight="1" spans="1:12">
      <c r="A24" s="714"/>
      <c r="B24" s="716"/>
      <c r="C24" s="719" t="s">
        <v>37</v>
      </c>
      <c r="D24" s="94">
        <f>21*3.8</f>
        <v>79.8</v>
      </c>
      <c r="E24" s="531"/>
      <c r="F24" s="37">
        <f t="shared" si="8"/>
        <v>79.8</v>
      </c>
      <c r="G24" s="531">
        <f t="shared" ref="G24:K24" si="16">G22</f>
        <v>99.54</v>
      </c>
      <c r="H24" s="261">
        <f t="shared" si="9"/>
        <v>79.433</v>
      </c>
      <c r="I24" s="531">
        <f t="shared" si="16"/>
        <v>332.45</v>
      </c>
      <c r="J24" s="261">
        <f t="shared" si="10"/>
        <v>26.53</v>
      </c>
      <c r="K24" s="531">
        <f t="shared" si="16"/>
        <v>7.5</v>
      </c>
      <c r="L24" s="261">
        <f t="shared" si="11"/>
        <v>0.599</v>
      </c>
    </row>
    <row r="25" ht="19" customHeight="1" spans="1:12">
      <c r="A25" s="714"/>
      <c r="B25" s="716"/>
      <c r="C25" s="719" t="s">
        <v>38</v>
      </c>
      <c r="D25" s="94">
        <f>400.5+476+4+1.2</f>
        <v>881.7</v>
      </c>
      <c r="E25" s="531"/>
      <c r="F25" s="37">
        <f t="shared" si="8"/>
        <v>881.7</v>
      </c>
      <c r="G25" s="531">
        <f>H25/F25*100</f>
        <v>40.32</v>
      </c>
      <c r="H25" s="261">
        <v>355.512</v>
      </c>
      <c r="I25" s="531">
        <f>J25/F25*1000</f>
        <v>91.86</v>
      </c>
      <c r="J25" s="261">
        <v>80.99</v>
      </c>
      <c r="K25" s="531">
        <f>L25/F25*1000</f>
        <v>1.68</v>
      </c>
      <c r="L25" s="4">
        <v>1.478</v>
      </c>
    </row>
    <row r="26" ht="19" customHeight="1" spans="1:12">
      <c r="A26" s="714"/>
      <c r="B26" s="716"/>
      <c r="C26" s="719" t="s">
        <v>39</v>
      </c>
      <c r="D26" s="94">
        <v>2.75</v>
      </c>
      <c r="E26" s="531"/>
      <c r="F26" s="37">
        <f t="shared" si="8"/>
        <v>2.75</v>
      </c>
      <c r="G26" s="531">
        <f t="shared" ref="G26:K26" si="17">G25</f>
        <v>40.32</v>
      </c>
      <c r="H26" s="261">
        <f>F26*G26/100</f>
        <v>1.109</v>
      </c>
      <c r="I26" s="531">
        <f t="shared" si="17"/>
        <v>91.86</v>
      </c>
      <c r="J26" s="261">
        <f>F26*I26/1000</f>
        <v>0.253</v>
      </c>
      <c r="K26" s="531">
        <f t="shared" si="17"/>
        <v>1.68</v>
      </c>
      <c r="L26" s="261">
        <f>F26*K26/1000</f>
        <v>0.005</v>
      </c>
    </row>
    <row r="27" ht="19" customHeight="1" spans="1:12">
      <c r="A27" s="714"/>
      <c r="B27" s="716"/>
      <c r="C27" s="719" t="s">
        <v>40</v>
      </c>
      <c r="D27" s="94">
        <v>0</v>
      </c>
      <c r="E27" s="531"/>
      <c r="F27" s="37">
        <f t="shared" si="8"/>
        <v>0</v>
      </c>
      <c r="G27" s="531"/>
      <c r="H27" s="261">
        <f t="shared" ref="H26:H30" si="18">F27*G27/100</f>
        <v>0</v>
      </c>
      <c r="I27" s="531"/>
      <c r="J27" s="261">
        <f t="shared" si="10"/>
        <v>0</v>
      </c>
      <c r="K27" s="531"/>
      <c r="L27" s="261">
        <f t="shared" si="11"/>
        <v>0</v>
      </c>
    </row>
    <row r="28" ht="19" customHeight="1" spans="1:12">
      <c r="A28" s="714"/>
      <c r="B28" s="716"/>
      <c r="C28" s="719" t="s">
        <v>41</v>
      </c>
      <c r="D28" s="256">
        <f>211*0.056</f>
        <v>11.82</v>
      </c>
      <c r="E28" s="531"/>
      <c r="F28" s="37">
        <f t="shared" si="8"/>
        <v>11.82</v>
      </c>
      <c r="G28" s="531">
        <f t="shared" ref="G28:K28" si="19">G22</f>
        <v>99.54</v>
      </c>
      <c r="H28" s="261">
        <f t="shared" si="18"/>
        <v>11.766</v>
      </c>
      <c r="I28" s="531">
        <f t="shared" si="19"/>
        <v>332.45</v>
      </c>
      <c r="J28" s="261">
        <f t="shared" si="10"/>
        <v>3.93</v>
      </c>
      <c r="K28" s="531">
        <f t="shared" si="19"/>
        <v>7.5</v>
      </c>
      <c r="L28" s="261">
        <f t="shared" si="11"/>
        <v>0.089</v>
      </c>
    </row>
    <row r="29" ht="19" customHeight="1" spans="1:12">
      <c r="A29" s="714"/>
      <c r="B29" s="716"/>
      <c r="C29" s="719" t="s">
        <v>42</v>
      </c>
      <c r="D29" s="256">
        <v>2.74</v>
      </c>
      <c r="E29" s="531"/>
      <c r="F29" s="37">
        <f t="shared" si="8"/>
        <v>2.74</v>
      </c>
      <c r="G29" s="531">
        <f ca="1">'回收率（精炼） '!J19</f>
        <v>100</v>
      </c>
      <c r="H29" s="261">
        <f ca="1" t="shared" si="18"/>
        <v>2.74</v>
      </c>
      <c r="I29" s="531"/>
      <c r="J29" s="261">
        <v>0</v>
      </c>
      <c r="K29" s="531"/>
      <c r="L29" s="261">
        <v>0</v>
      </c>
    </row>
    <row r="30" ht="19" customHeight="1" spans="1:12">
      <c r="A30" s="714"/>
      <c r="B30" s="716"/>
      <c r="C30" s="719" t="s">
        <v>43</v>
      </c>
      <c r="D30" s="256">
        <v>0</v>
      </c>
      <c r="E30" s="531"/>
      <c r="F30" s="37">
        <f t="shared" si="8"/>
        <v>0</v>
      </c>
      <c r="G30" s="531">
        <f ca="1">'回收率（精炼） '!J21</f>
        <v>98.55</v>
      </c>
      <c r="H30" s="261">
        <f ca="1" t="shared" si="18"/>
        <v>0</v>
      </c>
      <c r="I30" s="531">
        <f>'回收率（精炼） '!L21</f>
        <v>2.62</v>
      </c>
      <c r="J30" s="261">
        <f>F30*I30/1000</f>
        <v>0</v>
      </c>
      <c r="K30" s="531"/>
      <c r="L30" s="261">
        <v>0</v>
      </c>
    </row>
    <row r="31" ht="18" customHeight="1" spans="1:12">
      <c r="A31" s="721"/>
      <c r="B31" s="716"/>
      <c r="C31" s="717" t="s">
        <v>44</v>
      </c>
      <c r="D31" s="256">
        <v>64.01</v>
      </c>
      <c r="E31" s="531">
        <f>(D31-F31)/D31*100</f>
        <v>23.67</v>
      </c>
      <c r="F31" s="37">
        <v>48.856</v>
      </c>
      <c r="G31" s="487">
        <f>H31/F31*100</f>
        <v>5.07</v>
      </c>
      <c r="H31" s="261">
        <v>2.479</v>
      </c>
      <c r="I31" s="487">
        <f>J31/F31*1000</f>
        <v>180.51</v>
      </c>
      <c r="J31" s="261">
        <v>8.819</v>
      </c>
      <c r="K31" s="487">
        <f>L31/F31*1000</f>
        <v>1.96</v>
      </c>
      <c r="L31" s="261">
        <v>0.096</v>
      </c>
    </row>
    <row r="32" ht="19" customHeight="1" spans="1:12">
      <c r="A32" s="721"/>
      <c r="B32" s="716"/>
      <c r="C32" s="717" t="s">
        <v>45</v>
      </c>
      <c r="D32" s="256">
        <v>0</v>
      </c>
      <c r="E32" s="531"/>
      <c r="F32" s="37">
        <v>0</v>
      </c>
      <c r="G32" s="487"/>
      <c r="H32" s="261">
        <v>0</v>
      </c>
      <c r="I32" s="487"/>
      <c r="J32" s="261">
        <v>0</v>
      </c>
      <c r="K32" s="487"/>
      <c r="L32" s="261">
        <v>0</v>
      </c>
    </row>
    <row r="33" ht="19" customHeight="1" spans="1:12">
      <c r="A33" s="721"/>
      <c r="B33" s="716"/>
      <c r="C33" s="717" t="s">
        <v>46</v>
      </c>
      <c r="D33" s="256">
        <v>5683.39</v>
      </c>
      <c r="E33" s="531">
        <f>(D33-F33)/D33*100</f>
        <v>65.46</v>
      </c>
      <c r="F33" s="37">
        <v>1963.262</v>
      </c>
      <c r="G33" s="487">
        <f>H33/F33*100</f>
        <v>1.62</v>
      </c>
      <c r="H33" s="261">
        <v>31.793</v>
      </c>
      <c r="I33" s="487">
        <f>J33/F33*1000</f>
        <v>4.45</v>
      </c>
      <c r="J33" s="261">
        <v>8.731</v>
      </c>
      <c r="K33" s="487">
        <f>L33/F33*1000</f>
        <v>0.2</v>
      </c>
      <c r="L33" s="261">
        <v>0.402</v>
      </c>
    </row>
    <row r="34" ht="19" customHeight="1" spans="1:12">
      <c r="A34" s="721"/>
      <c r="B34" s="716"/>
      <c r="C34" s="717" t="s">
        <v>47</v>
      </c>
      <c r="D34" s="86">
        <v>4485.1</v>
      </c>
      <c r="E34" s="531">
        <f>E65</f>
        <v>56.36</v>
      </c>
      <c r="F34" s="37">
        <f>D34*(1-E34/100)</f>
        <v>1957.298</v>
      </c>
      <c r="G34" s="487">
        <f>G65</f>
        <v>0.03</v>
      </c>
      <c r="H34" s="261">
        <f>F34*G34/100</f>
        <v>0.587</v>
      </c>
      <c r="I34" s="487"/>
      <c r="J34" s="261">
        <v>0</v>
      </c>
      <c r="K34" s="487"/>
      <c r="L34" s="261">
        <v>0</v>
      </c>
    </row>
    <row r="35" ht="19" customHeight="1" spans="1:12">
      <c r="A35" s="721"/>
      <c r="B35" s="716"/>
      <c r="C35" s="717" t="s">
        <v>48</v>
      </c>
      <c r="D35" s="256">
        <v>0</v>
      </c>
      <c r="E35" s="531">
        <v>0</v>
      </c>
      <c r="F35" s="37">
        <v>0</v>
      </c>
      <c r="G35" s="487">
        <v>0</v>
      </c>
      <c r="H35" s="261">
        <v>0</v>
      </c>
      <c r="I35" s="487">
        <v>0</v>
      </c>
      <c r="J35" s="261">
        <v>0</v>
      </c>
      <c r="K35" s="487">
        <v>0</v>
      </c>
      <c r="L35" s="261">
        <v>0</v>
      </c>
    </row>
    <row r="36" ht="19" customHeight="1" spans="1:12">
      <c r="A36" s="721"/>
      <c r="B36" s="722" t="s">
        <v>49</v>
      </c>
      <c r="C36" s="723"/>
      <c r="D36" s="81"/>
      <c r="E36" s="531"/>
      <c r="F36" s="543"/>
      <c r="G36" s="531"/>
      <c r="H36" s="729">
        <f ca="1" t="shared" ref="H36:L36" si="20">SUM(H5:H35)</f>
        <v>16414.844</v>
      </c>
      <c r="I36" s="531"/>
      <c r="J36" s="729">
        <f t="shared" si="20"/>
        <v>8500.664</v>
      </c>
      <c r="K36" s="531"/>
      <c r="L36" s="729">
        <f t="shared" si="20"/>
        <v>120.138</v>
      </c>
    </row>
    <row r="37" ht="19" customHeight="1" spans="1:12">
      <c r="A37" s="714"/>
      <c r="B37" s="328" t="s">
        <v>16</v>
      </c>
      <c r="C37" s="319" t="s">
        <v>50</v>
      </c>
      <c r="D37" s="40">
        <v>29.0146</v>
      </c>
      <c r="E37" s="531"/>
      <c r="F37" s="39">
        <f t="shared" ref="F37:F40" si="21">D37</f>
        <v>29.0146</v>
      </c>
      <c r="G37" s="531"/>
      <c r="H37" s="261">
        <v>0</v>
      </c>
      <c r="I37" s="531">
        <v>999900</v>
      </c>
      <c r="J37" s="261">
        <f>F37*I37/1000000</f>
        <v>29.012</v>
      </c>
      <c r="K37" s="531"/>
      <c r="L37" s="261">
        <v>0</v>
      </c>
    </row>
    <row r="38" ht="19" customHeight="1" spans="1:12">
      <c r="A38" s="714"/>
      <c r="B38" s="328"/>
      <c r="C38" s="319" t="s">
        <v>51</v>
      </c>
      <c r="D38" s="256">
        <v>10</v>
      </c>
      <c r="E38" s="531"/>
      <c r="F38" s="541">
        <f t="shared" si="21"/>
        <v>10</v>
      </c>
      <c r="G38" s="531">
        <v>99.8</v>
      </c>
      <c r="H38" s="261">
        <f>F38*G38/100</f>
        <v>9.98</v>
      </c>
      <c r="I38" s="531"/>
      <c r="J38" s="261">
        <f>F38*I38/1000000</f>
        <v>0</v>
      </c>
      <c r="K38" s="531"/>
      <c r="L38" s="261">
        <v>0</v>
      </c>
    </row>
    <row r="39" ht="19" customHeight="1" spans="1:12">
      <c r="A39" s="714"/>
      <c r="B39" s="328"/>
      <c r="C39" s="319" t="s">
        <v>52</v>
      </c>
      <c r="D39" s="256">
        <v>1</v>
      </c>
      <c r="E39" s="531"/>
      <c r="F39" s="541">
        <f t="shared" si="21"/>
        <v>1</v>
      </c>
      <c r="G39" s="531"/>
      <c r="H39" s="261">
        <v>0</v>
      </c>
      <c r="I39" s="531">
        <f>I37</f>
        <v>999900</v>
      </c>
      <c r="J39" s="261">
        <f>F39*I39/1000</f>
        <v>999.9</v>
      </c>
      <c r="K39" s="531"/>
      <c r="L39" s="261">
        <v>0</v>
      </c>
    </row>
    <row r="40" ht="19" customHeight="1" spans="1:12">
      <c r="A40" s="714"/>
      <c r="B40" s="328"/>
      <c r="C40" s="319" t="s">
        <v>53</v>
      </c>
      <c r="D40" s="256">
        <v>4.46</v>
      </c>
      <c r="E40" s="531"/>
      <c r="F40" s="541">
        <f t="shared" si="21"/>
        <v>4.46</v>
      </c>
      <c r="G40" s="531"/>
      <c r="H40" s="261"/>
      <c r="I40" s="531">
        <f>J40/F40*1000</f>
        <v>126.46</v>
      </c>
      <c r="J40" s="261">
        <v>0.564</v>
      </c>
      <c r="K40" s="531"/>
      <c r="L40" s="261"/>
    </row>
    <row r="41" ht="19" customHeight="1" spans="1:12">
      <c r="A41" s="714"/>
      <c r="B41" s="328"/>
      <c r="C41" s="319" t="s">
        <v>54</v>
      </c>
      <c r="D41" s="256">
        <v>9.08</v>
      </c>
      <c r="E41" s="531"/>
      <c r="F41" s="541">
        <f t="shared" ref="F41:F46" si="22">D41</f>
        <v>9.08</v>
      </c>
      <c r="G41" s="531"/>
      <c r="H41" s="261"/>
      <c r="I41" s="531">
        <f>J41/F41*1000</f>
        <v>14.54</v>
      </c>
      <c r="J41" s="261">
        <v>0.132</v>
      </c>
      <c r="K41" s="531"/>
      <c r="L41" s="261"/>
    </row>
    <row r="42" ht="19" customHeight="1" spans="1:12">
      <c r="A42" s="714" t="s">
        <v>55</v>
      </c>
      <c r="B42" s="328"/>
      <c r="C42" s="717" t="s">
        <v>56</v>
      </c>
      <c r="D42" s="94">
        <v>21</v>
      </c>
      <c r="E42" s="531">
        <v>0</v>
      </c>
      <c r="F42" s="37">
        <f t="shared" si="22"/>
        <v>21</v>
      </c>
      <c r="G42" s="487">
        <v>25</v>
      </c>
      <c r="H42" s="261">
        <f>F42*G42/100</f>
        <v>5.25</v>
      </c>
      <c r="I42" s="487"/>
      <c r="J42" s="261">
        <v>0</v>
      </c>
      <c r="K42" s="487"/>
      <c r="L42" s="261">
        <v>0</v>
      </c>
    </row>
    <row r="43" ht="19" customHeight="1" spans="1:12">
      <c r="A43" s="714"/>
      <c r="B43" s="712" t="s">
        <v>23</v>
      </c>
      <c r="C43" s="652" t="s">
        <v>57</v>
      </c>
      <c r="D43" s="94">
        <f>3844.18-200-130-3</f>
        <v>3511.18</v>
      </c>
      <c r="E43" s="531"/>
      <c r="F43" s="94">
        <f t="shared" si="22"/>
        <v>3511.18</v>
      </c>
      <c r="G43" s="487">
        <f>G22</f>
        <v>99.54</v>
      </c>
      <c r="H43" s="261">
        <f t="shared" ref="H43:H48" si="23">F43*G43/100</f>
        <v>3495.029</v>
      </c>
      <c r="I43" s="487">
        <f>388.45-170</f>
        <v>218.45</v>
      </c>
      <c r="J43" s="261">
        <f t="shared" ref="J43:J49" si="24">F43*I43/1000</f>
        <v>767.017</v>
      </c>
      <c r="K43" s="487">
        <f>K22</f>
        <v>7.5</v>
      </c>
      <c r="L43" s="351">
        <f t="shared" ref="L43:L48" si="25">F43*K43/1000</f>
        <v>26.334</v>
      </c>
    </row>
    <row r="44" ht="19" customHeight="1" spans="1:12">
      <c r="A44" s="714"/>
      <c r="B44" s="714"/>
      <c r="C44" s="652" t="s">
        <v>58</v>
      </c>
      <c r="D44" s="724">
        <f>5581.4-200-130-3</f>
        <v>5248.4</v>
      </c>
      <c r="E44" s="730"/>
      <c r="F44" s="724">
        <f t="shared" si="22"/>
        <v>5248.4</v>
      </c>
      <c r="G44" s="731">
        <f>G22</f>
        <v>99.54</v>
      </c>
      <c r="H44" s="351">
        <f t="shared" si="23"/>
        <v>5224.257</v>
      </c>
      <c r="I44" s="731">
        <f>I43</f>
        <v>218.45</v>
      </c>
      <c r="J44" s="351">
        <f t="shared" si="24"/>
        <v>1146.513</v>
      </c>
      <c r="K44" s="731">
        <f>K43</f>
        <v>7.5</v>
      </c>
      <c r="L44" s="351">
        <f t="shared" si="25"/>
        <v>39.363</v>
      </c>
    </row>
    <row r="45" ht="19" customHeight="1" spans="1:12">
      <c r="A45" s="714"/>
      <c r="B45" s="714"/>
      <c r="C45" s="652" t="s">
        <v>59</v>
      </c>
      <c r="D45" s="652">
        <f>(533+67+29)*0.4</f>
        <v>251.6</v>
      </c>
      <c r="E45" s="730"/>
      <c r="F45" s="724">
        <f t="shared" si="22"/>
        <v>251.6</v>
      </c>
      <c r="G45" s="731">
        <f t="shared" ref="G45:K45" si="26">G43</f>
        <v>99.54</v>
      </c>
      <c r="H45" s="351">
        <f t="shared" si="23"/>
        <v>250.443</v>
      </c>
      <c r="I45" s="731">
        <f t="shared" si="26"/>
        <v>218.45</v>
      </c>
      <c r="J45" s="351">
        <f t="shared" si="24"/>
        <v>54.962</v>
      </c>
      <c r="K45" s="731">
        <f t="shared" si="26"/>
        <v>7.5</v>
      </c>
      <c r="L45" s="351">
        <f t="shared" si="25"/>
        <v>1.887</v>
      </c>
    </row>
    <row r="46" ht="19" customHeight="1" spans="1:12">
      <c r="A46" s="714"/>
      <c r="B46" s="714"/>
      <c r="C46" s="256" t="s">
        <v>41</v>
      </c>
      <c r="D46" s="256">
        <f>76.3+59.1</f>
        <v>135.4</v>
      </c>
      <c r="E46" s="531"/>
      <c r="F46" s="724">
        <f t="shared" si="22"/>
        <v>135.4</v>
      </c>
      <c r="G46" s="487">
        <f>G45</f>
        <v>99.54</v>
      </c>
      <c r="H46" s="351">
        <f t="shared" si="23"/>
        <v>134.777</v>
      </c>
      <c r="I46" s="487">
        <f>I45</f>
        <v>218.45</v>
      </c>
      <c r="J46" s="351">
        <f t="shared" si="24"/>
        <v>29.578</v>
      </c>
      <c r="K46" s="487">
        <f>K22</f>
        <v>7.5</v>
      </c>
      <c r="L46" s="351">
        <f t="shared" si="25"/>
        <v>1.016</v>
      </c>
    </row>
    <row r="47" ht="19" customHeight="1" spans="1:12">
      <c r="A47" s="714"/>
      <c r="B47" s="714"/>
      <c r="C47" s="256" t="s">
        <v>60</v>
      </c>
      <c r="D47" s="256">
        <f>F47/(1-E47/100)</f>
        <v>31.75</v>
      </c>
      <c r="E47" s="531">
        <v>25.91</v>
      </c>
      <c r="F47" s="256">
        <f>28.52+3.95-3.95+1-1-5</f>
        <v>23.52</v>
      </c>
      <c r="G47" s="487">
        <v>13.84</v>
      </c>
      <c r="H47" s="351">
        <f t="shared" si="23"/>
        <v>3.255</v>
      </c>
      <c r="I47" s="487">
        <f>69390-36100</f>
        <v>33290</v>
      </c>
      <c r="J47" s="351">
        <f t="shared" si="24"/>
        <v>782.981</v>
      </c>
      <c r="K47" s="487">
        <f>1450-55</f>
        <v>1395</v>
      </c>
      <c r="L47" s="351">
        <f t="shared" si="25"/>
        <v>32.81</v>
      </c>
    </row>
    <row r="48" ht="19" customHeight="1" spans="1:12">
      <c r="A48" s="714"/>
      <c r="B48" s="714"/>
      <c r="C48" s="256" t="s">
        <v>61</v>
      </c>
      <c r="D48" s="256">
        <f>F48/(1-E48/100)</f>
        <v>29.36</v>
      </c>
      <c r="E48" s="531">
        <v>27.07</v>
      </c>
      <c r="F48" s="256">
        <f>21.41+3.95-3.95+1-1</f>
        <v>21.41</v>
      </c>
      <c r="G48" s="487">
        <v>14.29</v>
      </c>
      <c r="H48" s="351">
        <f t="shared" si="23"/>
        <v>3.059</v>
      </c>
      <c r="I48" s="487">
        <f>69370-36500</f>
        <v>32870</v>
      </c>
      <c r="J48" s="351">
        <f t="shared" si="24"/>
        <v>703.747</v>
      </c>
      <c r="K48" s="487">
        <f>1420-55</f>
        <v>1365</v>
      </c>
      <c r="L48" s="351">
        <f t="shared" si="25"/>
        <v>29.225</v>
      </c>
    </row>
    <row r="49" ht="19" customHeight="1" spans="1:12">
      <c r="A49" s="714"/>
      <c r="B49" s="714"/>
      <c r="C49" s="256" t="s">
        <v>62</v>
      </c>
      <c r="D49" s="94">
        <v>1882.614</v>
      </c>
      <c r="E49" s="531"/>
      <c r="F49" s="94">
        <f>D49</f>
        <v>1882.614</v>
      </c>
      <c r="G49" s="487">
        <f ca="1">'回收率（精炼） '!J25</f>
        <v>100</v>
      </c>
      <c r="H49" s="351">
        <f>F49*99.9972/100</f>
        <v>1882.561</v>
      </c>
      <c r="I49" s="487">
        <f>'回收率（精炼） '!L25</f>
        <v>6.02</v>
      </c>
      <c r="J49" s="351">
        <f t="shared" si="24"/>
        <v>11.333</v>
      </c>
      <c r="K49" s="487"/>
      <c r="L49" s="351">
        <v>0</v>
      </c>
    </row>
    <row r="50" ht="19" customHeight="1" spans="1:12">
      <c r="A50" s="714"/>
      <c r="B50" s="714"/>
      <c r="C50" s="256" t="s">
        <v>63</v>
      </c>
      <c r="D50" s="94">
        <f>105.02+84.72+414.48</f>
        <v>604.22</v>
      </c>
      <c r="E50" s="531">
        <f>(D50-F50)/D50*100</f>
        <v>30.01</v>
      </c>
      <c r="F50" s="94">
        <v>422.9</v>
      </c>
      <c r="G50" s="731">
        <f>H50/F50*100</f>
        <v>16.45</v>
      </c>
      <c r="H50" s="351">
        <v>69.571</v>
      </c>
      <c r="I50" s="731">
        <f>J50/F50*1000</f>
        <v>68664.38</v>
      </c>
      <c r="J50" s="351">
        <v>29038.165</v>
      </c>
      <c r="K50" s="487">
        <f>L50/F50*1000</f>
        <v>1634.29</v>
      </c>
      <c r="L50" s="351">
        <v>691.14</v>
      </c>
    </row>
    <row r="51" ht="19" customHeight="1" spans="1:12">
      <c r="A51" s="714"/>
      <c r="B51" s="714"/>
      <c r="C51" s="522" t="s">
        <v>64</v>
      </c>
      <c r="D51" s="522">
        <f>145+4142+3913+70</f>
        <v>8270</v>
      </c>
      <c r="E51" s="728"/>
      <c r="F51" s="522">
        <f t="shared" ref="F51:F56" si="27">D51</f>
        <v>8270</v>
      </c>
      <c r="G51" s="732">
        <f>H51/F51*1000</f>
        <v>48.52</v>
      </c>
      <c r="H51" s="733">
        <f>(145*36.01+4142*48.77+3913*49.19+70*22.02)/1000</f>
        <v>401.249</v>
      </c>
      <c r="I51" s="732"/>
      <c r="J51" s="351">
        <f t="shared" ref="J51:J53" si="28">F51*I51/1000</f>
        <v>0</v>
      </c>
      <c r="K51" s="732"/>
      <c r="L51" s="351">
        <f>F51*K51/1000</f>
        <v>0</v>
      </c>
    </row>
    <row r="52" ht="19" customHeight="1" spans="1:12">
      <c r="A52" s="714"/>
      <c r="B52" s="714"/>
      <c r="C52" s="522" t="s">
        <v>43</v>
      </c>
      <c r="D52" s="522">
        <v>0</v>
      </c>
      <c r="E52" s="728"/>
      <c r="F52" s="522">
        <f t="shared" si="27"/>
        <v>0</v>
      </c>
      <c r="G52" s="732"/>
      <c r="H52" s="733">
        <f>F52*G52/100</f>
        <v>0</v>
      </c>
      <c r="I52" s="732"/>
      <c r="J52" s="351">
        <f t="shared" si="28"/>
        <v>0</v>
      </c>
      <c r="K52" s="732"/>
      <c r="L52" s="351">
        <v>0</v>
      </c>
    </row>
    <row r="53" ht="19" customHeight="1" spans="1:12">
      <c r="A53" s="714"/>
      <c r="B53" s="721"/>
      <c r="C53" s="522" t="s">
        <v>65</v>
      </c>
      <c r="D53" s="720">
        <f>54.23+34</f>
        <v>88.23</v>
      </c>
      <c r="E53" s="728"/>
      <c r="F53" s="720">
        <f t="shared" si="27"/>
        <v>88.23</v>
      </c>
      <c r="G53" s="487">
        <f ca="1">'回收率（精炼） '!J25</f>
        <v>100</v>
      </c>
      <c r="H53" s="261">
        <f ca="1">F53*G53/100</f>
        <v>88.23</v>
      </c>
      <c r="I53" s="487">
        <f>'回收率（精炼） '!L25</f>
        <v>6.02</v>
      </c>
      <c r="J53" s="351">
        <f t="shared" si="28"/>
        <v>0.531</v>
      </c>
      <c r="K53" s="732"/>
      <c r="L53" s="351">
        <v>0</v>
      </c>
    </row>
    <row r="54" ht="19" customHeight="1" spans="1:12">
      <c r="A54" s="714"/>
      <c r="B54" s="725" t="s">
        <v>66</v>
      </c>
      <c r="C54" s="256" t="s">
        <v>67</v>
      </c>
      <c r="D54" s="335">
        <v>3106.2672</v>
      </c>
      <c r="E54" s="728"/>
      <c r="F54" s="335">
        <f t="shared" si="27"/>
        <v>3106.2672</v>
      </c>
      <c r="G54" s="732">
        <f>H54/F54*100</f>
        <v>100</v>
      </c>
      <c r="H54" s="337">
        <v>3106.2112</v>
      </c>
      <c r="I54" s="732">
        <f>J54/F54*1000</f>
        <v>5.9</v>
      </c>
      <c r="J54" s="351">
        <v>18.316</v>
      </c>
      <c r="K54" s="732"/>
      <c r="L54" s="351">
        <v>0</v>
      </c>
    </row>
    <row r="55" ht="19" customHeight="1" spans="1:12">
      <c r="A55" s="714"/>
      <c r="B55" s="726"/>
      <c r="C55" s="256" t="s">
        <v>68</v>
      </c>
      <c r="D55" s="335">
        <v>65.4948</v>
      </c>
      <c r="E55" s="728"/>
      <c r="F55" s="335">
        <f t="shared" si="27"/>
        <v>65.4948</v>
      </c>
      <c r="G55" s="732"/>
      <c r="H55" s="337">
        <v>65.4883</v>
      </c>
      <c r="I55" s="732"/>
      <c r="J55" s="351">
        <v>0</v>
      </c>
      <c r="K55" s="732"/>
      <c r="L55" s="351">
        <v>0</v>
      </c>
    </row>
    <row r="56" ht="19" customHeight="1" spans="1:12">
      <c r="A56" s="714"/>
      <c r="B56" s="727"/>
      <c r="C56" s="256" t="s">
        <v>69</v>
      </c>
      <c r="D56" s="335">
        <v>9.8942</v>
      </c>
      <c r="E56" s="728"/>
      <c r="F56" s="335">
        <f t="shared" si="27"/>
        <v>9.8942</v>
      </c>
      <c r="G56" s="732">
        <f t="shared" ref="G56:G62" si="29">H56/F56*100</f>
        <v>99.99</v>
      </c>
      <c r="H56" s="337">
        <v>9.8932</v>
      </c>
      <c r="I56" s="732">
        <f>J56/F56*1000</f>
        <v>0</v>
      </c>
      <c r="J56" s="351">
        <v>0</v>
      </c>
      <c r="K56" s="732"/>
      <c r="L56" s="351">
        <v>0</v>
      </c>
    </row>
    <row r="57" ht="19" customHeight="1" spans="1:12">
      <c r="A57" s="721"/>
      <c r="B57" s="722" t="s">
        <v>49</v>
      </c>
      <c r="C57" s="723"/>
      <c r="D57" s="256"/>
      <c r="E57" s="531"/>
      <c r="F57" s="256"/>
      <c r="G57" s="487"/>
      <c r="H57" s="734">
        <f ca="1" t="shared" ref="H57:L57" si="30">SUM(H37:H56)</f>
        <v>14749.2537</v>
      </c>
      <c r="I57" s="487"/>
      <c r="J57" s="729">
        <f t="shared" si="30"/>
        <v>33582.751</v>
      </c>
      <c r="K57" s="487"/>
      <c r="L57" s="729">
        <f t="shared" si="30"/>
        <v>821.775</v>
      </c>
    </row>
    <row r="58" ht="19" customHeight="1" spans="1:12">
      <c r="A58" s="714" t="s">
        <v>70</v>
      </c>
      <c r="B58" s="716" t="s">
        <v>23</v>
      </c>
      <c r="C58" s="256" t="s">
        <v>27</v>
      </c>
      <c r="D58" s="256">
        <f>3100+8400</f>
        <v>11500</v>
      </c>
      <c r="E58" s="531"/>
      <c r="F58" s="37">
        <f t="shared" ref="F58:F64" si="31">D58</f>
        <v>11500</v>
      </c>
      <c r="G58" s="487">
        <f>2.05+0.05</f>
        <v>2.1</v>
      </c>
      <c r="H58" s="261">
        <f>F58*G58/100</f>
        <v>241.5</v>
      </c>
      <c r="I58" s="487">
        <f>I13</f>
        <v>3.53</v>
      </c>
      <c r="J58" s="261">
        <f t="shared" ref="J58:J67" si="32">F58*I58/1000</f>
        <v>40.595</v>
      </c>
      <c r="K58" s="487">
        <f>K13</f>
        <v>0.01</v>
      </c>
      <c r="L58" s="261">
        <f t="shared" ref="L58:L67" si="33">F58*K58/1000</f>
        <v>0.115</v>
      </c>
    </row>
    <row r="59" ht="19" customHeight="1" spans="1:12">
      <c r="A59" s="714"/>
      <c r="B59" s="716"/>
      <c r="C59" s="256" t="s">
        <v>24</v>
      </c>
      <c r="D59" s="256">
        <v>187.84</v>
      </c>
      <c r="E59" s="531">
        <v>10.94</v>
      </c>
      <c r="F59" s="37">
        <f>D59*(1-E59/100)</f>
        <v>167.29</v>
      </c>
      <c r="G59" s="487">
        <f>33+1</f>
        <v>34</v>
      </c>
      <c r="H59" s="261">
        <f>F59*G59/100</f>
        <v>56.879</v>
      </c>
      <c r="I59" s="487">
        <v>42.05</v>
      </c>
      <c r="J59" s="261">
        <f t="shared" si="32"/>
        <v>7.035</v>
      </c>
      <c r="K59" s="487">
        <v>0.24</v>
      </c>
      <c r="L59" s="261">
        <f t="shared" si="33"/>
        <v>0.04</v>
      </c>
    </row>
    <row r="60" ht="19" customHeight="1" spans="1:12">
      <c r="A60" s="714"/>
      <c r="B60" s="716"/>
      <c r="C60" s="256" t="s">
        <v>71</v>
      </c>
      <c r="D60" s="94">
        <v>765.14</v>
      </c>
      <c r="E60" s="531"/>
      <c r="F60" s="37">
        <f t="shared" si="31"/>
        <v>765.14</v>
      </c>
      <c r="G60" s="487">
        <f t="shared" si="29"/>
        <v>23.29</v>
      </c>
      <c r="H60" s="261">
        <v>178.201</v>
      </c>
      <c r="I60" s="487">
        <v>31.86</v>
      </c>
      <c r="J60" s="261">
        <f t="shared" si="32"/>
        <v>24.377</v>
      </c>
      <c r="K60" s="487">
        <v>0.2</v>
      </c>
      <c r="L60" s="261">
        <f t="shared" si="33"/>
        <v>0.153</v>
      </c>
    </row>
    <row r="61" ht="19" customHeight="1" spans="1:12">
      <c r="A61" s="714"/>
      <c r="B61" s="716"/>
      <c r="C61" s="256" t="s">
        <v>72</v>
      </c>
      <c r="D61" s="94">
        <v>765.14</v>
      </c>
      <c r="E61" s="531"/>
      <c r="F61" s="37">
        <f t="shared" si="31"/>
        <v>765.14</v>
      </c>
      <c r="G61" s="487">
        <f t="shared" si="29"/>
        <v>0.31</v>
      </c>
      <c r="H61" s="261">
        <v>2.372</v>
      </c>
      <c r="I61" s="487">
        <v>0.8</v>
      </c>
      <c r="J61" s="261">
        <f t="shared" si="32"/>
        <v>0.612</v>
      </c>
      <c r="K61" s="487"/>
      <c r="L61" s="261">
        <f t="shared" si="33"/>
        <v>0</v>
      </c>
    </row>
    <row r="62" ht="19" customHeight="1" spans="1:12">
      <c r="A62" s="714"/>
      <c r="B62" s="716"/>
      <c r="C62" s="256" t="s">
        <v>73</v>
      </c>
      <c r="D62" s="94">
        <v>765.14</v>
      </c>
      <c r="E62" s="531"/>
      <c r="F62" s="37">
        <f t="shared" si="31"/>
        <v>765.14</v>
      </c>
      <c r="G62" s="487">
        <f t="shared" si="29"/>
        <v>0.27</v>
      </c>
      <c r="H62" s="261">
        <v>2.066</v>
      </c>
      <c r="I62" s="487">
        <v>1.3</v>
      </c>
      <c r="J62" s="261">
        <f t="shared" si="32"/>
        <v>0.995</v>
      </c>
      <c r="K62" s="487"/>
      <c r="L62" s="261">
        <f t="shared" si="33"/>
        <v>0</v>
      </c>
    </row>
    <row r="63" ht="19" customHeight="1" spans="1:12">
      <c r="A63" s="714"/>
      <c r="B63" s="716"/>
      <c r="C63" s="256" t="s">
        <v>74</v>
      </c>
      <c r="D63" s="94">
        <v>220.23</v>
      </c>
      <c r="E63" s="531"/>
      <c r="F63" s="37">
        <f t="shared" si="31"/>
        <v>220.23</v>
      </c>
      <c r="G63" s="487">
        <f t="shared" ref="G63:K63" si="34">G58</f>
        <v>2.1</v>
      </c>
      <c r="H63" s="261">
        <v>4.163</v>
      </c>
      <c r="I63" s="487">
        <f t="shared" si="34"/>
        <v>3.53</v>
      </c>
      <c r="J63" s="261">
        <f t="shared" si="32"/>
        <v>0.777</v>
      </c>
      <c r="K63" s="487">
        <f t="shared" si="34"/>
        <v>0.01</v>
      </c>
      <c r="L63" s="261">
        <f t="shared" si="33"/>
        <v>0.002</v>
      </c>
    </row>
    <row r="64" ht="19" customHeight="1" spans="1:12">
      <c r="A64" s="714"/>
      <c r="B64" s="716"/>
      <c r="C64" s="256" t="s">
        <v>75</v>
      </c>
      <c r="D64" s="94">
        <v>117.819</v>
      </c>
      <c r="E64" s="531"/>
      <c r="F64" s="37">
        <f t="shared" si="31"/>
        <v>117.819</v>
      </c>
      <c r="G64" s="487">
        <f t="shared" ref="G64:K64" si="35">G63</f>
        <v>2.1</v>
      </c>
      <c r="H64" s="261">
        <v>4.53</v>
      </c>
      <c r="I64" s="487">
        <f t="shared" si="35"/>
        <v>3.53</v>
      </c>
      <c r="J64" s="261">
        <f t="shared" si="32"/>
        <v>0.416</v>
      </c>
      <c r="K64" s="487">
        <f t="shared" si="35"/>
        <v>0.01</v>
      </c>
      <c r="L64" s="261">
        <f t="shared" si="33"/>
        <v>0.001</v>
      </c>
    </row>
    <row r="65" ht="19" customHeight="1" spans="1:12">
      <c r="A65" s="714"/>
      <c r="B65" s="716"/>
      <c r="C65" s="256" t="s">
        <v>47</v>
      </c>
      <c r="D65" s="256">
        <v>1200</v>
      </c>
      <c r="E65" s="531">
        <f>(1-F65/D65)*100</f>
        <v>56.36</v>
      </c>
      <c r="F65" s="37">
        <v>523.732</v>
      </c>
      <c r="G65" s="487">
        <f>H65/F65*100</f>
        <v>0.03</v>
      </c>
      <c r="H65" s="261">
        <v>0.17</v>
      </c>
      <c r="I65" s="487"/>
      <c r="J65" s="261">
        <f t="shared" si="32"/>
        <v>0</v>
      </c>
      <c r="K65" s="487"/>
      <c r="L65" s="261">
        <f t="shared" si="33"/>
        <v>0</v>
      </c>
    </row>
    <row r="66" ht="19" customHeight="1" spans="1:12">
      <c r="A66" s="714"/>
      <c r="B66" s="716" t="s">
        <v>66</v>
      </c>
      <c r="C66" s="717" t="s">
        <v>76</v>
      </c>
      <c r="D66" s="256">
        <f>25038.72-6400+2</f>
        <v>18640.72</v>
      </c>
      <c r="E66" s="531">
        <v>6.29</v>
      </c>
      <c r="F66" s="37">
        <f t="shared" ref="F66:F68" si="36">D66*(1-E66/100)</f>
        <v>17468.219</v>
      </c>
      <c r="G66" s="487">
        <v>0.4</v>
      </c>
      <c r="H66" s="261">
        <f t="shared" ref="H66:H68" si="37">F66*G66/100</f>
        <v>69.873</v>
      </c>
      <c r="I66" s="487">
        <v>4.07</v>
      </c>
      <c r="J66" s="261">
        <f t="shared" si="32"/>
        <v>71.096</v>
      </c>
      <c r="K66" s="487"/>
      <c r="L66" s="261">
        <f t="shared" si="33"/>
        <v>0</v>
      </c>
    </row>
    <row r="67" ht="19" customHeight="1" spans="1:12">
      <c r="A67" s="714"/>
      <c r="B67" s="716"/>
      <c r="C67" s="717" t="s">
        <v>77</v>
      </c>
      <c r="D67" s="256">
        <f>17064.72+6500</f>
        <v>23564.72</v>
      </c>
      <c r="E67" s="531">
        <v>7.76</v>
      </c>
      <c r="F67" s="37">
        <f t="shared" si="36"/>
        <v>21736.098</v>
      </c>
      <c r="G67" s="487">
        <v>0.24</v>
      </c>
      <c r="H67" s="261">
        <f t="shared" si="37"/>
        <v>52.167</v>
      </c>
      <c r="I67" s="487">
        <v>3.92</v>
      </c>
      <c r="J67" s="261">
        <f t="shared" si="32"/>
        <v>85.206</v>
      </c>
      <c r="K67" s="487"/>
      <c r="L67" s="261">
        <f t="shared" si="33"/>
        <v>0</v>
      </c>
    </row>
    <row r="68" ht="19" customHeight="1" spans="1:12">
      <c r="A68" s="714"/>
      <c r="B68" s="716"/>
      <c r="C68" s="717" t="s">
        <v>78</v>
      </c>
      <c r="D68" s="94">
        <v>190</v>
      </c>
      <c r="E68" s="531">
        <v>24.48</v>
      </c>
      <c r="F68" s="37">
        <f t="shared" si="36"/>
        <v>143.488</v>
      </c>
      <c r="G68" s="487">
        <v>0.02</v>
      </c>
      <c r="H68" s="261">
        <f t="shared" si="37"/>
        <v>0.029</v>
      </c>
      <c r="I68" s="487">
        <v>0</v>
      </c>
      <c r="J68" s="261"/>
      <c r="K68" s="487">
        <v>0</v>
      </c>
      <c r="L68" s="261"/>
    </row>
    <row r="69" ht="19" customHeight="1" spans="1:12">
      <c r="A69" s="721"/>
      <c r="B69" s="736" t="s">
        <v>49</v>
      </c>
      <c r="C69" s="737"/>
      <c r="D69" s="256"/>
      <c r="E69" s="531"/>
      <c r="F69" s="37"/>
      <c r="G69" s="487"/>
      <c r="H69" s="729">
        <f>SUM(H58:H68)</f>
        <v>611.95</v>
      </c>
      <c r="I69" s="487"/>
      <c r="J69" s="729">
        <f>SUM(J58:J67)</f>
        <v>231.109</v>
      </c>
      <c r="K69" s="487"/>
      <c r="L69" s="729">
        <f>SUM(L58:L67)</f>
        <v>0.311</v>
      </c>
    </row>
    <row r="70" ht="19" customHeight="1" spans="1:12">
      <c r="A70" s="738" t="s">
        <v>79</v>
      </c>
      <c r="B70" s="738"/>
      <c r="C70" s="738"/>
      <c r="D70" s="647"/>
      <c r="E70" s="760"/>
      <c r="F70" s="647"/>
      <c r="G70" s="761"/>
      <c r="H70" s="762">
        <f ca="1" t="shared" ref="H70:L70" si="38">H36+H57+H69</f>
        <v>31776.0477</v>
      </c>
      <c r="I70" s="762"/>
      <c r="J70" s="762">
        <f t="shared" si="38"/>
        <v>42314.524</v>
      </c>
      <c r="K70" s="762"/>
      <c r="L70" s="762">
        <f t="shared" si="38"/>
        <v>942.224</v>
      </c>
    </row>
    <row r="71" ht="13.5" spans="1:12">
      <c r="A71" s="303" t="s">
        <v>80</v>
      </c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</row>
    <row r="72" ht="18" spans="1:12">
      <c r="A72" s="739" t="s">
        <v>81</v>
      </c>
      <c r="B72" s="739"/>
      <c r="C72" s="739"/>
      <c r="D72" s="739"/>
      <c r="E72" s="739"/>
      <c r="F72" s="739"/>
      <c r="G72" s="739"/>
      <c r="H72" s="739"/>
      <c r="I72" s="739"/>
      <c r="J72" s="739"/>
      <c r="K72" s="739"/>
      <c r="L72" s="739"/>
    </row>
    <row r="73" ht="19" customHeight="1" spans="1:12">
      <c r="A73" s="740" t="s">
        <v>3</v>
      </c>
      <c r="B73" s="741"/>
      <c r="C73" s="37" t="s">
        <v>82</v>
      </c>
      <c r="D73" s="37" t="s">
        <v>5</v>
      </c>
      <c r="E73" s="37" t="s">
        <v>6</v>
      </c>
      <c r="F73" s="37" t="s">
        <v>7</v>
      </c>
      <c r="G73" s="763" t="s">
        <v>8</v>
      </c>
      <c r="H73" s="763"/>
      <c r="I73" s="709" t="s">
        <v>9</v>
      </c>
      <c r="J73" s="709"/>
      <c r="K73" s="709" t="s">
        <v>10</v>
      </c>
      <c r="L73" s="709"/>
    </row>
    <row r="74" ht="19" customHeight="1" spans="1:12">
      <c r="A74" s="742"/>
      <c r="B74" s="743"/>
      <c r="C74" s="37"/>
      <c r="D74" s="37" t="s">
        <v>11</v>
      </c>
      <c r="E74" s="37" t="s">
        <v>12</v>
      </c>
      <c r="F74" s="37" t="s">
        <v>11</v>
      </c>
      <c r="G74" s="763" t="s">
        <v>12</v>
      </c>
      <c r="H74" s="763" t="s">
        <v>11</v>
      </c>
      <c r="I74" s="709" t="s">
        <v>13</v>
      </c>
      <c r="J74" s="709" t="s">
        <v>14</v>
      </c>
      <c r="K74" s="709" t="s">
        <v>13</v>
      </c>
      <c r="L74" s="709" t="s">
        <v>14</v>
      </c>
    </row>
    <row r="75" ht="19" customHeight="1" spans="1:12">
      <c r="A75" s="45" t="s">
        <v>83</v>
      </c>
      <c r="B75" s="45" t="s">
        <v>16</v>
      </c>
      <c r="C75" s="47" t="s">
        <v>17</v>
      </c>
      <c r="D75" s="284">
        <v>86995.1</v>
      </c>
      <c r="E75" s="541">
        <f>(D75-F75)/D75*100</f>
        <v>7.65</v>
      </c>
      <c r="F75" s="37">
        <v>80344.319</v>
      </c>
      <c r="G75" s="541">
        <f t="shared" ref="G75:G77" si="39">H75/F75*100</f>
        <v>24.65</v>
      </c>
      <c r="H75" s="37">
        <v>19803.524</v>
      </c>
      <c r="I75" s="541">
        <f>J75/F75*1000</f>
        <v>68.69</v>
      </c>
      <c r="J75" s="37">
        <v>5518.831</v>
      </c>
      <c r="K75" s="541">
        <f>L75/F75*1000</f>
        <v>1.99</v>
      </c>
      <c r="L75" s="37">
        <v>159.945</v>
      </c>
    </row>
    <row r="76" ht="19" customHeight="1" spans="1:12">
      <c r="A76" s="45"/>
      <c r="B76" s="45"/>
      <c r="C76" s="47" t="s">
        <v>19</v>
      </c>
      <c r="D76" s="284">
        <f>293.74+99.74</f>
        <v>393.48</v>
      </c>
      <c r="E76" s="541"/>
      <c r="F76" s="37">
        <f>293.74+99.74</f>
        <v>393.48</v>
      </c>
      <c r="G76" s="541">
        <f t="shared" si="39"/>
        <v>97.8</v>
      </c>
      <c r="H76" s="37">
        <f>288.51+96.33</f>
        <v>384.84</v>
      </c>
      <c r="I76" s="541"/>
      <c r="J76" s="37"/>
      <c r="K76" s="541"/>
      <c r="L76" s="37"/>
    </row>
    <row r="77" ht="19" customHeight="1" spans="1:12">
      <c r="A77" s="45"/>
      <c r="B77" s="45"/>
      <c r="C77" s="47" t="s">
        <v>20</v>
      </c>
      <c r="D77" s="284">
        <v>59.46</v>
      </c>
      <c r="E77" s="541">
        <f>(D77-F77)/D77*100</f>
        <v>7.68</v>
      </c>
      <c r="F77" s="37">
        <v>54.895</v>
      </c>
      <c r="G77" s="541">
        <f t="shared" si="39"/>
        <v>1.33</v>
      </c>
      <c r="H77" s="37">
        <v>0.73</v>
      </c>
      <c r="I77" s="541">
        <f>J77/F77*1000</f>
        <v>58021.02</v>
      </c>
      <c r="J77" s="37">
        <v>3185.064</v>
      </c>
      <c r="K77" s="541">
        <f>L77/F77*1000</f>
        <v>86.07</v>
      </c>
      <c r="L77" s="37">
        <v>4.725</v>
      </c>
    </row>
    <row r="78" ht="19" customHeight="1" spans="1:12">
      <c r="A78" s="45"/>
      <c r="B78" s="744" t="s">
        <v>84</v>
      </c>
      <c r="C78" s="45" t="s">
        <v>85</v>
      </c>
      <c r="D78" s="284">
        <v>0.56</v>
      </c>
      <c r="E78" s="541"/>
      <c r="F78" s="37">
        <f>D78</f>
        <v>0.56</v>
      </c>
      <c r="G78" s="541">
        <v>99.99</v>
      </c>
      <c r="H78" s="37">
        <f>F78*G78/100</f>
        <v>0.56</v>
      </c>
      <c r="I78" s="541"/>
      <c r="J78" s="37">
        <f>I78*D78/1000</f>
        <v>0</v>
      </c>
      <c r="K78" s="541"/>
      <c r="L78" s="37"/>
    </row>
    <row r="79" ht="19" customHeight="1" spans="1:12">
      <c r="A79" s="45"/>
      <c r="B79" s="514" t="s">
        <v>79</v>
      </c>
      <c r="C79" s="514"/>
      <c r="D79" s="543"/>
      <c r="E79" s="541"/>
      <c r="F79" s="543"/>
      <c r="G79" s="63"/>
      <c r="H79" s="543">
        <f t="shared" ref="H79:L79" si="40">SUM(H75:H78)</f>
        <v>20189.654</v>
      </c>
      <c r="I79" s="63"/>
      <c r="J79" s="543">
        <f t="shared" si="40"/>
        <v>8703.895</v>
      </c>
      <c r="K79" s="63"/>
      <c r="L79" s="543">
        <f t="shared" si="40"/>
        <v>164.67</v>
      </c>
    </row>
    <row r="80" ht="18" spans="1:12">
      <c r="A80" s="739" t="s">
        <v>86</v>
      </c>
      <c r="B80" s="745"/>
      <c r="C80" s="745"/>
      <c r="D80" s="745"/>
      <c r="E80" s="745"/>
      <c r="F80" s="745"/>
      <c r="G80" s="745"/>
      <c r="H80" s="745"/>
      <c r="I80" s="745"/>
      <c r="J80" s="745"/>
      <c r="K80" s="745"/>
      <c r="L80" s="745"/>
    </row>
    <row r="81" ht="19" customHeight="1" spans="1:12">
      <c r="A81" s="746" t="s">
        <v>3</v>
      </c>
      <c r="B81" s="747"/>
      <c r="C81" s="37" t="s">
        <v>82</v>
      </c>
      <c r="D81" s="37" t="s">
        <v>5</v>
      </c>
      <c r="E81" s="37" t="s">
        <v>6</v>
      </c>
      <c r="F81" s="37" t="s">
        <v>7</v>
      </c>
      <c r="G81" s="763" t="s">
        <v>8</v>
      </c>
      <c r="H81" s="763"/>
      <c r="I81" s="709" t="s">
        <v>9</v>
      </c>
      <c r="J81" s="709"/>
      <c r="K81" s="709" t="s">
        <v>10</v>
      </c>
      <c r="L81" s="709"/>
    </row>
    <row r="82" ht="19" customHeight="1" spans="1:12">
      <c r="A82" s="394"/>
      <c r="B82" s="395"/>
      <c r="C82" s="37"/>
      <c r="D82" s="37" t="s">
        <v>11</v>
      </c>
      <c r="E82" s="37" t="s">
        <v>12</v>
      </c>
      <c r="F82" s="37" t="s">
        <v>11</v>
      </c>
      <c r="G82" s="763" t="s">
        <v>12</v>
      </c>
      <c r="H82" s="763" t="s">
        <v>11</v>
      </c>
      <c r="I82" s="709" t="s">
        <v>13</v>
      </c>
      <c r="J82" s="709" t="s">
        <v>14</v>
      </c>
      <c r="K82" s="709" t="s">
        <v>13</v>
      </c>
      <c r="L82" s="709" t="s">
        <v>14</v>
      </c>
    </row>
    <row r="83" ht="19" customHeight="1" spans="1:12">
      <c r="A83" s="744" t="s">
        <v>87</v>
      </c>
      <c r="B83" s="22" t="s">
        <v>66</v>
      </c>
      <c r="C83" s="45" t="s">
        <v>67</v>
      </c>
      <c r="D83" s="6">
        <f>'回收率（精炼） '!W25</f>
        <v>21774.1684</v>
      </c>
      <c r="E83" s="541"/>
      <c r="F83" s="39">
        <f t="shared" ref="F83:F85" si="41">D83</f>
        <v>21774.1684</v>
      </c>
      <c r="G83" s="39">
        <f t="shared" ref="G83:G88" si="42">H83/F83*100</f>
        <v>99.9984</v>
      </c>
      <c r="H83" s="39">
        <f>'回收率（精炼） '!X25</f>
        <v>21773.8173</v>
      </c>
      <c r="I83" s="541">
        <f t="shared" ref="I83:I88" si="43">J83/F83*1000</f>
        <v>5.95</v>
      </c>
      <c r="J83" s="37">
        <f>'回收率（精炼） '!Y25</f>
        <v>129.508</v>
      </c>
      <c r="K83" s="39"/>
      <c r="L83" s="94">
        <v>0</v>
      </c>
    </row>
    <row r="84" ht="19" customHeight="1" spans="1:12">
      <c r="A84" s="748"/>
      <c r="B84" s="22"/>
      <c r="C84" s="45" t="s">
        <v>88</v>
      </c>
      <c r="D84" s="40">
        <f>'回收率（精炼） '!W26</f>
        <v>274.2711</v>
      </c>
      <c r="E84" s="541"/>
      <c r="F84" s="40">
        <f t="shared" si="41"/>
        <v>274.2711</v>
      </c>
      <c r="G84" s="39">
        <f t="shared" si="42"/>
        <v>99.99</v>
      </c>
      <c r="H84" s="40">
        <f>'回收率（精炼） '!X26</f>
        <v>274.2436</v>
      </c>
      <c r="I84" s="541">
        <f t="shared" si="43"/>
        <v>2</v>
      </c>
      <c r="J84" s="37">
        <f>'回收率（精炼） '!Y26</f>
        <v>0.549</v>
      </c>
      <c r="K84" s="541"/>
      <c r="L84" s="94">
        <v>0</v>
      </c>
    </row>
    <row r="85" ht="19" customHeight="1" spans="1:12">
      <c r="A85" s="748"/>
      <c r="B85" s="22"/>
      <c r="C85" s="47" t="s">
        <v>69</v>
      </c>
      <c r="D85" s="40">
        <f>'回收率（精炼） '!W27</f>
        <v>12.3064</v>
      </c>
      <c r="E85" s="541"/>
      <c r="F85" s="40">
        <f t="shared" si="41"/>
        <v>12.3064</v>
      </c>
      <c r="G85" s="39">
        <f t="shared" si="42"/>
        <v>99.9976</v>
      </c>
      <c r="H85" s="40">
        <f>'回收率（精炼） '!X27</f>
        <v>12.3061</v>
      </c>
      <c r="I85" s="541">
        <f t="shared" si="43"/>
        <v>4.79</v>
      </c>
      <c r="J85" s="37">
        <f>'回收率（精炼） '!Y27</f>
        <v>0.059</v>
      </c>
      <c r="K85" s="541"/>
      <c r="L85" s="94">
        <v>0</v>
      </c>
    </row>
    <row r="86" ht="19" customHeight="1" spans="1:12">
      <c r="A86" s="748"/>
      <c r="B86" s="22"/>
      <c r="C86" s="47" t="s">
        <v>76</v>
      </c>
      <c r="D86" s="94">
        <f>重要物料收拨结存!L28</f>
        <v>15007.24</v>
      </c>
      <c r="E86" s="541">
        <f>(D86-F86)/D86*100</f>
        <v>6.3</v>
      </c>
      <c r="F86" s="94">
        <f>重要物料收拨结存!M28</f>
        <v>14062.508</v>
      </c>
      <c r="G86" s="541">
        <f t="shared" si="42"/>
        <v>0.36</v>
      </c>
      <c r="H86" s="94">
        <f>重要物料收拨结存!N28</f>
        <v>50.957</v>
      </c>
      <c r="I86" s="541">
        <f t="shared" si="43"/>
        <v>1.93</v>
      </c>
      <c r="J86" s="94">
        <f>重要物料收拨结存!O28</f>
        <v>27.194</v>
      </c>
      <c r="K86" s="541"/>
      <c r="L86" s="94">
        <f>重要物料收拨结存!P28</f>
        <v>0</v>
      </c>
    </row>
    <row r="87" ht="19" customHeight="1" spans="1:12">
      <c r="A87" s="748"/>
      <c r="B87" s="22"/>
      <c r="C87" s="47" t="s">
        <v>89</v>
      </c>
      <c r="D87" s="94">
        <f>重要物料收拨结存!L29</f>
        <v>44982.14</v>
      </c>
      <c r="E87" s="541">
        <f>(D87-F87)/D87*100</f>
        <v>7.76</v>
      </c>
      <c r="F87" s="94">
        <f>重要物料收拨结存!M29</f>
        <v>41493.253</v>
      </c>
      <c r="G87" s="541">
        <f t="shared" si="42"/>
        <v>0.23</v>
      </c>
      <c r="H87" s="94">
        <f>重要物料收拨结存!N29</f>
        <v>94.782</v>
      </c>
      <c r="I87" s="541">
        <f t="shared" si="43"/>
        <v>1.27</v>
      </c>
      <c r="J87" s="94">
        <f>重要物料收拨结存!O29</f>
        <v>52.563</v>
      </c>
      <c r="K87" s="541"/>
      <c r="L87" s="94">
        <f>重要物料收拨结存!P29</f>
        <v>0</v>
      </c>
    </row>
    <row r="88" ht="19" customHeight="1" spans="1:12">
      <c r="A88" s="748"/>
      <c r="B88" s="55" t="s">
        <v>84</v>
      </c>
      <c r="C88" s="47" t="s">
        <v>78</v>
      </c>
      <c r="D88" s="94">
        <v>916.57</v>
      </c>
      <c r="E88" s="541">
        <f>(1-(F88/D88))*100</f>
        <v>4.85</v>
      </c>
      <c r="F88" s="94">
        <v>872.128</v>
      </c>
      <c r="G88" s="541">
        <f t="shared" si="42"/>
        <v>0.02</v>
      </c>
      <c r="H88" s="94">
        <v>0.156</v>
      </c>
      <c r="I88" s="541">
        <f t="shared" si="43"/>
        <v>0</v>
      </c>
      <c r="J88" s="94"/>
      <c r="K88" s="541">
        <f>L88/F88*1000</f>
        <v>0</v>
      </c>
      <c r="L88" s="94"/>
    </row>
    <row r="89" ht="19" customHeight="1" spans="1:12">
      <c r="A89" s="749"/>
      <c r="B89" s="516" t="s">
        <v>79</v>
      </c>
      <c r="C89" s="518"/>
      <c r="D89" s="750"/>
      <c r="E89" s="543"/>
      <c r="F89" s="750"/>
      <c r="G89" s="63"/>
      <c r="H89" s="750">
        <f t="shared" ref="H89:L89" si="44">SUM(H83:H88)</f>
        <v>22206.262</v>
      </c>
      <c r="I89" s="63"/>
      <c r="J89" s="543">
        <f t="shared" si="44"/>
        <v>209.873</v>
      </c>
      <c r="K89" s="63"/>
      <c r="L89" s="81">
        <f t="shared" si="44"/>
        <v>0</v>
      </c>
    </row>
    <row r="90" ht="13" spans="1:12">
      <c r="A90" s="751"/>
      <c r="B90" s="752"/>
      <c r="C90" s="752"/>
      <c r="D90" s="752"/>
      <c r="E90" s="752"/>
      <c r="F90" s="752"/>
      <c r="G90" s="764"/>
      <c r="H90" s="752"/>
      <c r="I90" s="764"/>
      <c r="J90" s="752"/>
      <c r="K90" s="764"/>
      <c r="L90" s="752"/>
    </row>
    <row r="91" ht="21" spans="1:12">
      <c r="A91" s="753"/>
      <c r="B91" s="754" t="s">
        <v>90</v>
      </c>
      <c r="C91" s="754"/>
      <c r="D91" s="754"/>
      <c r="E91" s="754"/>
      <c r="F91" s="754"/>
      <c r="G91" s="754"/>
      <c r="H91" s="754"/>
      <c r="I91" s="754"/>
      <c r="J91" s="754"/>
      <c r="K91" s="754"/>
      <c r="L91" s="754"/>
    </row>
    <row r="92" ht="19" customHeight="1" spans="1:12">
      <c r="A92" s="99"/>
      <c r="B92" s="22" t="s">
        <v>91</v>
      </c>
      <c r="C92" s="22"/>
      <c r="D92" s="65" t="s">
        <v>92</v>
      </c>
      <c r="E92" s="66"/>
      <c r="F92" s="65" t="s">
        <v>93</v>
      </c>
      <c r="G92" s="66"/>
      <c r="H92" s="37" t="s">
        <v>94</v>
      </c>
      <c r="I92" s="37"/>
      <c r="J92" s="765" t="s">
        <v>95</v>
      </c>
      <c r="K92" s="766"/>
      <c r="L92" s="767"/>
    </row>
    <row r="93" ht="19" customHeight="1" spans="1:12">
      <c r="A93" s="98"/>
      <c r="B93" s="38" t="s">
        <v>96</v>
      </c>
      <c r="C93" s="22" t="s">
        <v>97</v>
      </c>
      <c r="D93" s="49">
        <v>34085.227</v>
      </c>
      <c r="E93" s="64"/>
      <c r="F93" s="65">
        <v>33958.613</v>
      </c>
      <c r="G93" s="66"/>
      <c r="H93" s="60">
        <v>785.186</v>
      </c>
      <c r="I93" s="60"/>
      <c r="J93" s="768"/>
      <c r="K93" s="769"/>
      <c r="L93" s="770"/>
    </row>
    <row r="94" ht="19" customHeight="1" spans="1:12">
      <c r="A94" s="98"/>
      <c r="B94" s="38"/>
      <c r="C94" s="22" t="s">
        <v>98</v>
      </c>
      <c r="D94" s="65">
        <f t="shared" ref="D94:H94" si="45">H79</f>
        <v>20189.654</v>
      </c>
      <c r="E94" s="66"/>
      <c r="F94" s="65">
        <f t="shared" si="45"/>
        <v>8703.895</v>
      </c>
      <c r="G94" s="66"/>
      <c r="H94" s="60">
        <f t="shared" si="45"/>
        <v>164.67</v>
      </c>
      <c r="I94" s="60"/>
      <c r="J94" s="768"/>
      <c r="K94" s="769"/>
      <c r="L94" s="770"/>
    </row>
    <row r="95" ht="19" customHeight="1" spans="1:12">
      <c r="A95" s="98"/>
      <c r="B95" s="38"/>
      <c r="C95" s="22" t="s">
        <v>99</v>
      </c>
      <c r="D95" s="49">
        <f t="shared" ref="D95:H95" si="46">H89</f>
        <v>22206.262</v>
      </c>
      <c r="E95" s="64"/>
      <c r="F95" s="65">
        <f t="shared" si="46"/>
        <v>209.873</v>
      </c>
      <c r="G95" s="66"/>
      <c r="H95" s="60">
        <f t="shared" si="46"/>
        <v>0</v>
      </c>
      <c r="I95" s="60"/>
      <c r="J95" s="768"/>
      <c r="K95" s="769"/>
      <c r="L95" s="770"/>
    </row>
    <row r="96" ht="19" customHeight="1" spans="1:12">
      <c r="A96" s="98"/>
      <c r="B96" s="38"/>
      <c r="C96" s="22" t="s">
        <v>100</v>
      </c>
      <c r="D96" s="49">
        <f ca="1" t="shared" ref="D96:H96" si="47">H70</f>
        <v>31776.0477</v>
      </c>
      <c r="E96" s="64"/>
      <c r="F96" s="65">
        <f t="shared" si="47"/>
        <v>42314.524</v>
      </c>
      <c r="G96" s="66"/>
      <c r="H96" s="60">
        <f t="shared" si="47"/>
        <v>942.224</v>
      </c>
      <c r="I96" s="60"/>
      <c r="J96" s="768"/>
      <c r="K96" s="769"/>
      <c r="L96" s="770"/>
    </row>
    <row r="97" ht="19" customHeight="1" spans="1:12">
      <c r="A97" s="98"/>
      <c r="B97" s="38"/>
      <c r="C97" s="22" t="s">
        <v>101</v>
      </c>
      <c r="D97" s="43">
        <f ca="1" t="shared" ref="D97:H97" si="48">D96+D95-D94-D93</f>
        <v>-292.5713</v>
      </c>
      <c r="E97" s="61"/>
      <c r="F97" s="43">
        <f t="shared" si="48"/>
        <v>-138.111</v>
      </c>
      <c r="G97" s="61"/>
      <c r="H97" s="43">
        <f t="shared" si="48"/>
        <v>-7.632</v>
      </c>
      <c r="I97" s="61"/>
      <c r="J97" s="768"/>
      <c r="K97" s="769"/>
      <c r="L97" s="770"/>
    </row>
    <row r="98" ht="19" customHeight="1" spans="1:12">
      <c r="A98" s="98"/>
      <c r="B98" s="38" t="s">
        <v>102</v>
      </c>
      <c r="C98" s="22" t="s">
        <v>103</v>
      </c>
      <c r="D98" s="49">
        <f ca="1" t="shared" ref="D98:H98" si="49">D95+D96</f>
        <v>53982.3097</v>
      </c>
      <c r="E98" s="64"/>
      <c r="F98" s="65">
        <f t="shared" si="49"/>
        <v>42524.397</v>
      </c>
      <c r="G98" s="66"/>
      <c r="H98" s="65">
        <f t="shared" si="49"/>
        <v>942.224</v>
      </c>
      <c r="I98" s="66"/>
      <c r="J98" s="768"/>
      <c r="K98" s="769"/>
      <c r="L98" s="770"/>
    </row>
    <row r="99" ht="19" customHeight="1" spans="1:12">
      <c r="A99" s="98"/>
      <c r="B99" s="38"/>
      <c r="C99" s="22" t="s">
        <v>104</v>
      </c>
      <c r="D99" s="49">
        <f t="shared" ref="D99:H99" si="50">D93+D94</f>
        <v>54274.881</v>
      </c>
      <c r="E99" s="64"/>
      <c r="F99" s="65">
        <f t="shared" si="50"/>
        <v>42662.508</v>
      </c>
      <c r="G99" s="66"/>
      <c r="H99" s="65">
        <f t="shared" si="50"/>
        <v>949.856</v>
      </c>
      <c r="I99" s="66"/>
      <c r="J99" s="768"/>
      <c r="K99" s="769"/>
      <c r="L99" s="770"/>
    </row>
    <row r="100" ht="19" customHeight="1" spans="1:12">
      <c r="A100" s="98"/>
      <c r="B100" s="38"/>
      <c r="C100" s="22" t="s">
        <v>105</v>
      </c>
      <c r="D100" s="109">
        <f ca="1" t="shared" ref="D100:H100" si="51">D98/D99*100</f>
        <v>99.46</v>
      </c>
      <c r="E100" s="110"/>
      <c r="F100" s="109">
        <f t="shared" si="51"/>
        <v>99.68</v>
      </c>
      <c r="G100" s="110"/>
      <c r="H100" s="109">
        <f t="shared" si="51"/>
        <v>99.2</v>
      </c>
      <c r="I100" s="110"/>
      <c r="J100" s="768"/>
      <c r="K100" s="769"/>
      <c r="L100" s="770"/>
    </row>
    <row r="101" ht="19" customHeight="1" spans="1:12">
      <c r="A101" s="98"/>
      <c r="B101" s="46" t="s">
        <v>106</v>
      </c>
      <c r="C101" s="47"/>
      <c r="D101" s="109" t="s">
        <v>107</v>
      </c>
      <c r="E101" s="113"/>
      <c r="F101" s="113"/>
      <c r="G101" s="113"/>
      <c r="H101" s="113"/>
      <c r="I101" s="110"/>
      <c r="J101" s="768"/>
      <c r="K101" s="769"/>
      <c r="L101" s="770"/>
    </row>
    <row r="102" ht="19" customHeight="1" spans="1:12">
      <c r="A102" s="755"/>
      <c r="B102" s="46" t="s">
        <v>108</v>
      </c>
      <c r="C102" s="47"/>
      <c r="D102" s="541">
        <v>99.47</v>
      </c>
      <c r="E102" s="541"/>
      <c r="F102" s="541">
        <v>99.49</v>
      </c>
      <c r="G102" s="541"/>
      <c r="H102" s="541">
        <v>99.07</v>
      </c>
      <c r="I102" s="541"/>
      <c r="J102" s="131"/>
      <c r="K102" s="131"/>
      <c r="L102" s="131"/>
    </row>
    <row r="103" ht="19" customHeight="1" spans="1:12">
      <c r="A103" s="755"/>
      <c r="B103" s="46" t="s">
        <v>109</v>
      </c>
      <c r="C103" s="47"/>
      <c r="D103" s="65" t="s">
        <v>110</v>
      </c>
      <c r="E103" s="66"/>
      <c r="F103" s="65" t="s">
        <v>111</v>
      </c>
      <c r="G103" s="66"/>
      <c r="H103" s="37" t="s">
        <v>112</v>
      </c>
      <c r="I103" s="37"/>
      <c r="J103" s="131"/>
      <c r="K103" s="131"/>
      <c r="L103" s="131"/>
    </row>
    <row r="104" ht="19" hidden="1" customHeight="1" spans="1:12">
      <c r="A104" s="755"/>
      <c r="B104" s="45" t="s">
        <v>113</v>
      </c>
      <c r="C104" s="45" t="s">
        <v>114</v>
      </c>
      <c r="D104" s="541">
        <v>98.46</v>
      </c>
      <c r="E104" s="541"/>
      <c r="F104" s="541">
        <v>95.39</v>
      </c>
      <c r="G104" s="541"/>
      <c r="H104" s="541">
        <v>96.32</v>
      </c>
      <c r="I104" s="541"/>
      <c r="J104" s="131"/>
      <c r="K104" s="131"/>
      <c r="L104" s="131"/>
    </row>
    <row r="105" ht="19" customHeight="1" spans="1:12">
      <c r="A105" s="755"/>
      <c r="B105" s="45"/>
      <c r="C105" s="45" t="s">
        <v>115</v>
      </c>
      <c r="D105" s="541">
        <f ca="1">'回收率（全厂）'!I65</f>
        <v>98.11</v>
      </c>
      <c r="E105" s="541"/>
      <c r="F105" s="541">
        <f ca="1">'回收率（全厂）'!Q65</f>
        <v>95.97</v>
      </c>
      <c r="G105" s="541"/>
      <c r="H105" s="541">
        <f ca="1">'回收率（全厂）'!Y65</f>
        <v>95.95</v>
      </c>
      <c r="I105" s="541"/>
      <c r="J105" s="131"/>
      <c r="K105" s="131"/>
      <c r="L105" s="131"/>
    </row>
    <row r="106" ht="19" customHeight="1" spans="1:12">
      <c r="A106" s="755"/>
      <c r="B106" s="45"/>
      <c r="C106" s="45" t="s">
        <v>116</v>
      </c>
      <c r="D106" s="541">
        <f ca="1">'回收率（熔炼） '!I46</f>
        <v>99.08</v>
      </c>
      <c r="E106" s="541"/>
      <c r="F106" s="541">
        <f>'回收率（熔炼） '!Q46</f>
        <v>98.63</v>
      </c>
      <c r="G106" s="541"/>
      <c r="H106" s="541">
        <f>'回收率（熔炼） '!Y46</f>
        <v>97.59</v>
      </c>
      <c r="I106" s="541"/>
      <c r="J106" s="131"/>
      <c r="K106" s="131"/>
      <c r="L106" s="131"/>
    </row>
    <row r="107" ht="19" customHeight="1" spans="1:12">
      <c r="A107" s="755"/>
      <c r="B107" s="45"/>
      <c r="C107" s="45" t="s">
        <v>117</v>
      </c>
      <c r="D107" s="541">
        <f ca="1">'回收率（精炼） '!I29</f>
        <v>99.89</v>
      </c>
      <c r="E107" s="541"/>
      <c r="F107" s="541">
        <f ca="1">'回收率（精炼） '!Q29</f>
        <v>98.34</v>
      </c>
      <c r="G107" s="541"/>
      <c r="H107" s="541">
        <f ca="1">'回收率（精炼） '!Y29</f>
        <v>98.78</v>
      </c>
      <c r="I107" s="541"/>
      <c r="J107" s="131"/>
      <c r="K107" s="131"/>
      <c r="L107" s="131"/>
    </row>
    <row r="108" ht="19" customHeight="1" spans="1:12">
      <c r="A108" s="755"/>
      <c r="B108" s="45"/>
      <c r="C108" s="45" t="s">
        <v>118</v>
      </c>
      <c r="D108" s="541">
        <f>'回收率（综合厂)'!I24</f>
        <v>83.67</v>
      </c>
      <c r="E108" s="541"/>
      <c r="F108" s="541">
        <f>'回收率（综合厂)'!Q24</f>
        <v>59.6</v>
      </c>
      <c r="G108" s="541"/>
      <c r="H108" s="541">
        <f>'回收率（综合厂)'!Y24</f>
        <v>72.5</v>
      </c>
      <c r="I108" s="541"/>
      <c r="J108" s="131"/>
      <c r="K108" s="131"/>
      <c r="L108" s="771"/>
    </row>
    <row r="109" ht="19" customHeight="1" spans="1:12">
      <c r="A109" s="755"/>
      <c r="B109" s="748" t="s">
        <v>119</v>
      </c>
      <c r="C109" s="756"/>
      <c r="D109" s="756"/>
      <c r="E109" s="756"/>
      <c r="F109" s="756"/>
      <c r="G109" s="756"/>
      <c r="H109" s="756"/>
      <c r="I109" s="772"/>
      <c r="J109" s="131"/>
      <c r="K109" s="131"/>
      <c r="L109" s="131"/>
    </row>
    <row r="110" ht="19" customHeight="1" spans="1:12">
      <c r="A110" s="755"/>
      <c r="B110" s="757" t="s">
        <v>113</v>
      </c>
      <c r="C110" s="45" t="s">
        <v>120</v>
      </c>
      <c r="D110" s="541">
        <v>98.11</v>
      </c>
      <c r="E110" s="541"/>
      <c r="F110" s="541">
        <v>95.52</v>
      </c>
      <c r="G110" s="541"/>
      <c r="H110" s="541">
        <v>95.39</v>
      </c>
      <c r="I110" s="541"/>
      <c r="J110" s="131"/>
      <c r="K110" s="131"/>
      <c r="L110" s="131"/>
    </row>
    <row r="111" ht="19" customHeight="1" spans="1:12">
      <c r="A111" s="755"/>
      <c r="B111" s="758"/>
      <c r="C111" s="45" t="s">
        <v>121</v>
      </c>
      <c r="D111" s="541">
        <v>99.25</v>
      </c>
      <c r="E111" s="541"/>
      <c r="F111" s="541">
        <v>99.06</v>
      </c>
      <c r="G111" s="541"/>
      <c r="H111" s="541">
        <v>98.31</v>
      </c>
      <c r="I111" s="541"/>
      <c r="J111" s="131"/>
      <c r="K111" s="131"/>
      <c r="L111" s="131"/>
    </row>
    <row r="112" ht="19" customHeight="1" spans="1:12">
      <c r="A112" s="755"/>
      <c r="B112" s="758"/>
      <c r="C112" s="45" t="s">
        <v>122</v>
      </c>
      <c r="D112" s="541">
        <v>99.75</v>
      </c>
      <c r="E112" s="541"/>
      <c r="F112" s="541">
        <v>98.32</v>
      </c>
      <c r="G112" s="541"/>
      <c r="H112" s="541">
        <v>98.91</v>
      </c>
      <c r="I112" s="541"/>
      <c r="J112" s="131"/>
      <c r="K112" s="131"/>
      <c r="L112" s="131"/>
    </row>
    <row r="113" ht="19" customHeight="1" spans="1:12">
      <c r="A113" s="755"/>
      <c r="B113" s="749"/>
      <c r="C113" s="45" t="s">
        <v>123</v>
      </c>
      <c r="D113" s="541">
        <v>84.7</v>
      </c>
      <c r="E113" s="541"/>
      <c r="F113" s="541">
        <v>53.4</v>
      </c>
      <c r="G113" s="541"/>
      <c r="H113" s="541">
        <v>27.94</v>
      </c>
      <c r="I113" s="541"/>
      <c r="J113" s="131"/>
      <c r="K113" s="131"/>
      <c r="L113" s="131"/>
    </row>
    <row r="114" ht="19" customHeight="1" spans="1:12">
      <c r="A114" s="755"/>
      <c r="B114" s="756"/>
      <c r="C114" s="756"/>
      <c r="D114" s="759"/>
      <c r="E114" s="759"/>
      <c r="F114" s="759"/>
      <c r="G114" s="759"/>
      <c r="H114" s="759"/>
      <c r="I114" s="759"/>
      <c r="J114" s="131"/>
      <c r="K114" s="131"/>
      <c r="L114" s="131"/>
    </row>
    <row r="116" ht="28" customHeight="1" spans="2:11">
      <c r="B116" s="22" t="s">
        <v>124</v>
      </c>
      <c r="C116" s="22"/>
      <c r="D116" s="22">
        <f>'回收率（综合厂)'!L30</f>
        <v>-15.229</v>
      </c>
      <c r="E116" s="22"/>
      <c r="F116" s="382">
        <f>'回收率（综合厂)'!N30</f>
        <v>-5.90599999999999</v>
      </c>
      <c r="G116" s="382"/>
      <c r="H116" s="382">
        <f>'回收率（综合厂)'!P30</f>
        <v>-0.3</v>
      </c>
      <c r="I116" s="382"/>
      <c r="J116" s="684"/>
      <c r="K116" s="684"/>
    </row>
    <row r="117" ht="23" customHeight="1" spans="2:9">
      <c r="B117" s="53" t="s">
        <v>125</v>
      </c>
      <c r="C117" s="108"/>
      <c r="D117" s="53">
        <f ca="1">'回收率（熔炼） '!I52</f>
        <v>-255.191999999999</v>
      </c>
      <c r="E117" s="108"/>
      <c r="F117" s="53">
        <f>'回收率（熔炼） '!K52</f>
        <v>-128.657999999999</v>
      </c>
      <c r="G117" s="108"/>
      <c r="H117" s="53">
        <f>'回收率（熔炼） '!M52</f>
        <v>-5.13200000000001</v>
      </c>
      <c r="I117" s="108"/>
    </row>
    <row r="118" ht="23" customHeight="1" spans="2:9">
      <c r="B118" s="53" t="s">
        <v>126</v>
      </c>
      <c r="C118" s="108"/>
      <c r="D118" s="53">
        <f ca="1">'回收率（精炼） '!L41</f>
        <v>-26.3230000000003</v>
      </c>
      <c r="E118" s="108"/>
      <c r="F118" s="53">
        <f ca="1">'回收率（精炼） '!N40</f>
        <v>-8.43200000000002</v>
      </c>
      <c r="G118" s="108"/>
      <c r="H118" s="53">
        <f ca="1">'回收率（精炼） '!P41</f>
        <v>-2.255</v>
      </c>
      <c r="I118" s="108"/>
    </row>
    <row r="119" ht="23" customHeight="1" spans="2:9">
      <c r="B119" s="53" t="s">
        <v>127</v>
      </c>
      <c r="C119" s="108"/>
      <c r="D119" s="53">
        <v>99.81</v>
      </c>
      <c r="E119" s="108"/>
      <c r="F119" s="53">
        <v>99.66</v>
      </c>
      <c r="G119" s="108"/>
      <c r="H119" s="53">
        <v>99.52</v>
      </c>
      <c r="I119" s="108"/>
    </row>
    <row r="134" ht="13" spans="3:12">
      <c r="C134" s="773"/>
      <c r="D134" s="411"/>
      <c r="E134" s="775"/>
      <c r="F134" s="776"/>
      <c r="G134" s="775"/>
      <c r="H134" s="776"/>
      <c r="I134" s="775"/>
      <c r="J134" s="776"/>
      <c r="K134" s="775"/>
      <c r="L134" s="776"/>
    </row>
    <row r="135" spans="3:12">
      <c r="C135" s="99"/>
      <c r="D135" s="99"/>
      <c r="E135" s="99"/>
      <c r="F135" s="99"/>
      <c r="G135" s="99"/>
      <c r="H135" s="99"/>
      <c r="I135" s="99"/>
      <c r="J135" s="99"/>
      <c r="K135" s="99"/>
      <c r="L135" s="99"/>
    </row>
    <row r="136" spans="3:12">
      <c r="C136" s="99"/>
      <c r="D136" s="99"/>
      <c r="E136" s="99"/>
      <c r="F136" s="99"/>
      <c r="G136" s="99"/>
      <c r="H136" s="99"/>
      <c r="I136" s="99"/>
      <c r="J136" s="99"/>
      <c r="K136" s="99"/>
      <c r="L136" s="99"/>
    </row>
    <row r="137" ht="13" spans="3:12">
      <c r="C137" s="751"/>
      <c r="D137" s="774"/>
      <c r="E137" s="777"/>
      <c r="F137" s="778"/>
      <c r="G137" s="779"/>
      <c r="H137" s="779"/>
      <c r="I137" s="779"/>
      <c r="J137" s="779"/>
      <c r="K137" s="779"/>
      <c r="L137" s="779"/>
    </row>
  </sheetData>
  <mergeCells count="139">
    <mergeCell ref="A1:H1"/>
    <mergeCell ref="A2:L2"/>
    <mergeCell ref="G3:H3"/>
    <mergeCell ref="I3:J3"/>
    <mergeCell ref="K3:L3"/>
    <mergeCell ref="B36:C36"/>
    <mergeCell ref="B57:C57"/>
    <mergeCell ref="B69:C69"/>
    <mergeCell ref="A70:C70"/>
    <mergeCell ref="A71:H71"/>
    <mergeCell ref="A72:L72"/>
    <mergeCell ref="G73:H73"/>
    <mergeCell ref="I73:J73"/>
    <mergeCell ref="K73:L73"/>
    <mergeCell ref="B79:C79"/>
    <mergeCell ref="A80:L80"/>
    <mergeCell ref="G81:H81"/>
    <mergeCell ref="I81:J81"/>
    <mergeCell ref="K81:L81"/>
    <mergeCell ref="B89:C89"/>
    <mergeCell ref="B91:H91"/>
    <mergeCell ref="B92:C92"/>
    <mergeCell ref="D92:E92"/>
    <mergeCell ref="F92:G92"/>
    <mergeCell ref="H92:I92"/>
    <mergeCell ref="J92:L92"/>
    <mergeCell ref="D93:E93"/>
    <mergeCell ref="F93:G93"/>
    <mergeCell ref="H93:I93"/>
    <mergeCell ref="J93:L93"/>
    <mergeCell ref="D94:E94"/>
    <mergeCell ref="F94:G94"/>
    <mergeCell ref="H94:I94"/>
    <mergeCell ref="J94:L94"/>
    <mergeCell ref="D95:E95"/>
    <mergeCell ref="F95:G95"/>
    <mergeCell ref="H95:I95"/>
    <mergeCell ref="J95:L95"/>
    <mergeCell ref="D96:E96"/>
    <mergeCell ref="F96:G96"/>
    <mergeCell ref="H96:I96"/>
    <mergeCell ref="J96:L96"/>
    <mergeCell ref="D97:E97"/>
    <mergeCell ref="F97:G97"/>
    <mergeCell ref="H97:I97"/>
    <mergeCell ref="J97:L97"/>
    <mergeCell ref="D98:E98"/>
    <mergeCell ref="F98:G98"/>
    <mergeCell ref="H98:I98"/>
    <mergeCell ref="J98:L98"/>
    <mergeCell ref="D99:E99"/>
    <mergeCell ref="F99:G99"/>
    <mergeCell ref="H99:I99"/>
    <mergeCell ref="J99:L99"/>
    <mergeCell ref="D100:E100"/>
    <mergeCell ref="F100:G100"/>
    <mergeCell ref="H100:I100"/>
    <mergeCell ref="J100:L100"/>
    <mergeCell ref="B101:C101"/>
    <mergeCell ref="D101:I101"/>
    <mergeCell ref="J101:L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D107:E107"/>
    <mergeCell ref="F107:G107"/>
    <mergeCell ref="H107:I107"/>
    <mergeCell ref="D108:E108"/>
    <mergeCell ref="F108:G108"/>
    <mergeCell ref="H108:I108"/>
    <mergeCell ref="B109:I109"/>
    <mergeCell ref="D110:E110"/>
    <mergeCell ref="F110:G110"/>
    <mergeCell ref="H110:I110"/>
    <mergeCell ref="D111:E111"/>
    <mergeCell ref="F111:G111"/>
    <mergeCell ref="H111:I111"/>
    <mergeCell ref="D112:E112"/>
    <mergeCell ref="F112:G112"/>
    <mergeCell ref="H112:I112"/>
    <mergeCell ref="D113:E113"/>
    <mergeCell ref="F113:G113"/>
    <mergeCell ref="H113:I113"/>
    <mergeCell ref="B116:C116"/>
    <mergeCell ref="D116:E116"/>
    <mergeCell ref="F116:G116"/>
    <mergeCell ref="H116:I116"/>
    <mergeCell ref="J116:K116"/>
    <mergeCell ref="B117:C117"/>
    <mergeCell ref="D117:E117"/>
    <mergeCell ref="F117:G117"/>
    <mergeCell ref="H117:I117"/>
    <mergeCell ref="B118:C118"/>
    <mergeCell ref="D118:E118"/>
    <mergeCell ref="F118:G118"/>
    <mergeCell ref="H118:I118"/>
    <mergeCell ref="B119:C119"/>
    <mergeCell ref="D119:E119"/>
    <mergeCell ref="F119:G119"/>
    <mergeCell ref="H119:I119"/>
    <mergeCell ref="A3:A4"/>
    <mergeCell ref="A5:A36"/>
    <mergeCell ref="A42:A57"/>
    <mergeCell ref="A58:A69"/>
    <mergeCell ref="A75:A79"/>
    <mergeCell ref="A83:A89"/>
    <mergeCell ref="B3:B4"/>
    <mergeCell ref="B5:B10"/>
    <mergeCell ref="B11:B35"/>
    <mergeCell ref="B37:B42"/>
    <mergeCell ref="B43:B53"/>
    <mergeCell ref="B54:B56"/>
    <mergeCell ref="B58:B65"/>
    <mergeCell ref="B66:B68"/>
    <mergeCell ref="B75:B77"/>
    <mergeCell ref="B83:B87"/>
    <mergeCell ref="B93:B97"/>
    <mergeCell ref="B98:B100"/>
    <mergeCell ref="B104:B108"/>
    <mergeCell ref="B110:B113"/>
    <mergeCell ref="C3:C4"/>
    <mergeCell ref="C73:C74"/>
    <mergeCell ref="C81:C82"/>
    <mergeCell ref="A73:B74"/>
    <mergeCell ref="A81:B82"/>
  </mergeCells>
  <pageMargins left="0.275" right="0.15625" top="0.275" bottom="0.118055555555556" header="0.196527777777778" footer="0.196527777777778"/>
  <pageSetup paperSize="8" orientation="portrait" horizontalDpi="600"/>
  <headerFooter/>
  <rowBreaks count="2" manualBreakCount="2">
    <brk id="70" max="16383" man="1"/>
    <brk id="115" max="16383" man="1"/>
  </rowBreaks>
  <colBreaks count="1" manualBreakCount="1">
    <brk id="1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85"/>
  <sheetViews>
    <sheetView showGridLines="0" tabSelected="1" zoomScale="70" zoomScaleNormal="70" workbookViewId="0">
      <pane xSplit="1" ySplit="5" topLeftCell="I38" activePane="bottomRight" state="frozen"/>
      <selection/>
      <selection pane="topRight"/>
      <selection pane="bottomLeft"/>
      <selection pane="bottomRight" activeCell="W66" sqref="W66:X66"/>
    </sheetView>
  </sheetViews>
  <sheetFormatPr defaultColWidth="9" defaultRowHeight="12.5"/>
  <cols>
    <col min="1" max="1" width="17.0363636363636" customWidth="1"/>
    <col min="2" max="2" width="10.8" customWidth="1"/>
    <col min="3" max="3" width="7.94545454545455" hidden="1" customWidth="1"/>
    <col min="4" max="4" width="12.1090909090909" customWidth="1"/>
    <col min="5" max="5" width="10.6818181818182" hidden="1" customWidth="1"/>
    <col min="6" max="6" width="10.8" customWidth="1"/>
    <col min="7" max="7" width="7.75454545454545" hidden="1" customWidth="1"/>
    <col min="8" max="8" width="8.75454545454545" customWidth="1"/>
    <col min="9" max="9" width="12.0181818181818" customWidth="1"/>
    <col min="10" max="10" width="8.58181818181818" customWidth="1"/>
    <col min="11" max="11" width="13.6454545454545" customWidth="1"/>
    <col min="12" max="12" width="9.55454545454545" customWidth="1"/>
    <col min="13" max="13" width="9.65454545454545" customWidth="1"/>
    <col min="14" max="14" width="7.61818181818182" customWidth="1"/>
    <col min="15" max="15" width="8.51818181818182" customWidth="1"/>
    <col min="16" max="16" width="13.0272727272727" customWidth="1"/>
    <col min="17" max="17" width="8.68181818181818" customWidth="1"/>
    <col min="18" max="18" width="11.5090909090909" customWidth="1"/>
    <col min="19" max="19" width="9.09090909090909" customWidth="1"/>
    <col min="20" max="20" width="11.3181818181818" customWidth="1"/>
    <col min="21" max="21" width="7.5" customWidth="1"/>
    <col min="22" max="22" width="8" customWidth="1"/>
    <col min="23" max="23" width="10.3818181818182" customWidth="1"/>
    <col min="24" max="24" width="11.3545454545455" customWidth="1"/>
    <col min="25" max="26" width="9.25454545454545" customWidth="1"/>
    <col min="27" max="27" width="9.5" customWidth="1"/>
    <col min="28" max="28" width="12.6363636363636"/>
  </cols>
  <sheetData>
    <row r="1" ht="32" customHeight="1" spans="1:27">
      <c r="A1" s="634" t="s">
        <v>128</v>
      </c>
      <c r="B1" s="635"/>
      <c r="C1" s="635"/>
      <c r="D1" s="635"/>
      <c r="E1" s="635"/>
      <c r="F1" s="635"/>
      <c r="G1" s="635"/>
      <c r="H1" s="635"/>
      <c r="I1" s="635"/>
      <c r="J1" s="635"/>
      <c r="K1" s="635"/>
      <c r="L1" s="635"/>
      <c r="M1" s="635"/>
      <c r="N1" s="635"/>
      <c r="O1" s="635"/>
      <c r="P1" s="635"/>
      <c r="Q1" s="635"/>
      <c r="R1" s="635"/>
      <c r="S1" s="635"/>
      <c r="T1" s="635"/>
      <c r="U1" s="635"/>
      <c r="V1" s="635"/>
      <c r="W1" s="635"/>
      <c r="X1" s="635"/>
      <c r="Y1" s="635"/>
      <c r="Z1" s="668"/>
      <c r="AA1" s="669"/>
    </row>
    <row r="2" ht="17" customHeight="1" spans="1:27">
      <c r="A2" s="413" t="s">
        <v>129</v>
      </c>
      <c r="B2" s="449" t="s">
        <v>130</v>
      </c>
      <c r="C2" s="450"/>
      <c r="D2" s="450"/>
      <c r="E2" s="450"/>
      <c r="F2" s="450"/>
      <c r="G2" s="450"/>
      <c r="H2" s="458"/>
      <c r="I2" s="449" t="s">
        <v>131</v>
      </c>
      <c r="J2" s="450"/>
      <c r="K2" s="450"/>
      <c r="L2" s="450"/>
      <c r="M2" s="450"/>
      <c r="N2" s="450"/>
      <c r="O2" s="458"/>
      <c r="P2" s="449" t="s">
        <v>132</v>
      </c>
      <c r="Q2" s="450"/>
      <c r="R2" s="450"/>
      <c r="S2" s="450"/>
      <c r="T2" s="450"/>
      <c r="U2" s="450"/>
      <c r="V2" s="458"/>
      <c r="W2" s="449" t="s">
        <v>133</v>
      </c>
      <c r="X2" s="450"/>
      <c r="Y2" s="450"/>
      <c r="Z2" s="458"/>
      <c r="AA2" s="670"/>
    </row>
    <row r="3" ht="17" customHeight="1" spans="1:27">
      <c r="A3" s="414"/>
      <c r="B3" s="636" t="s">
        <v>134</v>
      </c>
      <c r="C3" s="449" t="s">
        <v>8</v>
      </c>
      <c r="D3" s="458"/>
      <c r="E3" s="655" t="s">
        <v>9</v>
      </c>
      <c r="F3" s="656"/>
      <c r="G3" s="657" t="s">
        <v>10</v>
      </c>
      <c r="H3" s="656"/>
      <c r="I3" s="636" t="s">
        <v>135</v>
      </c>
      <c r="J3" s="449" t="s">
        <v>8</v>
      </c>
      <c r="K3" s="458"/>
      <c r="L3" s="655" t="s">
        <v>9</v>
      </c>
      <c r="M3" s="656"/>
      <c r="N3" s="657" t="s">
        <v>10</v>
      </c>
      <c r="O3" s="656"/>
      <c r="P3" s="636" t="s">
        <v>135</v>
      </c>
      <c r="Q3" s="449" t="s">
        <v>8</v>
      </c>
      <c r="R3" s="458"/>
      <c r="S3" s="655" t="s">
        <v>9</v>
      </c>
      <c r="T3" s="656"/>
      <c r="U3" s="657" t="s">
        <v>10</v>
      </c>
      <c r="V3" s="656"/>
      <c r="W3" s="636" t="s">
        <v>135</v>
      </c>
      <c r="X3" s="413" t="s">
        <v>8</v>
      </c>
      <c r="Y3" s="413" t="s">
        <v>9</v>
      </c>
      <c r="Z3" s="413" t="s">
        <v>10</v>
      </c>
      <c r="AA3" s="670"/>
    </row>
    <row r="4" ht="17" customHeight="1" spans="1:27">
      <c r="A4" s="414"/>
      <c r="B4" s="637"/>
      <c r="C4" s="413" t="s">
        <v>136</v>
      </c>
      <c r="D4" s="413" t="s">
        <v>137</v>
      </c>
      <c r="E4" s="413" t="s">
        <v>13</v>
      </c>
      <c r="F4" s="413" t="s">
        <v>138</v>
      </c>
      <c r="G4" s="413" t="s">
        <v>13</v>
      </c>
      <c r="H4" s="413" t="s">
        <v>138</v>
      </c>
      <c r="I4" s="637"/>
      <c r="J4" s="413" t="s">
        <v>136</v>
      </c>
      <c r="K4" s="413" t="s">
        <v>137</v>
      </c>
      <c r="L4" s="413" t="s">
        <v>13</v>
      </c>
      <c r="M4" s="413" t="s">
        <v>138</v>
      </c>
      <c r="N4" s="413" t="s">
        <v>13</v>
      </c>
      <c r="O4" s="413" t="s">
        <v>138</v>
      </c>
      <c r="P4" s="637"/>
      <c r="Q4" s="413" t="s">
        <v>136</v>
      </c>
      <c r="R4" s="413" t="s">
        <v>137</v>
      </c>
      <c r="S4" s="413" t="s">
        <v>13</v>
      </c>
      <c r="T4" s="413" t="s">
        <v>138</v>
      </c>
      <c r="U4" s="413" t="s">
        <v>13</v>
      </c>
      <c r="V4" s="413" t="s">
        <v>138</v>
      </c>
      <c r="W4" s="637"/>
      <c r="X4" s="413" t="s">
        <v>137</v>
      </c>
      <c r="Y4" s="413" t="s">
        <v>138</v>
      </c>
      <c r="Z4" s="413" t="s">
        <v>138</v>
      </c>
      <c r="AA4" s="671"/>
    </row>
    <row r="5" ht="16" customHeight="1" spans="1:27">
      <c r="A5" s="416" t="s">
        <v>139</v>
      </c>
      <c r="B5" s="416"/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A5" s="672"/>
    </row>
    <row r="6" ht="16" customHeight="1" spans="1:27">
      <c r="A6" s="447" t="s">
        <v>17</v>
      </c>
      <c r="B6" s="420">
        <v>66622.912</v>
      </c>
      <c r="C6" s="441">
        <v>24.65</v>
      </c>
      <c r="D6" s="420">
        <v>16423.412</v>
      </c>
      <c r="E6" s="441">
        <v>103.54</v>
      </c>
      <c r="F6" s="420">
        <v>6898.098</v>
      </c>
      <c r="G6" s="441">
        <v>1.7</v>
      </c>
      <c r="H6" s="420">
        <v>113.578</v>
      </c>
      <c r="I6" s="420">
        <f>'平衡表（全厂）'!F75</f>
        <v>80344.319</v>
      </c>
      <c r="J6" s="441">
        <f>K6/I6*100</f>
        <v>24.65</v>
      </c>
      <c r="K6" s="420">
        <f>'平衡表（全厂）'!H75</f>
        <v>19803.524</v>
      </c>
      <c r="L6" s="441">
        <f>M6/I6*1000</f>
        <v>68.69</v>
      </c>
      <c r="M6" s="420">
        <f>'平衡表（全厂）'!J75</f>
        <v>5518.831</v>
      </c>
      <c r="N6" s="441">
        <f>O6/I6*1000</f>
        <v>1.99</v>
      </c>
      <c r="O6" s="420">
        <f>'平衡表（全厂）'!L75</f>
        <v>159.945</v>
      </c>
      <c r="P6" s="420">
        <f>'平衡表（全厂）'!F5</f>
        <v>49497.619</v>
      </c>
      <c r="Q6" s="441">
        <f t="shared" ref="Q6:Q9" si="0">R6/P6*100</f>
        <v>24.44</v>
      </c>
      <c r="R6" s="420">
        <f>'平衡表（全厂）'!H5</f>
        <v>12099.395</v>
      </c>
      <c r="S6" s="441">
        <f>T6/P6*1000</f>
        <v>80.72</v>
      </c>
      <c r="T6" s="420">
        <f>'平衡表（全厂）'!J5</f>
        <v>3995.674</v>
      </c>
      <c r="U6" s="441">
        <f>V6/P6*1000</f>
        <v>1.8</v>
      </c>
      <c r="V6" s="420">
        <f>'平衡表（全厂）'!L5</f>
        <v>89.101</v>
      </c>
      <c r="W6" s="418">
        <f t="shared" ref="W6:W16" si="1">B6+I6-P6</f>
        <v>97469.612</v>
      </c>
      <c r="X6" s="418">
        <f t="shared" ref="X6:X16" si="2">D6+K6-R6</f>
        <v>24127.541</v>
      </c>
      <c r="Y6" s="418">
        <f t="shared" ref="Y6:Y16" si="3">F6+M6-T6</f>
        <v>8421.255</v>
      </c>
      <c r="Z6" s="418">
        <f t="shared" ref="Z6:Z16" si="4">H6+O6-V6</f>
        <v>184.422</v>
      </c>
      <c r="AA6" s="671"/>
    </row>
    <row r="7" ht="16" customHeight="1" spans="1:27">
      <c r="A7" s="447" t="s">
        <v>18</v>
      </c>
      <c r="B7" s="420">
        <v>187.616</v>
      </c>
      <c r="C7" s="441">
        <v>60.4</v>
      </c>
      <c r="D7" s="420">
        <v>113.314</v>
      </c>
      <c r="E7" s="441">
        <v>1407.34</v>
      </c>
      <c r="F7" s="420">
        <v>26.404</v>
      </c>
      <c r="G7" s="441">
        <v>0.46</v>
      </c>
      <c r="H7" s="420">
        <v>0.086</v>
      </c>
      <c r="I7" s="420">
        <v>0</v>
      </c>
      <c r="J7" s="441"/>
      <c r="K7" s="420">
        <v>0</v>
      </c>
      <c r="L7" s="441"/>
      <c r="M7" s="420">
        <v>0</v>
      </c>
      <c r="N7" s="441"/>
      <c r="O7" s="420">
        <v>0</v>
      </c>
      <c r="P7" s="420">
        <f>'平衡表（全厂）'!F6</f>
        <v>187.616</v>
      </c>
      <c r="Q7" s="441">
        <f t="shared" si="0"/>
        <v>60.4</v>
      </c>
      <c r="R7" s="420">
        <f>'平衡表（全厂）'!H6</f>
        <v>113.314</v>
      </c>
      <c r="S7" s="441">
        <f>T7/P7*10000</f>
        <v>1407.34</v>
      </c>
      <c r="T7" s="420">
        <f>'平衡表（全厂）'!J6</f>
        <v>26.404</v>
      </c>
      <c r="U7" s="441">
        <f>V7/P7*1000</f>
        <v>0.46</v>
      </c>
      <c r="V7" s="420">
        <f>'平衡表（全厂）'!L6</f>
        <v>0.086</v>
      </c>
      <c r="W7" s="418">
        <f t="shared" si="1"/>
        <v>0</v>
      </c>
      <c r="X7" s="418">
        <f t="shared" si="2"/>
        <v>0</v>
      </c>
      <c r="Y7" s="418">
        <f t="shared" si="3"/>
        <v>0</v>
      </c>
      <c r="Z7" s="418">
        <f t="shared" si="4"/>
        <v>0</v>
      </c>
      <c r="AA7" s="671"/>
    </row>
    <row r="8" ht="16" customHeight="1" spans="1:27">
      <c r="A8" s="55" t="s">
        <v>19</v>
      </c>
      <c r="B8" s="261">
        <v>0</v>
      </c>
      <c r="C8" s="521"/>
      <c r="D8" s="261">
        <v>0</v>
      </c>
      <c r="E8" s="521"/>
      <c r="F8" s="261">
        <v>0</v>
      </c>
      <c r="G8" s="521"/>
      <c r="H8" s="261">
        <v>0</v>
      </c>
      <c r="I8" s="261">
        <v>393.48</v>
      </c>
      <c r="J8" s="531">
        <f>K8/I8*100</f>
        <v>97.8</v>
      </c>
      <c r="K8" s="261">
        <v>384.84</v>
      </c>
      <c r="L8" s="521"/>
      <c r="M8" s="261">
        <v>0</v>
      </c>
      <c r="N8" s="521"/>
      <c r="O8" s="261">
        <v>0</v>
      </c>
      <c r="P8" s="261">
        <f>'平衡表（全厂）'!F7</f>
        <v>293.75</v>
      </c>
      <c r="Q8" s="521">
        <f t="shared" si="0"/>
        <v>97.8</v>
      </c>
      <c r="R8" s="261">
        <f>'平衡表（全厂）'!H7</f>
        <v>287.288</v>
      </c>
      <c r="S8" s="521"/>
      <c r="T8" s="261">
        <v>0</v>
      </c>
      <c r="U8" s="441"/>
      <c r="V8" s="261">
        <v>0</v>
      </c>
      <c r="W8" s="418">
        <f t="shared" si="1"/>
        <v>99.73</v>
      </c>
      <c r="X8" s="418">
        <f t="shared" si="2"/>
        <v>97.552</v>
      </c>
      <c r="Y8" s="418">
        <f t="shared" si="3"/>
        <v>0</v>
      </c>
      <c r="Z8" s="418">
        <f t="shared" si="4"/>
        <v>0</v>
      </c>
      <c r="AA8" s="605"/>
    </row>
    <row r="9" ht="16" customHeight="1" spans="1:27">
      <c r="A9" s="55" t="s">
        <v>51</v>
      </c>
      <c r="B9" s="261">
        <v>10</v>
      </c>
      <c r="C9" s="521"/>
      <c r="D9" s="261">
        <v>9.98</v>
      </c>
      <c r="E9" s="521"/>
      <c r="F9" s="261">
        <v>0</v>
      </c>
      <c r="G9" s="521"/>
      <c r="H9" s="261">
        <v>0</v>
      </c>
      <c r="I9" s="261"/>
      <c r="J9" s="531"/>
      <c r="K9" s="261"/>
      <c r="L9" s="521"/>
      <c r="M9" s="261"/>
      <c r="N9" s="521"/>
      <c r="O9" s="261"/>
      <c r="P9" s="261">
        <f>'平衡表（全厂）'!F38</f>
        <v>10</v>
      </c>
      <c r="Q9" s="521">
        <f t="shared" si="0"/>
        <v>99.8</v>
      </c>
      <c r="R9" s="261">
        <f>'平衡表（全厂）'!H38</f>
        <v>9.98</v>
      </c>
      <c r="S9" s="521"/>
      <c r="T9" s="261"/>
      <c r="U9" s="441"/>
      <c r="V9" s="261"/>
      <c r="W9" s="418">
        <f t="shared" si="1"/>
        <v>0</v>
      </c>
      <c r="X9" s="418">
        <f t="shared" si="2"/>
        <v>0</v>
      </c>
      <c r="Y9" s="418">
        <f t="shared" si="3"/>
        <v>0</v>
      </c>
      <c r="Z9" s="418">
        <f t="shared" si="4"/>
        <v>0</v>
      </c>
      <c r="AA9" s="605"/>
    </row>
    <row r="10" ht="16" customHeight="1" spans="1:27">
      <c r="A10" s="638" t="s">
        <v>140</v>
      </c>
      <c r="B10" s="639">
        <v>29.0146</v>
      </c>
      <c r="C10" s="639"/>
      <c r="D10" s="420">
        <v>0</v>
      </c>
      <c r="E10" s="441">
        <v>999910</v>
      </c>
      <c r="F10" s="420">
        <v>29.012</v>
      </c>
      <c r="G10" s="639"/>
      <c r="H10" s="639">
        <v>0</v>
      </c>
      <c r="I10" s="639">
        <v>0</v>
      </c>
      <c r="J10" s="639"/>
      <c r="K10" s="639">
        <v>0</v>
      </c>
      <c r="L10" s="639"/>
      <c r="M10" s="639">
        <v>0</v>
      </c>
      <c r="N10" s="639"/>
      <c r="O10" s="639">
        <v>0</v>
      </c>
      <c r="P10" s="639">
        <f>'平衡表（全厂）'!F37</f>
        <v>29.0146</v>
      </c>
      <c r="Q10" s="521"/>
      <c r="R10" s="639">
        <f>'平衡表（全厂）'!H37</f>
        <v>0</v>
      </c>
      <c r="S10" s="660">
        <f>T10/P10*1000000</f>
        <v>999910</v>
      </c>
      <c r="T10" s="639">
        <f>'平衡表（全厂）'!J37</f>
        <v>29.012</v>
      </c>
      <c r="U10" s="441"/>
      <c r="V10" s="639">
        <v>0</v>
      </c>
      <c r="W10" s="418">
        <f t="shared" si="1"/>
        <v>0</v>
      </c>
      <c r="X10" s="418">
        <f t="shared" si="2"/>
        <v>0</v>
      </c>
      <c r="Y10" s="418">
        <f t="shared" si="3"/>
        <v>0</v>
      </c>
      <c r="Z10" s="418">
        <f t="shared" si="4"/>
        <v>0</v>
      </c>
      <c r="AA10" s="673"/>
    </row>
    <row r="11" ht="16" customHeight="1" spans="1:27">
      <c r="A11" s="447" t="s">
        <v>52</v>
      </c>
      <c r="B11" s="420">
        <v>1</v>
      </c>
      <c r="C11" s="441"/>
      <c r="D11" s="420">
        <v>0</v>
      </c>
      <c r="E11" s="441">
        <v>999900</v>
      </c>
      <c r="F11" s="420">
        <v>999.9</v>
      </c>
      <c r="G11" s="441"/>
      <c r="H11" s="420">
        <v>0</v>
      </c>
      <c r="I11" s="420">
        <v>0</v>
      </c>
      <c r="J11" s="441"/>
      <c r="K11" s="420">
        <v>0</v>
      </c>
      <c r="L11" s="660">
        <v>999900</v>
      </c>
      <c r="M11" s="420">
        <f>L11*I11/1000</f>
        <v>0</v>
      </c>
      <c r="N11" s="441"/>
      <c r="O11" s="420">
        <v>0</v>
      </c>
      <c r="P11" s="420">
        <f>'平衡表（全厂）'!F39</f>
        <v>1</v>
      </c>
      <c r="Q11" s="521"/>
      <c r="R11" s="420">
        <f>'平衡表（全厂）'!H39</f>
        <v>0</v>
      </c>
      <c r="S11" s="660">
        <f>T11/P11*1000</f>
        <v>999900</v>
      </c>
      <c r="T11" s="420">
        <f>'平衡表（全厂）'!J39</f>
        <v>999.9</v>
      </c>
      <c r="U11" s="441"/>
      <c r="V11" s="420">
        <v>0</v>
      </c>
      <c r="W11" s="418">
        <f t="shared" si="1"/>
        <v>0</v>
      </c>
      <c r="X11" s="418">
        <f t="shared" si="2"/>
        <v>0</v>
      </c>
      <c r="Y11" s="418">
        <f t="shared" si="3"/>
        <v>0</v>
      </c>
      <c r="Z11" s="418">
        <f t="shared" si="4"/>
        <v>0</v>
      </c>
      <c r="AA11" s="671"/>
    </row>
    <row r="12" ht="16" customHeight="1" spans="1:27">
      <c r="A12" s="447" t="s">
        <v>20</v>
      </c>
      <c r="B12" s="420">
        <v>0</v>
      </c>
      <c r="C12" s="441"/>
      <c r="D12" s="420">
        <v>0</v>
      </c>
      <c r="E12" s="441"/>
      <c r="F12" s="420">
        <v>0</v>
      </c>
      <c r="G12" s="441"/>
      <c r="H12" s="420">
        <v>0</v>
      </c>
      <c r="I12" s="420">
        <v>54.895</v>
      </c>
      <c r="J12" s="441">
        <v>1.33</v>
      </c>
      <c r="K12" s="420">
        <v>0.73</v>
      </c>
      <c r="L12" s="660">
        <v>58021</v>
      </c>
      <c r="M12" s="420">
        <v>3185.064</v>
      </c>
      <c r="N12" s="441">
        <v>86.07</v>
      </c>
      <c r="O12" s="420">
        <v>4.725</v>
      </c>
      <c r="P12" s="420">
        <f>'平衡表（全厂）'!F8</f>
        <v>54.895</v>
      </c>
      <c r="Q12" s="521">
        <f>R12/P12*100</f>
        <v>1.33</v>
      </c>
      <c r="R12" s="420">
        <f>'平衡表（全厂）'!H8</f>
        <v>0.73</v>
      </c>
      <c r="S12" s="660">
        <f>T12/P12*1000</f>
        <v>58021</v>
      </c>
      <c r="T12" s="420">
        <f>'平衡表（全厂）'!J8</f>
        <v>3185.064</v>
      </c>
      <c r="U12" s="441">
        <f>V12/P12*1000</f>
        <v>86.07</v>
      </c>
      <c r="V12" s="420">
        <f>'平衡表（全厂）'!L8</f>
        <v>4.725</v>
      </c>
      <c r="W12" s="418">
        <f t="shared" si="1"/>
        <v>0</v>
      </c>
      <c r="X12" s="418">
        <f t="shared" si="2"/>
        <v>0</v>
      </c>
      <c r="Y12" s="418">
        <f t="shared" si="3"/>
        <v>0</v>
      </c>
      <c r="Z12" s="418">
        <f t="shared" si="4"/>
        <v>0</v>
      </c>
      <c r="AA12" s="671"/>
    </row>
    <row r="13" ht="16" customHeight="1" spans="1:27">
      <c r="A13" s="447" t="s">
        <v>21</v>
      </c>
      <c r="B13" s="420">
        <v>0</v>
      </c>
      <c r="C13" s="441"/>
      <c r="D13" s="420">
        <v>0</v>
      </c>
      <c r="E13" s="441"/>
      <c r="F13" s="420">
        <v>0</v>
      </c>
      <c r="G13" s="441"/>
      <c r="H13" s="420">
        <v>0</v>
      </c>
      <c r="I13" s="420">
        <v>0</v>
      </c>
      <c r="J13" s="441"/>
      <c r="K13" s="420">
        <v>0</v>
      </c>
      <c r="L13" s="441"/>
      <c r="M13" s="420">
        <v>0</v>
      </c>
      <c r="N13" s="441"/>
      <c r="O13" s="420">
        <v>0</v>
      </c>
      <c r="P13" s="420">
        <f>'平衡表（全厂）'!F9</f>
        <v>0</v>
      </c>
      <c r="Q13" s="441"/>
      <c r="R13" s="420">
        <v>0</v>
      </c>
      <c r="S13" s="441"/>
      <c r="T13" s="420">
        <f>'平衡表（全厂）'!J9</f>
        <v>0</v>
      </c>
      <c r="U13" s="441"/>
      <c r="V13" s="420">
        <f>'平衡表（全厂）'!L9</f>
        <v>0</v>
      </c>
      <c r="W13" s="418">
        <f t="shared" si="1"/>
        <v>0</v>
      </c>
      <c r="X13" s="418">
        <f t="shared" si="2"/>
        <v>0</v>
      </c>
      <c r="Y13" s="418">
        <f t="shared" si="3"/>
        <v>0</v>
      </c>
      <c r="Z13" s="418">
        <f t="shared" si="4"/>
        <v>0</v>
      </c>
      <c r="AA13" s="671"/>
    </row>
    <row r="14" ht="16" customHeight="1" spans="1:27">
      <c r="A14" s="447" t="s">
        <v>141</v>
      </c>
      <c r="B14" s="420">
        <v>4.46</v>
      </c>
      <c r="C14" s="441"/>
      <c r="D14" s="420">
        <v>0</v>
      </c>
      <c r="E14" s="441"/>
      <c r="F14" s="420">
        <v>0.564</v>
      </c>
      <c r="G14" s="441"/>
      <c r="H14" s="420">
        <v>0</v>
      </c>
      <c r="I14" s="420">
        <v>0</v>
      </c>
      <c r="J14" s="441"/>
      <c r="K14" s="420"/>
      <c r="L14" s="441"/>
      <c r="M14" s="420">
        <f>'平衡表（全厂）'!J78</f>
        <v>0</v>
      </c>
      <c r="N14" s="441"/>
      <c r="O14" s="420"/>
      <c r="P14" s="420">
        <f>'平衡表（全厂）'!F40</f>
        <v>4.46</v>
      </c>
      <c r="Q14" s="441"/>
      <c r="R14" s="420">
        <v>0</v>
      </c>
      <c r="S14" s="441"/>
      <c r="T14" s="420">
        <f>'平衡表（全厂）'!J40</f>
        <v>0.564</v>
      </c>
      <c r="U14" s="441"/>
      <c r="V14" s="420">
        <v>0</v>
      </c>
      <c r="W14" s="418">
        <f t="shared" si="1"/>
        <v>0</v>
      </c>
      <c r="X14" s="418">
        <f t="shared" si="2"/>
        <v>0</v>
      </c>
      <c r="Y14" s="418">
        <f t="shared" si="3"/>
        <v>0</v>
      </c>
      <c r="Z14" s="418">
        <f t="shared" si="4"/>
        <v>0</v>
      </c>
      <c r="AA14" s="671"/>
    </row>
    <row r="15" ht="16" customHeight="1" spans="1:27">
      <c r="A15" s="447" t="s">
        <v>54</v>
      </c>
      <c r="B15" s="420">
        <v>9.08</v>
      </c>
      <c r="C15" s="441"/>
      <c r="D15" s="420"/>
      <c r="E15" s="441"/>
      <c r="F15" s="420">
        <v>0.132</v>
      </c>
      <c r="G15" s="441"/>
      <c r="H15" s="420"/>
      <c r="I15" s="420">
        <v>0</v>
      </c>
      <c r="J15" s="441"/>
      <c r="K15" s="420"/>
      <c r="L15" s="441"/>
      <c r="M15" s="420">
        <v>0</v>
      </c>
      <c r="N15" s="441"/>
      <c r="O15" s="420"/>
      <c r="P15" s="420">
        <f>'平衡表（全厂）'!F41</f>
        <v>9.08</v>
      </c>
      <c r="Q15" s="420"/>
      <c r="R15" s="420">
        <f>'平衡表（全厂）'!H41</f>
        <v>0</v>
      </c>
      <c r="S15" s="420"/>
      <c r="T15" s="420">
        <f>'平衡表（全厂）'!J41</f>
        <v>0.132</v>
      </c>
      <c r="U15" s="441"/>
      <c r="V15" s="420"/>
      <c r="W15" s="418">
        <f t="shared" si="1"/>
        <v>0</v>
      </c>
      <c r="X15" s="418">
        <f t="shared" si="2"/>
        <v>0</v>
      </c>
      <c r="Y15" s="418">
        <f t="shared" si="3"/>
        <v>0</v>
      </c>
      <c r="Z15" s="418">
        <f t="shared" si="4"/>
        <v>0</v>
      </c>
      <c r="AA15" s="671"/>
    </row>
    <row r="16" ht="16" customHeight="1" spans="1:32">
      <c r="A16" s="640" t="s">
        <v>142</v>
      </c>
      <c r="B16" s="261">
        <v>0</v>
      </c>
      <c r="C16" s="521"/>
      <c r="D16" s="261">
        <v>0</v>
      </c>
      <c r="E16" s="521"/>
      <c r="F16" s="261">
        <v>0</v>
      </c>
      <c r="G16" s="521"/>
      <c r="H16" s="261">
        <v>0</v>
      </c>
      <c r="I16" s="261">
        <v>0.56</v>
      </c>
      <c r="J16" s="521">
        <v>99.99</v>
      </c>
      <c r="K16" s="261">
        <f>J16*I16/100</f>
        <v>0.56</v>
      </c>
      <c r="L16" s="521">
        <v>0</v>
      </c>
      <c r="M16" s="261">
        <v>0</v>
      </c>
      <c r="N16" s="521">
        <v>0</v>
      </c>
      <c r="O16" s="261">
        <v>0</v>
      </c>
      <c r="P16" s="261">
        <v>0</v>
      </c>
      <c r="Q16" s="521"/>
      <c r="R16" s="261">
        <v>0</v>
      </c>
      <c r="S16" s="521"/>
      <c r="T16" s="261">
        <v>0</v>
      </c>
      <c r="U16" s="521"/>
      <c r="V16" s="261"/>
      <c r="W16" s="418">
        <f t="shared" si="1"/>
        <v>0.56</v>
      </c>
      <c r="X16" s="418">
        <f t="shared" si="2"/>
        <v>0.56</v>
      </c>
      <c r="Y16" s="418">
        <f t="shared" si="3"/>
        <v>0</v>
      </c>
      <c r="Z16" s="418">
        <f t="shared" si="4"/>
        <v>0</v>
      </c>
      <c r="AA16" s="86"/>
      <c r="AB16" s="609"/>
      <c r="AC16" s="258"/>
      <c r="AD16" s="625"/>
      <c r="AE16" s="626"/>
      <c r="AF16" s="626"/>
    </row>
    <row r="17" ht="16" customHeight="1" spans="1:27">
      <c r="A17" s="421" t="s">
        <v>143</v>
      </c>
      <c r="B17" s="422"/>
      <c r="C17" s="423"/>
      <c r="D17" s="424">
        <f t="shared" ref="D17:H17" si="5">SUM(D6:D16)</f>
        <v>16546.706</v>
      </c>
      <c r="E17" s="441">
        <f t="shared" si="5"/>
        <v>2001320.88</v>
      </c>
      <c r="F17" s="424">
        <f t="shared" si="5"/>
        <v>7954.11</v>
      </c>
      <c r="G17" s="441">
        <f t="shared" si="5"/>
        <v>2.16</v>
      </c>
      <c r="H17" s="424">
        <f t="shared" si="5"/>
        <v>113.664</v>
      </c>
      <c r="I17" s="424"/>
      <c r="J17" s="446"/>
      <c r="K17" s="433">
        <f t="shared" ref="K17:O17" si="6">SUM(K6:K15)</f>
        <v>20189.094</v>
      </c>
      <c r="L17" s="424"/>
      <c r="M17" s="424">
        <f t="shared" si="6"/>
        <v>8703.895</v>
      </c>
      <c r="N17" s="424"/>
      <c r="O17" s="424">
        <f t="shared" si="6"/>
        <v>164.67</v>
      </c>
      <c r="P17" s="424"/>
      <c r="Q17" s="423"/>
      <c r="R17" s="424">
        <f>SUM(R6:R15)</f>
        <v>12510.707</v>
      </c>
      <c r="S17" s="424"/>
      <c r="T17" s="424">
        <f t="shared" ref="T17:Z17" si="7">SUM(T6:T16)</f>
        <v>8236.75</v>
      </c>
      <c r="U17" s="424"/>
      <c r="V17" s="424">
        <f>SUM(V6:V15)</f>
        <v>93.912</v>
      </c>
      <c r="W17" s="424"/>
      <c r="X17" s="424">
        <f t="shared" si="7"/>
        <v>24225.653</v>
      </c>
      <c r="Y17" s="424">
        <f t="shared" si="7"/>
        <v>8421.255</v>
      </c>
      <c r="Z17" s="424">
        <f t="shared" si="7"/>
        <v>184.422</v>
      </c>
      <c r="AA17" s="674"/>
    </row>
    <row r="18" ht="16" customHeight="1" spans="1:27">
      <c r="A18" s="425" t="s">
        <v>144</v>
      </c>
      <c r="B18" s="425"/>
      <c r="C18" s="425"/>
      <c r="D18" s="425"/>
      <c r="E18" s="441"/>
      <c r="F18" s="425"/>
      <c r="G18" s="441"/>
      <c r="H18" s="425"/>
      <c r="I18" s="425"/>
      <c r="J18" s="425"/>
      <c r="K18" s="425"/>
      <c r="L18" s="425"/>
      <c r="M18" s="425"/>
      <c r="N18" s="425"/>
      <c r="O18" s="425"/>
      <c r="P18" s="447"/>
      <c r="Q18" s="447"/>
      <c r="R18" s="447"/>
      <c r="S18" s="447"/>
      <c r="T18" s="447"/>
      <c r="U18" s="447"/>
      <c r="V18" s="447"/>
      <c r="W18" s="425"/>
      <c r="X18" s="425"/>
      <c r="Y18" s="425"/>
      <c r="Z18" s="425"/>
      <c r="AA18" s="675"/>
    </row>
    <row r="19" ht="16" customHeight="1" spans="1:27">
      <c r="A19" s="256" t="s">
        <v>145</v>
      </c>
      <c r="B19" s="418">
        <v>356.4</v>
      </c>
      <c r="C19" s="428">
        <v>73.2</v>
      </c>
      <c r="D19" s="459">
        <v>260.885</v>
      </c>
      <c r="E19" s="441">
        <v>225.4</v>
      </c>
      <c r="F19" s="420">
        <v>80.333</v>
      </c>
      <c r="G19" s="441">
        <v>4.53</v>
      </c>
      <c r="H19" s="420">
        <v>1.614</v>
      </c>
      <c r="I19" s="419"/>
      <c r="J19" s="419"/>
      <c r="K19" s="419"/>
      <c r="L19" s="420"/>
      <c r="M19" s="420"/>
      <c r="N19" s="420"/>
      <c r="O19" s="420"/>
      <c r="P19" s="418">
        <f>'平衡表（全厂）'!F12</f>
        <v>414.32</v>
      </c>
      <c r="Q19" s="428">
        <f t="shared" ref="Q19:Q29" si="8">R19/P19*100</f>
        <v>73.62</v>
      </c>
      <c r="R19" s="459">
        <f>'平衡表（全厂）'!H12</f>
        <v>305.022</v>
      </c>
      <c r="S19" s="441">
        <f t="shared" ref="S19:S29" si="9">T19/P19*1000</f>
        <v>241.58</v>
      </c>
      <c r="T19" s="420">
        <f>'平衡表（全厂）'!J12</f>
        <v>100.091</v>
      </c>
      <c r="U19" s="441">
        <f t="shared" ref="U19:U29" si="10">V19/P19*1000</f>
        <v>4.33</v>
      </c>
      <c r="V19" s="420">
        <f>'平衡表（全厂）'!L12</f>
        <v>1.794</v>
      </c>
      <c r="W19" s="437">
        <f>B19+I19-P19</f>
        <v>-57.92</v>
      </c>
      <c r="X19" s="437">
        <f>D19+K19-R19</f>
        <v>-44.137</v>
      </c>
      <c r="Y19" s="437">
        <f>F19+M19-T19</f>
        <v>-19.758</v>
      </c>
      <c r="Z19" s="437">
        <f>H19+O19-V19</f>
        <v>-0.18</v>
      </c>
      <c r="AA19" s="676"/>
    </row>
    <row r="20" ht="16" customHeight="1" spans="1:27">
      <c r="A20" s="256" t="s">
        <v>27</v>
      </c>
      <c r="B20" s="418">
        <v>16992.28</v>
      </c>
      <c r="C20" s="428">
        <v>1.6</v>
      </c>
      <c r="D20" s="459">
        <v>272.517</v>
      </c>
      <c r="E20" s="441">
        <v>4.54</v>
      </c>
      <c r="F20" s="420">
        <v>77.208</v>
      </c>
      <c r="G20" s="441">
        <v>0.04</v>
      </c>
      <c r="H20" s="420">
        <v>0.68</v>
      </c>
      <c r="I20" s="419"/>
      <c r="J20" s="419"/>
      <c r="K20" s="419"/>
      <c r="L20" s="420"/>
      <c r="M20" s="420"/>
      <c r="N20" s="420"/>
      <c r="O20" s="420"/>
      <c r="P20" s="418">
        <f>'平衡表（全厂）'!F13+'平衡表（全厂）'!F14+'平衡表（全厂）'!F58</f>
        <v>11855.23</v>
      </c>
      <c r="Q20" s="428">
        <f t="shared" si="8"/>
        <v>2.09</v>
      </c>
      <c r="R20" s="459">
        <f>'平衡表（全厂）'!H13+'平衡表（全厂）'!H14+'平衡表（全厂）'!H58</f>
        <v>248.276</v>
      </c>
      <c r="S20" s="441">
        <f t="shared" si="9"/>
        <v>3.56</v>
      </c>
      <c r="T20" s="420">
        <f>'平衡表（全厂）'!J13+'平衡表（全厂）'!J14+'平衡表（全厂）'!J58</f>
        <v>42.23</v>
      </c>
      <c r="U20" s="441">
        <f t="shared" si="10"/>
        <v>0.01</v>
      </c>
      <c r="V20" s="420">
        <f>'平衡表（全厂）'!L13+'平衡表（全厂）'!L14+'平衡表（全厂）'!L58</f>
        <v>0.124</v>
      </c>
      <c r="W20" s="437">
        <f t="shared" ref="W20:W47" si="11">B20+I20-P20</f>
        <v>5137.05</v>
      </c>
      <c r="X20" s="437">
        <f t="shared" ref="X20:X47" si="12">D20+K20-R20</f>
        <v>24.241</v>
      </c>
      <c r="Y20" s="437">
        <f t="shared" ref="Y20:Y47" si="13">F20+M20-T20</f>
        <v>34.978</v>
      </c>
      <c r="Z20" s="437">
        <f t="shared" ref="Z20:Z47" si="14">H20+O20-V20</f>
        <v>0.556</v>
      </c>
      <c r="AA20" s="676"/>
    </row>
    <row r="21" ht="16" customHeight="1" spans="1:27">
      <c r="A21" s="256" t="s">
        <v>28</v>
      </c>
      <c r="B21" s="418">
        <v>51.2</v>
      </c>
      <c r="C21" s="428">
        <v>31.41</v>
      </c>
      <c r="D21" s="459">
        <v>16.082</v>
      </c>
      <c r="E21" s="441">
        <v>138.01</v>
      </c>
      <c r="F21" s="420">
        <v>7.066</v>
      </c>
      <c r="G21" s="441">
        <v>0.8</v>
      </c>
      <c r="H21" s="420">
        <v>0.041</v>
      </c>
      <c r="I21" s="419"/>
      <c r="J21" s="419"/>
      <c r="K21" s="419"/>
      <c r="L21" s="420"/>
      <c r="M21" s="420"/>
      <c r="N21" s="420"/>
      <c r="O21" s="420"/>
      <c r="P21" s="418">
        <f>'平衡表（全厂）'!F15</f>
        <v>200</v>
      </c>
      <c r="Q21" s="428">
        <f t="shared" si="8"/>
        <v>24.15</v>
      </c>
      <c r="R21" s="459">
        <f>'平衡表（全厂）'!H15</f>
        <v>48.3</v>
      </c>
      <c r="S21" s="441">
        <f t="shared" si="9"/>
        <v>121.5</v>
      </c>
      <c r="T21" s="420">
        <f>'平衡表（全厂）'!J15</f>
        <v>24.3</v>
      </c>
      <c r="U21" s="441">
        <f t="shared" si="10"/>
        <v>1.45</v>
      </c>
      <c r="V21" s="420">
        <f>'平衡表（全厂）'!L15</f>
        <v>0.29</v>
      </c>
      <c r="W21" s="437">
        <f t="shared" si="11"/>
        <v>-148.8</v>
      </c>
      <c r="X21" s="437">
        <f t="shared" si="12"/>
        <v>-32.218</v>
      </c>
      <c r="Y21" s="437">
        <f t="shared" si="13"/>
        <v>-17.234</v>
      </c>
      <c r="Z21" s="437">
        <f t="shared" si="14"/>
        <v>-0.249</v>
      </c>
      <c r="AA21" s="676"/>
    </row>
    <row r="22" ht="16" customHeight="1" spans="1:27">
      <c r="A22" s="256" t="s">
        <v>146</v>
      </c>
      <c r="B22" s="418">
        <v>555.49</v>
      </c>
      <c r="C22" s="428">
        <v>99.07</v>
      </c>
      <c r="D22" s="459">
        <v>550.324</v>
      </c>
      <c r="E22" s="441">
        <v>406.05</v>
      </c>
      <c r="F22" s="420">
        <v>225.557</v>
      </c>
      <c r="G22" s="441">
        <v>9.34</v>
      </c>
      <c r="H22" s="420">
        <v>5.188</v>
      </c>
      <c r="I22" s="419"/>
      <c r="J22" s="419"/>
      <c r="K22" s="419"/>
      <c r="L22" s="420"/>
      <c r="M22" s="420"/>
      <c r="N22" s="420"/>
      <c r="O22" s="420"/>
      <c r="P22" s="418">
        <f>'平衡表（全厂）'!F16</f>
        <v>515.16</v>
      </c>
      <c r="Q22" s="428">
        <f t="shared" si="8"/>
        <v>99.01</v>
      </c>
      <c r="R22" s="459">
        <f>'平衡表（全厂）'!H16</f>
        <v>510.06</v>
      </c>
      <c r="S22" s="441">
        <f t="shared" si="9"/>
        <v>302.68</v>
      </c>
      <c r="T22" s="420">
        <f>'平衡表（全厂）'!J16</f>
        <v>155.929</v>
      </c>
      <c r="U22" s="441">
        <f t="shared" si="10"/>
        <v>10.96</v>
      </c>
      <c r="V22" s="420">
        <f>'平衡表（全厂）'!L16</f>
        <v>5.646</v>
      </c>
      <c r="W22" s="437">
        <f t="shared" si="11"/>
        <v>40.33</v>
      </c>
      <c r="X22" s="437">
        <f t="shared" si="12"/>
        <v>40.264</v>
      </c>
      <c r="Y22" s="437">
        <f t="shared" si="13"/>
        <v>69.628</v>
      </c>
      <c r="Z22" s="437">
        <f t="shared" si="14"/>
        <v>-0.458</v>
      </c>
      <c r="AA22" s="676"/>
    </row>
    <row r="23" ht="16" customHeight="1" spans="1:27">
      <c r="A23" s="256" t="s">
        <v>31</v>
      </c>
      <c r="B23" s="418">
        <v>462.9</v>
      </c>
      <c r="C23" s="428">
        <v>31.75</v>
      </c>
      <c r="D23" s="459">
        <v>146.971</v>
      </c>
      <c r="E23" s="441">
        <v>47.73</v>
      </c>
      <c r="F23" s="420">
        <v>22.095</v>
      </c>
      <c r="G23" s="441">
        <v>0.31</v>
      </c>
      <c r="H23" s="420">
        <v>0.143</v>
      </c>
      <c r="I23" s="419"/>
      <c r="J23" s="419"/>
      <c r="K23" s="419"/>
      <c r="L23" s="420"/>
      <c r="M23" s="420"/>
      <c r="N23" s="420"/>
      <c r="O23" s="420"/>
      <c r="P23" s="418">
        <f>'平衡表（全厂）'!F17+'平衡表（全厂）'!F18</f>
        <v>489.65</v>
      </c>
      <c r="Q23" s="428">
        <f t="shared" si="8"/>
        <v>29.42</v>
      </c>
      <c r="R23" s="459">
        <f>'平衡表（全厂）'!H17+'平衡表（全厂）'!H18</f>
        <v>144.055</v>
      </c>
      <c r="S23" s="441">
        <f t="shared" si="9"/>
        <v>12.88</v>
      </c>
      <c r="T23" s="420">
        <f>'平衡表（全厂）'!J17+'平衡表（全厂）'!J18</f>
        <v>6.307</v>
      </c>
      <c r="U23" s="441">
        <f t="shared" si="10"/>
        <v>0.1</v>
      </c>
      <c r="V23" s="420">
        <f>'平衡表（全厂）'!L17+'平衡表（全厂）'!L18</f>
        <v>0.049</v>
      </c>
      <c r="W23" s="437">
        <f t="shared" si="11"/>
        <v>-26.75</v>
      </c>
      <c r="X23" s="437">
        <f t="shared" si="12"/>
        <v>2.916</v>
      </c>
      <c r="Y23" s="437">
        <f t="shared" si="13"/>
        <v>15.788</v>
      </c>
      <c r="Z23" s="437">
        <f t="shared" si="14"/>
        <v>0.094</v>
      </c>
      <c r="AA23" s="676"/>
    </row>
    <row r="24" ht="16" customHeight="1" spans="1:27">
      <c r="A24" s="256" t="s">
        <v>32</v>
      </c>
      <c r="B24" s="418">
        <v>15.1</v>
      </c>
      <c r="C24" s="428">
        <v>31.41</v>
      </c>
      <c r="D24" s="459">
        <v>4.743</v>
      </c>
      <c r="E24" s="441">
        <v>138.01</v>
      </c>
      <c r="F24" s="420">
        <v>2.084</v>
      </c>
      <c r="G24" s="441">
        <v>0.79</v>
      </c>
      <c r="H24" s="420">
        <v>0.012</v>
      </c>
      <c r="I24" s="419"/>
      <c r="J24" s="419"/>
      <c r="K24" s="419"/>
      <c r="L24" s="420"/>
      <c r="M24" s="420"/>
      <c r="N24" s="420"/>
      <c r="O24" s="420"/>
      <c r="P24" s="418">
        <f>'平衡表（全厂）'!F19</f>
        <v>214</v>
      </c>
      <c r="Q24" s="428">
        <f t="shared" si="8"/>
        <v>24.15</v>
      </c>
      <c r="R24" s="459">
        <f>'平衡表（全厂）'!H19</f>
        <v>51.681</v>
      </c>
      <c r="S24" s="441">
        <f t="shared" si="9"/>
        <v>121.5</v>
      </c>
      <c r="T24" s="420">
        <f>'平衡表（全厂）'!J19</f>
        <v>26.001</v>
      </c>
      <c r="U24" s="441">
        <f t="shared" si="10"/>
        <v>1.45</v>
      </c>
      <c r="V24" s="420">
        <f>'平衡表（全厂）'!L19</f>
        <v>0.31</v>
      </c>
      <c r="W24" s="437">
        <f t="shared" si="11"/>
        <v>-198.9</v>
      </c>
      <c r="X24" s="437">
        <f t="shared" si="12"/>
        <v>-46.938</v>
      </c>
      <c r="Y24" s="437">
        <f t="shared" si="13"/>
        <v>-23.917</v>
      </c>
      <c r="Z24" s="437">
        <f t="shared" si="14"/>
        <v>-0.298</v>
      </c>
      <c r="AA24" s="676"/>
    </row>
    <row r="25" ht="16" customHeight="1" spans="1:27">
      <c r="A25" s="522" t="s">
        <v>35</v>
      </c>
      <c r="B25" s="418">
        <v>1460.9</v>
      </c>
      <c r="C25" s="428">
        <v>99.52</v>
      </c>
      <c r="D25" s="459">
        <v>1453.887</v>
      </c>
      <c r="E25" s="441">
        <v>369.26</v>
      </c>
      <c r="F25" s="420">
        <v>539.447</v>
      </c>
      <c r="G25" s="441">
        <v>7.29</v>
      </c>
      <c r="H25" s="420">
        <v>10.643</v>
      </c>
      <c r="I25" s="419"/>
      <c r="J25" s="419"/>
      <c r="K25" s="419"/>
      <c r="L25" s="420"/>
      <c r="M25" s="420"/>
      <c r="N25" s="420"/>
      <c r="O25" s="420"/>
      <c r="P25" s="418">
        <f>'平衡表（全厂）'!F21+'平衡表（全厂）'!F22+'平衡表（全厂）'!F45</f>
        <v>2031.6</v>
      </c>
      <c r="Q25" s="428">
        <f t="shared" si="8"/>
        <v>99.54</v>
      </c>
      <c r="R25" s="459">
        <f>'平衡表（全厂）'!H21+'平衡表（全厂）'!H22+'平衡表（全厂）'!H45</f>
        <v>2022.255</v>
      </c>
      <c r="S25" s="441">
        <f t="shared" si="9"/>
        <v>318.33</v>
      </c>
      <c r="T25" s="420">
        <f>'平衡表（全厂）'!J21+'平衡表（全厂）'!J22+'平衡表（全厂）'!J45</f>
        <v>646.724</v>
      </c>
      <c r="U25" s="441">
        <f t="shared" si="10"/>
        <v>7.5</v>
      </c>
      <c r="V25" s="420">
        <f>'平衡表（全厂）'!L21+'平衡表（全厂）'!L22+'平衡表（全厂）'!L45</f>
        <v>15.237</v>
      </c>
      <c r="W25" s="437">
        <f t="shared" si="11"/>
        <v>-570.7</v>
      </c>
      <c r="X25" s="437">
        <f t="shared" si="12"/>
        <v>-568.368</v>
      </c>
      <c r="Y25" s="437">
        <f t="shared" si="13"/>
        <v>-107.277</v>
      </c>
      <c r="Z25" s="437">
        <f t="shared" si="14"/>
        <v>-4.594</v>
      </c>
      <c r="AA25" s="676"/>
    </row>
    <row r="26" ht="16" customHeight="1" spans="1:27">
      <c r="A26" s="522" t="s">
        <v>36</v>
      </c>
      <c r="B26" s="418">
        <v>128.8</v>
      </c>
      <c r="C26" s="428">
        <v>99.52</v>
      </c>
      <c r="D26" s="459">
        <v>128.182</v>
      </c>
      <c r="E26" s="441">
        <v>380.06</v>
      </c>
      <c r="F26" s="420">
        <v>48.952</v>
      </c>
      <c r="G26" s="441">
        <v>7.18</v>
      </c>
      <c r="H26" s="420">
        <v>0.925</v>
      </c>
      <c r="I26" s="419"/>
      <c r="J26" s="419"/>
      <c r="K26" s="419"/>
      <c r="L26" s="420"/>
      <c r="M26" s="420"/>
      <c r="N26" s="420"/>
      <c r="O26" s="420"/>
      <c r="P26" s="418">
        <f>'平衡表（全厂）'!F23</f>
        <v>58.97</v>
      </c>
      <c r="Q26" s="428">
        <f t="shared" si="8"/>
        <v>99.54</v>
      </c>
      <c r="R26" s="459">
        <f>'平衡表（全厂）'!H23</f>
        <v>58.699</v>
      </c>
      <c r="S26" s="441">
        <f t="shared" si="9"/>
        <v>332.46</v>
      </c>
      <c r="T26" s="420">
        <f>'平衡表（全厂）'!J23</f>
        <v>19.605</v>
      </c>
      <c r="U26" s="441">
        <f t="shared" si="10"/>
        <v>7.5</v>
      </c>
      <c r="V26" s="420">
        <f>'平衡表（全厂）'!L23</f>
        <v>0.442</v>
      </c>
      <c r="W26" s="437">
        <f t="shared" si="11"/>
        <v>69.83</v>
      </c>
      <c r="X26" s="437">
        <f t="shared" si="12"/>
        <v>69.483</v>
      </c>
      <c r="Y26" s="437">
        <f t="shared" si="13"/>
        <v>29.347</v>
      </c>
      <c r="Z26" s="437">
        <f t="shared" si="14"/>
        <v>0.483</v>
      </c>
      <c r="AA26" s="676"/>
    </row>
    <row r="27" ht="16" customHeight="1" spans="1:27">
      <c r="A27" s="522" t="s">
        <v>37</v>
      </c>
      <c r="B27" s="418">
        <v>0</v>
      </c>
      <c r="C27" s="428"/>
      <c r="D27" s="459">
        <v>0</v>
      </c>
      <c r="E27" s="441"/>
      <c r="F27" s="420">
        <v>0</v>
      </c>
      <c r="G27" s="441"/>
      <c r="H27" s="420">
        <v>0</v>
      </c>
      <c r="I27" s="419"/>
      <c r="J27" s="419"/>
      <c r="K27" s="419"/>
      <c r="L27" s="420"/>
      <c r="M27" s="420"/>
      <c r="N27" s="420"/>
      <c r="O27" s="420"/>
      <c r="P27" s="418">
        <f>'平衡表（全厂）'!F24</f>
        <v>79.8</v>
      </c>
      <c r="Q27" s="428"/>
      <c r="R27" s="459">
        <f>'平衡表（全厂）'!H24</f>
        <v>79.433</v>
      </c>
      <c r="S27" s="441"/>
      <c r="T27" s="420">
        <f>'平衡表（全厂）'!J24</f>
        <v>26.53</v>
      </c>
      <c r="U27" s="441"/>
      <c r="V27" s="420">
        <f>'平衡表（全厂）'!L24</f>
        <v>0.599</v>
      </c>
      <c r="W27" s="437">
        <f t="shared" si="11"/>
        <v>-79.8</v>
      </c>
      <c r="X27" s="437">
        <f t="shared" si="12"/>
        <v>-79.433</v>
      </c>
      <c r="Y27" s="437">
        <f t="shared" si="13"/>
        <v>-26.53</v>
      </c>
      <c r="Z27" s="437">
        <f t="shared" si="14"/>
        <v>-0.599</v>
      </c>
      <c r="AA27" s="676"/>
    </row>
    <row r="28" ht="16" customHeight="1" spans="1:27">
      <c r="A28" s="522" t="s">
        <v>38</v>
      </c>
      <c r="B28" s="418">
        <v>707.16</v>
      </c>
      <c r="C28" s="428">
        <v>41.54</v>
      </c>
      <c r="D28" s="459">
        <v>293.742</v>
      </c>
      <c r="E28" s="441">
        <v>91.06</v>
      </c>
      <c r="F28" s="420">
        <v>64.395</v>
      </c>
      <c r="G28" s="441">
        <v>1.73</v>
      </c>
      <c r="H28" s="420">
        <v>1.22</v>
      </c>
      <c r="I28" s="419"/>
      <c r="J28" s="419"/>
      <c r="K28" s="419"/>
      <c r="L28" s="420"/>
      <c r="M28" s="420"/>
      <c r="N28" s="420"/>
      <c r="O28" s="420"/>
      <c r="P28" s="418">
        <f>'平衡表（全厂）'!F25</f>
        <v>881.7</v>
      </c>
      <c r="Q28" s="428">
        <f t="shared" si="8"/>
        <v>40.32</v>
      </c>
      <c r="R28" s="459">
        <f>'平衡表（全厂）'!H25</f>
        <v>355.512</v>
      </c>
      <c r="S28" s="441">
        <f t="shared" si="9"/>
        <v>91.86</v>
      </c>
      <c r="T28" s="420">
        <f>'平衡表（全厂）'!J25</f>
        <v>80.99</v>
      </c>
      <c r="U28" s="441">
        <f t="shared" si="10"/>
        <v>1.68</v>
      </c>
      <c r="V28" s="420">
        <f>'平衡表（全厂）'!L25</f>
        <v>1.478</v>
      </c>
      <c r="W28" s="437">
        <f t="shared" si="11"/>
        <v>-174.54</v>
      </c>
      <c r="X28" s="437">
        <f t="shared" si="12"/>
        <v>-61.77</v>
      </c>
      <c r="Y28" s="437">
        <f t="shared" si="13"/>
        <v>-16.595</v>
      </c>
      <c r="Z28" s="437">
        <f t="shared" si="14"/>
        <v>-0.258</v>
      </c>
      <c r="AA28" s="676"/>
    </row>
    <row r="29" ht="16" customHeight="1" spans="1:27">
      <c r="A29" s="522" t="s">
        <v>39</v>
      </c>
      <c r="B29" s="418">
        <v>70.9</v>
      </c>
      <c r="C29" s="428">
        <v>41.54</v>
      </c>
      <c r="D29" s="459">
        <v>29.452</v>
      </c>
      <c r="E29" s="441">
        <v>91.06</v>
      </c>
      <c r="F29" s="420">
        <v>6.456</v>
      </c>
      <c r="G29" s="441">
        <v>1.73</v>
      </c>
      <c r="H29" s="420">
        <v>0.123</v>
      </c>
      <c r="I29" s="419"/>
      <c r="J29" s="419"/>
      <c r="K29" s="419"/>
      <c r="L29" s="420"/>
      <c r="M29" s="420"/>
      <c r="N29" s="420"/>
      <c r="O29" s="420"/>
      <c r="P29" s="418">
        <f>'平衡表（全厂）'!F26</f>
        <v>2.75</v>
      </c>
      <c r="Q29" s="428">
        <f t="shared" si="8"/>
        <v>40.33</v>
      </c>
      <c r="R29" s="459">
        <f>'平衡表（全厂）'!H26</f>
        <v>1.109</v>
      </c>
      <c r="S29" s="441">
        <f t="shared" si="9"/>
        <v>92</v>
      </c>
      <c r="T29" s="420">
        <f>'平衡表（全厂）'!J26</f>
        <v>0.253</v>
      </c>
      <c r="U29" s="441">
        <f t="shared" si="10"/>
        <v>1.82</v>
      </c>
      <c r="V29" s="420">
        <f>'平衡表（全厂）'!L26</f>
        <v>0.005</v>
      </c>
      <c r="W29" s="437">
        <f t="shared" si="11"/>
        <v>68.15</v>
      </c>
      <c r="X29" s="437">
        <f t="shared" si="12"/>
        <v>28.343</v>
      </c>
      <c r="Y29" s="437">
        <f t="shared" si="13"/>
        <v>6.203</v>
      </c>
      <c r="Z29" s="437">
        <f t="shared" si="14"/>
        <v>0.118</v>
      </c>
      <c r="AA29" s="676"/>
    </row>
    <row r="30" ht="16" customHeight="1" spans="1:27">
      <c r="A30" s="256" t="s">
        <v>40</v>
      </c>
      <c r="B30" s="418">
        <v>0</v>
      </c>
      <c r="C30" s="428"/>
      <c r="D30" s="459">
        <v>0</v>
      </c>
      <c r="E30" s="441"/>
      <c r="F30" s="420">
        <v>0</v>
      </c>
      <c r="G30" s="441"/>
      <c r="H30" s="420">
        <v>0</v>
      </c>
      <c r="I30" s="419"/>
      <c r="J30" s="419"/>
      <c r="K30" s="419"/>
      <c r="L30" s="420"/>
      <c r="M30" s="420"/>
      <c r="N30" s="420"/>
      <c r="O30" s="420"/>
      <c r="P30" s="418">
        <f>'平衡表（全厂）'!F27</f>
        <v>0</v>
      </c>
      <c r="Q30" s="428"/>
      <c r="R30" s="459">
        <f>'平衡表（全厂）'!H27</f>
        <v>0</v>
      </c>
      <c r="S30" s="441"/>
      <c r="T30" s="420">
        <f>'平衡表（全厂）'!J27</f>
        <v>0</v>
      </c>
      <c r="U30" s="441"/>
      <c r="V30" s="420">
        <f>'平衡表（全厂）'!L27</f>
        <v>0</v>
      </c>
      <c r="W30" s="437">
        <f t="shared" si="11"/>
        <v>0</v>
      </c>
      <c r="X30" s="437">
        <f t="shared" si="12"/>
        <v>0</v>
      </c>
      <c r="Y30" s="437">
        <f t="shared" si="13"/>
        <v>0</v>
      </c>
      <c r="Z30" s="437">
        <f t="shared" si="14"/>
        <v>0</v>
      </c>
      <c r="AA30" s="676"/>
    </row>
    <row r="31" ht="16" customHeight="1" spans="1:27">
      <c r="A31" s="256" t="s">
        <v>45</v>
      </c>
      <c r="B31" s="418">
        <v>0</v>
      </c>
      <c r="C31" s="428"/>
      <c r="D31" s="459">
        <v>0</v>
      </c>
      <c r="E31" s="441"/>
      <c r="F31" s="420">
        <v>0</v>
      </c>
      <c r="G31" s="441"/>
      <c r="H31" s="420">
        <v>0</v>
      </c>
      <c r="I31" s="419"/>
      <c r="J31" s="419"/>
      <c r="K31" s="419"/>
      <c r="L31" s="420"/>
      <c r="M31" s="420"/>
      <c r="N31" s="420"/>
      <c r="O31" s="420"/>
      <c r="P31" s="418">
        <f>'平衡表（全厂）'!F32</f>
        <v>0</v>
      </c>
      <c r="Q31" s="428"/>
      <c r="R31" s="459">
        <f>'平衡表（全厂）'!H32</f>
        <v>0</v>
      </c>
      <c r="S31" s="441"/>
      <c r="T31" s="420">
        <v>0</v>
      </c>
      <c r="U31" s="441"/>
      <c r="V31" s="420">
        <v>0</v>
      </c>
      <c r="W31" s="437">
        <f t="shared" si="11"/>
        <v>0</v>
      </c>
      <c r="X31" s="437">
        <f t="shared" si="12"/>
        <v>0</v>
      </c>
      <c r="Y31" s="437">
        <f t="shared" si="13"/>
        <v>0</v>
      </c>
      <c r="Z31" s="437">
        <f t="shared" si="14"/>
        <v>0</v>
      </c>
      <c r="AA31" s="676"/>
    </row>
    <row r="32" ht="16" customHeight="1" spans="1:27">
      <c r="A32" s="427" t="s">
        <v>147</v>
      </c>
      <c r="B32" s="418">
        <v>8037.55</v>
      </c>
      <c r="C32" s="428">
        <v>99.52</v>
      </c>
      <c r="D32" s="459">
        <v>7998.969</v>
      </c>
      <c r="E32" s="441">
        <v>258.56</v>
      </c>
      <c r="F32" s="420">
        <v>2078.189</v>
      </c>
      <c r="G32" s="441">
        <v>8.37</v>
      </c>
      <c r="H32" s="420">
        <v>67.274</v>
      </c>
      <c r="I32" s="419"/>
      <c r="J32" s="419"/>
      <c r="K32" s="419"/>
      <c r="L32" s="420"/>
      <c r="M32" s="420"/>
      <c r="N32" s="420"/>
      <c r="O32" s="420"/>
      <c r="P32" s="418">
        <f>'平衡表（全厂）'!F43+'平衡表（全厂）'!F44</f>
        <v>8759.58</v>
      </c>
      <c r="Q32" s="428">
        <f t="shared" ref="Q31:Q48" si="15">R32/P32*100</f>
        <v>99.54</v>
      </c>
      <c r="R32" s="459">
        <f>'平衡表（全厂）'!H43+'平衡表（全厂）'!H44</f>
        <v>8719.286</v>
      </c>
      <c r="S32" s="441">
        <f t="shared" ref="S31:S48" si="16">T32/P32*1000</f>
        <v>218.45</v>
      </c>
      <c r="T32" s="420">
        <f>'平衡表（全厂）'!J43+'平衡表（全厂）'!J44</f>
        <v>1913.53</v>
      </c>
      <c r="U32" s="441">
        <f t="shared" ref="U31:U48" si="17">V32/P32*1000</f>
        <v>7.5</v>
      </c>
      <c r="V32" s="420">
        <f>'平衡表（全厂）'!L43+'平衡表（全厂）'!L44</f>
        <v>65.697</v>
      </c>
      <c r="W32" s="437">
        <f t="shared" si="11"/>
        <v>-722.03</v>
      </c>
      <c r="X32" s="437">
        <f t="shared" si="12"/>
        <v>-720.317</v>
      </c>
      <c r="Y32" s="437">
        <f t="shared" si="13"/>
        <v>164.659</v>
      </c>
      <c r="Z32" s="437">
        <f t="shared" si="14"/>
        <v>1.577</v>
      </c>
      <c r="AA32" s="676"/>
    </row>
    <row r="33" ht="16" customHeight="1" spans="1:27">
      <c r="A33" s="256" t="s">
        <v>41</v>
      </c>
      <c r="B33" s="418">
        <v>365.28</v>
      </c>
      <c r="C33" s="428">
        <v>99.52</v>
      </c>
      <c r="D33" s="459">
        <v>363.526</v>
      </c>
      <c r="E33" s="441">
        <v>272.06</v>
      </c>
      <c r="F33" s="420">
        <v>99.377</v>
      </c>
      <c r="G33" s="441">
        <v>7.18</v>
      </c>
      <c r="H33" s="420">
        <v>2.622</v>
      </c>
      <c r="I33" s="419"/>
      <c r="J33" s="419"/>
      <c r="K33" s="419"/>
      <c r="L33" s="420"/>
      <c r="M33" s="420"/>
      <c r="N33" s="420"/>
      <c r="O33" s="420"/>
      <c r="P33" s="418">
        <f>'平衡表（全厂）'!F28+'平衡表（全厂）'!F46</f>
        <v>147.22</v>
      </c>
      <c r="Q33" s="428">
        <f t="shared" si="15"/>
        <v>99.54</v>
      </c>
      <c r="R33" s="459">
        <f>'平衡表（全厂）'!H28+'平衡表（全厂）'!H46</f>
        <v>146.543</v>
      </c>
      <c r="S33" s="441">
        <f t="shared" si="16"/>
        <v>227.6</v>
      </c>
      <c r="T33" s="420">
        <f>'平衡表（全厂）'!J28+'平衡表（全厂）'!J46</f>
        <v>33.508</v>
      </c>
      <c r="U33" s="441">
        <f t="shared" si="17"/>
        <v>7.51</v>
      </c>
      <c r="V33" s="420">
        <f>'平衡表（全厂）'!L28+'平衡表（全厂）'!L46</f>
        <v>1.105</v>
      </c>
      <c r="W33" s="437">
        <f t="shared" si="11"/>
        <v>218.06</v>
      </c>
      <c r="X33" s="437">
        <f t="shared" si="12"/>
        <v>216.983</v>
      </c>
      <c r="Y33" s="437">
        <f t="shared" si="13"/>
        <v>65.869</v>
      </c>
      <c r="Z33" s="437">
        <f t="shared" si="14"/>
        <v>1.517</v>
      </c>
      <c r="AA33" s="676"/>
    </row>
    <row r="34" ht="16" customHeight="1" spans="1:27">
      <c r="A34" s="256" t="s">
        <v>148</v>
      </c>
      <c r="B34" s="418">
        <v>44.59</v>
      </c>
      <c r="C34" s="428">
        <v>16.68</v>
      </c>
      <c r="D34" s="459">
        <v>7.439</v>
      </c>
      <c r="E34" s="441">
        <v>44940.03</v>
      </c>
      <c r="F34" s="420">
        <v>2003.876</v>
      </c>
      <c r="G34" s="441">
        <v>1570.08</v>
      </c>
      <c r="H34" s="420">
        <v>70.01</v>
      </c>
      <c r="I34" s="419"/>
      <c r="J34" s="419"/>
      <c r="K34" s="419"/>
      <c r="L34" s="420"/>
      <c r="M34" s="420"/>
      <c r="N34" s="420"/>
      <c r="O34" s="420"/>
      <c r="P34" s="418">
        <f>'平衡表（全厂）'!F47+'平衡表（全厂）'!F48</f>
        <v>44.93</v>
      </c>
      <c r="Q34" s="428">
        <f t="shared" si="15"/>
        <v>14.05</v>
      </c>
      <c r="R34" s="459">
        <f>'平衡表（全厂）'!H47+'平衡表（全厂）'!H48</f>
        <v>6.314</v>
      </c>
      <c r="S34" s="441">
        <f t="shared" si="16"/>
        <v>33089.87</v>
      </c>
      <c r="T34" s="420">
        <f>'平衡表（全厂）'!J47+'平衡表（全厂）'!J48</f>
        <v>1486.728</v>
      </c>
      <c r="U34" s="441">
        <f t="shared" si="17"/>
        <v>1380.7</v>
      </c>
      <c r="V34" s="420">
        <f>'平衡表（全厂）'!L47+'平衡表（全厂）'!L48</f>
        <v>62.035</v>
      </c>
      <c r="W34" s="437">
        <f t="shared" si="11"/>
        <v>-0.34</v>
      </c>
      <c r="X34" s="437">
        <f t="shared" si="12"/>
        <v>1.125</v>
      </c>
      <c r="Y34" s="437">
        <f t="shared" si="13"/>
        <v>517.148</v>
      </c>
      <c r="Z34" s="437">
        <f t="shared" si="14"/>
        <v>7.975</v>
      </c>
      <c r="AA34" s="676"/>
    </row>
    <row r="35" ht="16" customHeight="1" spans="1:27">
      <c r="A35" s="522" t="s">
        <v>62</v>
      </c>
      <c r="B35" s="418">
        <v>2892.48</v>
      </c>
      <c r="C35" s="428">
        <v>100</v>
      </c>
      <c r="D35" s="459">
        <v>2892.399</v>
      </c>
      <c r="E35" s="441">
        <v>5.62</v>
      </c>
      <c r="F35" s="420">
        <v>16.256</v>
      </c>
      <c r="G35" s="441">
        <v>0</v>
      </c>
      <c r="H35" s="420">
        <v>0</v>
      </c>
      <c r="I35" s="419"/>
      <c r="J35" s="419"/>
      <c r="K35" s="419"/>
      <c r="L35" s="420"/>
      <c r="M35" s="420"/>
      <c r="N35" s="420"/>
      <c r="O35" s="420"/>
      <c r="P35" s="418">
        <f>'平衡表（全厂）'!F49</f>
        <v>1882.614</v>
      </c>
      <c r="Q35" s="428">
        <f t="shared" si="15"/>
        <v>100</v>
      </c>
      <c r="R35" s="459">
        <f>'平衡表（全厂）'!H49</f>
        <v>1882.561</v>
      </c>
      <c r="S35" s="441">
        <f t="shared" si="16"/>
        <v>6.02</v>
      </c>
      <c r="T35" s="420">
        <f>'平衡表（全厂）'!J49</f>
        <v>11.333</v>
      </c>
      <c r="U35" s="441">
        <f t="shared" si="17"/>
        <v>0</v>
      </c>
      <c r="V35" s="420">
        <f>'平衡表（全厂）'!L49</f>
        <v>0</v>
      </c>
      <c r="W35" s="437">
        <f t="shared" si="11"/>
        <v>1009.866</v>
      </c>
      <c r="X35" s="437">
        <f t="shared" si="12"/>
        <v>1009.838</v>
      </c>
      <c r="Y35" s="437">
        <f t="shared" si="13"/>
        <v>4.923</v>
      </c>
      <c r="Z35" s="437">
        <f t="shared" si="14"/>
        <v>0</v>
      </c>
      <c r="AA35" s="676"/>
    </row>
    <row r="36" ht="16" customHeight="1" spans="1:27">
      <c r="A36" s="256" t="s">
        <v>64</v>
      </c>
      <c r="B36" s="418">
        <v>8608</v>
      </c>
      <c r="C36" s="428">
        <v>4.77</v>
      </c>
      <c r="D36" s="459">
        <v>410.635</v>
      </c>
      <c r="E36" s="441">
        <v>0</v>
      </c>
      <c r="F36" s="420">
        <v>0</v>
      </c>
      <c r="G36" s="441">
        <v>0</v>
      </c>
      <c r="H36" s="420">
        <v>0</v>
      </c>
      <c r="I36" s="419"/>
      <c r="J36" s="419"/>
      <c r="K36" s="419"/>
      <c r="L36" s="420"/>
      <c r="M36" s="420"/>
      <c r="N36" s="420"/>
      <c r="O36" s="420"/>
      <c r="P36" s="418">
        <f>'平衡表（全厂）'!F51</f>
        <v>8270</v>
      </c>
      <c r="Q36" s="428">
        <f t="shared" si="15"/>
        <v>4.85</v>
      </c>
      <c r="R36" s="459">
        <f>'平衡表（全厂）'!H51</f>
        <v>401.249</v>
      </c>
      <c r="S36" s="441">
        <f t="shared" si="16"/>
        <v>0</v>
      </c>
      <c r="T36" s="420">
        <f>'平衡表（全厂）'!J51</f>
        <v>0</v>
      </c>
      <c r="U36" s="441">
        <f t="shared" si="17"/>
        <v>0</v>
      </c>
      <c r="V36" s="420">
        <f>'平衡表（全厂）'!L51</f>
        <v>0</v>
      </c>
      <c r="W36" s="437">
        <f t="shared" si="11"/>
        <v>338</v>
      </c>
      <c r="X36" s="437">
        <f t="shared" si="12"/>
        <v>9.386</v>
      </c>
      <c r="Y36" s="437">
        <f t="shared" si="13"/>
        <v>0</v>
      </c>
      <c r="Z36" s="437">
        <f t="shared" si="14"/>
        <v>0</v>
      </c>
      <c r="AA36" s="676"/>
    </row>
    <row r="37" ht="16" customHeight="1" spans="1:27">
      <c r="A37" s="256" t="s">
        <v>42</v>
      </c>
      <c r="B37" s="418">
        <v>2.2</v>
      </c>
      <c r="C37" s="428">
        <v>100</v>
      </c>
      <c r="D37" s="459">
        <v>2.2</v>
      </c>
      <c r="E37" s="441">
        <v>0</v>
      </c>
      <c r="F37" s="420">
        <v>0</v>
      </c>
      <c r="G37" s="441">
        <v>0</v>
      </c>
      <c r="H37" s="420">
        <v>0</v>
      </c>
      <c r="I37" s="419"/>
      <c r="J37" s="419"/>
      <c r="K37" s="419"/>
      <c r="L37" s="420"/>
      <c r="M37" s="420"/>
      <c r="N37" s="420"/>
      <c r="O37" s="420"/>
      <c r="P37" s="418">
        <f>'平衡表（全厂）'!F29</f>
        <v>2.74</v>
      </c>
      <c r="Q37" s="428">
        <f ca="1" t="shared" si="15"/>
        <v>100</v>
      </c>
      <c r="R37" s="459">
        <f ca="1">'平衡表（全厂）'!H29</f>
        <v>2.74</v>
      </c>
      <c r="S37" s="441">
        <f t="shared" si="16"/>
        <v>0</v>
      </c>
      <c r="T37" s="420">
        <f>'平衡表（全厂）'!J29</f>
        <v>0</v>
      </c>
      <c r="U37" s="441">
        <f t="shared" si="17"/>
        <v>0</v>
      </c>
      <c r="V37" s="420">
        <f>'平衡表（全厂）'!L29</f>
        <v>0</v>
      </c>
      <c r="W37" s="437">
        <f t="shared" si="11"/>
        <v>-0.54</v>
      </c>
      <c r="X37" s="437">
        <f ca="1" t="shared" si="12"/>
        <v>-0.54</v>
      </c>
      <c r="Y37" s="437">
        <f t="shared" si="13"/>
        <v>0</v>
      </c>
      <c r="Z37" s="437">
        <f t="shared" si="14"/>
        <v>0</v>
      </c>
      <c r="AA37" s="676"/>
    </row>
    <row r="38" ht="16" customHeight="1" spans="1:27">
      <c r="A38" s="256" t="s">
        <v>43</v>
      </c>
      <c r="B38" s="418">
        <v>2.24</v>
      </c>
      <c r="C38" s="428">
        <v>100</v>
      </c>
      <c r="D38" s="459">
        <v>2.24</v>
      </c>
      <c r="E38" s="441">
        <v>4.02</v>
      </c>
      <c r="F38" s="420">
        <v>0.009</v>
      </c>
      <c r="G38" s="441">
        <v>0</v>
      </c>
      <c r="H38" s="420">
        <v>0</v>
      </c>
      <c r="I38" s="419"/>
      <c r="J38" s="419"/>
      <c r="K38" s="419"/>
      <c r="L38" s="420"/>
      <c r="M38" s="420"/>
      <c r="N38" s="420"/>
      <c r="O38" s="420"/>
      <c r="P38" s="418">
        <f>'平衡表（全厂）'!F30+'平衡表（全厂）'!F52</f>
        <v>0</v>
      </c>
      <c r="Q38" s="428"/>
      <c r="R38" s="459">
        <f ca="1">'平衡表（全厂）'!H30+'平衡表（全厂）'!H52</f>
        <v>0</v>
      </c>
      <c r="S38" s="441"/>
      <c r="T38" s="420">
        <f>'平衡表（全厂）'!J30+'平衡表（全厂）'!J52</f>
        <v>0</v>
      </c>
      <c r="U38" s="441"/>
      <c r="V38" s="420">
        <f>'平衡表（全厂）'!L30+'平衡表（全厂）'!L52</f>
        <v>0</v>
      </c>
      <c r="W38" s="437">
        <f t="shared" si="11"/>
        <v>2.24</v>
      </c>
      <c r="X38" s="437">
        <f ca="1" t="shared" si="12"/>
        <v>2.24</v>
      </c>
      <c r="Y38" s="437">
        <f t="shared" si="13"/>
        <v>0.009</v>
      </c>
      <c r="Z38" s="437">
        <f t="shared" si="14"/>
        <v>0</v>
      </c>
      <c r="AA38" s="676"/>
    </row>
    <row r="39" ht="16" customHeight="1" spans="1:27">
      <c r="A39" s="256" t="s">
        <v>65</v>
      </c>
      <c r="B39" s="418">
        <v>44.63</v>
      </c>
      <c r="C39" s="428">
        <v>100</v>
      </c>
      <c r="D39" s="459">
        <v>44.63</v>
      </c>
      <c r="E39" s="441">
        <v>5.62</v>
      </c>
      <c r="F39" s="420">
        <v>0.251</v>
      </c>
      <c r="G39" s="441">
        <v>0</v>
      </c>
      <c r="H39" s="420">
        <v>0</v>
      </c>
      <c r="I39" s="419"/>
      <c r="J39" s="419"/>
      <c r="K39" s="419"/>
      <c r="L39" s="420"/>
      <c r="M39" s="420"/>
      <c r="N39" s="420"/>
      <c r="O39" s="420"/>
      <c r="P39" s="638">
        <f>'平衡表（全厂）'!F53</f>
        <v>88.23</v>
      </c>
      <c r="Q39" s="428">
        <f ca="1" t="shared" si="15"/>
        <v>100</v>
      </c>
      <c r="R39" s="459">
        <f ca="1">'平衡表（全厂）'!H53</f>
        <v>88.23</v>
      </c>
      <c r="S39" s="441">
        <f t="shared" si="16"/>
        <v>6.02</v>
      </c>
      <c r="T39" s="420">
        <f>'平衡表（全厂）'!J53</f>
        <v>0.531</v>
      </c>
      <c r="U39" s="441">
        <f t="shared" si="17"/>
        <v>0</v>
      </c>
      <c r="V39" s="420">
        <f>'平衡表（全厂）'!L53</f>
        <v>0</v>
      </c>
      <c r="W39" s="437">
        <f t="shared" si="11"/>
        <v>-43.6</v>
      </c>
      <c r="X39" s="437">
        <f ca="1" t="shared" si="12"/>
        <v>-43.6</v>
      </c>
      <c r="Y39" s="437">
        <f t="shared" si="13"/>
        <v>-0.28</v>
      </c>
      <c r="Z39" s="437">
        <f t="shared" si="14"/>
        <v>0</v>
      </c>
      <c r="AA39" s="676"/>
    </row>
    <row r="40" ht="16" customHeight="1" spans="1:27">
      <c r="A40" s="641" t="s">
        <v>24</v>
      </c>
      <c r="B40" s="418">
        <v>1019.923</v>
      </c>
      <c r="C40" s="428">
        <v>24.26</v>
      </c>
      <c r="D40" s="459">
        <v>247.449</v>
      </c>
      <c r="E40" s="441">
        <v>41.65</v>
      </c>
      <c r="F40" s="420">
        <v>42.48</v>
      </c>
      <c r="G40" s="441">
        <v>0.2</v>
      </c>
      <c r="H40" s="420">
        <v>0.204</v>
      </c>
      <c r="I40" s="419"/>
      <c r="J40" s="419"/>
      <c r="K40" s="419"/>
      <c r="L40" s="420"/>
      <c r="M40" s="420"/>
      <c r="N40" s="420"/>
      <c r="O40" s="420"/>
      <c r="P40" s="418">
        <f>'平衡表（全厂）'!F11+'平衡表（全厂）'!F59</f>
        <v>1727.26</v>
      </c>
      <c r="Q40" s="428">
        <f t="shared" si="15"/>
        <v>25.47</v>
      </c>
      <c r="R40" s="459">
        <f>'平衡表（全厂）'!H11+'平衡表（全厂）'!H59</f>
        <v>439.852</v>
      </c>
      <c r="S40" s="441">
        <f t="shared" si="16"/>
        <v>42.05</v>
      </c>
      <c r="T40" s="420">
        <f>'平衡表（全厂）'!J11+'平衡表（全厂）'!J59</f>
        <v>72.632</v>
      </c>
      <c r="U40" s="441">
        <f t="shared" si="17"/>
        <v>0.24</v>
      </c>
      <c r="V40" s="420">
        <f>'平衡表（全厂）'!L11+'平衡表（全厂）'!L59</f>
        <v>0.414</v>
      </c>
      <c r="W40" s="437">
        <f t="shared" si="11"/>
        <v>-707.337</v>
      </c>
      <c r="X40" s="437">
        <f t="shared" si="12"/>
        <v>-192.403</v>
      </c>
      <c r="Y40" s="437">
        <f t="shared" si="13"/>
        <v>-30.152</v>
      </c>
      <c r="Z40" s="437">
        <f t="shared" si="14"/>
        <v>-0.21</v>
      </c>
      <c r="AA40" s="676"/>
    </row>
    <row r="41" ht="16" customHeight="1" spans="1:27">
      <c r="A41" s="256" t="s">
        <v>71</v>
      </c>
      <c r="B41" s="418">
        <v>765.14</v>
      </c>
      <c r="C41" s="428">
        <v>23.29</v>
      </c>
      <c r="D41" s="459">
        <v>178.201</v>
      </c>
      <c r="E41" s="441">
        <v>31.86</v>
      </c>
      <c r="F41" s="420">
        <v>24.377</v>
      </c>
      <c r="G41" s="441">
        <v>0.2</v>
      </c>
      <c r="H41" s="420">
        <v>0.153</v>
      </c>
      <c r="I41" s="419"/>
      <c r="J41" s="419"/>
      <c r="K41" s="419"/>
      <c r="L41" s="420"/>
      <c r="M41" s="420"/>
      <c r="N41" s="420"/>
      <c r="O41" s="420"/>
      <c r="P41" s="418">
        <f>'平衡表（全厂）'!F60</f>
        <v>765.14</v>
      </c>
      <c r="Q41" s="428">
        <f t="shared" si="15"/>
        <v>23.29</v>
      </c>
      <c r="R41" s="459">
        <f>'平衡表（全厂）'!H60</f>
        <v>178.201</v>
      </c>
      <c r="S41" s="441">
        <f t="shared" si="16"/>
        <v>31.86</v>
      </c>
      <c r="T41" s="420">
        <f>'平衡表（全厂）'!J60</f>
        <v>24.377</v>
      </c>
      <c r="U41" s="441">
        <f t="shared" si="17"/>
        <v>0.2</v>
      </c>
      <c r="V41" s="420">
        <f>'平衡表（全厂）'!L60</f>
        <v>0.153</v>
      </c>
      <c r="W41" s="437">
        <f t="shared" si="11"/>
        <v>0</v>
      </c>
      <c r="X41" s="437">
        <f t="shared" si="12"/>
        <v>0</v>
      </c>
      <c r="Y41" s="437">
        <f t="shared" si="13"/>
        <v>0</v>
      </c>
      <c r="Z41" s="437">
        <f t="shared" si="14"/>
        <v>0</v>
      </c>
      <c r="AA41" s="676"/>
    </row>
    <row r="42" ht="16" customHeight="1" spans="1:27">
      <c r="A42" s="256" t="s">
        <v>72</v>
      </c>
      <c r="B42" s="418">
        <v>765.14</v>
      </c>
      <c r="C42" s="428">
        <v>0.31</v>
      </c>
      <c r="D42" s="459">
        <v>2.372</v>
      </c>
      <c r="E42" s="441">
        <v>0.8</v>
      </c>
      <c r="F42" s="420">
        <v>0.612</v>
      </c>
      <c r="G42" s="441">
        <v>0</v>
      </c>
      <c r="H42" s="420">
        <v>0</v>
      </c>
      <c r="I42" s="419"/>
      <c r="J42" s="419"/>
      <c r="K42" s="419"/>
      <c r="L42" s="420"/>
      <c r="M42" s="420"/>
      <c r="N42" s="420"/>
      <c r="O42" s="420"/>
      <c r="P42" s="418">
        <f>'平衡表（全厂）'!F61</f>
        <v>765.14</v>
      </c>
      <c r="Q42" s="428">
        <f t="shared" si="15"/>
        <v>0.31</v>
      </c>
      <c r="R42" s="459">
        <f>'平衡表（全厂）'!H61</f>
        <v>2.372</v>
      </c>
      <c r="S42" s="441">
        <f t="shared" si="16"/>
        <v>0.8</v>
      </c>
      <c r="T42" s="420">
        <f>'平衡表（全厂）'!J61</f>
        <v>0.612</v>
      </c>
      <c r="U42" s="441">
        <f t="shared" si="17"/>
        <v>0</v>
      </c>
      <c r="V42" s="420">
        <f>'平衡表（全厂）'!L61</f>
        <v>0</v>
      </c>
      <c r="W42" s="437">
        <f t="shared" si="11"/>
        <v>0</v>
      </c>
      <c r="X42" s="437">
        <f t="shared" si="12"/>
        <v>0</v>
      </c>
      <c r="Y42" s="437">
        <f t="shared" si="13"/>
        <v>0</v>
      </c>
      <c r="Z42" s="437">
        <f t="shared" si="14"/>
        <v>0</v>
      </c>
      <c r="AA42" s="676"/>
    </row>
    <row r="43" ht="16" customHeight="1" spans="1:27">
      <c r="A43" s="256" t="s">
        <v>73</v>
      </c>
      <c r="B43" s="418">
        <v>765.14</v>
      </c>
      <c r="C43" s="428">
        <v>0.27</v>
      </c>
      <c r="D43" s="459">
        <v>2.066</v>
      </c>
      <c r="E43" s="441">
        <v>1.3</v>
      </c>
      <c r="F43" s="420">
        <v>0.995</v>
      </c>
      <c r="G43" s="441">
        <v>0</v>
      </c>
      <c r="H43" s="420">
        <v>0</v>
      </c>
      <c r="I43" s="419"/>
      <c r="J43" s="419"/>
      <c r="K43" s="419"/>
      <c r="L43" s="420"/>
      <c r="M43" s="420"/>
      <c r="N43" s="420"/>
      <c r="O43" s="420"/>
      <c r="P43" s="418">
        <f>'平衡表（全厂）'!F62</f>
        <v>765.14</v>
      </c>
      <c r="Q43" s="428">
        <f t="shared" si="15"/>
        <v>0.27</v>
      </c>
      <c r="R43" s="459">
        <f>'平衡表（全厂）'!H62</f>
        <v>2.066</v>
      </c>
      <c r="S43" s="441">
        <f t="shared" si="16"/>
        <v>1.3</v>
      </c>
      <c r="T43" s="420">
        <f>'平衡表（全厂）'!J62</f>
        <v>0.995</v>
      </c>
      <c r="U43" s="441">
        <f t="shared" si="17"/>
        <v>0</v>
      </c>
      <c r="V43" s="420">
        <f>'平衡表（全厂）'!L62</f>
        <v>0</v>
      </c>
      <c r="W43" s="437">
        <f t="shared" si="11"/>
        <v>0</v>
      </c>
      <c r="X43" s="437">
        <f t="shared" si="12"/>
        <v>0</v>
      </c>
      <c r="Y43" s="437">
        <f t="shared" si="13"/>
        <v>0</v>
      </c>
      <c r="Z43" s="437">
        <f t="shared" si="14"/>
        <v>0</v>
      </c>
      <c r="AA43" s="676"/>
    </row>
    <row r="44" ht="16" customHeight="1" spans="1:27">
      <c r="A44" s="256" t="s">
        <v>74</v>
      </c>
      <c r="B44" s="418">
        <v>220.23</v>
      </c>
      <c r="C44" s="428">
        <v>1.89</v>
      </c>
      <c r="D44" s="459">
        <v>4.163</v>
      </c>
      <c r="E44" s="441">
        <v>4.53</v>
      </c>
      <c r="F44" s="420">
        <v>0.998</v>
      </c>
      <c r="G44" s="441">
        <v>0.04</v>
      </c>
      <c r="H44" s="420">
        <v>0.009</v>
      </c>
      <c r="I44" s="419"/>
      <c r="J44" s="419"/>
      <c r="K44" s="419"/>
      <c r="L44" s="420"/>
      <c r="M44" s="420"/>
      <c r="N44" s="420"/>
      <c r="O44" s="420"/>
      <c r="P44" s="418">
        <f>'平衡表（全厂）'!F63</f>
        <v>220.23</v>
      </c>
      <c r="Q44" s="428">
        <f t="shared" si="15"/>
        <v>1.89</v>
      </c>
      <c r="R44" s="459">
        <f>'平衡表（全厂）'!H63</f>
        <v>4.163</v>
      </c>
      <c r="S44" s="441">
        <f t="shared" si="16"/>
        <v>3.53</v>
      </c>
      <c r="T44" s="420">
        <f>'平衡表（全厂）'!J63</f>
        <v>0.777</v>
      </c>
      <c r="U44" s="441">
        <f t="shared" si="17"/>
        <v>0.01</v>
      </c>
      <c r="V44" s="420">
        <f>'平衡表（全厂）'!L63</f>
        <v>0.002</v>
      </c>
      <c r="W44" s="437">
        <f t="shared" si="11"/>
        <v>0</v>
      </c>
      <c r="X44" s="437">
        <f t="shared" si="12"/>
        <v>0</v>
      </c>
      <c r="Y44" s="437">
        <f t="shared" si="13"/>
        <v>0.221</v>
      </c>
      <c r="Z44" s="437">
        <f t="shared" si="14"/>
        <v>0.007</v>
      </c>
      <c r="AA44" s="676"/>
    </row>
    <row r="45" ht="16" customHeight="1" spans="1:27">
      <c r="A45" s="256" t="s">
        <v>75</v>
      </c>
      <c r="B45" s="418">
        <v>117.819</v>
      </c>
      <c r="C45" s="428">
        <v>3.84</v>
      </c>
      <c r="D45" s="459">
        <v>4.53</v>
      </c>
      <c r="E45" s="441">
        <v>4.53</v>
      </c>
      <c r="F45" s="420">
        <v>0.534</v>
      </c>
      <c r="G45" s="441">
        <v>0.04</v>
      </c>
      <c r="H45" s="420">
        <v>0.005</v>
      </c>
      <c r="I45" s="419"/>
      <c r="J45" s="419"/>
      <c r="K45" s="419"/>
      <c r="L45" s="420"/>
      <c r="M45" s="420"/>
      <c r="N45" s="420"/>
      <c r="O45" s="420"/>
      <c r="P45" s="418">
        <f>'平衡表（全厂）'!F64</f>
        <v>117.819</v>
      </c>
      <c r="Q45" s="428">
        <f t="shared" si="15"/>
        <v>3.84</v>
      </c>
      <c r="R45" s="459">
        <f>'平衡表（全厂）'!H64</f>
        <v>4.53</v>
      </c>
      <c r="S45" s="441">
        <f t="shared" si="16"/>
        <v>3.53</v>
      </c>
      <c r="T45" s="420">
        <f>'平衡表（全厂）'!J64</f>
        <v>0.416</v>
      </c>
      <c r="U45" s="441">
        <f t="shared" si="17"/>
        <v>0.01</v>
      </c>
      <c r="V45" s="420">
        <f>'平衡表（全厂）'!L64</f>
        <v>0.001</v>
      </c>
      <c r="W45" s="437">
        <f t="shared" si="11"/>
        <v>0</v>
      </c>
      <c r="X45" s="437">
        <f t="shared" si="12"/>
        <v>0</v>
      </c>
      <c r="Y45" s="437">
        <f t="shared" si="13"/>
        <v>0.118</v>
      </c>
      <c r="Z45" s="437">
        <f t="shared" si="14"/>
        <v>0.004</v>
      </c>
      <c r="AA45" s="676"/>
    </row>
    <row r="46" ht="16" customHeight="1" spans="1:27">
      <c r="A46" s="641" t="s">
        <v>47</v>
      </c>
      <c r="B46" s="418">
        <v>1922.124</v>
      </c>
      <c r="C46" s="428">
        <v>0.06</v>
      </c>
      <c r="D46" s="459">
        <v>1.159</v>
      </c>
      <c r="E46" s="441">
        <v>0</v>
      </c>
      <c r="F46" s="420">
        <v>0</v>
      </c>
      <c r="G46" s="441">
        <v>0</v>
      </c>
      <c r="H46" s="420">
        <v>0</v>
      </c>
      <c r="I46" s="419"/>
      <c r="J46" s="419"/>
      <c r="K46" s="419"/>
      <c r="L46" s="420"/>
      <c r="M46" s="420"/>
      <c r="N46" s="420"/>
      <c r="O46" s="420"/>
      <c r="P46" s="418">
        <f>'平衡表（全厂）'!F34+'平衡表（全厂）'!F65</f>
        <v>2481.03</v>
      </c>
      <c r="Q46" s="428">
        <f t="shared" si="15"/>
        <v>0.03</v>
      </c>
      <c r="R46" s="459">
        <f>'平衡表（全厂）'!H34+'平衡表（全厂）'!H65</f>
        <v>0.757</v>
      </c>
      <c r="S46" s="441">
        <f t="shared" si="16"/>
        <v>0</v>
      </c>
      <c r="T46" s="420">
        <f>'平衡表（全厂）'!J34+'平衡表（全厂）'!J65</f>
        <v>0</v>
      </c>
      <c r="U46" s="441">
        <f t="shared" si="17"/>
        <v>0</v>
      </c>
      <c r="V46" s="420">
        <f>'平衡表（全厂）'!L65</f>
        <v>0</v>
      </c>
      <c r="W46" s="437">
        <f t="shared" si="11"/>
        <v>-558.906</v>
      </c>
      <c r="X46" s="437">
        <f t="shared" si="12"/>
        <v>0.402</v>
      </c>
      <c r="Y46" s="437">
        <f t="shared" si="13"/>
        <v>0</v>
      </c>
      <c r="Z46" s="437">
        <f t="shared" si="14"/>
        <v>0</v>
      </c>
      <c r="AA46" s="676"/>
    </row>
    <row r="47" ht="16" customHeight="1" spans="1:27">
      <c r="A47" s="641" t="s">
        <v>149</v>
      </c>
      <c r="B47" s="418">
        <v>153.763</v>
      </c>
      <c r="C47" s="428">
        <v>0.24</v>
      </c>
      <c r="D47" s="459">
        <v>0.364</v>
      </c>
      <c r="E47" s="441">
        <v>0.93</v>
      </c>
      <c r="F47" s="420">
        <v>0.143</v>
      </c>
      <c r="G47" s="441">
        <v>0.11</v>
      </c>
      <c r="H47" s="420">
        <v>0.017</v>
      </c>
      <c r="I47" s="419"/>
      <c r="J47" s="419"/>
      <c r="K47" s="419"/>
      <c r="L47" s="420"/>
      <c r="M47" s="420"/>
      <c r="N47" s="420"/>
      <c r="O47" s="420"/>
      <c r="P47" s="418">
        <f>'平衡表（全厂）'!F35</f>
        <v>0</v>
      </c>
      <c r="Q47" s="428"/>
      <c r="R47" s="459">
        <f>'平衡表（全厂）'!H35</f>
        <v>0</v>
      </c>
      <c r="S47" s="441"/>
      <c r="T47" s="420">
        <f>'平衡表（全厂）'!J35</f>
        <v>0</v>
      </c>
      <c r="U47" s="441"/>
      <c r="V47" s="420">
        <f>'平衡表（全厂）'!L35</f>
        <v>0</v>
      </c>
      <c r="W47" s="437">
        <f t="shared" si="11"/>
        <v>153.763</v>
      </c>
      <c r="X47" s="437">
        <f t="shared" si="12"/>
        <v>0.364</v>
      </c>
      <c r="Y47" s="437">
        <f t="shared" si="13"/>
        <v>0.143</v>
      </c>
      <c r="Z47" s="437">
        <f t="shared" si="14"/>
        <v>0.017</v>
      </c>
      <c r="AA47" s="676"/>
    </row>
    <row r="48" ht="16" customHeight="1" spans="1:27">
      <c r="A48" s="431" t="s">
        <v>150</v>
      </c>
      <c r="B48" s="432"/>
      <c r="C48" s="432"/>
      <c r="D48" s="433">
        <f t="shared" ref="D48:H48" si="18">SUM(D19:D47)</f>
        <v>15319.127</v>
      </c>
      <c r="E48" s="433">
        <f t="shared" si="18"/>
        <v>47462.69</v>
      </c>
      <c r="F48" s="433">
        <f t="shared" si="18"/>
        <v>5341.69</v>
      </c>
      <c r="G48" s="433">
        <f t="shared" si="18"/>
        <v>1619.96</v>
      </c>
      <c r="H48" s="433">
        <f t="shared" si="18"/>
        <v>160.883</v>
      </c>
      <c r="I48" s="432"/>
      <c r="J48" s="432"/>
      <c r="K48" s="432"/>
      <c r="L48" s="433"/>
      <c r="M48" s="433"/>
      <c r="N48" s="433"/>
      <c r="O48" s="433"/>
      <c r="P48" s="424"/>
      <c r="Q48" s="460"/>
      <c r="R48" s="433">
        <f ca="1" t="shared" ref="R48:V48" si="19">SUM(R19:R47)</f>
        <v>15703.266</v>
      </c>
      <c r="S48" s="433"/>
      <c r="T48" s="433">
        <f t="shared" si="19"/>
        <v>4674.399</v>
      </c>
      <c r="U48" s="433"/>
      <c r="V48" s="433">
        <f t="shared" si="19"/>
        <v>155.381</v>
      </c>
      <c r="W48" s="340"/>
      <c r="X48" s="340">
        <f ca="1" t="shared" ref="X48:Z48" si="20">SUM(X19:X47)</f>
        <v>-384.139</v>
      </c>
      <c r="Y48" s="340">
        <f t="shared" si="20"/>
        <v>667.291</v>
      </c>
      <c r="Z48" s="340">
        <f t="shared" si="20"/>
        <v>5.502</v>
      </c>
      <c r="AA48" s="677"/>
    </row>
    <row r="49" ht="16" customHeight="1" spans="1:27">
      <c r="A49" s="642" t="s">
        <v>151</v>
      </c>
      <c r="B49" s="643"/>
      <c r="C49" s="643"/>
      <c r="D49" s="643"/>
      <c r="E49" s="643"/>
      <c r="F49" s="643"/>
      <c r="G49" s="643"/>
      <c r="H49" s="658"/>
      <c r="I49" s="449" t="s">
        <v>152</v>
      </c>
      <c r="J49" s="450"/>
      <c r="K49" s="450"/>
      <c r="L49" s="450"/>
      <c r="M49" s="450"/>
      <c r="N49" s="450"/>
      <c r="O49" s="458"/>
      <c r="P49" s="664"/>
      <c r="Q49" s="666"/>
      <c r="R49" s="666"/>
      <c r="S49" s="666"/>
      <c r="T49" s="666"/>
      <c r="U49" s="666"/>
      <c r="V49" s="666"/>
      <c r="W49" s="449" t="s">
        <v>153</v>
      </c>
      <c r="X49" s="450"/>
      <c r="Y49" s="450"/>
      <c r="Z49" s="458"/>
      <c r="AA49" s="678"/>
    </row>
    <row r="50" ht="16" customHeight="1" spans="1:27">
      <c r="A50" s="256" t="s">
        <v>63</v>
      </c>
      <c r="B50" s="94">
        <v>297.174</v>
      </c>
      <c r="C50" s="419">
        <v>17.44</v>
      </c>
      <c r="D50" s="261">
        <v>51.823</v>
      </c>
      <c r="E50" s="441">
        <v>68362.68</v>
      </c>
      <c r="F50" s="261">
        <v>20315.61</v>
      </c>
      <c r="G50" s="441">
        <v>1712.47</v>
      </c>
      <c r="H50" s="261">
        <v>508.903</v>
      </c>
      <c r="I50" s="445">
        <f>'回收率（精炼） '!I20</f>
        <v>125.726</v>
      </c>
      <c r="J50" s="419">
        <f ca="1" t="shared" ref="J50:J55" si="21">K50/I50*100</f>
        <v>14.12</v>
      </c>
      <c r="K50" s="445">
        <f ca="1">'回收率（精炼） '!K20</f>
        <v>17.748</v>
      </c>
      <c r="L50" s="441">
        <f t="shared" ref="L50:L55" si="22">M50/I50*1000</f>
        <v>69377.5</v>
      </c>
      <c r="M50" s="420">
        <f>'回收率（精炼） '!M20</f>
        <v>8722.555</v>
      </c>
      <c r="N50" s="441">
        <f>O50/I50*1000</f>
        <v>1449.48</v>
      </c>
      <c r="O50" s="420">
        <f>'回收率（精炼） '!O20</f>
        <v>182.237</v>
      </c>
      <c r="P50" s="418">
        <f>'平衡表（全厂）'!F50</f>
        <v>422.9</v>
      </c>
      <c r="Q50" s="428">
        <f t="shared" ref="Q50:Q55" si="23">R50/P50*100</f>
        <v>16.45</v>
      </c>
      <c r="R50" s="459">
        <f>'平衡表（全厂）'!H50</f>
        <v>69.571</v>
      </c>
      <c r="S50" s="441">
        <f t="shared" ref="S50:S55" si="24">T50/P50*1000</f>
        <v>68664.38</v>
      </c>
      <c r="T50" s="420">
        <f>'平衡表（全厂）'!J50</f>
        <v>29038.165</v>
      </c>
      <c r="U50" s="441">
        <f t="shared" ref="U50:U55" si="25">V50/P50*1000</f>
        <v>1634.29</v>
      </c>
      <c r="V50" s="420">
        <f>'平衡表（全厂）'!L50</f>
        <v>691.14</v>
      </c>
      <c r="W50" s="462">
        <v>0</v>
      </c>
      <c r="X50" s="437">
        <v>0</v>
      </c>
      <c r="Y50" s="437">
        <v>0</v>
      </c>
      <c r="Z50" s="437">
        <v>0</v>
      </c>
      <c r="AA50" s="676"/>
    </row>
    <row r="51" ht="16" customHeight="1" spans="1:27">
      <c r="A51" s="431" t="s">
        <v>143</v>
      </c>
      <c r="B51" s="431"/>
      <c r="C51" s="431"/>
      <c r="D51" s="433">
        <f t="shared" ref="D51:H51" si="26">SUM(D50:D50)</f>
        <v>51.823</v>
      </c>
      <c r="E51" s="433"/>
      <c r="F51" s="433">
        <f t="shared" si="26"/>
        <v>20315.61</v>
      </c>
      <c r="G51" s="433"/>
      <c r="H51" s="433">
        <f t="shared" si="26"/>
        <v>508.903</v>
      </c>
      <c r="I51" s="448"/>
      <c r="J51" s="431"/>
      <c r="K51" s="448">
        <f ca="1" t="shared" ref="K51:O51" si="27">SUM(K50:K50)</f>
        <v>17.748</v>
      </c>
      <c r="L51" s="433"/>
      <c r="M51" s="433">
        <f ca="1" t="shared" si="27"/>
        <v>8722.555</v>
      </c>
      <c r="N51" s="433"/>
      <c r="O51" s="433">
        <f ca="1" t="shared" si="27"/>
        <v>182.237</v>
      </c>
      <c r="P51" s="421"/>
      <c r="Q51" s="667"/>
      <c r="R51" s="433">
        <f t="shared" ref="R51:V51" si="28">SUM(R50:R50)</f>
        <v>69.571</v>
      </c>
      <c r="S51" s="433"/>
      <c r="T51" s="433">
        <f t="shared" si="28"/>
        <v>29038.165</v>
      </c>
      <c r="U51" s="433"/>
      <c r="V51" s="433">
        <f t="shared" si="28"/>
        <v>691.14</v>
      </c>
      <c r="W51" s="340"/>
      <c r="X51" s="340">
        <f t="shared" ref="X51:Z51" si="29">SUM(X50:X50)</f>
        <v>0</v>
      </c>
      <c r="Y51" s="340">
        <f t="shared" si="29"/>
        <v>0</v>
      </c>
      <c r="Z51" s="340">
        <f t="shared" si="29"/>
        <v>0</v>
      </c>
      <c r="AA51" s="677"/>
    </row>
    <row r="52" ht="16" customHeight="1" spans="1:27">
      <c r="A52" s="481" t="s">
        <v>154</v>
      </c>
      <c r="B52" s="482"/>
      <c r="C52" s="482"/>
      <c r="D52" s="482"/>
      <c r="E52" s="482"/>
      <c r="F52" s="482"/>
      <c r="G52" s="482"/>
      <c r="H52" s="482"/>
      <c r="I52" s="449" t="s">
        <v>155</v>
      </c>
      <c r="J52" s="450"/>
      <c r="K52" s="450"/>
      <c r="L52" s="450"/>
      <c r="M52" s="450"/>
      <c r="N52" s="450"/>
      <c r="O52" s="458"/>
      <c r="P52" s="482"/>
      <c r="Q52" s="482"/>
      <c r="R52" s="482"/>
      <c r="S52" s="482"/>
      <c r="T52" s="482"/>
      <c r="U52" s="482"/>
      <c r="V52" s="482"/>
      <c r="W52" s="449" t="s">
        <v>156</v>
      </c>
      <c r="X52" s="450"/>
      <c r="Y52" s="450"/>
      <c r="Z52" s="458"/>
      <c r="AA52" s="679"/>
    </row>
    <row r="53" ht="16" customHeight="1" spans="1:27">
      <c r="A53" s="641" t="s">
        <v>67</v>
      </c>
      <c r="B53" s="644">
        <v>1857.3643</v>
      </c>
      <c r="C53" s="419">
        <v>100</v>
      </c>
      <c r="D53" s="645">
        <v>1857.3359</v>
      </c>
      <c r="E53" s="441">
        <v>4.94</v>
      </c>
      <c r="F53" s="651">
        <v>9.173</v>
      </c>
      <c r="G53" s="441">
        <v>0</v>
      </c>
      <c r="H53" s="651">
        <v>0</v>
      </c>
      <c r="I53" s="645">
        <f>'回收率（精炼） '!I25</f>
        <v>23023.0713</v>
      </c>
      <c r="J53" s="453">
        <f ca="1" t="shared" si="21"/>
        <v>100</v>
      </c>
      <c r="K53" s="452">
        <f>'回收率（精炼） '!K25</f>
        <v>23022.6926</v>
      </c>
      <c r="L53" s="438">
        <f t="shared" si="22"/>
        <v>6.02</v>
      </c>
      <c r="M53" s="354">
        <f>'回收率（精炼） '!M25</f>
        <v>138.651</v>
      </c>
      <c r="N53" s="438"/>
      <c r="O53" s="354">
        <f>I53*N53/1000</f>
        <v>0</v>
      </c>
      <c r="P53" s="452">
        <f>'平衡表（全厂）'!F54</f>
        <v>3106.2672</v>
      </c>
      <c r="Q53" s="453">
        <f t="shared" si="23"/>
        <v>100</v>
      </c>
      <c r="R53" s="452">
        <f>'平衡表（全厂）'!H54</f>
        <v>3106.2112</v>
      </c>
      <c r="S53" s="354">
        <f t="shared" si="24"/>
        <v>5.896</v>
      </c>
      <c r="T53" s="354">
        <f>'平衡表（全厂）'!J54</f>
        <v>18.316</v>
      </c>
      <c r="U53" s="438">
        <f t="shared" si="25"/>
        <v>0</v>
      </c>
      <c r="V53" s="438">
        <f>'平衡表（全厂）'!L54</f>
        <v>0</v>
      </c>
      <c r="W53" s="452">
        <f t="shared" ref="W53:W55" si="30">B53+I53-P53</f>
        <v>21774.1684</v>
      </c>
      <c r="X53" s="452">
        <f t="shared" ref="X53:X55" si="31">D53+K53-R53</f>
        <v>21773.8173</v>
      </c>
      <c r="Y53" s="437">
        <f t="shared" ref="Y53:Y55" si="32">F53+M53-T53</f>
        <v>129.508</v>
      </c>
      <c r="Z53" s="437">
        <f t="shared" ref="Z53:Z55" si="33">H53+O53-V53</f>
        <v>0</v>
      </c>
      <c r="AA53" s="676"/>
    </row>
    <row r="54" ht="16" customHeight="1" spans="1:27">
      <c r="A54" s="646" t="s">
        <v>68</v>
      </c>
      <c r="B54" s="644">
        <v>0</v>
      </c>
      <c r="C54" s="419"/>
      <c r="D54" s="645">
        <v>0</v>
      </c>
      <c r="E54" s="441"/>
      <c r="F54" s="651">
        <v>0</v>
      </c>
      <c r="G54" s="441"/>
      <c r="H54" s="651">
        <v>0</v>
      </c>
      <c r="I54" s="645">
        <f>'回收率（精炼） '!I26</f>
        <v>339.7659</v>
      </c>
      <c r="J54" s="453">
        <f ca="1" t="shared" si="21"/>
        <v>99.99</v>
      </c>
      <c r="K54" s="452">
        <f>'回收率（精炼） '!K26</f>
        <v>339.7319</v>
      </c>
      <c r="L54" s="438">
        <f t="shared" si="22"/>
        <v>1.62</v>
      </c>
      <c r="M54" s="354">
        <f>'回收率（精炼） '!M26</f>
        <v>0.549</v>
      </c>
      <c r="N54" s="438"/>
      <c r="O54" s="354"/>
      <c r="P54" s="452">
        <f>'平衡表（全厂）'!F55</f>
        <v>65.4948</v>
      </c>
      <c r="Q54" s="453"/>
      <c r="R54" s="452">
        <f>'平衡表（全厂）'!H55</f>
        <v>65.4883</v>
      </c>
      <c r="S54" s="354"/>
      <c r="T54" s="354">
        <f>'平衡表（全厂）'!J55</f>
        <v>0</v>
      </c>
      <c r="U54" s="438"/>
      <c r="V54" s="438">
        <f>'平衡表（全厂）'!L55</f>
        <v>0</v>
      </c>
      <c r="W54" s="452">
        <f t="shared" si="30"/>
        <v>274.2711</v>
      </c>
      <c r="X54" s="452">
        <f t="shared" si="31"/>
        <v>274.2436</v>
      </c>
      <c r="Y54" s="437">
        <f t="shared" si="32"/>
        <v>0.549</v>
      </c>
      <c r="Z54" s="437">
        <f t="shared" si="33"/>
        <v>0</v>
      </c>
      <c r="AA54" s="676"/>
    </row>
    <row r="55" ht="16" customHeight="1" spans="1:27">
      <c r="A55" s="646" t="s">
        <v>69</v>
      </c>
      <c r="B55" s="644">
        <v>12.3064</v>
      </c>
      <c r="C55" s="419">
        <v>100</v>
      </c>
      <c r="D55" s="645">
        <v>12.3061</v>
      </c>
      <c r="E55" s="441">
        <v>4.79</v>
      </c>
      <c r="F55" s="651">
        <v>0.059</v>
      </c>
      <c r="G55" s="441">
        <v>0</v>
      </c>
      <c r="H55" s="651">
        <v>0</v>
      </c>
      <c r="I55" s="645">
        <f>'回收率（精炼） '!I27</f>
        <v>9.8942</v>
      </c>
      <c r="J55" s="453">
        <f ca="1" t="shared" si="21"/>
        <v>99.99</v>
      </c>
      <c r="K55" s="452">
        <f>'回收率（精炼） '!K27</f>
        <v>9.8932</v>
      </c>
      <c r="L55" s="438">
        <f t="shared" si="22"/>
        <v>0</v>
      </c>
      <c r="M55" s="354">
        <f>'回收率（精炼） '!M27</f>
        <v>0</v>
      </c>
      <c r="N55" s="438"/>
      <c r="O55" s="354"/>
      <c r="P55" s="452">
        <f>'平衡表（全厂）'!F56</f>
        <v>9.8942</v>
      </c>
      <c r="Q55" s="453">
        <f t="shared" si="23"/>
        <v>99.99</v>
      </c>
      <c r="R55" s="452">
        <f>'平衡表（全厂）'!H56</f>
        <v>9.8932</v>
      </c>
      <c r="S55" s="354">
        <f t="shared" si="24"/>
        <v>0</v>
      </c>
      <c r="T55" s="354">
        <f>'平衡表（全厂）'!J56</f>
        <v>0</v>
      </c>
      <c r="U55" s="438">
        <f t="shared" si="25"/>
        <v>0</v>
      </c>
      <c r="V55" s="438">
        <f>'平衡表（全厂）'!L56</f>
        <v>0</v>
      </c>
      <c r="W55" s="452">
        <f t="shared" si="30"/>
        <v>12.3064</v>
      </c>
      <c r="X55" s="452">
        <f t="shared" si="31"/>
        <v>12.3061</v>
      </c>
      <c r="Y55" s="437">
        <f t="shared" si="32"/>
        <v>0.059</v>
      </c>
      <c r="Z55" s="437">
        <f t="shared" si="33"/>
        <v>0</v>
      </c>
      <c r="AA55" s="676"/>
    </row>
    <row r="56" ht="16" customHeight="1" spans="1:27">
      <c r="A56" s="647" t="s">
        <v>79</v>
      </c>
      <c r="B56" s="648"/>
      <c r="C56" s="478"/>
      <c r="D56" s="649">
        <f t="shared" ref="D56:H56" si="34">SUM(D53:D55)</f>
        <v>1869.642</v>
      </c>
      <c r="E56" s="659">
        <f t="shared" si="34"/>
        <v>9.73</v>
      </c>
      <c r="F56" s="528">
        <f t="shared" si="34"/>
        <v>9.232</v>
      </c>
      <c r="G56" s="659">
        <f t="shared" si="34"/>
        <v>0</v>
      </c>
      <c r="H56" s="528">
        <f t="shared" si="34"/>
        <v>0</v>
      </c>
      <c r="I56" s="649"/>
      <c r="J56" s="661"/>
      <c r="K56" s="454">
        <f t="shared" ref="K56:O56" si="35">SUM(K53:K55)</f>
        <v>23372.3177</v>
      </c>
      <c r="L56" s="662"/>
      <c r="M56" s="665">
        <f t="shared" si="35"/>
        <v>139.2</v>
      </c>
      <c r="N56" s="662"/>
      <c r="O56" s="665">
        <f t="shared" si="35"/>
        <v>0</v>
      </c>
      <c r="P56" s="454"/>
      <c r="Q56" s="661"/>
      <c r="R56" s="454">
        <f t="shared" ref="R56:V56" si="36">SUM(R53:R55)</f>
        <v>3181.5927</v>
      </c>
      <c r="S56" s="665"/>
      <c r="T56" s="665">
        <f t="shared" si="36"/>
        <v>18.316</v>
      </c>
      <c r="U56" s="662"/>
      <c r="V56" s="662">
        <f t="shared" si="36"/>
        <v>0</v>
      </c>
      <c r="W56" s="454"/>
      <c r="X56" s="454">
        <f t="shared" ref="X56:Z56" si="37">SUM(X53:X55)</f>
        <v>22060.367</v>
      </c>
      <c r="Y56" s="341">
        <f t="shared" si="37"/>
        <v>130.116</v>
      </c>
      <c r="Z56" s="341">
        <f t="shared" si="37"/>
        <v>0</v>
      </c>
      <c r="AA56" s="678"/>
    </row>
    <row r="57" ht="16" customHeight="1" spans="1:27">
      <c r="A57" s="436" t="s">
        <v>157</v>
      </c>
      <c r="B57" s="644"/>
      <c r="C57" s="419"/>
      <c r="D57" s="645"/>
      <c r="E57" s="441"/>
      <c r="F57" s="651"/>
      <c r="G57" s="441"/>
      <c r="H57" s="651"/>
      <c r="I57" s="413" t="s">
        <v>158</v>
      </c>
      <c r="J57" s="413"/>
      <c r="K57" s="413"/>
      <c r="L57" s="413"/>
      <c r="M57" s="413"/>
      <c r="N57" s="413"/>
      <c r="O57" s="413"/>
      <c r="P57" s="452"/>
      <c r="Q57" s="453"/>
      <c r="R57" s="452"/>
      <c r="S57" s="354"/>
      <c r="T57" s="354"/>
      <c r="U57" s="438"/>
      <c r="V57" s="438"/>
      <c r="W57" s="413" t="s">
        <v>159</v>
      </c>
      <c r="X57" s="413"/>
      <c r="Y57" s="413"/>
      <c r="Z57" s="413"/>
      <c r="AA57" s="676"/>
    </row>
    <row r="58" ht="16" customHeight="1" spans="1:27">
      <c r="A58" s="256" t="s">
        <v>76</v>
      </c>
      <c r="B58" s="650">
        <v>20882.203</v>
      </c>
      <c r="C58" s="419">
        <v>0.32</v>
      </c>
      <c r="D58" s="651">
        <v>66.823</v>
      </c>
      <c r="E58" s="441">
        <v>4.03</v>
      </c>
      <c r="F58" s="651">
        <v>84.155</v>
      </c>
      <c r="G58" s="441">
        <v>0</v>
      </c>
      <c r="H58" s="651">
        <v>0</v>
      </c>
      <c r="I58" s="651">
        <f>'回收率（综合厂)'!I20</f>
        <v>10648.524</v>
      </c>
      <c r="J58" s="453">
        <f t="shared" ref="J58:J63" si="38">K58/I58*100</f>
        <v>0.51</v>
      </c>
      <c r="K58" s="651">
        <f>'回收率（综合厂)'!K20</f>
        <v>54.007</v>
      </c>
      <c r="L58" s="438">
        <f t="shared" ref="L58:L63" si="39">M58/I58*1000</f>
        <v>1.33</v>
      </c>
      <c r="M58" s="651">
        <f>'回收率（综合厂)'!M20</f>
        <v>14.135</v>
      </c>
      <c r="N58" s="438">
        <f t="shared" ref="N58:N63" si="40">O58/I58*1000</f>
        <v>0</v>
      </c>
      <c r="O58" s="651">
        <f>'回收率（综合厂)'!O20</f>
        <v>0</v>
      </c>
      <c r="P58" s="437">
        <f>'平衡表（全厂）'!F66</f>
        <v>17468.219</v>
      </c>
      <c r="Q58" s="453">
        <f t="shared" ref="Q58:Q63" si="41">R58/P58*100</f>
        <v>0.4</v>
      </c>
      <c r="R58" s="437">
        <f>'平衡表（全厂）'!H66</f>
        <v>69.873</v>
      </c>
      <c r="S58" s="438">
        <f t="shared" ref="S58:S63" si="42">T58/P58*1000</f>
        <v>4.07</v>
      </c>
      <c r="T58" s="437">
        <f>'平衡表（全厂）'!J66</f>
        <v>71.096</v>
      </c>
      <c r="U58" s="438">
        <f t="shared" ref="U58:U63" si="43">V58/P58*1000</f>
        <v>0</v>
      </c>
      <c r="V58" s="437">
        <f>'平衡表（全厂）'!L66</f>
        <v>0</v>
      </c>
      <c r="W58" s="437">
        <f t="shared" ref="W58:W63" si="44">B58+I58-P58</f>
        <v>14062.508</v>
      </c>
      <c r="X58" s="437">
        <f t="shared" ref="X58:X63" si="45">D58+K58-R58</f>
        <v>50.957</v>
      </c>
      <c r="Y58" s="437">
        <f t="shared" ref="Y58:Y63" si="46">F58+M58-T58</f>
        <v>27.194</v>
      </c>
      <c r="Z58" s="437">
        <f t="shared" ref="Z58:Z63" si="47">H58+O58-V58</f>
        <v>0</v>
      </c>
      <c r="AA58" s="676"/>
    </row>
    <row r="59" ht="16" customHeight="1" spans="1:27">
      <c r="A59" s="256" t="s">
        <v>77</v>
      </c>
      <c r="B59" s="650">
        <v>19239.966</v>
      </c>
      <c r="C59" s="419">
        <v>0.24</v>
      </c>
      <c r="D59" s="651">
        <v>46.176</v>
      </c>
      <c r="E59" s="441">
        <v>3.54</v>
      </c>
      <c r="F59" s="651">
        <v>68.109</v>
      </c>
      <c r="G59" s="441">
        <v>0</v>
      </c>
      <c r="H59" s="651">
        <v>0</v>
      </c>
      <c r="I59" s="651">
        <f>'回收率（综合厂)'!I21</f>
        <v>43989.385</v>
      </c>
      <c r="J59" s="453">
        <f t="shared" si="38"/>
        <v>0.23</v>
      </c>
      <c r="K59" s="651">
        <f>'回收率（综合厂)'!K21</f>
        <v>100.773</v>
      </c>
      <c r="L59" s="438">
        <f t="shared" si="39"/>
        <v>1.58</v>
      </c>
      <c r="M59" s="651">
        <f>'回收率（综合厂)'!M21</f>
        <v>69.66</v>
      </c>
      <c r="N59" s="438">
        <f t="shared" si="40"/>
        <v>0</v>
      </c>
      <c r="O59" s="651">
        <f>'回收率（综合厂)'!O21</f>
        <v>0</v>
      </c>
      <c r="P59" s="437">
        <f>'平衡表（全厂）'!F67</f>
        <v>21736.098</v>
      </c>
      <c r="Q59" s="453">
        <f t="shared" si="41"/>
        <v>0.24</v>
      </c>
      <c r="R59" s="437">
        <f>'平衡表（全厂）'!H67</f>
        <v>52.167</v>
      </c>
      <c r="S59" s="438">
        <f t="shared" si="42"/>
        <v>3.92</v>
      </c>
      <c r="T59" s="437">
        <f>'平衡表（全厂）'!J67</f>
        <v>85.206</v>
      </c>
      <c r="U59" s="438">
        <f t="shared" si="43"/>
        <v>0</v>
      </c>
      <c r="V59" s="437">
        <f>'平衡表（全厂）'!L67</f>
        <v>0</v>
      </c>
      <c r="W59" s="437">
        <f t="shared" si="44"/>
        <v>41493.253</v>
      </c>
      <c r="X59" s="437">
        <f t="shared" si="45"/>
        <v>94.782</v>
      </c>
      <c r="Y59" s="437">
        <f t="shared" si="46"/>
        <v>52.563</v>
      </c>
      <c r="Z59" s="437">
        <f t="shared" si="47"/>
        <v>0</v>
      </c>
      <c r="AA59" s="676"/>
    </row>
    <row r="60" ht="16" customHeight="1" spans="1:27">
      <c r="A60" s="652" t="s">
        <v>78</v>
      </c>
      <c r="B60" s="418">
        <v>323.456</v>
      </c>
      <c r="C60" s="428">
        <v>0.02</v>
      </c>
      <c r="D60" s="459">
        <f>B60*C60/100</f>
        <v>0.065</v>
      </c>
      <c r="E60" s="441">
        <v>0</v>
      </c>
      <c r="F60" s="420">
        <v>0</v>
      </c>
      <c r="G60" s="441">
        <v>0</v>
      </c>
      <c r="H60" s="420">
        <v>0</v>
      </c>
      <c r="I60" s="419">
        <v>692.16</v>
      </c>
      <c r="J60" s="453">
        <f t="shared" si="38"/>
        <v>0.02</v>
      </c>
      <c r="K60" s="419">
        <v>0.12</v>
      </c>
      <c r="L60" s="420"/>
      <c r="M60" s="420">
        <v>0</v>
      </c>
      <c r="N60" s="420"/>
      <c r="O60" s="420">
        <v>0</v>
      </c>
      <c r="P60" s="418">
        <f>'平衡表（全厂）'!F68</f>
        <v>143.488</v>
      </c>
      <c r="Q60" s="418">
        <f>'平衡表（全厂）'!E68</f>
        <v>24.48</v>
      </c>
      <c r="R60" s="418">
        <f>'平衡表（全厂）'!H68</f>
        <v>0.029</v>
      </c>
      <c r="S60" s="418">
        <f>'平衡表（全厂）'!G68</f>
        <v>0.02</v>
      </c>
      <c r="T60" s="418">
        <f>'平衡表（全厂）'!J68</f>
        <v>0</v>
      </c>
      <c r="U60" s="418">
        <f>'平衡表（全厂）'!I68</f>
        <v>0</v>
      </c>
      <c r="V60" s="418">
        <f>'平衡表（全厂）'!L68</f>
        <v>0</v>
      </c>
      <c r="W60" s="437">
        <f t="shared" si="44"/>
        <v>872.128</v>
      </c>
      <c r="X60" s="437">
        <f t="shared" si="45"/>
        <v>0.156</v>
      </c>
      <c r="Y60" s="437">
        <f t="shared" si="46"/>
        <v>0</v>
      </c>
      <c r="Z60" s="437">
        <f t="shared" si="47"/>
        <v>0</v>
      </c>
      <c r="AA60" s="676"/>
    </row>
    <row r="61" ht="16" customHeight="1" spans="1:26">
      <c r="A61" s="256" t="s">
        <v>160</v>
      </c>
      <c r="B61" s="94">
        <v>2266.3</v>
      </c>
      <c r="C61" s="94">
        <v>6.5</v>
      </c>
      <c r="D61" s="94">
        <v>147.392</v>
      </c>
      <c r="E61" s="94">
        <v>74.44</v>
      </c>
      <c r="F61" s="94">
        <v>168.707</v>
      </c>
      <c r="G61" s="94">
        <v>0.56</v>
      </c>
      <c r="H61" s="94">
        <v>1.264</v>
      </c>
      <c r="I61" s="94">
        <f>'回收率（熔炼） '!I42</f>
        <v>44.43</v>
      </c>
      <c r="J61" s="453">
        <f t="shared" si="38"/>
        <v>4.34</v>
      </c>
      <c r="K61" s="94">
        <f>'回收率（熔炼） '!K42</f>
        <v>1.928</v>
      </c>
      <c r="L61" s="438">
        <f t="shared" si="39"/>
        <v>97.57</v>
      </c>
      <c r="M61" s="94">
        <f>'回收率（熔炼） '!M42</f>
        <v>4.335</v>
      </c>
      <c r="N61" s="438">
        <f t="shared" si="40"/>
        <v>0.65</v>
      </c>
      <c r="O61" s="94">
        <f>'回收率（熔炼） '!O42</f>
        <v>0.029</v>
      </c>
      <c r="P61" s="94">
        <f>'平衡表（全厂）'!F20</f>
        <v>2310.73</v>
      </c>
      <c r="Q61" s="453">
        <f t="shared" si="41"/>
        <v>6.46</v>
      </c>
      <c r="R61" s="94">
        <f>'平衡表（全厂）'!H20</f>
        <v>149.32</v>
      </c>
      <c r="S61" s="438">
        <f t="shared" si="42"/>
        <v>74.89</v>
      </c>
      <c r="T61" s="94">
        <f>'平衡表（全厂）'!J20</f>
        <v>173.042</v>
      </c>
      <c r="U61" s="438">
        <f t="shared" si="43"/>
        <v>0.56</v>
      </c>
      <c r="V61" s="94">
        <f>'平衡表（全厂）'!L20</f>
        <v>1.293</v>
      </c>
      <c r="W61" s="437">
        <f t="shared" si="44"/>
        <v>0</v>
      </c>
      <c r="X61" s="437">
        <f t="shared" si="45"/>
        <v>0</v>
      </c>
      <c r="Y61" s="437">
        <f t="shared" si="46"/>
        <v>0</v>
      </c>
      <c r="Z61" s="437">
        <f t="shared" si="47"/>
        <v>0</v>
      </c>
    </row>
    <row r="62" ht="16" customHeight="1" spans="1:26">
      <c r="A62" s="256" t="s">
        <v>44</v>
      </c>
      <c r="B62" s="94">
        <v>50.999</v>
      </c>
      <c r="C62" s="94">
        <v>5.18</v>
      </c>
      <c r="D62" s="94">
        <v>2.644</v>
      </c>
      <c r="E62" s="94">
        <v>185.28</v>
      </c>
      <c r="F62" s="94">
        <v>9.449</v>
      </c>
      <c r="G62" s="94">
        <v>1.94</v>
      </c>
      <c r="H62" s="94">
        <v>0.099</v>
      </c>
      <c r="I62" s="94">
        <f>'回收率（熔炼） '!I43</f>
        <v>-2.143</v>
      </c>
      <c r="J62" s="453">
        <f t="shared" si="38"/>
        <v>7.7</v>
      </c>
      <c r="K62" s="94">
        <f>'回收率（熔炼） '!K43</f>
        <v>-0.165</v>
      </c>
      <c r="L62" s="438">
        <f t="shared" si="39"/>
        <v>293.98</v>
      </c>
      <c r="M62" s="94">
        <f>'回收率（熔炼） '!M43</f>
        <v>-0.63</v>
      </c>
      <c r="N62" s="438">
        <f t="shared" si="40"/>
        <v>1.4</v>
      </c>
      <c r="O62" s="94">
        <f>'回收率（熔炼） '!O43</f>
        <v>-0.003</v>
      </c>
      <c r="P62" s="94">
        <f>'平衡表（全厂）'!F31</f>
        <v>48.856</v>
      </c>
      <c r="Q62" s="453">
        <f t="shared" si="41"/>
        <v>5.07</v>
      </c>
      <c r="R62" s="94">
        <f>'平衡表（全厂）'!H31</f>
        <v>2.479</v>
      </c>
      <c r="S62" s="438">
        <f t="shared" si="42"/>
        <v>180.51</v>
      </c>
      <c r="T62" s="94">
        <f>'平衡表（全厂）'!J31</f>
        <v>8.819</v>
      </c>
      <c r="U62" s="438">
        <f t="shared" si="43"/>
        <v>1.96</v>
      </c>
      <c r="V62" s="94">
        <f>'平衡表（全厂）'!L31</f>
        <v>0.096</v>
      </c>
      <c r="W62" s="437">
        <f t="shared" si="44"/>
        <v>0</v>
      </c>
      <c r="X62" s="437">
        <f t="shared" si="45"/>
        <v>0</v>
      </c>
      <c r="Y62" s="437">
        <f t="shared" si="46"/>
        <v>0</v>
      </c>
      <c r="Z62" s="437">
        <f t="shared" si="47"/>
        <v>0</v>
      </c>
    </row>
    <row r="63" ht="16" customHeight="1" spans="1:27">
      <c r="A63" s="256" t="s">
        <v>46</v>
      </c>
      <c r="B63" s="650">
        <v>1637.724</v>
      </c>
      <c r="C63" s="419">
        <v>1.81</v>
      </c>
      <c r="D63" s="651">
        <v>29.644</v>
      </c>
      <c r="E63" s="441">
        <v>4.61</v>
      </c>
      <c r="F63" s="651">
        <v>7.551</v>
      </c>
      <c r="G63" s="441">
        <v>0.23</v>
      </c>
      <c r="H63" s="651">
        <v>0.373</v>
      </c>
      <c r="I63" s="651">
        <f>'回收率（熔炼） '!I44</f>
        <v>325.538</v>
      </c>
      <c r="J63" s="453">
        <f t="shared" si="38"/>
        <v>0.66</v>
      </c>
      <c r="K63" s="651">
        <f>'回收率（熔炼） '!K44</f>
        <v>2.149</v>
      </c>
      <c r="L63" s="438">
        <f t="shared" si="39"/>
        <v>3.62</v>
      </c>
      <c r="M63" s="651">
        <f>'回收率（熔炼） '!M44</f>
        <v>1.18</v>
      </c>
      <c r="N63" s="438">
        <f t="shared" si="40"/>
        <v>0.09</v>
      </c>
      <c r="O63" s="651">
        <f>'回收率（熔炼） '!O44</f>
        <v>0.029</v>
      </c>
      <c r="P63" s="437">
        <f>'平衡表（全厂）'!F33</f>
        <v>1963.262</v>
      </c>
      <c r="Q63" s="453">
        <f t="shared" si="41"/>
        <v>1.62</v>
      </c>
      <c r="R63" s="437">
        <f>'平衡表（全厂）'!H33</f>
        <v>31.793</v>
      </c>
      <c r="S63" s="438">
        <f t="shared" si="42"/>
        <v>4.45</v>
      </c>
      <c r="T63" s="437">
        <f>'平衡表（全厂）'!J33</f>
        <v>8.731</v>
      </c>
      <c r="U63" s="438">
        <f t="shared" si="43"/>
        <v>0.2</v>
      </c>
      <c r="V63" s="437">
        <f>'平衡表（全厂）'!L33</f>
        <v>0.402</v>
      </c>
      <c r="W63" s="437">
        <f t="shared" si="44"/>
        <v>0</v>
      </c>
      <c r="X63" s="437">
        <f t="shared" si="45"/>
        <v>0</v>
      </c>
      <c r="Y63" s="437">
        <f t="shared" si="46"/>
        <v>0</v>
      </c>
      <c r="Z63" s="437">
        <f t="shared" si="47"/>
        <v>0</v>
      </c>
      <c r="AA63" s="676"/>
    </row>
    <row r="64" ht="17" customHeight="1" spans="1:27">
      <c r="A64" s="340" t="s">
        <v>143</v>
      </c>
      <c r="B64" s="653"/>
      <c r="C64" s="654"/>
      <c r="D64" s="653">
        <f t="shared" ref="D64:H64" si="48">SUM(D58:D63)</f>
        <v>292.744</v>
      </c>
      <c r="E64" s="654">
        <f t="shared" si="48"/>
        <v>271.9</v>
      </c>
      <c r="F64" s="654">
        <f t="shared" si="48"/>
        <v>337.971</v>
      </c>
      <c r="G64" s="654">
        <f t="shared" si="48"/>
        <v>2.73</v>
      </c>
      <c r="H64" s="654">
        <f t="shared" si="48"/>
        <v>1.736</v>
      </c>
      <c r="I64" s="663"/>
      <c r="J64" s="340"/>
      <c r="K64" s="340">
        <f t="shared" ref="K64:O64" si="49">SUM(K58:K63)</f>
        <v>158.812</v>
      </c>
      <c r="L64" s="654"/>
      <c r="M64" s="654">
        <f t="shared" si="49"/>
        <v>88.68</v>
      </c>
      <c r="N64" s="654"/>
      <c r="O64" s="654">
        <f t="shared" si="49"/>
        <v>0.055</v>
      </c>
      <c r="P64" s="663"/>
      <c r="Q64" s="340"/>
      <c r="R64" s="340">
        <f t="shared" ref="R64:V64" si="50">SUM(R58:R63)</f>
        <v>305.661</v>
      </c>
      <c r="S64" s="654"/>
      <c r="T64" s="654">
        <f t="shared" si="50"/>
        <v>346.894</v>
      </c>
      <c r="U64" s="654"/>
      <c r="V64" s="654">
        <f t="shared" si="50"/>
        <v>1.791</v>
      </c>
      <c r="W64" s="340"/>
      <c r="X64" s="340">
        <f t="shared" ref="X64:Z64" si="51">SUM(X58:X63)</f>
        <v>145.895</v>
      </c>
      <c r="Y64" s="340">
        <f t="shared" si="51"/>
        <v>79.757</v>
      </c>
      <c r="Z64" s="340">
        <f t="shared" si="51"/>
        <v>0</v>
      </c>
      <c r="AA64" s="677"/>
    </row>
    <row r="65" ht="17" customHeight="1" spans="1:27">
      <c r="A65" s="341" t="s">
        <v>161</v>
      </c>
      <c r="B65" s="341"/>
      <c r="C65" s="341" t="s">
        <v>162</v>
      </c>
      <c r="D65" s="341" t="s">
        <v>162</v>
      </c>
      <c r="E65" s="353"/>
      <c r="F65" s="685">
        <f>K56</f>
        <v>23372.3177</v>
      </c>
      <c r="G65" s="686"/>
      <c r="H65" s="687"/>
      <c r="I65" s="362">
        <f ca="1">F65/F66*100</f>
        <v>98.11</v>
      </c>
      <c r="J65" s="363"/>
      <c r="K65" s="341" t="s">
        <v>163</v>
      </c>
      <c r="L65" s="341"/>
      <c r="M65" s="375" t="s">
        <v>162</v>
      </c>
      <c r="N65" s="387"/>
      <c r="O65" s="375">
        <f ca="1">M51</f>
        <v>8722.555</v>
      </c>
      <c r="P65" s="387"/>
      <c r="Q65" s="661">
        <f ca="1">O65/O66*100</f>
        <v>95.97</v>
      </c>
      <c r="R65" s="661"/>
      <c r="S65" s="341" t="s">
        <v>164</v>
      </c>
      <c r="T65" s="341"/>
      <c r="U65" s="375" t="s">
        <v>162</v>
      </c>
      <c r="V65" s="387"/>
      <c r="W65" s="375">
        <f ca="1">O51</f>
        <v>182.237</v>
      </c>
      <c r="X65" s="387"/>
      <c r="Y65" s="661">
        <f ca="1">W65/W66*100</f>
        <v>95.95</v>
      </c>
      <c r="Z65" s="661"/>
      <c r="AA65" s="704"/>
    </row>
    <row r="66" ht="17" customHeight="1" spans="1:27">
      <c r="A66" s="341"/>
      <c r="B66" s="341"/>
      <c r="C66" s="341" t="s">
        <v>165</v>
      </c>
      <c r="D66" s="341" t="s">
        <v>165</v>
      </c>
      <c r="E66" s="353"/>
      <c r="F66" s="685">
        <f ca="1">X17+X48-K51</f>
        <v>23823.766</v>
      </c>
      <c r="G66" s="686"/>
      <c r="H66" s="687"/>
      <c r="I66" s="364"/>
      <c r="J66" s="365"/>
      <c r="K66" s="341"/>
      <c r="L66" s="341"/>
      <c r="M66" s="375" t="s">
        <v>165</v>
      </c>
      <c r="N66" s="387"/>
      <c r="O66" s="375">
        <f>Y17+Y48</f>
        <v>9088.546</v>
      </c>
      <c r="P66" s="387"/>
      <c r="Q66" s="661"/>
      <c r="R66" s="661"/>
      <c r="S66" s="341"/>
      <c r="T66" s="341"/>
      <c r="U66" s="375" t="s">
        <v>165</v>
      </c>
      <c r="V66" s="387"/>
      <c r="W66" s="375">
        <f>Z17+Z48</f>
        <v>189.924</v>
      </c>
      <c r="X66" s="387"/>
      <c r="Y66" s="661"/>
      <c r="Z66" s="661"/>
      <c r="AA66" s="704"/>
    </row>
    <row r="67" ht="25" customHeight="1" spans="1:26">
      <c r="A67" s="340" t="s">
        <v>166</v>
      </c>
      <c r="B67" s="680" t="s">
        <v>167</v>
      </c>
      <c r="C67" s="680"/>
      <c r="D67" s="680"/>
      <c r="E67" s="680"/>
      <c r="F67" s="680"/>
      <c r="G67" s="680"/>
      <c r="H67" s="680"/>
      <c r="I67" s="680"/>
      <c r="J67" s="680"/>
      <c r="K67" s="680"/>
      <c r="L67" s="680"/>
      <c r="M67" s="680"/>
      <c r="N67" s="680"/>
      <c r="O67" s="680"/>
      <c r="P67" s="680"/>
      <c r="Q67" s="680"/>
      <c r="R67" s="680"/>
      <c r="S67" s="680"/>
      <c r="T67" s="680"/>
      <c r="U67" s="680"/>
      <c r="V67" s="680"/>
      <c r="W67" s="680"/>
      <c r="X67" s="680"/>
      <c r="Y67" s="680"/>
      <c r="Z67" s="680"/>
    </row>
    <row r="68" ht="36" customHeight="1" spans="1:27">
      <c r="A68" s="347" t="s">
        <v>168</v>
      </c>
      <c r="B68" s="347"/>
      <c r="C68" s="347"/>
      <c r="D68" s="347"/>
      <c r="E68" s="347"/>
      <c r="F68" s="347"/>
      <c r="G68" s="347"/>
      <c r="H68" s="347"/>
      <c r="I68" s="347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7"/>
      <c r="AA68" s="705"/>
    </row>
    <row r="69" ht="14.5" spans="1:27">
      <c r="A69" s="681"/>
      <c r="B69" s="682"/>
      <c r="C69" s="683"/>
      <c r="D69" s="683"/>
      <c r="E69" s="683"/>
      <c r="F69" s="354" t="s">
        <v>169</v>
      </c>
      <c r="G69" s="354"/>
      <c r="H69" s="354"/>
      <c r="I69" s="691">
        <v>98.1</v>
      </c>
      <c r="J69" s="691"/>
      <c r="K69" s="691"/>
      <c r="L69" s="354" t="s">
        <v>170</v>
      </c>
      <c r="M69" s="354"/>
      <c r="N69" s="354"/>
      <c r="O69" s="559">
        <v>96.13</v>
      </c>
      <c r="P69" s="559"/>
      <c r="Q69" s="559"/>
      <c r="R69" s="354" t="s">
        <v>171</v>
      </c>
      <c r="S69" s="354"/>
      <c r="T69" s="354"/>
      <c r="U69" s="559">
        <v>96.28</v>
      </c>
      <c r="V69" s="559"/>
      <c r="W69" s="17"/>
      <c r="X69" s="17"/>
      <c r="Y69" s="684"/>
      <c r="Z69" s="684"/>
      <c r="AA69" s="706"/>
    </row>
    <row r="70" ht="14.5" spans="1:27">
      <c r="A70" s="681"/>
      <c r="B70" s="682"/>
      <c r="C70" s="683"/>
      <c r="D70" s="683"/>
      <c r="E70" s="683"/>
      <c r="F70" s="683"/>
      <c r="G70" s="683"/>
      <c r="H70" s="683"/>
      <c r="I70" s="12"/>
      <c r="J70" s="12"/>
      <c r="K70" s="12"/>
      <c r="L70" s="683"/>
      <c r="M70" s="683"/>
      <c r="N70" s="683"/>
      <c r="O70" s="693"/>
      <c r="P70" s="693"/>
      <c r="Q70" s="693"/>
      <c r="R70" s="699"/>
      <c r="S70" s="699"/>
      <c r="T70" s="699"/>
      <c r="U70" s="682"/>
      <c r="V70" s="682"/>
      <c r="W70" s="17"/>
      <c r="X70" s="17"/>
      <c r="Y70" s="684"/>
      <c r="Z70" s="684"/>
      <c r="AA70" s="706"/>
    </row>
    <row r="71" ht="14.5" spans="1:27">
      <c r="A71" s="681"/>
      <c r="B71" s="682"/>
      <c r="C71" s="683"/>
      <c r="D71" s="354"/>
      <c r="E71" s="354"/>
      <c r="F71" s="354" t="s">
        <v>172</v>
      </c>
      <c r="G71" s="354"/>
      <c r="H71" s="354"/>
      <c r="I71" s="354"/>
      <c r="J71" s="354"/>
      <c r="K71" s="354"/>
      <c r="L71" s="354"/>
      <c r="M71" s="354"/>
      <c r="N71" s="354"/>
      <c r="O71" s="682"/>
      <c r="P71" s="17"/>
      <c r="Q71" s="17"/>
      <c r="R71" s="684"/>
      <c r="S71" s="683"/>
      <c r="T71" s="683"/>
      <c r="U71" s="682"/>
      <c r="V71" s="682"/>
      <c r="W71" s="17"/>
      <c r="X71" s="17"/>
      <c r="Y71" s="684"/>
      <c r="Z71" s="684"/>
      <c r="AA71" s="706"/>
    </row>
    <row r="72" ht="21" customHeight="1" spans="1:27">
      <c r="A72" s="684"/>
      <c r="B72" s="684"/>
      <c r="C72" s="684"/>
      <c r="D72" s="382"/>
      <c r="E72" s="382"/>
      <c r="F72" s="382"/>
      <c r="G72" s="382"/>
      <c r="H72" s="382"/>
      <c r="I72" s="5" t="s">
        <v>173</v>
      </c>
      <c r="J72" s="5"/>
      <c r="K72" s="5" t="s">
        <v>174</v>
      </c>
      <c r="L72" s="5"/>
      <c r="M72" s="5" t="s">
        <v>175</v>
      </c>
      <c r="N72" s="5"/>
      <c r="O72" s="684"/>
      <c r="P72" s="684"/>
      <c r="Q72" s="684"/>
      <c r="R72" s="684"/>
      <c r="S72" s="684"/>
      <c r="T72" s="684"/>
      <c r="U72" s="684"/>
      <c r="V72" s="684"/>
      <c r="W72" s="684"/>
      <c r="X72" s="684"/>
      <c r="Y72" s="684"/>
      <c r="Z72" s="684"/>
      <c r="AA72" s="706"/>
    </row>
    <row r="73" ht="21" customHeight="1" spans="1:27">
      <c r="A73" s="684"/>
      <c r="B73" s="684"/>
      <c r="C73" s="684"/>
      <c r="D73" s="382"/>
      <c r="E73" s="382"/>
      <c r="F73" s="5" t="s">
        <v>176</v>
      </c>
      <c r="G73" s="382"/>
      <c r="H73" s="382"/>
      <c r="I73" s="382">
        <f ca="1">F65-F66</f>
        <v>-451.4483</v>
      </c>
      <c r="J73" s="382"/>
      <c r="K73" s="382">
        <f ca="1">O65-O66</f>
        <v>-365.991</v>
      </c>
      <c r="L73" s="382"/>
      <c r="M73" s="694">
        <f ca="1">W65-W66</f>
        <v>-7.687</v>
      </c>
      <c r="N73" s="694"/>
      <c r="O73" s="684"/>
      <c r="P73" s="684"/>
      <c r="Q73" s="684"/>
      <c r="R73" s="684"/>
      <c r="S73" s="684"/>
      <c r="T73" s="684"/>
      <c r="U73" s="684"/>
      <c r="V73" s="684"/>
      <c r="W73" s="684"/>
      <c r="X73" s="684"/>
      <c r="Y73" s="684"/>
      <c r="Z73" s="684"/>
      <c r="AA73" s="706"/>
    </row>
    <row r="74" ht="18" customHeight="1" spans="4:23">
      <c r="D74" s="28" t="s">
        <v>177</v>
      </c>
      <c r="E74" s="28"/>
      <c r="F74" s="28"/>
      <c r="G74" s="28"/>
      <c r="H74" s="28"/>
      <c r="I74" s="42">
        <f ca="1">K64+I73</f>
        <v>-292.6363</v>
      </c>
      <c r="J74" s="42"/>
      <c r="K74" s="41">
        <f ca="1">K73+M56+M64</f>
        <v>-138.111</v>
      </c>
      <c r="L74" s="41"/>
      <c r="M74" s="695">
        <f ca="1">M73+O56+O64</f>
        <v>-7.632</v>
      </c>
      <c r="N74" s="695"/>
      <c r="O74" s="696"/>
      <c r="P74" s="53" t="s">
        <v>178</v>
      </c>
      <c r="Q74" s="108"/>
      <c r="R74" s="53" t="s">
        <v>179</v>
      </c>
      <c r="S74" s="108"/>
      <c r="T74" s="22" t="s">
        <v>180</v>
      </c>
      <c r="U74" s="22"/>
      <c r="V74" s="22" t="s">
        <v>181</v>
      </c>
      <c r="W74" s="22"/>
    </row>
    <row r="75" ht="18" customHeight="1" spans="4:23">
      <c r="D75" s="405"/>
      <c r="E75" s="405"/>
      <c r="F75" s="28" t="s">
        <v>182</v>
      </c>
      <c r="G75" s="28"/>
      <c r="H75" s="28"/>
      <c r="I75" s="22">
        <f ca="1">'回收率（熔炼） '!I52</f>
        <v>-255.191999999999</v>
      </c>
      <c r="J75" s="22"/>
      <c r="K75" s="22">
        <f>'回收率（熔炼） '!K52</f>
        <v>-128.657999999999</v>
      </c>
      <c r="L75" s="22"/>
      <c r="M75" s="22">
        <f>'回收率（熔炼） '!M52</f>
        <v>-5.13200000000001</v>
      </c>
      <c r="N75" s="22"/>
      <c r="O75" s="108" t="s">
        <v>183</v>
      </c>
      <c r="P75" s="53">
        <f>D48</f>
        <v>15319.127</v>
      </c>
      <c r="Q75" s="108"/>
      <c r="R75" s="53">
        <f ca="1">R48</f>
        <v>15703.266</v>
      </c>
      <c r="S75" s="108"/>
      <c r="T75" s="22">
        <f>D17+D48+D51+D56+D64</f>
        <v>34080.042</v>
      </c>
      <c r="U75" s="22"/>
      <c r="V75" s="396">
        <f ca="1">R17+R48+R51+R56+R64</f>
        <v>31770.7977</v>
      </c>
      <c r="W75" s="397"/>
    </row>
    <row r="76" ht="18" customHeight="1" spans="4:23">
      <c r="D76" s="405"/>
      <c r="E76" s="405"/>
      <c r="F76" s="28" t="s">
        <v>184</v>
      </c>
      <c r="G76" s="28"/>
      <c r="H76" s="28"/>
      <c r="I76" s="28">
        <f ca="1">'回收率（精炼） '!L41</f>
        <v>-26.3230000000003</v>
      </c>
      <c r="J76" s="28"/>
      <c r="K76" s="28">
        <f ca="1">'回收率（精炼） '!N41</f>
        <v>-147.632</v>
      </c>
      <c r="L76" s="28"/>
      <c r="M76" s="28">
        <f ca="1">'回收率（精炼） '!P41</f>
        <v>-2.255</v>
      </c>
      <c r="N76" s="28"/>
      <c r="O76" s="22" t="s">
        <v>185</v>
      </c>
      <c r="P76" s="53">
        <f>F48</f>
        <v>5341.69</v>
      </c>
      <c r="Q76" s="108"/>
      <c r="R76" s="53">
        <f>T48</f>
        <v>4674.399</v>
      </c>
      <c r="S76" s="108"/>
      <c r="T76" s="22">
        <f>F17+F48+F51+F56+F64</f>
        <v>33958.613</v>
      </c>
      <c r="U76" s="22"/>
      <c r="V76" s="396">
        <f>T17+T48+T51+T56+T64</f>
        <v>42314.524</v>
      </c>
      <c r="W76" s="397"/>
    </row>
    <row r="77" ht="18" customHeight="1" spans="4:23">
      <c r="D77" s="405"/>
      <c r="E77" s="405"/>
      <c r="F77" s="28" t="s">
        <v>186</v>
      </c>
      <c r="G77" s="28"/>
      <c r="H77" s="28"/>
      <c r="I77" s="28">
        <f>'回收率（综合厂)'!L29</f>
        <v>-170.009</v>
      </c>
      <c r="J77" s="28"/>
      <c r="K77" s="28">
        <f>'回收率（综合厂)'!N29</f>
        <v>-89.701</v>
      </c>
      <c r="L77" s="28"/>
      <c r="M77" s="28">
        <f>'回收率（综合厂)'!P29</f>
        <v>-0.3</v>
      </c>
      <c r="N77" s="28"/>
      <c r="O77" s="22" t="s">
        <v>187</v>
      </c>
      <c r="P77" s="53">
        <f>H48</f>
        <v>160.883</v>
      </c>
      <c r="Q77" s="108"/>
      <c r="R77" s="53">
        <f>V48</f>
        <v>155.381</v>
      </c>
      <c r="S77" s="108"/>
      <c r="T77" s="22">
        <f>H17+H48+H51+H56+H64</f>
        <v>785.186</v>
      </c>
      <c r="U77" s="22"/>
      <c r="V77" s="396">
        <f>V17+V48+V51+V56+V64</f>
        <v>942.224</v>
      </c>
      <c r="W77" s="397"/>
    </row>
    <row r="78" ht="18" customHeight="1" spans="6:23">
      <c r="F78" s="688" t="s">
        <v>188</v>
      </c>
      <c r="G78" s="689"/>
      <c r="H78" s="370"/>
      <c r="I78" s="688">
        <f ca="1">I74-'平衡表（全厂）'!D97</f>
        <v>-0.0649999999999977</v>
      </c>
      <c r="J78" s="689"/>
      <c r="K78" s="692">
        <f ca="1">K74-'平衡表（全厂）'!F97</f>
        <v>0</v>
      </c>
      <c r="L78" s="692"/>
      <c r="M78" s="697">
        <f ca="1">M74-'平衡表（全厂）'!H97</f>
        <v>0</v>
      </c>
      <c r="N78" s="698"/>
      <c r="O78" s="391"/>
      <c r="P78" s="53" t="s">
        <v>189</v>
      </c>
      <c r="Q78" s="108"/>
      <c r="R78" s="53" t="s">
        <v>189</v>
      </c>
      <c r="S78" s="108"/>
      <c r="T78" s="22" t="s">
        <v>189</v>
      </c>
      <c r="U78" s="22"/>
      <c r="V78" s="22" t="s">
        <v>189</v>
      </c>
      <c r="W78" s="22"/>
    </row>
    <row r="79" ht="18" customHeight="1" spans="6:23">
      <c r="F79" s="396" t="s">
        <v>190</v>
      </c>
      <c r="G79" s="444"/>
      <c r="H79" s="397"/>
      <c r="I79" s="396">
        <v>98.18</v>
      </c>
      <c r="J79" s="397"/>
      <c r="K79" s="396">
        <v>94.5</v>
      </c>
      <c r="L79" s="397"/>
      <c r="M79" s="396">
        <v>95</v>
      </c>
      <c r="N79" s="397"/>
      <c r="O79" s="22" t="s">
        <v>183</v>
      </c>
      <c r="P79" s="396">
        <v>15319.127</v>
      </c>
      <c r="Q79" s="397"/>
      <c r="R79" s="43">
        <f ca="1">'平衡表（全厂）'!H70-'平衡表（全厂）'!H5-'平衡表（全厂）'!H6-'平衡表（全厂）'!H7-'平衡表（全厂）'!H8-'平衡表（全厂）'!H9-'平衡表（全厂）'!H10-'平衡表（全厂）'!H20-'平衡表（全厂）'!H31-'平衡表（全厂）'!H33-'平衡表（全厂）'!H37-'平衡表（全厂）'!H38-'平衡表（全厂）'!H42-'平衡表（全厂）'!H50-'平衡表（全厂）'!H54-'平衡表（全厂）'!H55-'平衡表（全厂）'!H56-'平衡表（全厂）'!H66-'平衡表（全厂）'!H67-'平衡表（全厂）'!H68</f>
        <v>15703.266</v>
      </c>
      <c r="S79" s="61"/>
      <c r="T79" s="28">
        <f>16536.726+15319.127+51.823+1869.642+292.679+0.065+9.98</f>
        <v>34080.042</v>
      </c>
      <c r="U79" s="28"/>
      <c r="V79" s="396">
        <f ca="1">'平衡表（全厂）'!H70-'平衡表（全厂）'!H37-'平衡表（全厂）'!H42</f>
        <v>31770.7977</v>
      </c>
      <c r="W79" s="397"/>
    </row>
    <row r="80" ht="18" customHeight="1" spans="6:23">
      <c r="F80" s="28" t="s">
        <v>191</v>
      </c>
      <c r="G80" s="28"/>
      <c r="H80" s="28"/>
      <c r="I80" s="28"/>
      <c r="J80" s="28"/>
      <c r="K80" s="28"/>
      <c r="L80" s="28"/>
      <c r="M80" s="28"/>
      <c r="N80" s="28"/>
      <c r="O80" s="22" t="s">
        <v>185</v>
      </c>
      <c r="P80" s="396">
        <v>5341.69</v>
      </c>
      <c r="Q80" s="397"/>
      <c r="R80" s="53">
        <f>'平衡表（全厂）'!J70-'平衡表（全厂）'!J5-'平衡表（全厂）'!J6-'平衡表（全厂）'!J8-'平衡表（全厂）'!J9-'平衡表（全厂）'!J10-'平衡表（全厂）'!J20-'平衡表（全厂）'!J31-'平衡表（全厂）'!J33-'平衡表（全厂）'!J37-'平衡表（全厂）'!J38-'平衡表（全厂）'!J39-'平衡表（全厂）'!J40-'平衡表（全厂）'!J41-'平衡表（全厂）'!J42-'平衡表（全厂）'!J50-'平衡表（全厂）'!J54-'平衡表（全厂）'!J55-'平衡表（全厂）'!J56-'平衡表（全厂）'!J66-'平衡表（全厂）'!J67</f>
        <v>4674.39899999999</v>
      </c>
      <c r="S80" s="108"/>
      <c r="T80" s="28">
        <f>7954.11+5341.69+20315.61+9.232+337.971</f>
        <v>33958.613</v>
      </c>
      <c r="U80" s="28"/>
      <c r="V80" s="396">
        <f>'平衡表（全厂）'!J70-'平衡表（全厂）'!J38-'平衡表（全厂）'!J42</f>
        <v>42314.524</v>
      </c>
      <c r="W80" s="397"/>
    </row>
    <row r="81" ht="18" customHeight="1" spans="6:23">
      <c r="F81" s="28" t="s">
        <v>182</v>
      </c>
      <c r="G81" s="28"/>
      <c r="H81" s="28"/>
      <c r="I81" s="396">
        <v>-183.925999999999</v>
      </c>
      <c r="J81" s="397"/>
      <c r="K81" s="396">
        <v>-88.0930000000008</v>
      </c>
      <c r="L81" s="397"/>
      <c r="M81" s="396">
        <v>-3.00900000000001</v>
      </c>
      <c r="N81" s="397"/>
      <c r="O81" s="22" t="s">
        <v>187</v>
      </c>
      <c r="P81" s="396">
        <v>160.883</v>
      </c>
      <c r="Q81" s="397"/>
      <c r="R81" s="53">
        <f>'平衡表（全厂）'!L70-'平衡表（全厂）'!L5-'平衡表（全厂）'!L6-'平衡表（全厂）'!L8-'平衡表（全厂）'!L9-'平衡表（全厂）'!L10-'平衡表（全厂）'!L20-'平衡表（全厂）'!L31-'平衡表（全厂）'!L33-'平衡表（全厂）'!L37-'平衡表（全厂）'!L38-'平衡表（全厂）'!L42-'平衡表（全厂）'!L50-'平衡表（全厂）'!L54-'平衡表（全厂）'!L55-'平衡表（全厂）'!L56-'平衡表（全厂）'!L66-'平衡表（全厂）'!L67</f>
        <v>155.381</v>
      </c>
      <c r="S81" s="108"/>
      <c r="T81" s="28">
        <f>113.664+160.883+508.903+0+1.736</f>
        <v>785.186</v>
      </c>
      <c r="U81" s="28"/>
      <c r="V81" s="396">
        <f>'平衡表（全厂）'!L70-'平衡表（全厂）'!L37-'平衡表（全厂）'!L38-'平衡表（全厂）'!L42</f>
        <v>942.224</v>
      </c>
      <c r="W81" s="397"/>
    </row>
    <row r="82" ht="18" customHeight="1" spans="6:23">
      <c r="F82" s="28" t="s">
        <v>184</v>
      </c>
      <c r="G82" s="28"/>
      <c r="H82" s="28"/>
      <c r="I82" s="396">
        <v>-57.9989999999998</v>
      </c>
      <c r="J82" s="397"/>
      <c r="K82" s="396">
        <v>-148.177</v>
      </c>
      <c r="L82" s="397"/>
      <c r="M82" s="396">
        <v>-1.626</v>
      </c>
      <c r="N82" s="397"/>
      <c r="O82" s="22"/>
      <c r="P82" s="396"/>
      <c r="Q82" s="397"/>
      <c r="R82" s="53"/>
      <c r="S82" s="108"/>
      <c r="T82" s="28"/>
      <c r="U82" s="28"/>
      <c r="V82" s="396"/>
      <c r="W82" s="397"/>
    </row>
    <row r="83" ht="18" customHeight="1" spans="6:24">
      <c r="F83" s="28" t="s">
        <v>186</v>
      </c>
      <c r="G83" s="28"/>
      <c r="H83" s="28"/>
      <c r="I83" s="396">
        <v>-211.652</v>
      </c>
      <c r="J83" s="397"/>
      <c r="K83" s="396">
        <v>-168.925</v>
      </c>
      <c r="L83" s="397"/>
      <c r="M83" s="396">
        <v>-2.517</v>
      </c>
      <c r="N83" s="397"/>
      <c r="O83" s="22" t="s">
        <v>183</v>
      </c>
      <c r="P83" s="396">
        <f t="shared" ref="P83:T83" si="52">P75-P79</f>
        <v>0</v>
      </c>
      <c r="Q83" s="397"/>
      <c r="R83" s="53">
        <f ca="1" t="shared" si="52"/>
        <v>0</v>
      </c>
      <c r="S83" s="108"/>
      <c r="T83" s="28">
        <f t="shared" si="52"/>
        <v>0</v>
      </c>
      <c r="U83" s="28"/>
      <c r="V83" s="396">
        <f ca="1" t="shared" ref="V83:V85" si="53">V75-V79</f>
        <v>0</v>
      </c>
      <c r="W83" s="397"/>
      <c r="X83" s="83" t="s">
        <v>192</v>
      </c>
    </row>
    <row r="84" ht="18" customHeight="1" spans="6:23">
      <c r="F84" s="494" t="s">
        <v>176</v>
      </c>
      <c r="G84" s="690"/>
      <c r="H84" s="495"/>
      <c r="I84" s="494">
        <v>-453.2873</v>
      </c>
      <c r="J84" s="495"/>
      <c r="K84" s="494">
        <v>-405.195</v>
      </c>
      <c r="L84" s="495"/>
      <c r="M84" s="494">
        <v>-7.152</v>
      </c>
      <c r="N84" s="495"/>
      <c r="O84" s="22" t="s">
        <v>185</v>
      </c>
      <c r="P84" s="396">
        <f t="shared" ref="P84:T84" si="54">P76-P80</f>
        <v>0</v>
      </c>
      <c r="Q84" s="397"/>
      <c r="R84" s="700">
        <f t="shared" si="54"/>
        <v>0</v>
      </c>
      <c r="S84" s="701"/>
      <c r="T84" s="28">
        <f t="shared" si="54"/>
        <v>0</v>
      </c>
      <c r="U84" s="28"/>
      <c r="V84" s="396">
        <f t="shared" si="53"/>
        <v>0</v>
      </c>
      <c r="W84" s="397"/>
    </row>
    <row r="85" ht="18" customHeight="1" spans="15:23">
      <c r="O85" s="22" t="s">
        <v>187</v>
      </c>
      <c r="P85" s="396">
        <f t="shared" ref="P85:T85" si="55">P77-P81</f>
        <v>0</v>
      </c>
      <c r="Q85" s="397"/>
      <c r="R85" s="702">
        <f t="shared" si="55"/>
        <v>0</v>
      </c>
      <c r="S85" s="703"/>
      <c r="T85" s="28">
        <f t="shared" si="55"/>
        <v>0</v>
      </c>
      <c r="U85" s="28"/>
      <c r="V85" s="396">
        <f t="shared" si="53"/>
        <v>0</v>
      </c>
      <c r="W85" s="397"/>
    </row>
  </sheetData>
  <mergeCells count="149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X5"/>
    <mergeCell ref="A49:H49"/>
    <mergeCell ref="I49:O49"/>
    <mergeCell ref="W49:Z49"/>
    <mergeCell ref="I52:O52"/>
    <mergeCell ref="W52:Z52"/>
    <mergeCell ref="I57:O57"/>
    <mergeCell ref="W57:Z57"/>
    <mergeCell ref="F65:H65"/>
    <mergeCell ref="M65:N65"/>
    <mergeCell ref="O65:P65"/>
    <mergeCell ref="U65:V65"/>
    <mergeCell ref="W65:X65"/>
    <mergeCell ref="F66:H66"/>
    <mergeCell ref="M66:N66"/>
    <mergeCell ref="O66:P66"/>
    <mergeCell ref="U66:V66"/>
    <mergeCell ref="W66:X66"/>
    <mergeCell ref="B67:Z67"/>
    <mergeCell ref="A68:Z68"/>
    <mergeCell ref="F69:H69"/>
    <mergeCell ref="I69:K69"/>
    <mergeCell ref="L69:N69"/>
    <mergeCell ref="O69:Q69"/>
    <mergeCell ref="R69:T69"/>
    <mergeCell ref="U69:V69"/>
    <mergeCell ref="W69:X69"/>
    <mergeCell ref="Y69:Z69"/>
    <mergeCell ref="F71:N71"/>
    <mergeCell ref="F72:H72"/>
    <mergeCell ref="I72:J72"/>
    <mergeCell ref="K72:L72"/>
    <mergeCell ref="M72:N72"/>
    <mergeCell ref="F73:H73"/>
    <mergeCell ref="I73:J73"/>
    <mergeCell ref="K73:L73"/>
    <mergeCell ref="M73:N73"/>
    <mergeCell ref="D74:H74"/>
    <mergeCell ref="I74:J74"/>
    <mergeCell ref="K74:L74"/>
    <mergeCell ref="M74:N74"/>
    <mergeCell ref="P74:Q74"/>
    <mergeCell ref="R74:S74"/>
    <mergeCell ref="T74:U74"/>
    <mergeCell ref="V74:W74"/>
    <mergeCell ref="F75:H75"/>
    <mergeCell ref="I75:J75"/>
    <mergeCell ref="K75:L75"/>
    <mergeCell ref="M75:N75"/>
    <mergeCell ref="P75:Q75"/>
    <mergeCell ref="R75:S75"/>
    <mergeCell ref="T75:U75"/>
    <mergeCell ref="V75:W75"/>
    <mergeCell ref="F76:H76"/>
    <mergeCell ref="I76:J76"/>
    <mergeCell ref="K76:L76"/>
    <mergeCell ref="M76:N76"/>
    <mergeCell ref="P76:Q76"/>
    <mergeCell ref="R76:S76"/>
    <mergeCell ref="T76:U76"/>
    <mergeCell ref="V76:W76"/>
    <mergeCell ref="F77:H77"/>
    <mergeCell ref="I77:J77"/>
    <mergeCell ref="K77:L77"/>
    <mergeCell ref="M77:N77"/>
    <mergeCell ref="P77:Q77"/>
    <mergeCell ref="R77:S77"/>
    <mergeCell ref="T77:U77"/>
    <mergeCell ref="V77:W77"/>
    <mergeCell ref="F78:H78"/>
    <mergeCell ref="I78:J78"/>
    <mergeCell ref="K78:L78"/>
    <mergeCell ref="M78:N78"/>
    <mergeCell ref="P78:Q78"/>
    <mergeCell ref="R78:S78"/>
    <mergeCell ref="T78:U78"/>
    <mergeCell ref="V78:W78"/>
    <mergeCell ref="F79:H79"/>
    <mergeCell ref="I79:J79"/>
    <mergeCell ref="K79:L79"/>
    <mergeCell ref="M79:N79"/>
    <mergeCell ref="P79:Q79"/>
    <mergeCell ref="R79:S79"/>
    <mergeCell ref="T79:U79"/>
    <mergeCell ref="V79:W79"/>
    <mergeCell ref="F80:N80"/>
    <mergeCell ref="P80:Q80"/>
    <mergeCell ref="R80:S80"/>
    <mergeCell ref="T80:U80"/>
    <mergeCell ref="V80:W80"/>
    <mergeCell ref="F81:H81"/>
    <mergeCell ref="I81:J81"/>
    <mergeCell ref="K81:L81"/>
    <mergeCell ref="M81:N81"/>
    <mergeCell ref="P81:Q81"/>
    <mergeCell ref="R81:S81"/>
    <mergeCell ref="T81:U81"/>
    <mergeCell ref="V81:W81"/>
    <mergeCell ref="F82:H82"/>
    <mergeCell ref="I82:J82"/>
    <mergeCell ref="K82:L82"/>
    <mergeCell ref="M82:N82"/>
    <mergeCell ref="T82:U82"/>
    <mergeCell ref="V82:W82"/>
    <mergeCell ref="F83:H83"/>
    <mergeCell ref="I83:J83"/>
    <mergeCell ref="K83:L83"/>
    <mergeCell ref="M83:N83"/>
    <mergeCell ref="P83:Q83"/>
    <mergeCell ref="R83:S83"/>
    <mergeCell ref="T83:U83"/>
    <mergeCell ref="V83:W83"/>
    <mergeCell ref="F84:H84"/>
    <mergeCell ref="I84:J84"/>
    <mergeCell ref="K84:L84"/>
    <mergeCell ref="M84:N84"/>
    <mergeCell ref="P84:Q84"/>
    <mergeCell ref="R84:S84"/>
    <mergeCell ref="T84:U84"/>
    <mergeCell ref="V84:W84"/>
    <mergeCell ref="P85:Q85"/>
    <mergeCell ref="R85:S85"/>
    <mergeCell ref="T85:U85"/>
    <mergeCell ref="V85:W85"/>
    <mergeCell ref="A2:A4"/>
    <mergeCell ref="B3:B4"/>
    <mergeCell ref="I3:I4"/>
    <mergeCell ref="P3:P4"/>
    <mergeCell ref="W3:W4"/>
    <mergeCell ref="A65:B66"/>
    <mergeCell ref="I65:J66"/>
    <mergeCell ref="K65:L66"/>
    <mergeCell ref="Q65:R66"/>
    <mergeCell ref="S65:T66"/>
    <mergeCell ref="Y65:Z66"/>
  </mergeCells>
  <pageMargins left="0.590277777777778" right="0.354166666666667" top="0.393055555555556" bottom="0.196527777777778" header="0.629166666666667" footer="0.235416666666667"/>
  <pageSetup paperSize="8" scale="94" orientation="landscape" horizontalDpi="600"/>
  <headerFooter/>
  <rowBreaks count="1" manualBreakCount="1">
    <brk id="66" max="16383" man="1"/>
  </rowBreaks>
  <colBreaks count="1" manualBreakCount="1">
    <brk id="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3"/>
  <sheetViews>
    <sheetView showGridLines="0" zoomScale="55" zoomScaleNormal="55" workbookViewId="0">
      <pane xSplit="1" ySplit="5" topLeftCell="B14" activePane="bottomRight" state="frozen"/>
      <selection/>
      <selection pane="topRight"/>
      <selection pane="bottomLeft"/>
      <selection pane="bottomRight" activeCell="F46" sqref="F46:H46"/>
    </sheetView>
  </sheetViews>
  <sheetFormatPr defaultColWidth="9" defaultRowHeight="12.5"/>
  <cols>
    <col min="1" max="1" width="13.8818181818182" customWidth="1"/>
    <col min="2" max="2" width="10.8818181818182" customWidth="1"/>
    <col min="3" max="3" width="6" hidden="1" customWidth="1"/>
    <col min="4" max="4" width="12.5545454545455" customWidth="1"/>
    <col min="5" max="5" width="7.75454545454545" hidden="1" customWidth="1"/>
    <col min="6" max="6" width="11.2272727272727" customWidth="1"/>
    <col min="7" max="7" width="6.75454545454545" hidden="1" customWidth="1"/>
    <col min="8" max="8" width="11.1090909090909" customWidth="1"/>
    <col min="9" max="9" width="11.7727272727273" customWidth="1"/>
    <col min="10" max="10" width="7.5" customWidth="1"/>
    <col min="11" max="11" width="12.3363636363636" customWidth="1"/>
    <col min="12" max="12" width="11.3363636363636" customWidth="1"/>
    <col min="13" max="13" width="12" customWidth="1"/>
    <col min="14" max="14" width="6" customWidth="1"/>
    <col min="15" max="15" width="11.7727272727273" customWidth="1"/>
    <col min="16" max="16" width="11" customWidth="1"/>
    <col min="17" max="17" width="7.63636363636364" customWidth="1"/>
    <col min="18" max="18" width="13.2272727272727" customWidth="1"/>
    <col min="19" max="19" width="8.75454545454545" customWidth="1"/>
    <col min="20" max="20" width="14.7727272727273" customWidth="1"/>
    <col min="21" max="21" width="7.89090909090909" customWidth="1"/>
    <col min="22" max="22" width="8.63636363636364" customWidth="1"/>
    <col min="23" max="23" width="10.6363636363636" customWidth="1"/>
    <col min="24" max="24" width="13.5545454545455" customWidth="1"/>
    <col min="25" max="25" width="13.6636363636364" customWidth="1"/>
    <col min="26" max="26" width="13" customWidth="1"/>
    <col min="27" max="27" width="9.5" customWidth="1"/>
    <col min="28" max="28" width="11.3818181818182" customWidth="1"/>
    <col min="29" max="29" width="11.5" customWidth="1"/>
    <col min="30" max="30" width="11.7545454545455" customWidth="1"/>
    <col min="31" max="31" width="9.38181818181818"/>
    <col min="32" max="32" width="11.5"/>
  </cols>
  <sheetData>
    <row r="1" ht="32" customHeight="1" spans="1:27">
      <c r="A1" s="512" t="s">
        <v>193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603"/>
      <c r="AA1" s="604"/>
    </row>
    <row r="2" ht="17" customHeight="1" spans="1:32">
      <c r="A2" s="514" t="s">
        <v>129</v>
      </c>
      <c r="B2" s="515" t="s">
        <v>130</v>
      </c>
      <c r="C2" s="516"/>
      <c r="D2" s="516"/>
      <c r="E2" s="516"/>
      <c r="F2" s="516"/>
      <c r="G2" s="516"/>
      <c r="H2" s="518"/>
      <c r="I2" s="515" t="s">
        <v>131</v>
      </c>
      <c r="J2" s="516"/>
      <c r="K2" s="516"/>
      <c r="L2" s="516"/>
      <c r="M2" s="516"/>
      <c r="N2" s="516"/>
      <c r="O2" s="518"/>
      <c r="P2" s="515" t="s">
        <v>132</v>
      </c>
      <c r="Q2" s="516"/>
      <c r="R2" s="516"/>
      <c r="S2" s="516"/>
      <c r="T2" s="516"/>
      <c r="U2" s="516"/>
      <c r="V2" s="518"/>
      <c r="W2" s="515" t="s">
        <v>133</v>
      </c>
      <c r="X2" s="516"/>
      <c r="Y2" s="516"/>
      <c r="Z2" s="518"/>
      <c r="AA2" s="605"/>
      <c r="AB2" s="606"/>
      <c r="AC2" s="606"/>
      <c r="AD2" s="606"/>
      <c r="AE2" s="606"/>
      <c r="AF2" s="606"/>
    </row>
    <row r="3" ht="17" customHeight="1" spans="1:32">
      <c r="A3" s="514"/>
      <c r="B3" s="517" t="s">
        <v>134</v>
      </c>
      <c r="C3" s="515" t="s">
        <v>8</v>
      </c>
      <c r="D3" s="518"/>
      <c r="E3" s="515" t="s">
        <v>9</v>
      </c>
      <c r="F3" s="518"/>
      <c r="G3" s="516" t="s">
        <v>10</v>
      </c>
      <c r="H3" s="518"/>
      <c r="I3" s="517" t="s">
        <v>135</v>
      </c>
      <c r="J3" s="515" t="s">
        <v>8</v>
      </c>
      <c r="K3" s="518"/>
      <c r="L3" s="515" t="s">
        <v>9</v>
      </c>
      <c r="M3" s="518"/>
      <c r="N3" s="516" t="s">
        <v>10</v>
      </c>
      <c r="O3" s="518"/>
      <c r="P3" s="517" t="s">
        <v>135</v>
      </c>
      <c r="Q3" s="515" t="s">
        <v>8</v>
      </c>
      <c r="R3" s="518"/>
      <c r="S3" s="515" t="s">
        <v>9</v>
      </c>
      <c r="T3" s="518"/>
      <c r="U3" s="516" t="s">
        <v>10</v>
      </c>
      <c r="V3" s="518"/>
      <c r="W3" s="517" t="s">
        <v>135</v>
      </c>
      <c r="X3" s="514" t="s">
        <v>8</v>
      </c>
      <c r="Y3" s="514" t="s">
        <v>9</v>
      </c>
      <c r="Z3" s="514" t="s">
        <v>10</v>
      </c>
      <c r="AA3" s="605"/>
      <c r="AB3" s="606"/>
      <c r="AC3" s="606"/>
      <c r="AD3" s="606"/>
      <c r="AE3" s="606"/>
      <c r="AF3" s="606"/>
    </row>
    <row r="4" ht="17" customHeight="1" spans="1:32">
      <c r="A4" s="514"/>
      <c r="B4" s="519"/>
      <c r="C4" s="514" t="s">
        <v>136</v>
      </c>
      <c r="D4" s="514" t="s">
        <v>137</v>
      </c>
      <c r="E4" s="514" t="s">
        <v>13</v>
      </c>
      <c r="F4" s="514" t="s">
        <v>138</v>
      </c>
      <c r="G4" s="514" t="s">
        <v>13</v>
      </c>
      <c r="H4" s="514" t="s">
        <v>138</v>
      </c>
      <c r="I4" s="519"/>
      <c r="J4" s="514" t="s">
        <v>136</v>
      </c>
      <c r="K4" s="514" t="s">
        <v>137</v>
      </c>
      <c r="L4" s="514" t="s">
        <v>13</v>
      </c>
      <c r="M4" s="514" t="s">
        <v>138</v>
      </c>
      <c r="N4" s="514" t="s">
        <v>13</v>
      </c>
      <c r="O4" s="514" t="s">
        <v>138</v>
      </c>
      <c r="P4" s="519"/>
      <c r="Q4" s="514" t="s">
        <v>136</v>
      </c>
      <c r="R4" s="514" t="s">
        <v>137</v>
      </c>
      <c r="S4" s="514" t="s">
        <v>13</v>
      </c>
      <c r="T4" s="514" t="s">
        <v>138</v>
      </c>
      <c r="U4" s="514" t="s">
        <v>13</v>
      </c>
      <c r="V4" s="514" t="s">
        <v>138</v>
      </c>
      <c r="W4" s="519"/>
      <c r="X4" s="514" t="s">
        <v>137</v>
      </c>
      <c r="Y4" s="514" t="s">
        <v>138</v>
      </c>
      <c r="Z4" s="514" t="s">
        <v>138</v>
      </c>
      <c r="AA4" s="605"/>
      <c r="AB4" s="607"/>
      <c r="AC4" s="607"/>
      <c r="AD4" s="623"/>
      <c r="AE4" s="606"/>
      <c r="AF4" s="606"/>
    </row>
    <row r="5" ht="16" customHeight="1" spans="1:32">
      <c r="A5" s="520" t="s">
        <v>139</v>
      </c>
      <c r="B5" s="520"/>
      <c r="C5" s="520"/>
      <c r="D5" s="520"/>
      <c r="E5" s="520"/>
      <c r="F5" s="520"/>
      <c r="G5" s="520"/>
      <c r="H5" s="520"/>
      <c r="I5" s="520"/>
      <c r="J5" s="520"/>
      <c r="K5" s="520"/>
      <c r="L5" s="520"/>
      <c r="M5" s="520"/>
      <c r="N5" s="520"/>
      <c r="O5" s="520"/>
      <c r="P5" s="520"/>
      <c r="Q5" s="520"/>
      <c r="R5" s="520"/>
      <c r="S5" s="520"/>
      <c r="T5" s="520"/>
      <c r="U5" s="520"/>
      <c r="V5" s="520"/>
      <c r="W5" s="520"/>
      <c r="X5" s="520"/>
      <c r="Y5" s="520"/>
      <c r="Z5" s="520"/>
      <c r="AA5" s="608"/>
      <c r="AB5" s="607"/>
      <c r="AC5" s="607"/>
      <c r="AD5" s="624"/>
      <c r="AE5" s="606"/>
      <c r="AF5" s="606"/>
    </row>
    <row r="6" ht="16" customHeight="1" spans="1:32">
      <c r="A6" s="22" t="s">
        <v>17</v>
      </c>
      <c r="B6" s="261">
        <v>66622.912</v>
      </c>
      <c r="C6" s="521">
        <v>24.65</v>
      </c>
      <c r="D6" s="261">
        <v>16423.412</v>
      </c>
      <c r="E6" s="521">
        <v>103.54</v>
      </c>
      <c r="F6" s="261">
        <v>6898.098</v>
      </c>
      <c r="G6" s="521">
        <v>1.7</v>
      </c>
      <c r="H6" s="261">
        <v>113.578</v>
      </c>
      <c r="I6" s="261">
        <f>'平衡表（全厂）'!F75</f>
        <v>80344.319</v>
      </c>
      <c r="J6" s="521">
        <f t="shared" ref="J6:J11" si="0">K6/I6*100</f>
        <v>24.65</v>
      </c>
      <c r="K6" s="261">
        <f>'平衡表（全厂）'!H75</f>
        <v>19803.524</v>
      </c>
      <c r="L6" s="521">
        <f>M6/I6*1000</f>
        <v>68.69</v>
      </c>
      <c r="M6" s="261">
        <f>'平衡表（全厂）'!J75</f>
        <v>5518.831</v>
      </c>
      <c r="N6" s="521">
        <f>O6/I6*1000</f>
        <v>1.99</v>
      </c>
      <c r="O6" s="261">
        <f>'平衡表（全厂）'!L75</f>
        <v>159.945</v>
      </c>
      <c r="P6" s="261">
        <f>'平衡表（全厂）'!F5</f>
        <v>49497.619</v>
      </c>
      <c r="Q6" s="521">
        <f t="shared" ref="Q6:Q8" si="1">R6/P6*100</f>
        <v>24.44</v>
      </c>
      <c r="R6" s="261">
        <f>'平衡表（全厂）'!H5</f>
        <v>12099.395</v>
      </c>
      <c r="S6" s="521">
        <f t="shared" ref="S6:S12" si="2">T6/P6*1000</f>
        <v>80.72</v>
      </c>
      <c r="T6" s="261">
        <f>'平衡表（全厂）'!J5</f>
        <v>3995.674</v>
      </c>
      <c r="U6" s="521">
        <f t="shared" ref="U6:U12" si="3">V6/P6*1000</f>
        <v>1.8</v>
      </c>
      <c r="V6" s="261">
        <f>'平衡表（全厂）'!L5</f>
        <v>89.101</v>
      </c>
      <c r="W6" s="94">
        <f>B6+I6-P6</f>
        <v>97469.612</v>
      </c>
      <c r="X6" s="94">
        <f>D6+K6-R6</f>
        <v>24127.541</v>
      </c>
      <c r="Y6" s="94">
        <f>F6+M6-T6</f>
        <v>8421.255</v>
      </c>
      <c r="Z6" s="94">
        <f>H6+O6-V6</f>
        <v>184.422</v>
      </c>
      <c r="AA6" s="86"/>
      <c r="AB6" s="609"/>
      <c r="AC6" s="258"/>
      <c r="AD6" s="625"/>
      <c r="AE6" s="626"/>
      <c r="AF6" s="626"/>
    </row>
    <row r="7" ht="16" customHeight="1" spans="1:27">
      <c r="A7" s="22" t="s">
        <v>18</v>
      </c>
      <c r="B7" s="261">
        <v>187.616</v>
      </c>
      <c r="C7" s="521">
        <v>60.4</v>
      </c>
      <c r="D7" s="261">
        <v>113.314</v>
      </c>
      <c r="E7" s="521">
        <v>140.73</v>
      </c>
      <c r="F7" s="261">
        <v>26.404</v>
      </c>
      <c r="G7" s="521">
        <v>0.46</v>
      </c>
      <c r="H7" s="261">
        <v>0.086</v>
      </c>
      <c r="I7" s="261">
        <v>0</v>
      </c>
      <c r="J7" s="521"/>
      <c r="K7" s="261">
        <v>0</v>
      </c>
      <c r="L7" s="521"/>
      <c r="M7" s="261">
        <v>0</v>
      </c>
      <c r="N7" s="521"/>
      <c r="O7" s="261">
        <v>0</v>
      </c>
      <c r="P7" s="261">
        <f>'平衡表（全厂）'!F6</f>
        <v>187.616</v>
      </c>
      <c r="Q7" s="521">
        <f t="shared" si="1"/>
        <v>60.4</v>
      </c>
      <c r="R7" s="261">
        <f>'平衡表（全厂）'!H6</f>
        <v>113.314</v>
      </c>
      <c r="S7" s="521">
        <f t="shared" si="2"/>
        <v>140.73</v>
      </c>
      <c r="T7" s="261">
        <f>'平衡表（全厂）'!J6</f>
        <v>26.404</v>
      </c>
      <c r="U7" s="521">
        <f t="shared" si="3"/>
        <v>0.46</v>
      </c>
      <c r="V7" s="261">
        <f>'平衡表（全厂）'!L6</f>
        <v>0.086</v>
      </c>
      <c r="W7" s="94">
        <f t="shared" ref="W7:W17" si="4">B7+I7-P7</f>
        <v>0</v>
      </c>
      <c r="X7" s="94">
        <f t="shared" ref="X7:X17" si="5">D7+K7-R7</f>
        <v>0</v>
      </c>
      <c r="Y7" s="94">
        <f t="shared" ref="Y7:Y17" si="6">F7+M7-T7</f>
        <v>0</v>
      </c>
      <c r="Z7" s="94">
        <f t="shared" ref="Z7:Z17" si="7">H7+O7-V7</f>
        <v>0</v>
      </c>
      <c r="AA7" s="605"/>
    </row>
    <row r="8" ht="16" customHeight="1" spans="1:27">
      <c r="A8" s="55" t="s">
        <v>19</v>
      </c>
      <c r="B8" s="261">
        <v>0</v>
      </c>
      <c r="C8" s="521"/>
      <c r="D8" s="261">
        <v>0</v>
      </c>
      <c r="E8" s="521"/>
      <c r="F8" s="261">
        <v>0</v>
      </c>
      <c r="G8" s="521"/>
      <c r="H8" s="261">
        <v>0</v>
      </c>
      <c r="I8" s="261">
        <v>393.48</v>
      </c>
      <c r="J8" s="521">
        <f t="shared" si="0"/>
        <v>97.8</v>
      </c>
      <c r="K8" s="261">
        <v>384.84</v>
      </c>
      <c r="L8" s="521"/>
      <c r="M8" s="261">
        <v>0</v>
      </c>
      <c r="N8" s="521"/>
      <c r="O8" s="261">
        <v>0</v>
      </c>
      <c r="P8" s="261">
        <f>'平衡表（全厂）'!F7</f>
        <v>293.75</v>
      </c>
      <c r="Q8" s="521">
        <f t="shared" si="1"/>
        <v>97.8</v>
      </c>
      <c r="R8" s="261">
        <f>'平衡表（全厂）'!H7</f>
        <v>287.288</v>
      </c>
      <c r="S8" s="521"/>
      <c r="T8" s="261">
        <v>0</v>
      </c>
      <c r="U8" s="521"/>
      <c r="V8" s="261">
        <v>0</v>
      </c>
      <c r="W8" s="94">
        <f t="shared" si="4"/>
        <v>99.73</v>
      </c>
      <c r="X8" s="94">
        <f t="shared" si="5"/>
        <v>97.552</v>
      </c>
      <c r="Y8" s="94">
        <f t="shared" si="6"/>
        <v>0</v>
      </c>
      <c r="Z8" s="94">
        <f t="shared" si="7"/>
        <v>0</v>
      </c>
      <c r="AA8" s="605"/>
    </row>
    <row r="9" ht="16" customHeight="1" spans="1:32">
      <c r="A9" s="55" t="s">
        <v>21</v>
      </c>
      <c r="B9" s="261">
        <v>0</v>
      </c>
      <c r="C9" s="521"/>
      <c r="D9" s="261">
        <v>0</v>
      </c>
      <c r="E9" s="521"/>
      <c r="F9" s="261">
        <v>0</v>
      </c>
      <c r="G9" s="521"/>
      <c r="H9" s="261">
        <v>0</v>
      </c>
      <c r="I9" s="261">
        <f>'回收率（全厂）'!I13</f>
        <v>0</v>
      </c>
      <c r="J9" s="521"/>
      <c r="K9" s="261">
        <f>'回收率（全厂）'!K13</f>
        <v>0</v>
      </c>
      <c r="L9" s="521"/>
      <c r="M9" s="261">
        <f>'回收率（全厂）'!M13</f>
        <v>0</v>
      </c>
      <c r="N9" s="521"/>
      <c r="O9" s="261">
        <f>'回收率（全厂）'!O13</f>
        <v>0</v>
      </c>
      <c r="P9" s="261">
        <f>'平衡表（全厂）'!F9</f>
        <v>0</v>
      </c>
      <c r="Q9" s="261"/>
      <c r="R9" s="261">
        <f>'平衡表（全厂）'!H9</f>
        <v>0</v>
      </c>
      <c r="S9" s="261"/>
      <c r="T9" s="261">
        <f>'平衡表（全厂）'!J9</f>
        <v>0</v>
      </c>
      <c r="U9" s="261"/>
      <c r="V9" s="261">
        <f>'平衡表（全厂）'!L9</f>
        <v>0</v>
      </c>
      <c r="W9" s="94">
        <f t="shared" si="4"/>
        <v>0</v>
      </c>
      <c r="X9" s="94">
        <f t="shared" si="5"/>
        <v>0</v>
      </c>
      <c r="Y9" s="94">
        <f t="shared" si="6"/>
        <v>0</v>
      </c>
      <c r="Z9" s="94">
        <f t="shared" si="7"/>
        <v>0</v>
      </c>
      <c r="AA9" s="86"/>
      <c r="AB9" s="609"/>
      <c r="AC9" s="258"/>
      <c r="AD9" s="625"/>
      <c r="AE9" s="626"/>
      <c r="AF9" s="626"/>
    </row>
    <row r="10" ht="16" customHeight="1" spans="1:32">
      <c r="A10" s="55" t="s">
        <v>142</v>
      </c>
      <c r="B10" s="261">
        <v>0</v>
      </c>
      <c r="C10" s="521"/>
      <c r="D10" s="261">
        <v>0</v>
      </c>
      <c r="E10" s="521"/>
      <c r="F10" s="261">
        <v>0</v>
      </c>
      <c r="G10" s="521"/>
      <c r="H10" s="261">
        <v>0</v>
      </c>
      <c r="I10" s="261">
        <v>0.56</v>
      </c>
      <c r="J10" s="521">
        <v>99.99</v>
      </c>
      <c r="K10" s="261">
        <f>J10*I10/100</f>
        <v>0.56</v>
      </c>
      <c r="L10" s="521">
        <v>0</v>
      </c>
      <c r="M10" s="261">
        <v>0</v>
      </c>
      <c r="N10" s="521">
        <v>0</v>
      </c>
      <c r="O10" s="261">
        <v>0</v>
      </c>
      <c r="P10" s="261">
        <v>0</v>
      </c>
      <c r="Q10" s="521"/>
      <c r="R10" s="261">
        <v>0</v>
      </c>
      <c r="S10" s="521"/>
      <c r="T10" s="261">
        <v>0</v>
      </c>
      <c r="U10" s="521"/>
      <c r="V10" s="261"/>
      <c r="W10" s="94">
        <f t="shared" si="4"/>
        <v>0.56</v>
      </c>
      <c r="X10" s="94">
        <f t="shared" si="5"/>
        <v>0.56</v>
      </c>
      <c r="Y10" s="94">
        <f t="shared" si="6"/>
        <v>0</v>
      </c>
      <c r="Z10" s="94">
        <f t="shared" si="7"/>
        <v>0</v>
      </c>
      <c r="AA10" s="86"/>
      <c r="AB10" s="609"/>
      <c r="AC10" s="258"/>
      <c r="AD10" s="625"/>
      <c r="AE10" s="626"/>
      <c r="AF10" s="626"/>
    </row>
    <row r="11" ht="16" customHeight="1" spans="1:32">
      <c r="A11" s="55" t="s">
        <v>24</v>
      </c>
      <c r="B11" s="261">
        <v>543.36</v>
      </c>
      <c r="C11" s="521">
        <v>25.71</v>
      </c>
      <c r="D11" s="261">
        <v>139.698</v>
      </c>
      <c r="E11" s="521">
        <v>41.65</v>
      </c>
      <c r="F11" s="261">
        <v>22.631</v>
      </c>
      <c r="G11" s="521">
        <v>0.2</v>
      </c>
      <c r="H11" s="261">
        <v>0.109</v>
      </c>
      <c r="I11" s="261">
        <f>'回收率（综合厂)'!W16</f>
        <v>3755.973</v>
      </c>
      <c r="J11" s="521">
        <f t="shared" si="0"/>
        <v>24.55</v>
      </c>
      <c r="K11" s="261">
        <f>'回收率（综合厂)'!X16</f>
        <v>922.159</v>
      </c>
      <c r="L11" s="521">
        <f t="shared" ref="L11:L17" si="8">M11/I11*1000</f>
        <v>38.64</v>
      </c>
      <c r="M11" s="261">
        <f>'回收率（综合厂)'!Y16</f>
        <v>145.125</v>
      </c>
      <c r="N11" s="521">
        <f t="shared" ref="N11:N17" si="9">O11/I11*1000</f>
        <v>0.23</v>
      </c>
      <c r="O11" s="261">
        <f>'回收率（综合厂)'!Z16</f>
        <v>0.846</v>
      </c>
      <c r="P11" s="261">
        <f>'平衡表（全厂）'!F11</f>
        <v>1559.97</v>
      </c>
      <c r="Q11" s="521">
        <f t="shared" ref="Q11:Q13" si="10">R11/P11*100</f>
        <v>24.55</v>
      </c>
      <c r="R11" s="261">
        <f>'平衡表（全厂）'!H11</f>
        <v>382.973</v>
      </c>
      <c r="S11" s="521">
        <f t="shared" si="2"/>
        <v>42.05</v>
      </c>
      <c r="T11" s="261">
        <f>'平衡表（全厂）'!J11</f>
        <v>65.597</v>
      </c>
      <c r="U11" s="521">
        <f t="shared" si="3"/>
        <v>0.24</v>
      </c>
      <c r="V11" s="261">
        <f>'平衡表（全厂）'!L11</f>
        <v>0.374</v>
      </c>
      <c r="W11" s="94">
        <f t="shared" si="4"/>
        <v>2739.363</v>
      </c>
      <c r="X11" s="94">
        <f t="shared" si="5"/>
        <v>678.884</v>
      </c>
      <c r="Y11" s="94">
        <f t="shared" si="6"/>
        <v>102.159</v>
      </c>
      <c r="Z11" s="94">
        <f t="shared" si="7"/>
        <v>0.581</v>
      </c>
      <c r="AA11" s="86"/>
      <c r="AB11" s="609"/>
      <c r="AC11" s="258"/>
      <c r="AD11" s="625"/>
      <c r="AE11" s="626"/>
      <c r="AF11" s="626"/>
    </row>
    <row r="12" ht="16" customHeight="1" spans="1:32">
      <c r="A12" s="522" t="s">
        <v>41</v>
      </c>
      <c r="B12" s="256">
        <v>40.58</v>
      </c>
      <c r="C12" s="521">
        <v>99.52</v>
      </c>
      <c r="D12" s="261">
        <v>40.385</v>
      </c>
      <c r="E12" s="521">
        <v>380.06</v>
      </c>
      <c r="F12" s="261">
        <v>15.423</v>
      </c>
      <c r="G12" s="521">
        <v>7.17</v>
      </c>
      <c r="H12" s="94">
        <v>0.291</v>
      </c>
      <c r="I12" s="532">
        <f>'回收率（精炼） '!W18</f>
        <v>3563.38</v>
      </c>
      <c r="J12" s="521">
        <f t="shared" ref="J12:J18" si="11">K12/I12*100</f>
        <v>99.54</v>
      </c>
      <c r="K12" s="532">
        <f>'回收率（精炼） '!X18</f>
        <v>3546.923</v>
      </c>
      <c r="L12" s="521">
        <f t="shared" si="8"/>
        <v>222.1</v>
      </c>
      <c r="M12" s="261">
        <f>'回收率（精炼） '!Y18</f>
        <v>791.444</v>
      </c>
      <c r="N12" s="521">
        <f t="shared" si="9"/>
        <v>7.47</v>
      </c>
      <c r="O12" s="261">
        <f>'回收率（精炼） '!Z18</f>
        <v>26.621</v>
      </c>
      <c r="P12" s="94">
        <f>'平衡表（全厂）'!F28</f>
        <v>11.82</v>
      </c>
      <c r="Q12" s="256">
        <f t="shared" si="10"/>
        <v>99.54</v>
      </c>
      <c r="R12" s="588">
        <f>'平衡表（全厂）'!H28</f>
        <v>11.766</v>
      </c>
      <c r="S12" s="521">
        <f t="shared" si="2"/>
        <v>332.49</v>
      </c>
      <c r="T12" s="261">
        <f>'平衡表（全厂）'!J28</f>
        <v>3.93</v>
      </c>
      <c r="U12" s="521">
        <f t="shared" si="3"/>
        <v>7.53</v>
      </c>
      <c r="V12" s="261">
        <f>'平衡表（全厂）'!L28</f>
        <v>0.089</v>
      </c>
      <c r="W12" s="94">
        <f t="shared" si="4"/>
        <v>3592.14</v>
      </c>
      <c r="X12" s="94">
        <f t="shared" si="5"/>
        <v>3575.542</v>
      </c>
      <c r="Y12" s="94">
        <f t="shared" si="6"/>
        <v>802.937</v>
      </c>
      <c r="Z12" s="94">
        <f t="shared" si="7"/>
        <v>26.823</v>
      </c>
      <c r="AA12" s="72"/>
      <c r="AB12" s="609"/>
      <c r="AC12" s="258"/>
      <c r="AD12" s="627"/>
      <c r="AE12" s="626"/>
      <c r="AF12" s="626"/>
    </row>
    <row r="13" ht="16" customHeight="1" spans="1:32">
      <c r="A13" s="522" t="s">
        <v>42</v>
      </c>
      <c r="B13" s="256">
        <v>2.2</v>
      </c>
      <c r="C13" s="521">
        <v>100</v>
      </c>
      <c r="D13" s="261">
        <v>2.2</v>
      </c>
      <c r="E13" s="521"/>
      <c r="F13" s="261">
        <v>0</v>
      </c>
      <c r="G13" s="521"/>
      <c r="H13" s="94">
        <v>0</v>
      </c>
      <c r="I13" s="532">
        <f>'回收率（精炼） '!W19</f>
        <v>14.84</v>
      </c>
      <c r="J13" s="521">
        <f ca="1" t="shared" si="11"/>
        <v>100</v>
      </c>
      <c r="K13" s="531">
        <f ca="1">'回收率（精炼） '!X19</f>
        <v>14.84</v>
      </c>
      <c r="L13" s="521"/>
      <c r="M13" s="261"/>
      <c r="N13" s="521"/>
      <c r="O13" s="261"/>
      <c r="P13" s="94">
        <f>'平衡表（全厂）'!F29</f>
        <v>2.74</v>
      </c>
      <c r="Q13" s="256">
        <f ca="1" t="shared" si="10"/>
        <v>100</v>
      </c>
      <c r="R13" s="588">
        <f ca="1">'平衡表（全厂）'!H29</f>
        <v>2.74</v>
      </c>
      <c r="S13" s="521"/>
      <c r="T13" s="261">
        <v>0</v>
      </c>
      <c r="U13" s="521"/>
      <c r="V13" s="261">
        <v>0</v>
      </c>
      <c r="W13" s="94">
        <f t="shared" si="4"/>
        <v>14.3</v>
      </c>
      <c r="X13" s="94">
        <f ca="1" t="shared" si="5"/>
        <v>14.3</v>
      </c>
      <c r="Y13" s="94">
        <f t="shared" si="6"/>
        <v>0</v>
      </c>
      <c r="Z13" s="94">
        <f t="shared" si="7"/>
        <v>0</v>
      </c>
      <c r="AA13" s="610"/>
      <c r="AB13" s="609"/>
      <c r="AC13" s="258"/>
      <c r="AD13" s="627"/>
      <c r="AE13" s="626"/>
      <c r="AF13" s="626"/>
    </row>
    <row r="14" ht="16" customHeight="1" spans="1:32">
      <c r="A14" s="522" t="s">
        <v>43</v>
      </c>
      <c r="B14" s="256">
        <v>2.24</v>
      </c>
      <c r="C14" s="521">
        <v>100</v>
      </c>
      <c r="D14" s="261">
        <v>2.24</v>
      </c>
      <c r="E14" s="521">
        <v>4.02</v>
      </c>
      <c r="F14" s="261">
        <v>0.009</v>
      </c>
      <c r="G14" s="521"/>
      <c r="H14" s="94">
        <v>0</v>
      </c>
      <c r="I14" s="532">
        <f>'回收率（精炼） '!W21</f>
        <v>41.24</v>
      </c>
      <c r="J14" s="521">
        <f t="shared" si="11"/>
        <v>98.55</v>
      </c>
      <c r="K14" s="532">
        <f>'回收率（精炼） '!X21</f>
        <v>40.64</v>
      </c>
      <c r="L14" s="521">
        <f t="shared" si="8"/>
        <v>2.62</v>
      </c>
      <c r="M14" s="261">
        <f>'回收率（精炼） '!Y21</f>
        <v>0.108</v>
      </c>
      <c r="N14" s="521"/>
      <c r="O14" s="261">
        <v>0</v>
      </c>
      <c r="P14" s="94">
        <f>'平衡表（全厂）'!F30</f>
        <v>0</v>
      </c>
      <c r="Q14" s="256"/>
      <c r="R14" s="588">
        <f ca="1">'平衡表（全厂）'!H30</f>
        <v>0</v>
      </c>
      <c r="S14" s="521"/>
      <c r="T14" s="261">
        <f>'平衡表（全厂）'!J30</f>
        <v>0</v>
      </c>
      <c r="U14" s="521"/>
      <c r="V14" s="261">
        <f>'平衡表（全厂）'!L30</f>
        <v>0</v>
      </c>
      <c r="W14" s="94">
        <f t="shared" si="4"/>
        <v>43.48</v>
      </c>
      <c r="X14" s="94">
        <f ca="1" t="shared" si="5"/>
        <v>42.88</v>
      </c>
      <c r="Y14" s="94">
        <f t="shared" si="6"/>
        <v>0.117</v>
      </c>
      <c r="Z14" s="94">
        <f t="shared" si="7"/>
        <v>0</v>
      </c>
      <c r="AA14" s="610"/>
      <c r="AB14" s="609"/>
      <c r="AC14" s="258"/>
      <c r="AD14" s="627"/>
      <c r="AE14" s="626"/>
      <c r="AF14" s="626"/>
    </row>
    <row r="15" ht="16" customHeight="1" spans="1:32">
      <c r="A15" s="522" t="s">
        <v>194</v>
      </c>
      <c r="B15" s="256">
        <v>0</v>
      </c>
      <c r="C15" s="521"/>
      <c r="D15" s="261">
        <v>0</v>
      </c>
      <c r="E15" s="521"/>
      <c r="F15" s="261">
        <v>0</v>
      </c>
      <c r="G15" s="521"/>
      <c r="H15" s="94">
        <v>0</v>
      </c>
      <c r="I15" s="532">
        <f>'回收率（精炼） '!W22</f>
        <v>8.6</v>
      </c>
      <c r="J15" s="521">
        <f ca="1" t="shared" si="11"/>
        <v>100</v>
      </c>
      <c r="K15" s="532">
        <f ca="1">'回收率（精炼） '!X22</f>
        <v>8.6</v>
      </c>
      <c r="L15" s="521">
        <f t="shared" si="8"/>
        <v>6.05</v>
      </c>
      <c r="M15" s="261">
        <f>'回收率（精炼） '!Y22</f>
        <v>0.052</v>
      </c>
      <c r="N15" s="521"/>
      <c r="O15" s="261">
        <f>'回收率（精炼） '!Z22</f>
        <v>0</v>
      </c>
      <c r="P15" s="94">
        <v>0</v>
      </c>
      <c r="Q15" s="256"/>
      <c r="R15" s="588">
        <v>0</v>
      </c>
      <c r="S15" s="521"/>
      <c r="T15" s="261">
        <v>0</v>
      </c>
      <c r="U15" s="521"/>
      <c r="V15" s="261">
        <v>0</v>
      </c>
      <c r="W15" s="94">
        <f t="shared" si="4"/>
        <v>8.6</v>
      </c>
      <c r="X15" s="94">
        <f ca="1" t="shared" si="5"/>
        <v>8.6</v>
      </c>
      <c r="Y15" s="94">
        <f t="shared" si="6"/>
        <v>0.052</v>
      </c>
      <c r="Z15" s="94">
        <f t="shared" si="7"/>
        <v>0</v>
      </c>
      <c r="AA15" s="610"/>
      <c r="AB15" s="609"/>
      <c r="AC15" s="258"/>
      <c r="AD15" s="627"/>
      <c r="AE15" s="626"/>
      <c r="AF15" s="626"/>
    </row>
    <row r="16" ht="16" customHeight="1" spans="1:32">
      <c r="A16" s="522" t="s">
        <v>47</v>
      </c>
      <c r="B16" s="94">
        <v>1559.883</v>
      </c>
      <c r="C16" s="521">
        <v>0.06</v>
      </c>
      <c r="D16" s="261">
        <v>0.936</v>
      </c>
      <c r="E16" s="521">
        <v>0</v>
      </c>
      <c r="F16" s="261">
        <v>0</v>
      </c>
      <c r="G16" s="521">
        <v>0</v>
      </c>
      <c r="H16" s="94">
        <v>0</v>
      </c>
      <c r="I16" s="532">
        <v>346.553</v>
      </c>
      <c r="J16" s="521">
        <f t="shared" si="11"/>
        <v>0.03</v>
      </c>
      <c r="K16" s="532">
        <v>0.104</v>
      </c>
      <c r="L16" s="521">
        <f t="shared" si="8"/>
        <v>0</v>
      </c>
      <c r="M16" s="261"/>
      <c r="N16" s="521">
        <f t="shared" si="9"/>
        <v>0</v>
      </c>
      <c r="O16" s="261"/>
      <c r="P16" s="94">
        <f>'平衡表（全厂）'!F34</f>
        <v>1957.298</v>
      </c>
      <c r="Q16" s="256">
        <f>R16/P16*100</f>
        <v>0.03</v>
      </c>
      <c r="R16" s="588">
        <f>'平衡表（全厂）'!H34</f>
        <v>0.587</v>
      </c>
      <c r="S16" s="521">
        <f>T16/P16*100</f>
        <v>0</v>
      </c>
      <c r="T16" s="261">
        <f>'平衡表（全厂）'!J34</f>
        <v>0</v>
      </c>
      <c r="U16" s="521">
        <f>V16/P16*1000</f>
        <v>0</v>
      </c>
      <c r="V16" s="261">
        <f>'平衡表（全厂）'!L34</f>
        <v>0</v>
      </c>
      <c r="W16" s="94">
        <f t="shared" si="4"/>
        <v>-50.862</v>
      </c>
      <c r="X16" s="94">
        <f t="shared" si="5"/>
        <v>0.453</v>
      </c>
      <c r="Y16" s="94">
        <f t="shared" si="6"/>
        <v>0</v>
      </c>
      <c r="Z16" s="94">
        <f t="shared" si="7"/>
        <v>0</v>
      </c>
      <c r="AA16" s="610"/>
      <c r="AB16" s="609"/>
      <c r="AC16" s="258"/>
      <c r="AD16" s="627"/>
      <c r="AE16" s="626"/>
      <c r="AF16" s="626"/>
    </row>
    <row r="17" ht="16" customHeight="1" spans="1:32">
      <c r="A17" s="522" t="s">
        <v>149</v>
      </c>
      <c r="B17" s="94">
        <v>153.763</v>
      </c>
      <c r="C17" s="521">
        <v>0.24</v>
      </c>
      <c r="D17" s="261">
        <v>0.364</v>
      </c>
      <c r="E17" s="521">
        <v>0.93</v>
      </c>
      <c r="F17" s="261">
        <v>0.143</v>
      </c>
      <c r="G17" s="521">
        <v>0.11</v>
      </c>
      <c r="H17" s="94">
        <v>0.017</v>
      </c>
      <c r="I17" s="37">
        <v>16.731</v>
      </c>
      <c r="J17" s="521">
        <f t="shared" si="11"/>
        <v>0.16</v>
      </c>
      <c r="K17" s="261">
        <v>0.027</v>
      </c>
      <c r="L17" s="521">
        <f t="shared" si="8"/>
        <v>0</v>
      </c>
      <c r="M17" s="261"/>
      <c r="N17" s="521">
        <f t="shared" si="9"/>
        <v>0</v>
      </c>
      <c r="O17" s="261"/>
      <c r="P17" s="94">
        <f>'平衡表（全厂）'!F35</f>
        <v>0</v>
      </c>
      <c r="Q17" s="256"/>
      <c r="R17" s="588">
        <f>'平衡表（全厂）'!H35</f>
        <v>0</v>
      </c>
      <c r="S17" s="521"/>
      <c r="T17" s="261">
        <f>'平衡表（全厂）'!J35</f>
        <v>0</v>
      </c>
      <c r="U17" s="521"/>
      <c r="V17" s="261">
        <f>'平衡表（全厂）'!L35</f>
        <v>0</v>
      </c>
      <c r="W17" s="94">
        <f t="shared" si="4"/>
        <v>170.494</v>
      </c>
      <c r="X17" s="94">
        <f t="shared" si="5"/>
        <v>0.391</v>
      </c>
      <c r="Y17" s="94">
        <f t="shared" si="6"/>
        <v>0.143</v>
      </c>
      <c r="Z17" s="94">
        <f t="shared" si="7"/>
        <v>0.017</v>
      </c>
      <c r="AA17" s="610"/>
      <c r="AB17" s="609"/>
      <c r="AC17" s="258"/>
      <c r="AD17" s="627"/>
      <c r="AE17" s="626"/>
      <c r="AF17" s="626"/>
    </row>
    <row r="18" ht="16" customHeight="1" spans="1:32">
      <c r="A18" s="523" t="s">
        <v>143</v>
      </c>
      <c r="B18" s="524"/>
      <c r="C18" s="525"/>
      <c r="D18" s="68">
        <f t="shared" ref="D18:H18" si="12">SUM(D6:D17)</f>
        <v>16722.549</v>
      </c>
      <c r="E18" s="525">
        <f t="shared" si="12"/>
        <v>670.93</v>
      </c>
      <c r="F18" s="68">
        <f t="shared" si="12"/>
        <v>6962.708</v>
      </c>
      <c r="G18" s="525">
        <f t="shared" si="12"/>
        <v>9.64</v>
      </c>
      <c r="H18" s="68">
        <f t="shared" si="12"/>
        <v>114.081</v>
      </c>
      <c r="I18" s="68"/>
      <c r="J18" s="560"/>
      <c r="K18" s="528">
        <f ca="1" t="shared" ref="K18:O18" si="13">SUM(K6:K17)</f>
        <v>24722.217</v>
      </c>
      <c r="L18" s="68"/>
      <c r="M18" s="68">
        <f t="shared" si="13"/>
        <v>6455.56</v>
      </c>
      <c r="N18" s="68"/>
      <c r="O18" s="68">
        <f t="shared" si="13"/>
        <v>187.412</v>
      </c>
      <c r="P18" s="68"/>
      <c r="Q18" s="523"/>
      <c r="R18" s="68">
        <f ca="1" t="shared" ref="R18:V18" si="14">SUM(R6:R17)</f>
        <v>12898.063</v>
      </c>
      <c r="S18" s="68"/>
      <c r="T18" s="68">
        <f t="shared" si="14"/>
        <v>4091.605</v>
      </c>
      <c r="U18" s="68"/>
      <c r="V18" s="68">
        <f t="shared" si="14"/>
        <v>89.65</v>
      </c>
      <c r="W18" s="68"/>
      <c r="X18" s="68">
        <f ca="1" t="shared" ref="X18:Z18" si="15">SUM(X6:X17)</f>
        <v>28546.703</v>
      </c>
      <c r="Y18" s="68">
        <f t="shared" si="15"/>
        <v>9326.663</v>
      </c>
      <c r="Z18" s="68">
        <f t="shared" si="15"/>
        <v>211.843</v>
      </c>
      <c r="AA18" s="611"/>
      <c r="AB18" s="612"/>
      <c r="AC18" s="612"/>
      <c r="AD18" s="617"/>
      <c r="AE18" s="628"/>
      <c r="AF18" s="628"/>
    </row>
    <row r="19" ht="16" customHeight="1" spans="1:32">
      <c r="A19" s="520" t="s">
        <v>144</v>
      </c>
      <c r="B19" s="520"/>
      <c r="C19" s="526"/>
      <c r="D19" s="520"/>
      <c r="E19" s="526"/>
      <c r="F19" s="520"/>
      <c r="G19" s="526"/>
      <c r="H19" s="520"/>
      <c r="I19" s="520"/>
      <c r="J19" s="520"/>
      <c r="K19" s="520"/>
      <c r="L19" s="520"/>
      <c r="M19" s="520"/>
      <c r="N19" s="520"/>
      <c r="O19" s="520"/>
      <c r="P19" s="520"/>
      <c r="Q19" s="520"/>
      <c r="R19" s="520"/>
      <c r="S19" s="520"/>
      <c r="T19" s="520"/>
      <c r="U19" s="520"/>
      <c r="V19" s="520"/>
      <c r="W19" s="520"/>
      <c r="X19" s="520"/>
      <c r="Y19" s="520"/>
      <c r="Z19" s="520"/>
      <c r="AA19" s="608"/>
      <c r="AB19" s="607"/>
      <c r="AC19" s="607"/>
      <c r="AD19" s="629"/>
      <c r="AE19" s="606"/>
      <c r="AF19" s="606"/>
    </row>
    <row r="20" ht="16" customHeight="1" spans="1:32">
      <c r="A20" s="256" t="s">
        <v>25</v>
      </c>
      <c r="B20" s="256">
        <v>356.4</v>
      </c>
      <c r="C20" s="521">
        <v>73.2</v>
      </c>
      <c r="D20" s="261">
        <v>260.885</v>
      </c>
      <c r="E20" s="521">
        <v>225.4</v>
      </c>
      <c r="F20" s="261">
        <v>80.333</v>
      </c>
      <c r="G20" s="521">
        <v>4.53</v>
      </c>
      <c r="H20" s="261">
        <v>1.614</v>
      </c>
      <c r="I20" s="531"/>
      <c r="J20" s="531"/>
      <c r="K20" s="532"/>
      <c r="L20" s="261"/>
      <c r="M20" s="261"/>
      <c r="N20" s="261"/>
      <c r="O20" s="261"/>
      <c r="P20" s="94">
        <f>'平衡表（全厂）'!F12</f>
        <v>414.32</v>
      </c>
      <c r="Q20" s="256">
        <f t="shared" ref="Q20:Q26" si="16">R20/P20*100</f>
        <v>73.62</v>
      </c>
      <c r="R20" s="588">
        <f>'平衡表（全厂）'!H12</f>
        <v>305.022</v>
      </c>
      <c r="S20" s="521">
        <f t="shared" ref="S20:S26" si="17">T20/P20*1000</f>
        <v>241.58</v>
      </c>
      <c r="T20" s="261">
        <f>'平衡表（全厂）'!J12</f>
        <v>100.091</v>
      </c>
      <c r="U20" s="521">
        <f t="shared" ref="U20:U26" si="18">V20/P20*1000</f>
        <v>4.33</v>
      </c>
      <c r="V20" s="261">
        <f>'平衡表（全厂）'!L12</f>
        <v>1.794</v>
      </c>
      <c r="W20" s="37">
        <f>B20+I20-P20</f>
        <v>-57.92</v>
      </c>
      <c r="X20" s="37">
        <f>D20+K20-R20</f>
        <v>-44.137</v>
      </c>
      <c r="Y20" s="37">
        <f>F20+M20-T20</f>
        <v>-19.758</v>
      </c>
      <c r="Z20" s="37">
        <f>H20+O20-V20</f>
        <v>-0.18</v>
      </c>
      <c r="AA20" s="72"/>
      <c r="AB20" s="609"/>
      <c r="AC20" s="76"/>
      <c r="AD20" s="627"/>
      <c r="AE20" s="626"/>
      <c r="AF20" s="626"/>
    </row>
    <row r="21" ht="16" customHeight="1" spans="1:32">
      <c r="A21" s="256" t="s">
        <v>26</v>
      </c>
      <c r="B21" s="256">
        <v>209.8</v>
      </c>
      <c r="C21" s="521">
        <v>1.7</v>
      </c>
      <c r="D21" s="261">
        <v>3.567</v>
      </c>
      <c r="E21" s="521">
        <v>4.53</v>
      </c>
      <c r="F21" s="261">
        <v>0.95</v>
      </c>
      <c r="G21" s="521">
        <v>0.04</v>
      </c>
      <c r="H21" s="261">
        <v>0.008</v>
      </c>
      <c r="I21" s="531"/>
      <c r="J21" s="531"/>
      <c r="K21" s="532"/>
      <c r="L21" s="261"/>
      <c r="M21" s="261"/>
      <c r="N21" s="261"/>
      <c r="O21" s="261"/>
      <c r="P21" s="94">
        <f>'平衡表（全厂）'!F13</f>
        <v>206.91</v>
      </c>
      <c r="Q21" s="256">
        <f t="shared" si="16"/>
        <v>1.92</v>
      </c>
      <c r="R21" s="588">
        <f>'平衡表（全厂）'!H13</f>
        <v>3.973</v>
      </c>
      <c r="S21" s="521">
        <f t="shared" si="17"/>
        <v>3.53</v>
      </c>
      <c r="T21" s="261">
        <f>'平衡表（全厂）'!J13</f>
        <v>0.73</v>
      </c>
      <c r="U21" s="521">
        <f t="shared" si="18"/>
        <v>0.01</v>
      </c>
      <c r="V21" s="261">
        <f>'平衡表（全厂）'!L13</f>
        <v>0.002</v>
      </c>
      <c r="W21" s="37">
        <f t="shared" ref="W21:W33" si="19">B21+I21-P21</f>
        <v>2.89</v>
      </c>
      <c r="X21" s="37">
        <f t="shared" ref="X21:X33" si="20">D21+K21-R21</f>
        <v>-0.406</v>
      </c>
      <c r="Y21" s="37">
        <f t="shared" ref="Y21:Y33" si="21">F21+M21-T21</f>
        <v>0.22</v>
      </c>
      <c r="Z21" s="37">
        <f t="shared" ref="Z21:Z33" si="22">H21+O21-V21</f>
        <v>0.006</v>
      </c>
      <c r="AA21" s="72"/>
      <c r="AB21" s="609"/>
      <c r="AC21" s="76"/>
      <c r="AD21" s="627"/>
      <c r="AE21" s="626"/>
      <c r="AF21" s="626"/>
    </row>
    <row r="22" ht="16" customHeight="1" spans="1:32">
      <c r="A22" s="256" t="s">
        <v>28</v>
      </c>
      <c r="B22" s="256">
        <v>51.2</v>
      </c>
      <c r="C22" s="521">
        <v>31.41</v>
      </c>
      <c r="D22" s="261">
        <v>16.082</v>
      </c>
      <c r="E22" s="521">
        <v>138.01</v>
      </c>
      <c r="F22" s="261">
        <v>7.066</v>
      </c>
      <c r="G22" s="521">
        <v>0.8</v>
      </c>
      <c r="H22" s="261">
        <v>0.041</v>
      </c>
      <c r="I22" s="531"/>
      <c r="J22" s="531"/>
      <c r="K22" s="532"/>
      <c r="L22" s="261"/>
      <c r="M22" s="261"/>
      <c r="N22" s="261"/>
      <c r="O22" s="261"/>
      <c r="P22" s="94">
        <f>'平衡表（全厂）'!F15</f>
        <v>200</v>
      </c>
      <c r="Q22" s="256">
        <f t="shared" si="16"/>
        <v>24.15</v>
      </c>
      <c r="R22" s="588">
        <f>'平衡表（全厂）'!H15</f>
        <v>48.3</v>
      </c>
      <c r="S22" s="521">
        <f t="shared" si="17"/>
        <v>121.5</v>
      </c>
      <c r="T22" s="261">
        <f>'平衡表（全厂）'!J15</f>
        <v>24.3</v>
      </c>
      <c r="U22" s="521">
        <f t="shared" si="18"/>
        <v>1.45</v>
      </c>
      <c r="V22" s="261">
        <f>'平衡表（全厂）'!L15</f>
        <v>0.29</v>
      </c>
      <c r="W22" s="37">
        <f t="shared" si="19"/>
        <v>-148.8</v>
      </c>
      <c r="X22" s="37">
        <f t="shared" si="20"/>
        <v>-32.218</v>
      </c>
      <c r="Y22" s="37">
        <f t="shared" si="21"/>
        <v>-17.234</v>
      </c>
      <c r="Z22" s="37">
        <f t="shared" si="22"/>
        <v>-0.249</v>
      </c>
      <c r="AA22" s="72"/>
      <c r="AB22" s="609"/>
      <c r="AC22" s="76"/>
      <c r="AD22" s="627"/>
      <c r="AE22" s="626"/>
      <c r="AF22" s="626"/>
    </row>
    <row r="23" ht="16" customHeight="1" spans="1:32">
      <c r="A23" s="256" t="s">
        <v>29</v>
      </c>
      <c r="B23" s="256">
        <v>555.49</v>
      </c>
      <c r="C23" s="521">
        <v>99.07</v>
      </c>
      <c r="D23" s="261">
        <v>550.324</v>
      </c>
      <c r="E23" s="521">
        <v>406.05</v>
      </c>
      <c r="F23" s="261">
        <v>225.557</v>
      </c>
      <c r="G23" s="521">
        <v>9.34</v>
      </c>
      <c r="H23" s="261">
        <v>5.188</v>
      </c>
      <c r="I23" s="531"/>
      <c r="J23" s="531"/>
      <c r="K23" s="532"/>
      <c r="L23" s="261"/>
      <c r="M23" s="261"/>
      <c r="N23" s="261"/>
      <c r="O23" s="261"/>
      <c r="P23" s="94">
        <f>'平衡表（全厂）'!F16</f>
        <v>515.16</v>
      </c>
      <c r="Q23" s="256">
        <f t="shared" si="16"/>
        <v>99.01</v>
      </c>
      <c r="R23" s="588">
        <f>'平衡表（全厂）'!H16</f>
        <v>510.06</v>
      </c>
      <c r="S23" s="521">
        <f t="shared" si="17"/>
        <v>302.68</v>
      </c>
      <c r="T23" s="261">
        <f>'平衡表（全厂）'!J16</f>
        <v>155.929</v>
      </c>
      <c r="U23" s="521">
        <f t="shared" si="18"/>
        <v>10.96</v>
      </c>
      <c r="V23" s="261">
        <f>'平衡表（全厂）'!L16</f>
        <v>5.646</v>
      </c>
      <c r="W23" s="37">
        <f t="shared" si="19"/>
        <v>40.33</v>
      </c>
      <c r="X23" s="37">
        <f t="shared" si="20"/>
        <v>40.264</v>
      </c>
      <c r="Y23" s="37">
        <f t="shared" si="21"/>
        <v>69.628</v>
      </c>
      <c r="Z23" s="37">
        <f t="shared" si="22"/>
        <v>-0.458</v>
      </c>
      <c r="AA23" s="72"/>
      <c r="AB23" s="609"/>
      <c r="AC23" s="630"/>
      <c r="AD23" s="627"/>
      <c r="AE23" s="626"/>
      <c r="AF23" s="626"/>
    </row>
    <row r="24" ht="16" customHeight="1" spans="1:32">
      <c r="A24" s="256" t="s">
        <v>30</v>
      </c>
      <c r="B24" s="256">
        <v>42.9</v>
      </c>
      <c r="C24" s="521">
        <v>31.75</v>
      </c>
      <c r="D24" s="261">
        <v>13.621</v>
      </c>
      <c r="E24" s="521">
        <v>47.74</v>
      </c>
      <c r="F24" s="261">
        <v>2.048</v>
      </c>
      <c r="G24" s="521">
        <v>0.3</v>
      </c>
      <c r="H24" s="261">
        <v>0.013</v>
      </c>
      <c r="I24" s="531"/>
      <c r="J24" s="531"/>
      <c r="K24" s="531"/>
      <c r="L24" s="261"/>
      <c r="M24" s="261"/>
      <c r="N24" s="261"/>
      <c r="O24" s="261"/>
      <c r="P24" s="94">
        <f>'平衡表（全厂）'!F17</f>
        <v>139.65</v>
      </c>
      <c r="Q24" s="256">
        <f t="shared" si="16"/>
        <v>29.42</v>
      </c>
      <c r="R24" s="588">
        <f>'平衡表（全厂）'!H17</f>
        <v>41.085</v>
      </c>
      <c r="S24" s="521">
        <f t="shared" si="17"/>
        <v>12.88</v>
      </c>
      <c r="T24" s="261">
        <f>'平衡表（全厂）'!J17</f>
        <v>1.799</v>
      </c>
      <c r="U24" s="521">
        <f t="shared" si="18"/>
        <v>0.1</v>
      </c>
      <c r="V24" s="261">
        <f>'平衡表（全厂）'!L17</f>
        <v>0.014</v>
      </c>
      <c r="W24" s="37">
        <f t="shared" si="19"/>
        <v>-96.75</v>
      </c>
      <c r="X24" s="37">
        <f t="shared" si="20"/>
        <v>-27.464</v>
      </c>
      <c r="Y24" s="37">
        <f t="shared" si="21"/>
        <v>0.249</v>
      </c>
      <c r="Z24" s="37">
        <f t="shared" si="22"/>
        <v>-0.001</v>
      </c>
      <c r="AA24" s="72"/>
      <c r="AB24" s="609"/>
      <c r="AC24" s="609"/>
      <c r="AD24" s="627"/>
      <c r="AE24" s="626"/>
      <c r="AF24" s="626"/>
    </row>
    <row r="25" ht="16" customHeight="1" spans="1:32">
      <c r="A25" s="256" t="s">
        <v>31</v>
      </c>
      <c r="B25" s="256">
        <v>420</v>
      </c>
      <c r="C25" s="521">
        <v>31.75</v>
      </c>
      <c r="D25" s="261">
        <v>133.35</v>
      </c>
      <c r="E25" s="521">
        <v>47.73</v>
      </c>
      <c r="F25" s="261">
        <v>20.047</v>
      </c>
      <c r="G25" s="521">
        <v>0.31</v>
      </c>
      <c r="H25" s="261">
        <v>0.13</v>
      </c>
      <c r="I25" s="531"/>
      <c r="J25" s="531"/>
      <c r="K25" s="531"/>
      <c r="L25" s="261"/>
      <c r="M25" s="261"/>
      <c r="N25" s="261"/>
      <c r="O25" s="261"/>
      <c r="P25" s="94">
        <f>'平衡表（全厂）'!F18</f>
        <v>350</v>
      </c>
      <c r="Q25" s="256">
        <f t="shared" si="16"/>
        <v>29.42</v>
      </c>
      <c r="R25" s="588">
        <f>'平衡表（全厂）'!H18</f>
        <v>102.97</v>
      </c>
      <c r="S25" s="521">
        <f t="shared" si="17"/>
        <v>12.88</v>
      </c>
      <c r="T25" s="261">
        <f>'平衡表（全厂）'!J18</f>
        <v>4.508</v>
      </c>
      <c r="U25" s="521">
        <f t="shared" si="18"/>
        <v>0.1</v>
      </c>
      <c r="V25" s="261">
        <f>'平衡表（全厂）'!L18</f>
        <v>0.035</v>
      </c>
      <c r="W25" s="37">
        <f t="shared" si="19"/>
        <v>70</v>
      </c>
      <c r="X25" s="37">
        <f t="shared" si="20"/>
        <v>30.38</v>
      </c>
      <c r="Y25" s="37">
        <f t="shared" si="21"/>
        <v>15.539</v>
      </c>
      <c r="Z25" s="37">
        <f t="shared" si="22"/>
        <v>0.095</v>
      </c>
      <c r="AA25" s="72"/>
      <c r="AB25" s="609"/>
      <c r="AC25" s="609"/>
      <c r="AD25" s="627"/>
      <c r="AE25" s="626"/>
      <c r="AF25" s="626"/>
    </row>
    <row r="26" ht="16" customHeight="1" spans="1:32">
      <c r="A26" s="256" t="s">
        <v>32</v>
      </c>
      <c r="B26" s="256">
        <v>15.1</v>
      </c>
      <c r="C26" s="521">
        <v>31.41</v>
      </c>
      <c r="D26" s="261">
        <v>4.743</v>
      </c>
      <c r="E26" s="521">
        <v>138.01</v>
      </c>
      <c r="F26" s="261">
        <v>2.084</v>
      </c>
      <c r="G26" s="521">
        <v>0.79</v>
      </c>
      <c r="H26" s="261">
        <v>0.012</v>
      </c>
      <c r="I26" s="531"/>
      <c r="J26" s="531"/>
      <c r="K26" s="531"/>
      <c r="L26" s="261"/>
      <c r="M26" s="261"/>
      <c r="N26" s="261"/>
      <c r="O26" s="261"/>
      <c r="P26" s="94">
        <f>'平衡表（全厂）'!F19</f>
        <v>214</v>
      </c>
      <c r="Q26" s="256">
        <f t="shared" si="16"/>
        <v>24.15</v>
      </c>
      <c r="R26" s="588">
        <f>'平衡表（全厂）'!H19</f>
        <v>51.681</v>
      </c>
      <c r="S26" s="521">
        <f t="shared" si="17"/>
        <v>121.5</v>
      </c>
      <c r="T26" s="261">
        <f>'平衡表（全厂）'!J19</f>
        <v>26.001</v>
      </c>
      <c r="U26" s="521">
        <f t="shared" si="18"/>
        <v>1.45</v>
      </c>
      <c r="V26" s="261">
        <f>'平衡表（全厂）'!L19</f>
        <v>0.31</v>
      </c>
      <c r="W26" s="37">
        <f t="shared" si="19"/>
        <v>-198.9</v>
      </c>
      <c r="X26" s="37">
        <f t="shared" si="20"/>
        <v>-46.938</v>
      </c>
      <c r="Y26" s="37">
        <f t="shared" si="21"/>
        <v>-23.917</v>
      </c>
      <c r="Z26" s="37">
        <f t="shared" si="22"/>
        <v>-0.298</v>
      </c>
      <c r="AA26" s="72"/>
      <c r="AB26" s="609"/>
      <c r="AC26" s="609"/>
      <c r="AD26" s="627"/>
      <c r="AE26" s="626"/>
      <c r="AF26" s="626"/>
    </row>
    <row r="27" ht="16" customHeight="1" spans="1:32">
      <c r="A27" s="256" t="s">
        <v>34</v>
      </c>
      <c r="B27" s="256">
        <v>835</v>
      </c>
      <c r="C27" s="521">
        <v>99.52</v>
      </c>
      <c r="D27" s="261">
        <v>830.992</v>
      </c>
      <c r="E27" s="521">
        <v>380.06</v>
      </c>
      <c r="F27" s="261">
        <v>317.35</v>
      </c>
      <c r="G27" s="521">
        <v>7.18</v>
      </c>
      <c r="H27" s="261">
        <v>5.995</v>
      </c>
      <c r="I27" s="531"/>
      <c r="J27" s="531"/>
      <c r="K27" s="531"/>
      <c r="L27" s="261"/>
      <c r="M27" s="261"/>
      <c r="N27" s="261"/>
      <c r="O27" s="261"/>
      <c r="P27" s="94">
        <f>'平衡表（全厂）'!F21</f>
        <v>350</v>
      </c>
      <c r="Q27" s="256">
        <f t="shared" ref="Q27:Q34" si="23">R27/P27*100</f>
        <v>99.54</v>
      </c>
      <c r="R27" s="588">
        <f>'平衡表（全厂）'!H21</f>
        <v>348.39</v>
      </c>
      <c r="S27" s="521">
        <f t="shared" ref="S27:S34" si="24">T27/P27*1000</f>
        <v>332.45</v>
      </c>
      <c r="T27" s="261">
        <f>'平衡表（全厂）'!J21</f>
        <v>116.358</v>
      </c>
      <c r="U27" s="521">
        <f t="shared" ref="U27:U34" si="25">V27/P27*1000</f>
        <v>7.5</v>
      </c>
      <c r="V27" s="261">
        <f>'平衡表（全厂）'!L21</f>
        <v>2.625</v>
      </c>
      <c r="W27" s="37">
        <f t="shared" si="19"/>
        <v>485</v>
      </c>
      <c r="X27" s="37">
        <f t="shared" si="20"/>
        <v>482.602</v>
      </c>
      <c r="Y27" s="37">
        <f t="shared" si="21"/>
        <v>200.992</v>
      </c>
      <c r="Z27" s="37">
        <f t="shared" si="22"/>
        <v>3.37</v>
      </c>
      <c r="AA27" s="72"/>
      <c r="AB27" s="609"/>
      <c r="AC27" s="258"/>
      <c r="AD27" s="625"/>
      <c r="AE27" s="626"/>
      <c r="AF27" s="626"/>
    </row>
    <row r="28" ht="16" customHeight="1" spans="1:32">
      <c r="A28" s="256" t="s">
        <v>36</v>
      </c>
      <c r="B28" s="256">
        <v>128.8</v>
      </c>
      <c r="C28" s="521">
        <v>99.52</v>
      </c>
      <c r="D28" s="261">
        <v>128.182</v>
      </c>
      <c r="E28" s="521">
        <v>380.06</v>
      </c>
      <c r="F28" s="261">
        <v>48.952</v>
      </c>
      <c r="G28" s="521">
        <v>7.18</v>
      </c>
      <c r="H28" s="261">
        <v>0.925</v>
      </c>
      <c r="I28" s="531"/>
      <c r="J28" s="531"/>
      <c r="K28" s="531"/>
      <c r="L28" s="261"/>
      <c r="M28" s="261"/>
      <c r="N28" s="261"/>
      <c r="O28" s="261"/>
      <c r="P28" s="94">
        <f>'平衡表（全厂）'!F23</f>
        <v>58.97</v>
      </c>
      <c r="Q28" s="256">
        <f t="shared" si="23"/>
        <v>99.54</v>
      </c>
      <c r="R28" s="588">
        <f>'平衡表（全厂）'!H23</f>
        <v>58.699</v>
      </c>
      <c r="S28" s="521">
        <f t="shared" si="24"/>
        <v>332.46</v>
      </c>
      <c r="T28" s="261">
        <f>'平衡表（全厂）'!J23</f>
        <v>19.605</v>
      </c>
      <c r="U28" s="521">
        <f t="shared" si="25"/>
        <v>7.5</v>
      </c>
      <c r="V28" s="261">
        <f>'平衡表（全厂）'!L23</f>
        <v>0.442</v>
      </c>
      <c r="W28" s="37">
        <f t="shared" si="19"/>
        <v>69.83</v>
      </c>
      <c r="X28" s="37">
        <f t="shared" si="20"/>
        <v>69.483</v>
      </c>
      <c r="Y28" s="37">
        <f t="shared" si="21"/>
        <v>29.347</v>
      </c>
      <c r="Z28" s="37">
        <f t="shared" si="22"/>
        <v>0.483</v>
      </c>
      <c r="AA28" s="72"/>
      <c r="AB28" s="609"/>
      <c r="AC28" s="609"/>
      <c r="AD28" s="625"/>
      <c r="AE28" s="626"/>
      <c r="AF28" s="626"/>
    </row>
    <row r="29" ht="16" customHeight="1" spans="1:32">
      <c r="A29" s="256" t="s">
        <v>37</v>
      </c>
      <c r="B29" s="256">
        <v>0</v>
      </c>
      <c r="C29" s="521"/>
      <c r="D29" s="261">
        <v>0</v>
      </c>
      <c r="E29" s="521"/>
      <c r="F29" s="261">
        <v>0</v>
      </c>
      <c r="G29" s="521"/>
      <c r="H29" s="261">
        <v>0</v>
      </c>
      <c r="I29" s="531"/>
      <c r="J29" s="531"/>
      <c r="K29" s="531"/>
      <c r="L29" s="261"/>
      <c r="M29" s="261"/>
      <c r="N29" s="261"/>
      <c r="O29" s="261"/>
      <c r="P29" s="94">
        <f>'平衡表（全厂）'!F24</f>
        <v>79.8</v>
      </c>
      <c r="Q29" s="256"/>
      <c r="R29" s="588">
        <f>'平衡表（全厂）'!H24</f>
        <v>79.433</v>
      </c>
      <c r="S29" s="521"/>
      <c r="T29" s="261">
        <f>'平衡表（全厂）'!J24</f>
        <v>26.53</v>
      </c>
      <c r="U29" s="521"/>
      <c r="V29" s="261">
        <f>'平衡表（全厂）'!L24</f>
        <v>0.599</v>
      </c>
      <c r="W29" s="37">
        <f t="shared" si="19"/>
        <v>-79.8</v>
      </c>
      <c r="X29" s="37">
        <f t="shared" si="20"/>
        <v>-79.433</v>
      </c>
      <c r="Y29" s="37">
        <f t="shared" si="21"/>
        <v>-26.53</v>
      </c>
      <c r="Z29" s="37">
        <f t="shared" si="22"/>
        <v>-0.599</v>
      </c>
      <c r="AA29" s="72"/>
      <c r="AB29" s="609"/>
      <c r="AC29" s="609"/>
      <c r="AD29" s="625"/>
      <c r="AE29" s="626"/>
      <c r="AF29" s="626"/>
    </row>
    <row r="30" ht="16" customHeight="1" spans="1:32">
      <c r="A30" s="256" t="s">
        <v>38</v>
      </c>
      <c r="B30" s="256">
        <v>707.16</v>
      </c>
      <c r="C30" s="521">
        <v>41.54</v>
      </c>
      <c r="D30" s="261">
        <v>293.742</v>
      </c>
      <c r="E30" s="521">
        <v>91.06</v>
      </c>
      <c r="F30" s="261">
        <v>64.395</v>
      </c>
      <c r="G30" s="521">
        <v>1.73</v>
      </c>
      <c r="H30" s="261">
        <v>1.22</v>
      </c>
      <c r="I30" s="531"/>
      <c r="J30" s="531"/>
      <c r="K30" s="531"/>
      <c r="L30" s="261"/>
      <c r="M30" s="261"/>
      <c r="N30" s="261"/>
      <c r="O30" s="261"/>
      <c r="P30" s="94">
        <f>'平衡表（全厂）'!F25</f>
        <v>881.7</v>
      </c>
      <c r="Q30" s="256">
        <f t="shared" si="23"/>
        <v>40.32</v>
      </c>
      <c r="R30" s="588">
        <f>'平衡表（全厂）'!H25</f>
        <v>355.512</v>
      </c>
      <c r="S30" s="521">
        <f t="shared" si="24"/>
        <v>91.86</v>
      </c>
      <c r="T30" s="261">
        <f>'平衡表（全厂）'!J25</f>
        <v>80.99</v>
      </c>
      <c r="U30" s="521">
        <f t="shared" si="25"/>
        <v>1.68</v>
      </c>
      <c r="V30" s="261">
        <f>'平衡表（全厂）'!L25</f>
        <v>1.478</v>
      </c>
      <c r="W30" s="37">
        <f t="shared" si="19"/>
        <v>-174.54</v>
      </c>
      <c r="X30" s="37">
        <f t="shared" si="20"/>
        <v>-61.77</v>
      </c>
      <c r="Y30" s="37">
        <f t="shared" si="21"/>
        <v>-16.595</v>
      </c>
      <c r="Z30" s="37">
        <f t="shared" si="22"/>
        <v>-0.258</v>
      </c>
      <c r="AA30" s="72"/>
      <c r="AB30" s="609"/>
      <c r="AC30" s="609"/>
      <c r="AD30" s="627"/>
      <c r="AE30" s="626"/>
      <c r="AF30" s="626"/>
    </row>
    <row r="31" ht="16" customHeight="1" spans="1:32">
      <c r="A31" s="522" t="s">
        <v>39</v>
      </c>
      <c r="B31" s="256">
        <v>70.9</v>
      </c>
      <c r="C31" s="521"/>
      <c r="D31" s="261">
        <v>29.452</v>
      </c>
      <c r="E31" s="521"/>
      <c r="F31" s="261">
        <v>6.456</v>
      </c>
      <c r="G31" s="521"/>
      <c r="H31" s="261">
        <v>0.123</v>
      </c>
      <c r="I31" s="531"/>
      <c r="J31" s="531"/>
      <c r="K31" s="531"/>
      <c r="L31" s="261"/>
      <c r="M31" s="261"/>
      <c r="N31" s="261"/>
      <c r="O31" s="261"/>
      <c r="P31" s="94">
        <f>'平衡表（全厂）'!F26</f>
        <v>2.75</v>
      </c>
      <c r="Q31" s="256"/>
      <c r="R31" s="588">
        <f>'平衡表（全厂）'!H26</f>
        <v>1.109</v>
      </c>
      <c r="S31" s="521"/>
      <c r="T31" s="261">
        <f>'平衡表（全厂）'!J26</f>
        <v>0.253</v>
      </c>
      <c r="U31" s="521"/>
      <c r="V31" s="261">
        <f>'平衡表（全厂）'!L26</f>
        <v>0.005</v>
      </c>
      <c r="W31" s="37">
        <f t="shared" si="19"/>
        <v>68.15</v>
      </c>
      <c r="X31" s="37">
        <f t="shared" si="20"/>
        <v>28.343</v>
      </c>
      <c r="Y31" s="37">
        <f t="shared" si="21"/>
        <v>6.203</v>
      </c>
      <c r="Z31" s="37">
        <f t="shared" si="22"/>
        <v>0.118</v>
      </c>
      <c r="AA31" s="72"/>
      <c r="AB31" s="609"/>
      <c r="AC31" s="609"/>
      <c r="AD31" s="627"/>
      <c r="AE31" s="626"/>
      <c r="AF31" s="626"/>
    </row>
    <row r="32" ht="16" customHeight="1" spans="1:32">
      <c r="A32" s="522" t="s">
        <v>40</v>
      </c>
      <c r="B32" s="256">
        <v>0</v>
      </c>
      <c r="C32" s="521"/>
      <c r="D32" s="261">
        <v>0</v>
      </c>
      <c r="E32" s="521"/>
      <c r="F32" s="261">
        <v>0</v>
      </c>
      <c r="G32" s="521"/>
      <c r="H32" s="261">
        <v>0</v>
      </c>
      <c r="I32" s="531"/>
      <c r="J32" s="531"/>
      <c r="K32" s="531"/>
      <c r="L32" s="261"/>
      <c r="M32" s="261"/>
      <c r="N32" s="261"/>
      <c r="O32" s="261"/>
      <c r="P32" s="94">
        <f>'平衡表（全厂）'!F27</f>
        <v>0</v>
      </c>
      <c r="Q32" s="256"/>
      <c r="R32" s="588">
        <f>'平衡表（全厂）'!H27</f>
        <v>0</v>
      </c>
      <c r="S32" s="521"/>
      <c r="T32" s="261">
        <f>'平衡表（全厂）'!J27</f>
        <v>0</v>
      </c>
      <c r="U32" s="521"/>
      <c r="V32" s="261">
        <f>'平衡表（全厂）'!L27</f>
        <v>0</v>
      </c>
      <c r="W32" s="37">
        <f t="shared" si="19"/>
        <v>0</v>
      </c>
      <c r="X32" s="37">
        <f t="shared" si="20"/>
        <v>0</v>
      </c>
      <c r="Y32" s="37">
        <f t="shared" si="21"/>
        <v>0</v>
      </c>
      <c r="Z32" s="37">
        <f t="shared" si="22"/>
        <v>0</v>
      </c>
      <c r="AA32" s="72"/>
      <c r="AB32" s="609"/>
      <c r="AC32" s="609"/>
      <c r="AD32" s="627"/>
      <c r="AE32" s="626"/>
      <c r="AF32" s="626"/>
    </row>
    <row r="33" ht="16" customHeight="1" spans="1:32">
      <c r="A33" s="522" t="s">
        <v>45</v>
      </c>
      <c r="B33" s="94">
        <v>0</v>
      </c>
      <c r="C33" s="521"/>
      <c r="D33" s="261">
        <v>0</v>
      </c>
      <c r="E33" s="521"/>
      <c r="F33" s="261">
        <v>0</v>
      </c>
      <c r="G33" s="521"/>
      <c r="H33" s="261">
        <v>0</v>
      </c>
      <c r="I33" s="531"/>
      <c r="J33" s="531"/>
      <c r="K33" s="531"/>
      <c r="L33" s="261"/>
      <c r="M33" s="261"/>
      <c r="N33" s="261"/>
      <c r="O33" s="261"/>
      <c r="P33" s="94">
        <f>'平衡表（全厂）'!F32</f>
        <v>0</v>
      </c>
      <c r="Q33" s="256"/>
      <c r="R33" s="588">
        <f>'平衡表（全厂）'!H32</f>
        <v>0</v>
      </c>
      <c r="S33" s="521"/>
      <c r="T33" s="261">
        <f>'平衡表（全厂）'!J32</f>
        <v>0</v>
      </c>
      <c r="U33" s="521"/>
      <c r="V33" s="261">
        <f>'平衡表（全厂）'!L32</f>
        <v>0</v>
      </c>
      <c r="W33" s="37">
        <f t="shared" si="19"/>
        <v>0</v>
      </c>
      <c r="X33" s="37">
        <f t="shared" si="20"/>
        <v>0</v>
      </c>
      <c r="Y33" s="37">
        <f t="shared" si="21"/>
        <v>0</v>
      </c>
      <c r="Z33" s="37">
        <f t="shared" si="22"/>
        <v>0</v>
      </c>
      <c r="AA33" s="72"/>
      <c r="AB33" s="609"/>
      <c r="AC33" s="609"/>
      <c r="AD33" s="627"/>
      <c r="AE33" s="626"/>
      <c r="AF33" s="626"/>
    </row>
    <row r="34" ht="16" customHeight="1" spans="1:32">
      <c r="A34" s="527" t="s">
        <v>150</v>
      </c>
      <c r="B34" s="527"/>
      <c r="C34" s="525"/>
      <c r="D34" s="528">
        <f t="shared" ref="D34:H34" si="26">SUM(D20:D33)</f>
        <v>2264.94</v>
      </c>
      <c r="E34" s="525">
        <f t="shared" si="26"/>
        <v>1858.65</v>
      </c>
      <c r="F34" s="528">
        <f t="shared" si="26"/>
        <v>775.238</v>
      </c>
      <c r="G34" s="525">
        <f t="shared" si="26"/>
        <v>32.2</v>
      </c>
      <c r="H34" s="528">
        <f t="shared" si="26"/>
        <v>15.269</v>
      </c>
      <c r="I34" s="527"/>
      <c r="J34" s="527"/>
      <c r="K34" s="527"/>
      <c r="L34" s="528"/>
      <c r="M34" s="528"/>
      <c r="N34" s="528"/>
      <c r="O34" s="528"/>
      <c r="P34" s="68"/>
      <c r="Q34" s="589"/>
      <c r="R34" s="528">
        <f t="shared" ref="R34:V34" si="27">SUM(R20:R33)</f>
        <v>1906.234</v>
      </c>
      <c r="S34" s="528"/>
      <c r="T34" s="528">
        <f t="shared" si="27"/>
        <v>557.094</v>
      </c>
      <c r="U34" s="528"/>
      <c r="V34" s="528">
        <f t="shared" si="27"/>
        <v>13.24</v>
      </c>
      <c r="W34" s="537"/>
      <c r="X34" s="537">
        <f t="shared" ref="X34:Z34" si="28">SUM(X20:X33)</f>
        <v>358.706</v>
      </c>
      <c r="Y34" s="537">
        <f t="shared" si="28"/>
        <v>218.144</v>
      </c>
      <c r="Z34" s="537">
        <f t="shared" si="28"/>
        <v>2.029</v>
      </c>
      <c r="AA34" s="613"/>
      <c r="AB34" s="612"/>
      <c r="AC34" s="631"/>
      <c r="AD34" s="632"/>
      <c r="AE34" s="628"/>
      <c r="AF34" s="628"/>
    </row>
    <row r="35" ht="16" customHeight="1" spans="1:32">
      <c r="A35" s="529" t="s">
        <v>151</v>
      </c>
      <c r="B35" s="530"/>
      <c r="C35" s="526"/>
      <c r="D35" s="530"/>
      <c r="E35" s="526"/>
      <c r="F35" s="530"/>
      <c r="G35" s="526"/>
      <c r="H35" s="552"/>
      <c r="I35" s="515" t="s">
        <v>152</v>
      </c>
      <c r="J35" s="516"/>
      <c r="K35" s="516"/>
      <c r="L35" s="516"/>
      <c r="M35" s="516"/>
      <c r="N35" s="516"/>
      <c r="O35" s="518"/>
      <c r="P35" s="577"/>
      <c r="Q35" s="590"/>
      <c r="R35" s="590"/>
      <c r="S35" s="590"/>
      <c r="T35" s="590"/>
      <c r="U35" s="590"/>
      <c r="V35" s="590"/>
      <c r="W35" s="590"/>
      <c r="X35" s="590"/>
      <c r="Y35" s="590"/>
      <c r="Z35" s="614"/>
      <c r="AA35" s="615"/>
      <c r="AB35" s="607"/>
      <c r="AC35" s="633"/>
      <c r="AD35" s="623"/>
      <c r="AE35" s="606"/>
      <c r="AF35" s="606"/>
    </row>
    <row r="36" ht="16" customHeight="1" spans="1:32">
      <c r="A36" s="531" t="s">
        <v>27</v>
      </c>
      <c r="B36" s="532">
        <v>148.32</v>
      </c>
      <c r="C36" s="521">
        <v>1.89</v>
      </c>
      <c r="D36" s="261">
        <v>2.803</v>
      </c>
      <c r="E36" s="521">
        <v>6.1</v>
      </c>
      <c r="F36" s="261">
        <v>0.905</v>
      </c>
      <c r="G36" s="521">
        <v>0.05</v>
      </c>
      <c r="H36" s="261">
        <v>0.007</v>
      </c>
      <c r="I36" s="531">
        <f>61865-8914.551</f>
        <v>52950.45</v>
      </c>
      <c r="J36" s="531">
        <v>1.92</v>
      </c>
      <c r="K36" s="532">
        <f>I36*J36/100</f>
        <v>1016.649</v>
      </c>
      <c r="L36" s="561">
        <f>4.53-1</f>
        <v>3.53</v>
      </c>
      <c r="M36" s="261">
        <f>I36*L36/1000</f>
        <v>186.915</v>
      </c>
      <c r="N36" s="521">
        <v>0.01</v>
      </c>
      <c r="O36" s="261">
        <f>I36*N36/1000</f>
        <v>0.53</v>
      </c>
      <c r="P36" s="94">
        <f>'平衡表（全厂）'!F14</f>
        <v>148.32</v>
      </c>
      <c r="Q36" s="541">
        <f>R36/P36*100</f>
        <v>1.89</v>
      </c>
      <c r="R36" s="261">
        <f>'平衡表（全厂）'!H14</f>
        <v>2.803</v>
      </c>
      <c r="S36" s="521">
        <f>T36/P36*1000</f>
        <v>6.1</v>
      </c>
      <c r="T36" s="261">
        <f>'平衡表（全厂）'!J14</f>
        <v>0.905</v>
      </c>
      <c r="U36" s="521">
        <f>V36/P36*1000</f>
        <v>0.05</v>
      </c>
      <c r="V36" s="261">
        <f>'平衡表（全厂）'!L14</f>
        <v>0.007</v>
      </c>
      <c r="W36" s="37">
        <f>B36+I36-P36</f>
        <v>52950.45</v>
      </c>
      <c r="X36" s="37">
        <f>D36+K36-R36</f>
        <v>1016.649</v>
      </c>
      <c r="Y36" s="37">
        <f>F36+M36-T36</f>
        <v>186.915</v>
      </c>
      <c r="Z36" s="37">
        <f>H36+O36-V36</f>
        <v>0.53</v>
      </c>
      <c r="AA36" s="72"/>
      <c r="AB36" s="609"/>
      <c r="AC36" s="76"/>
      <c r="AD36" s="627"/>
      <c r="AE36" s="626"/>
      <c r="AF36" s="626"/>
    </row>
    <row r="37" ht="16" customHeight="1" spans="1:31">
      <c r="A37" s="527" t="s">
        <v>143</v>
      </c>
      <c r="B37" s="527"/>
      <c r="C37" s="525"/>
      <c r="D37" s="528">
        <f t="shared" ref="D37:I37" si="29">SUM(D36:D36)</f>
        <v>2.803</v>
      </c>
      <c r="E37" s="525"/>
      <c r="F37" s="528">
        <f t="shared" si="29"/>
        <v>0.905</v>
      </c>
      <c r="G37" s="525"/>
      <c r="H37" s="528">
        <f t="shared" si="29"/>
        <v>0.007</v>
      </c>
      <c r="I37" s="527">
        <f t="shared" si="29"/>
        <v>52950.45</v>
      </c>
      <c r="J37" s="527"/>
      <c r="K37" s="527">
        <f t="shared" ref="K37:O37" si="30">SUM(K36:K36)</f>
        <v>1016.65</v>
      </c>
      <c r="L37" s="528"/>
      <c r="M37" s="528">
        <f t="shared" si="30"/>
        <v>186.915</v>
      </c>
      <c r="N37" s="528"/>
      <c r="O37" s="528">
        <f t="shared" si="30"/>
        <v>0.53</v>
      </c>
      <c r="P37" s="523"/>
      <c r="Q37" s="589"/>
      <c r="R37" s="528">
        <f t="shared" ref="R37:V37" si="31">SUM(R36:R36)</f>
        <v>2.803</v>
      </c>
      <c r="S37" s="528"/>
      <c r="T37" s="528">
        <f t="shared" si="31"/>
        <v>0.905</v>
      </c>
      <c r="U37" s="528"/>
      <c r="V37" s="528">
        <f t="shared" si="31"/>
        <v>0.007</v>
      </c>
      <c r="W37" s="537"/>
      <c r="X37" s="537"/>
      <c r="Y37" s="537"/>
      <c r="Z37" s="537"/>
      <c r="AA37" s="613"/>
      <c r="AB37" s="612"/>
      <c r="AC37" s="631"/>
      <c r="AD37" s="617"/>
      <c r="AE37" s="628"/>
    </row>
    <row r="38" ht="16" customHeight="1" spans="1:31">
      <c r="A38" s="533" t="s">
        <v>195</v>
      </c>
      <c r="B38" s="534"/>
      <c r="C38" s="526"/>
      <c r="D38" s="534"/>
      <c r="E38" s="526"/>
      <c r="F38" s="534"/>
      <c r="G38" s="526"/>
      <c r="H38" s="534"/>
      <c r="I38" s="562" t="s">
        <v>196</v>
      </c>
      <c r="J38" s="563"/>
      <c r="K38" s="563"/>
      <c r="L38" s="516"/>
      <c r="M38" s="516"/>
      <c r="N38" s="516"/>
      <c r="O38" s="518"/>
      <c r="P38" s="534"/>
      <c r="Q38" s="534"/>
      <c r="R38" s="534"/>
      <c r="S38" s="534"/>
      <c r="T38" s="534"/>
      <c r="U38" s="534"/>
      <c r="V38" s="534"/>
      <c r="W38" s="534"/>
      <c r="X38" s="600"/>
      <c r="Y38" s="534"/>
      <c r="Z38" s="600"/>
      <c r="AA38" s="616"/>
      <c r="AB38" s="607"/>
      <c r="AC38" s="633"/>
      <c r="AD38" s="623"/>
      <c r="AE38" s="606"/>
    </row>
    <row r="39" ht="16" customHeight="1" spans="1:31">
      <c r="A39" s="37" t="s">
        <v>35</v>
      </c>
      <c r="B39" s="535">
        <v>496</v>
      </c>
      <c r="C39" s="521">
        <v>99.52</v>
      </c>
      <c r="D39" s="536">
        <v>493.619</v>
      </c>
      <c r="E39" s="521">
        <v>380.06</v>
      </c>
      <c r="F39" s="536">
        <v>188.51</v>
      </c>
      <c r="G39" s="521">
        <v>7.18</v>
      </c>
      <c r="H39" s="553">
        <v>3.561</v>
      </c>
      <c r="I39" s="37">
        <v>27761.27</v>
      </c>
      <c r="J39" s="541">
        <v>99.54</v>
      </c>
      <c r="K39" s="37">
        <f>I39*J39/100</f>
        <v>27633.568</v>
      </c>
      <c r="L39" s="564">
        <f>388.45-56</f>
        <v>332.45</v>
      </c>
      <c r="M39" s="536">
        <f>I39*L39/1000</f>
        <v>9229.234</v>
      </c>
      <c r="N39" s="578">
        <f>8.57-1.07</f>
        <v>7.5</v>
      </c>
      <c r="O39" s="536">
        <f>I39*N39/1000</f>
        <v>208.21</v>
      </c>
      <c r="P39" s="37">
        <f>'平衡表（全厂）'!F22</f>
        <v>1430</v>
      </c>
      <c r="Q39" s="541">
        <f t="shared" ref="Q39:Q44" si="32">R39/P39*100</f>
        <v>99.54</v>
      </c>
      <c r="R39" s="37">
        <f>'平衡表（全厂）'!H22</f>
        <v>1423.422</v>
      </c>
      <c r="S39" s="536">
        <f t="shared" ref="S39:S44" si="33">T39/P39*1000</f>
        <v>332.45</v>
      </c>
      <c r="T39" s="536">
        <f>'平衡表（全厂）'!J22</f>
        <v>475.404</v>
      </c>
      <c r="U39" s="554">
        <f t="shared" ref="U39:U44" si="34">V39/P39*1000</f>
        <v>7.5</v>
      </c>
      <c r="V39" s="536">
        <f>'平衡表（全厂）'!L22</f>
        <v>10.725</v>
      </c>
      <c r="W39" s="37">
        <f t="shared" ref="W39:W44" si="35">B39+I39-P39</f>
        <v>26827.27</v>
      </c>
      <c r="X39" s="37">
        <f t="shared" ref="X39:X44" si="36">D39+K39-R39</f>
        <v>26703.765</v>
      </c>
      <c r="Y39" s="37">
        <f t="shared" ref="Y39:Y44" si="37">F39+M39-T39</f>
        <v>8942.34</v>
      </c>
      <c r="Z39" s="37">
        <f t="shared" ref="Z39:Z44" si="38">H39+O39-V39</f>
        <v>201.046</v>
      </c>
      <c r="AA39" s="72"/>
      <c r="AB39" s="609"/>
      <c r="AC39" s="76"/>
      <c r="AD39" s="627"/>
      <c r="AE39" s="626"/>
    </row>
    <row r="40" ht="17" customHeight="1" spans="1:31">
      <c r="A40" s="537" t="s">
        <v>143</v>
      </c>
      <c r="B40" s="538"/>
      <c r="C40" s="525"/>
      <c r="D40" s="538">
        <f t="shared" ref="D40:I40" si="39">SUM(D39:D39)</f>
        <v>493.619</v>
      </c>
      <c r="E40" s="538"/>
      <c r="F40" s="538">
        <f t="shared" si="39"/>
        <v>188.51</v>
      </c>
      <c r="G40" s="525"/>
      <c r="H40" s="538">
        <f t="shared" si="39"/>
        <v>3.561</v>
      </c>
      <c r="I40" s="565">
        <f t="shared" si="39"/>
        <v>27761.27</v>
      </c>
      <c r="J40" s="565"/>
      <c r="K40" s="565">
        <f t="shared" ref="K40:P40" si="40">SUM(K39:K39)</f>
        <v>27633.568</v>
      </c>
      <c r="L40" s="538"/>
      <c r="M40" s="538">
        <f t="shared" si="40"/>
        <v>9229.234</v>
      </c>
      <c r="N40" s="538"/>
      <c r="O40" s="538">
        <f t="shared" si="40"/>
        <v>208.21</v>
      </c>
      <c r="P40" s="537">
        <f t="shared" si="40"/>
        <v>1430</v>
      </c>
      <c r="Q40" s="537"/>
      <c r="R40" s="537">
        <f t="shared" ref="R40:V40" si="41">SUM(R39:R39)</f>
        <v>1423.422</v>
      </c>
      <c r="S40" s="538"/>
      <c r="T40" s="538">
        <f t="shared" si="41"/>
        <v>475.404</v>
      </c>
      <c r="U40" s="538"/>
      <c r="V40" s="538">
        <f t="shared" si="41"/>
        <v>10.725</v>
      </c>
      <c r="W40" s="537"/>
      <c r="X40" s="537"/>
      <c r="Y40" s="537"/>
      <c r="Z40" s="537"/>
      <c r="AA40" s="613"/>
      <c r="AB40" s="617"/>
      <c r="AC40" s="617"/>
      <c r="AD40" s="617"/>
      <c r="AE40" s="628"/>
    </row>
    <row r="41" ht="16" customHeight="1" spans="1:31">
      <c r="A41" s="539" t="s">
        <v>157</v>
      </c>
      <c r="B41" s="40"/>
      <c r="C41" s="531"/>
      <c r="D41" s="540"/>
      <c r="E41" s="521"/>
      <c r="F41" s="261"/>
      <c r="G41" s="521"/>
      <c r="H41" s="261"/>
      <c r="I41" s="515" t="s">
        <v>155</v>
      </c>
      <c r="J41" s="516"/>
      <c r="K41" s="516"/>
      <c r="L41" s="516"/>
      <c r="M41" s="516"/>
      <c r="N41" s="516"/>
      <c r="O41" s="518"/>
      <c r="P41" s="39"/>
      <c r="Q41" s="541"/>
      <c r="R41" s="39"/>
      <c r="S41" s="536"/>
      <c r="T41" s="536"/>
      <c r="U41" s="554"/>
      <c r="V41" s="554"/>
      <c r="W41" s="515" t="s">
        <v>197</v>
      </c>
      <c r="X41" s="516"/>
      <c r="Y41" s="516"/>
      <c r="Z41" s="518"/>
      <c r="AA41" s="72"/>
      <c r="AB41" s="609"/>
      <c r="AC41" s="76"/>
      <c r="AD41" s="627"/>
      <c r="AE41" s="626"/>
    </row>
    <row r="42" ht="16" customHeight="1" spans="1:26">
      <c r="A42" s="256" t="s">
        <v>160</v>
      </c>
      <c r="B42" s="94">
        <v>2266.3</v>
      </c>
      <c r="C42" s="94">
        <v>6.5</v>
      </c>
      <c r="D42" s="94">
        <v>147.392</v>
      </c>
      <c r="E42" s="94">
        <v>74.44</v>
      </c>
      <c r="F42" s="94">
        <v>168.707</v>
      </c>
      <c r="G42" s="94">
        <v>0.56</v>
      </c>
      <c r="H42" s="94">
        <v>1.264</v>
      </c>
      <c r="I42" s="94">
        <v>44.43</v>
      </c>
      <c r="J42" s="256">
        <f t="shared" ref="J42:J44" si="42">K42/I42*100</f>
        <v>4.34</v>
      </c>
      <c r="K42" s="94">
        <v>1.928</v>
      </c>
      <c r="L42" s="256">
        <f t="shared" ref="L42:L44" si="43">M42/I42*1000</f>
        <v>97.57</v>
      </c>
      <c r="M42" s="94">
        <v>4.335</v>
      </c>
      <c r="N42" s="256">
        <f t="shared" ref="N42:N44" si="44">O42/I42*1000</f>
        <v>0.65</v>
      </c>
      <c r="O42" s="94">
        <v>0.029</v>
      </c>
      <c r="P42" s="94">
        <f>'平衡表（全厂）'!F20</f>
        <v>2310.73</v>
      </c>
      <c r="Q42" s="541">
        <f t="shared" si="32"/>
        <v>6.46</v>
      </c>
      <c r="R42" s="94">
        <f>'平衡表（全厂）'!H20</f>
        <v>149.32</v>
      </c>
      <c r="S42" s="554">
        <f t="shared" si="33"/>
        <v>74.89</v>
      </c>
      <c r="T42" s="94">
        <f>'平衡表（全厂）'!J20</f>
        <v>173.042</v>
      </c>
      <c r="U42" s="554">
        <f t="shared" si="34"/>
        <v>0.56</v>
      </c>
      <c r="V42" s="94">
        <f>'平衡表（全厂）'!L20</f>
        <v>1.293</v>
      </c>
      <c r="W42" s="94">
        <f t="shared" si="35"/>
        <v>0</v>
      </c>
      <c r="X42" s="94">
        <f t="shared" si="36"/>
        <v>0</v>
      </c>
      <c r="Y42" s="94">
        <f t="shared" si="37"/>
        <v>0</v>
      </c>
      <c r="Z42" s="94">
        <f t="shared" si="38"/>
        <v>0</v>
      </c>
    </row>
    <row r="43" ht="16" customHeight="1" spans="1:26">
      <c r="A43" s="256" t="s">
        <v>44</v>
      </c>
      <c r="B43" s="94">
        <v>50.999</v>
      </c>
      <c r="C43" s="94">
        <v>5.18</v>
      </c>
      <c r="D43" s="94">
        <v>2.644</v>
      </c>
      <c r="E43" s="94">
        <v>185.28</v>
      </c>
      <c r="F43" s="94">
        <v>9.449</v>
      </c>
      <c r="G43" s="94">
        <v>1.94</v>
      </c>
      <c r="H43" s="94">
        <v>0.099</v>
      </c>
      <c r="I43" s="94">
        <v>-2.143</v>
      </c>
      <c r="J43" s="256">
        <f t="shared" si="42"/>
        <v>7.7</v>
      </c>
      <c r="K43" s="94">
        <v>-0.165</v>
      </c>
      <c r="L43" s="256">
        <f t="shared" si="43"/>
        <v>293.98</v>
      </c>
      <c r="M43" s="94">
        <v>-0.63</v>
      </c>
      <c r="N43" s="256">
        <f t="shared" si="44"/>
        <v>1.4</v>
      </c>
      <c r="O43" s="94">
        <v>-0.003</v>
      </c>
      <c r="P43" s="94">
        <f>'平衡表（全厂）'!F31</f>
        <v>48.856</v>
      </c>
      <c r="Q43" s="541">
        <f t="shared" si="32"/>
        <v>5.07</v>
      </c>
      <c r="R43" s="94">
        <f>'平衡表（全厂）'!H31</f>
        <v>2.479</v>
      </c>
      <c r="S43" s="554">
        <f t="shared" si="33"/>
        <v>180.51</v>
      </c>
      <c r="T43" s="94">
        <f>'平衡表（全厂）'!J31</f>
        <v>8.819</v>
      </c>
      <c r="U43" s="554">
        <f t="shared" si="34"/>
        <v>1.96</v>
      </c>
      <c r="V43" s="94">
        <f>'平衡表（全厂）'!L31</f>
        <v>0.096</v>
      </c>
      <c r="W43" s="94">
        <f t="shared" si="35"/>
        <v>0</v>
      </c>
      <c r="X43" s="94">
        <f t="shared" si="36"/>
        <v>0</v>
      </c>
      <c r="Y43" s="94">
        <f t="shared" si="37"/>
        <v>0</v>
      </c>
      <c r="Z43" s="94">
        <f t="shared" si="38"/>
        <v>0</v>
      </c>
    </row>
    <row r="44" ht="16" customHeight="1" spans="1:31">
      <c r="A44" s="256" t="s">
        <v>46</v>
      </c>
      <c r="B44" s="37">
        <v>1637.724</v>
      </c>
      <c r="C44" s="541">
        <v>1.81</v>
      </c>
      <c r="D44" s="37">
        <v>29.644</v>
      </c>
      <c r="E44" s="554">
        <v>4.61</v>
      </c>
      <c r="F44" s="37">
        <v>7.551</v>
      </c>
      <c r="G44" s="554">
        <v>0.23</v>
      </c>
      <c r="H44" s="37">
        <v>0.373</v>
      </c>
      <c r="I44" s="261">
        <v>325.538</v>
      </c>
      <c r="J44" s="256">
        <f t="shared" si="42"/>
        <v>0.66</v>
      </c>
      <c r="K44" s="261">
        <v>2.149</v>
      </c>
      <c r="L44" s="256">
        <f t="shared" si="43"/>
        <v>3.62</v>
      </c>
      <c r="M44" s="579">
        <v>1.18</v>
      </c>
      <c r="N44" s="256">
        <f t="shared" si="44"/>
        <v>0.09</v>
      </c>
      <c r="O44" s="579">
        <v>0.029</v>
      </c>
      <c r="P44" s="37">
        <f>'平衡表（全厂）'!F33</f>
        <v>1963.262</v>
      </c>
      <c r="Q44" s="541">
        <f t="shared" si="32"/>
        <v>1.62</v>
      </c>
      <c r="R44" s="37">
        <f>'平衡表（全厂）'!H33</f>
        <v>31.793</v>
      </c>
      <c r="S44" s="554">
        <f t="shared" si="33"/>
        <v>4.45</v>
      </c>
      <c r="T44" s="37">
        <f>'平衡表（全厂）'!J33</f>
        <v>8.731</v>
      </c>
      <c r="U44" s="554">
        <f t="shared" si="34"/>
        <v>0.2</v>
      </c>
      <c r="V44" s="37">
        <f>'平衡表（全厂）'!L33</f>
        <v>0.402</v>
      </c>
      <c r="W44" s="94">
        <f t="shared" si="35"/>
        <v>0</v>
      </c>
      <c r="X44" s="94">
        <f t="shared" si="36"/>
        <v>0</v>
      </c>
      <c r="Y44" s="94">
        <f t="shared" si="37"/>
        <v>0</v>
      </c>
      <c r="Z44" s="94">
        <f t="shared" si="38"/>
        <v>0</v>
      </c>
      <c r="AA44" s="72"/>
      <c r="AB44" s="609"/>
      <c r="AC44" s="76"/>
      <c r="AD44" s="627"/>
      <c r="AE44" s="626"/>
    </row>
    <row r="45" ht="17" customHeight="1" spans="1:31">
      <c r="A45" s="537" t="s">
        <v>143</v>
      </c>
      <c r="B45" s="542"/>
      <c r="C45" s="538"/>
      <c r="D45" s="542">
        <f t="shared" ref="D45:H45" si="45">SUM(D42:D44)</f>
        <v>179.68</v>
      </c>
      <c r="E45" s="538">
        <f t="shared" si="45"/>
        <v>264.33</v>
      </c>
      <c r="F45" s="538">
        <f t="shared" si="45"/>
        <v>185.707</v>
      </c>
      <c r="G45" s="538">
        <f t="shared" si="45"/>
        <v>2.73</v>
      </c>
      <c r="H45" s="538">
        <f t="shared" si="45"/>
        <v>1.736</v>
      </c>
      <c r="I45" s="566"/>
      <c r="J45" s="537"/>
      <c r="K45" s="566">
        <f t="shared" ref="K45:O45" si="46">SUM(K42:K44)</f>
        <v>3.912</v>
      </c>
      <c r="L45" s="538"/>
      <c r="M45" s="538">
        <f t="shared" si="46"/>
        <v>4.885</v>
      </c>
      <c r="N45" s="538"/>
      <c r="O45" s="538">
        <f t="shared" si="46"/>
        <v>0.055</v>
      </c>
      <c r="P45" s="566"/>
      <c r="Q45" s="537"/>
      <c r="R45" s="537">
        <f t="shared" ref="R45:V45" si="47">SUM(R42:R44)</f>
        <v>183.592</v>
      </c>
      <c r="S45" s="538"/>
      <c r="T45" s="538">
        <f t="shared" si="47"/>
        <v>190.592</v>
      </c>
      <c r="U45" s="538"/>
      <c r="V45" s="538">
        <f t="shared" si="47"/>
        <v>1.791</v>
      </c>
      <c r="W45" s="537"/>
      <c r="X45" s="537">
        <f t="shared" ref="X45:Z45" si="48">SUM(X42:X44)</f>
        <v>0</v>
      </c>
      <c r="Y45" s="537">
        <f t="shared" si="48"/>
        <v>0</v>
      </c>
      <c r="Z45" s="537">
        <f t="shared" si="48"/>
        <v>0</v>
      </c>
      <c r="AA45" s="613"/>
      <c r="AB45" s="617"/>
      <c r="AC45" s="617"/>
      <c r="AD45" s="617"/>
      <c r="AE45" s="628"/>
    </row>
    <row r="46" ht="17" customHeight="1" spans="1:31">
      <c r="A46" s="543" t="s">
        <v>161</v>
      </c>
      <c r="B46" s="543"/>
      <c r="C46" s="543" t="s">
        <v>162</v>
      </c>
      <c r="D46" s="544" t="s">
        <v>162</v>
      </c>
      <c r="E46" s="555"/>
      <c r="F46" s="544">
        <f>K40</f>
        <v>27633.568</v>
      </c>
      <c r="G46" s="556"/>
      <c r="H46" s="557"/>
      <c r="I46" s="567">
        <f ca="1">F46/F47*100</f>
        <v>99.08</v>
      </c>
      <c r="J46" s="568"/>
      <c r="K46" s="543" t="s">
        <v>163</v>
      </c>
      <c r="L46" s="543"/>
      <c r="M46" s="543" t="s">
        <v>162</v>
      </c>
      <c r="N46" s="543">
        <f>M40</f>
        <v>9229.234</v>
      </c>
      <c r="O46" s="543"/>
      <c r="P46" s="543"/>
      <c r="Q46" s="63">
        <f>N46/N47*100</f>
        <v>98.63</v>
      </c>
      <c r="R46" s="63"/>
      <c r="S46" s="543" t="s">
        <v>164</v>
      </c>
      <c r="T46" s="543"/>
      <c r="U46" s="543" t="s">
        <v>162</v>
      </c>
      <c r="V46" s="543">
        <f>O40</f>
        <v>208.21</v>
      </c>
      <c r="W46" s="543"/>
      <c r="X46" s="543"/>
      <c r="Y46" s="63">
        <f>V46/V47*100</f>
        <v>97.59</v>
      </c>
      <c r="Z46" s="63"/>
      <c r="AA46" s="618"/>
      <c r="AB46" s="606"/>
      <c r="AC46" s="606"/>
      <c r="AD46" s="606"/>
      <c r="AE46" s="606"/>
    </row>
    <row r="47" ht="17" customHeight="1" spans="1:31">
      <c r="A47" s="543"/>
      <c r="B47" s="543"/>
      <c r="C47" s="543" t="s">
        <v>165</v>
      </c>
      <c r="D47" s="544" t="s">
        <v>165</v>
      </c>
      <c r="E47" s="555"/>
      <c r="F47" s="544">
        <f ca="1">X18+X34-K36</f>
        <v>27888.76</v>
      </c>
      <c r="G47" s="556"/>
      <c r="H47" s="557"/>
      <c r="I47" s="569"/>
      <c r="J47" s="570"/>
      <c r="K47" s="543"/>
      <c r="L47" s="543"/>
      <c r="M47" s="543" t="s">
        <v>165</v>
      </c>
      <c r="N47" s="543">
        <f>Y18+Y34-M37</f>
        <v>9357.892</v>
      </c>
      <c r="O47" s="543"/>
      <c r="P47" s="543"/>
      <c r="Q47" s="63"/>
      <c r="R47" s="63"/>
      <c r="S47" s="543"/>
      <c r="T47" s="543"/>
      <c r="U47" s="543" t="s">
        <v>165</v>
      </c>
      <c r="V47" s="543">
        <f>Z18+Z34-O37</f>
        <v>213.342</v>
      </c>
      <c r="W47" s="543"/>
      <c r="X47" s="543"/>
      <c r="Y47" s="63"/>
      <c r="Z47" s="63"/>
      <c r="AA47" s="618"/>
      <c r="AB47" s="606"/>
      <c r="AC47" s="606"/>
      <c r="AD47" s="606"/>
      <c r="AE47" s="606"/>
    </row>
    <row r="48" ht="25" customHeight="1" spans="1:26">
      <c r="A48" s="543" t="s">
        <v>166</v>
      </c>
      <c r="B48" s="545" t="s">
        <v>198</v>
      </c>
      <c r="C48" s="545"/>
      <c r="D48" s="545"/>
      <c r="E48" s="545"/>
      <c r="F48" s="545"/>
      <c r="G48" s="545"/>
      <c r="H48" s="545"/>
      <c r="I48" s="545"/>
      <c r="J48" s="545"/>
      <c r="K48" s="545"/>
      <c r="L48" s="545"/>
      <c r="M48" s="545"/>
      <c r="N48" s="545"/>
      <c r="O48" s="545"/>
      <c r="P48" s="545"/>
      <c r="Q48" s="545"/>
      <c r="R48" s="545"/>
      <c r="S48" s="545"/>
      <c r="T48" s="545"/>
      <c r="U48" s="545"/>
      <c r="V48" s="545"/>
      <c r="W48" s="545"/>
      <c r="X48" s="545"/>
      <c r="Y48" s="545"/>
      <c r="Z48" s="545"/>
    </row>
    <row r="49" ht="36" customHeight="1" spans="1:27">
      <c r="A49" s="546" t="s">
        <v>199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6"/>
      <c r="N49" s="546"/>
      <c r="O49" s="546"/>
      <c r="P49" s="546"/>
      <c r="Q49" s="546"/>
      <c r="R49" s="546"/>
      <c r="S49" s="546"/>
      <c r="T49" s="546"/>
      <c r="U49" s="546"/>
      <c r="V49" s="546"/>
      <c r="W49" s="546"/>
      <c r="X49" s="546"/>
      <c r="Y49" s="546"/>
      <c r="Z49" s="546"/>
      <c r="AA49" s="619"/>
    </row>
    <row r="50" ht="14.5" spans="1:27">
      <c r="A50" s="547"/>
      <c r="B50" s="548"/>
      <c r="C50" s="549"/>
      <c r="D50" s="549"/>
      <c r="E50" s="549"/>
      <c r="F50" s="558" t="s">
        <v>169</v>
      </c>
      <c r="G50" s="558"/>
      <c r="H50" s="558"/>
      <c r="I50" s="571">
        <v>99.01</v>
      </c>
      <c r="J50" s="572" t="s">
        <v>200</v>
      </c>
      <c r="K50" s="573"/>
      <c r="L50" s="573"/>
      <c r="M50" s="580" t="s">
        <v>170</v>
      </c>
      <c r="N50" s="581"/>
      <c r="O50" s="582">
        <v>98.68</v>
      </c>
      <c r="P50" s="571" t="s">
        <v>200</v>
      </c>
      <c r="Q50" s="573"/>
      <c r="R50" s="576"/>
      <c r="S50" s="580" t="s">
        <v>171</v>
      </c>
      <c r="T50" s="581"/>
      <c r="U50" s="601">
        <v>97.48</v>
      </c>
      <c r="V50" s="602"/>
      <c r="W50" s="571" t="s">
        <v>200</v>
      </c>
      <c r="X50" s="573"/>
      <c r="Y50" s="620"/>
      <c r="Z50" s="621"/>
      <c r="AA50" s="622"/>
    </row>
    <row r="51" ht="21" customHeight="1" spans="1:27">
      <c r="A51" s="550"/>
      <c r="B51" s="550"/>
      <c r="C51" s="550"/>
      <c r="D51" s="550"/>
      <c r="E51" s="550"/>
      <c r="F51" s="550"/>
      <c r="G51" s="550"/>
      <c r="H51" s="559"/>
      <c r="I51" s="574" t="s">
        <v>201</v>
      </c>
      <c r="J51" s="575"/>
      <c r="K51" s="574" t="s">
        <v>202</v>
      </c>
      <c r="L51" s="575"/>
      <c r="M51" s="574" t="s">
        <v>203</v>
      </c>
      <c r="N51" s="550"/>
      <c r="O51" s="583"/>
      <c r="P51" s="584" t="s">
        <v>204</v>
      </c>
      <c r="Q51" s="591"/>
      <c r="R51" s="584" t="s">
        <v>205</v>
      </c>
      <c r="S51" s="591"/>
      <c r="T51" s="592" t="s">
        <v>206</v>
      </c>
      <c r="U51" s="585" t="s">
        <v>207</v>
      </c>
      <c r="V51" s="585"/>
      <c r="W51" s="550"/>
      <c r="X51" s="550"/>
      <c r="Y51" s="550"/>
      <c r="Z51" s="550"/>
      <c r="AA51" s="622"/>
    </row>
    <row r="52" ht="21" customHeight="1" spans="1:27">
      <c r="A52" s="550"/>
      <c r="B52" s="550"/>
      <c r="C52" s="550"/>
      <c r="D52" s="550"/>
      <c r="E52" s="550"/>
      <c r="F52" s="550"/>
      <c r="G52" s="550"/>
      <c r="H52" s="559" t="s">
        <v>208</v>
      </c>
      <c r="I52" s="576">
        <f ca="1">F46-F47</f>
        <v>-255.191999999999</v>
      </c>
      <c r="J52" s="576"/>
      <c r="K52" s="576">
        <f>N46-N47</f>
        <v>-128.657999999999</v>
      </c>
      <c r="L52" s="576"/>
      <c r="M52" s="576">
        <f>V46-V47</f>
        <v>-5.13200000000001</v>
      </c>
      <c r="N52" s="550"/>
      <c r="O52" s="585" t="s">
        <v>183</v>
      </c>
      <c r="P52" s="586">
        <f>D34</f>
        <v>2264.94</v>
      </c>
      <c r="Q52" s="593"/>
      <c r="R52" s="594">
        <f>R34</f>
        <v>1906.234</v>
      </c>
      <c r="S52" s="595"/>
      <c r="T52" s="596">
        <f>D18+D34+D37+D40+D45</f>
        <v>19663.591</v>
      </c>
      <c r="U52" s="585">
        <f ca="1">R18+R34+R37+R40+R45</f>
        <v>16414.114</v>
      </c>
      <c r="V52" s="585"/>
      <c r="W52" s="550"/>
      <c r="X52" s="550"/>
      <c r="Y52" s="550"/>
      <c r="Z52" s="550"/>
      <c r="AA52" s="622"/>
    </row>
    <row r="53" ht="18" customHeight="1" spans="2:22">
      <c r="B53" s="551"/>
      <c r="H53" s="559" t="s">
        <v>209</v>
      </c>
      <c r="I53" s="576">
        <v>-183.925999999999</v>
      </c>
      <c r="J53" s="576"/>
      <c r="K53" s="576">
        <v>-88.0930000000008</v>
      </c>
      <c r="L53" s="576"/>
      <c r="M53" s="576">
        <v>-3.00900000000001</v>
      </c>
      <c r="O53" s="585" t="s">
        <v>185</v>
      </c>
      <c r="P53" s="586">
        <f>F34</f>
        <v>775.238</v>
      </c>
      <c r="Q53" s="593"/>
      <c r="R53" s="594">
        <f>T34</f>
        <v>557.094</v>
      </c>
      <c r="S53" s="595"/>
      <c r="T53" s="596">
        <f>F18+F34+F37+F40+F45</f>
        <v>8113.068</v>
      </c>
      <c r="U53" s="585">
        <f>T18+T34+T37+T40+T45</f>
        <v>5315.6</v>
      </c>
      <c r="V53" s="585"/>
    </row>
    <row r="54" ht="18" customHeight="1" spans="2:22">
      <c r="B54" s="551"/>
      <c r="O54" s="585" t="s">
        <v>187</v>
      </c>
      <c r="P54" s="586">
        <f>H34</f>
        <v>15.269</v>
      </c>
      <c r="Q54" s="593"/>
      <c r="R54" s="594">
        <f>V34</f>
        <v>13.24</v>
      </c>
      <c r="S54" s="595"/>
      <c r="T54" s="596">
        <f>H18+H34+H37+H40+H45</f>
        <v>134.654</v>
      </c>
      <c r="U54" s="585">
        <f>V18+V34+V37+V40+V45</f>
        <v>115.413</v>
      </c>
      <c r="V54" s="585"/>
    </row>
    <row r="55" ht="18" customHeight="1" spans="15:22">
      <c r="O55" s="587"/>
      <c r="P55" s="586" t="s">
        <v>189</v>
      </c>
      <c r="Q55" s="593"/>
      <c r="R55" s="594" t="s">
        <v>189</v>
      </c>
      <c r="S55" s="595"/>
      <c r="T55" s="596" t="s">
        <v>188</v>
      </c>
      <c r="U55" s="594" t="s">
        <v>188</v>
      </c>
      <c r="V55" s="595"/>
    </row>
    <row r="56" ht="18" customHeight="1" spans="15:22">
      <c r="O56" s="585" t="s">
        <v>183</v>
      </c>
      <c r="P56" s="586">
        <v>2264.94</v>
      </c>
      <c r="Q56" s="593"/>
      <c r="R56" s="594">
        <f ca="1">'平衡表（全厂）'!H36-'平衡表（全厂）'!H5-'平衡表（全厂）'!H6-'平衡表（全厂）'!H7-'平衡表（全厂）'!H8-'平衡表（全厂）'!H9-'平衡表（全厂）'!H10-'平衡表（全厂）'!H11-'平衡表（全厂）'!H14-'平衡表（全厂）'!H20-'平衡表（全厂）'!H22-'平衡表（全厂）'!H28-'平衡表（全厂）'!H29-'平衡表（全厂）'!H30-'平衡表（全厂）'!H31-'平衡表（全厂）'!H33-'平衡表（全厂）'!H34-'平衡表（全厂）'!H35</f>
        <v>1906.234</v>
      </c>
      <c r="S56" s="595"/>
      <c r="T56" s="596">
        <f>16722.549+2264.94+2.803+493.619+179.68</f>
        <v>19663.591</v>
      </c>
      <c r="U56" s="585">
        <f ca="1">'平衡表（全厂）'!H36-'平衡表（全厂）'!H8</f>
        <v>16414.114</v>
      </c>
      <c r="V56" s="585"/>
    </row>
    <row r="57" ht="18" customHeight="1" spans="15:22">
      <c r="O57" s="585" t="s">
        <v>185</v>
      </c>
      <c r="P57" s="586">
        <v>775.238</v>
      </c>
      <c r="Q57" s="593"/>
      <c r="R57" s="594">
        <f>'平衡表（全厂）'!J36-'平衡表（全厂）'!J5-'平衡表（全厂）'!J6-'平衡表（全厂）'!J7-'平衡表（全厂）'!J8-'平衡表（全厂）'!J9-'平衡表（全厂）'!J10-'平衡表（全厂）'!J11-'平衡表（全厂）'!J14-'平衡表（全厂）'!J20-'平衡表（全厂）'!J22-'平衡表（全厂）'!J28-'平衡表（全厂）'!J29-'平衡表（全厂）'!J30-'平衡表（全厂）'!J31-'平衡表（全厂）'!J33-'平衡表（全厂）'!J34-'平衡表（全厂）'!J35</f>
        <v>557.094000000001</v>
      </c>
      <c r="S57" s="595"/>
      <c r="T57" s="596">
        <f>6962.708+775.238+0.905+188.51+185.707</f>
        <v>8113.068</v>
      </c>
      <c r="U57" s="585">
        <f>'平衡表（全厂）'!J36-'平衡表（全厂）'!J8</f>
        <v>5315.6</v>
      </c>
      <c r="V57" s="585"/>
    </row>
    <row r="58" ht="13.5" spans="15:22">
      <c r="O58" s="585" t="s">
        <v>187</v>
      </c>
      <c r="P58" s="586">
        <v>15.269</v>
      </c>
      <c r="Q58" s="593"/>
      <c r="R58" s="594">
        <f>'平衡表（全厂）'!L36-'平衡表（全厂）'!L5-'平衡表（全厂）'!L6-'平衡表（全厂）'!L7-'平衡表（全厂）'!L8-'平衡表（全厂）'!L9-'平衡表（全厂）'!L10-'平衡表（全厂）'!L11-'平衡表（全厂）'!L14-'平衡表（全厂）'!L20-'平衡表（全厂）'!L22-'平衡表（全厂）'!L28-'平衡表（全厂）'!L29-'平衡表（全厂）'!L30-'平衡表（全厂）'!L31-'平衡表（全厂）'!L32-'平衡表（全厂）'!L33-'平衡表（全厂）'!L34-'平衡表（全厂）'!L35</f>
        <v>13.24</v>
      </c>
      <c r="S58" s="595"/>
      <c r="T58" s="596">
        <f>114.081+15.269+0.007+3.561+1.736</f>
        <v>134.654</v>
      </c>
      <c r="U58" s="585">
        <f>'平衡表（全厂）'!L36-'平衡表（全厂）'!L8</f>
        <v>115.413</v>
      </c>
      <c r="V58" s="585"/>
    </row>
    <row r="59" ht="13.5" spans="15:22">
      <c r="O59" s="585"/>
      <c r="P59" s="586"/>
      <c r="Q59" s="593"/>
      <c r="R59" s="594"/>
      <c r="S59" s="595"/>
      <c r="T59" s="597"/>
      <c r="U59" s="585"/>
      <c r="V59" s="585"/>
    </row>
    <row r="60" ht="13.5" spans="15:22">
      <c r="O60" s="585" t="s">
        <v>183</v>
      </c>
      <c r="P60" s="586">
        <f t="shared" ref="P60:P62" si="49">P52-P56</f>
        <v>0</v>
      </c>
      <c r="Q60" s="593"/>
      <c r="R60" s="594">
        <f ca="1" t="shared" ref="R60:U60" si="50">R52-R56</f>
        <v>0</v>
      </c>
      <c r="S60" s="595"/>
      <c r="T60" s="596">
        <f t="shared" si="50"/>
        <v>0</v>
      </c>
      <c r="U60" s="585">
        <f ca="1" t="shared" si="50"/>
        <v>0</v>
      </c>
      <c r="V60" s="585"/>
    </row>
    <row r="61" ht="13.5" spans="15:22">
      <c r="O61" s="585" t="s">
        <v>185</v>
      </c>
      <c r="P61" s="586">
        <f t="shared" si="49"/>
        <v>0</v>
      </c>
      <c r="Q61" s="593"/>
      <c r="R61" s="598">
        <f t="shared" ref="R61:U61" si="51">R53-R57</f>
        <v>0</v>
      </c>
      <c r="S61" s="599"/>
      <c r="T61" s="596">
        <f t="shared" si="51"/>
        <v>0</v>
      </c>
      <c r="U61" s="585">
        <f t="shared" si="51"/>
        <v>0</v>
      </c>
      <c r="V61" s="585"/>
    </row>
    <row r="62" ht="13.5" spans="15:22">
      <c r="O62" s="585" t="s">
        <v>187</v>
      </c>
      <c r="P62" s="586">
        <f t="shared" si="49"/>
        <v>0</v>
      </c>
      <c r="Q62" s="593"/>
      <c r="R62" s="594">
        <f t="shared" ref="R62:U62" si="52">R54-R58</f>
        <v>0</v>
      </c>
      <c r="S62" s="595"/>
      <c r="T62" s="596">
        <f t="shared" si="52"/>
        <v>0</v>
      </c>
      <c r="U62" s="585">
        <f t="shared" si="52"/>
        <v>0</v>
      </c>
      <c r="V62" s="585"/>
    </row>
    <row r="63" ht="20" customHeight="1" spans="20:20">
      <c r="T63" s="84"/>
    </row>
  </sheetData>
  <mergeCells count="81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X5"/>
    <mergeCell ref="I35:O35"/>
    <mergeCell ref="P35:Z35"/>
    <mergeCell ref="I38:O38"/>
    <mergeCell ref="I41:O41"/>
    <mergeCell ref="W41:Z41"/>
    <mergeCell ref="F46:H46"/>
    <mergeCell ref="N46:P46"/>
    <mergeCell ref="V46:X46"/>
    <mergeCell ref="F47:H47"/>
    <mergeCell ref="N47:P47"/>
    <mergeCell ref="V47:X47"/>
    <mergeCell ref="B48:Z48"/>
    <mergeCell ref="A49:Z49"/>
    <mergeCell ref="F50:H50"/>
    <mergeCell ref="J50:K50"/>
    <mergeCell ref="M50:N50"/>
    <mergeCell ref="P50:Q50"/>
    <mergeCell ref="S50:T50"/>
    <mergeCell ref="U50:V50"/>
    <mergeCell ref="W50:X50"/>
    <mergeCell ref="Y50:Z50"/>
    <mergeCell ref="P51:Q51"/>
    <mergeCell ref="R51:S51"/>
    <mergeCell ref="U51:V51"/>
    <mergeCell ref="P52:Q52"/>
    <mergeCell ref="R52:S52"/>
    <mergeCell ref="U52:V52"/>
    <mergeCell ref="P53:Q53"/>
    <mergeCell ref="R53:S53"/>
    <mergeCell ref="U53:V53"/>
    <mergeCell ref="P54:Q54"/>
    <mergeCell ref="R54:S54"/>
    <mergeCell ref="U54:V54"/>
    <mergeCell ref="P55:Q55"/>
    <mergeCell ref="R55:S55"/>
    <mergeCell ref="U55:V55"/>
    <mergeCell ref="P56:Q56"/>
    <mergeCell ref="R56:S56"/>
    <mergeCell ref="U56:V56"/>
    <mergeCell ref="P57:Q57"/>
    <mergeCell ref="R57:S57"/>
    <mergeCell ref="U57:V57"/>
    <mergeCell ref="P58:Q58"/>
    <mergeCell ref="R58:S58"/>
    <mergeCell ref="U58:V58"/>
    <mergeCell ref="U59:V59"/>
    <mergeCell ref="P60:Q60"/>
    <mergeCell ref="R60:S60"/>
    <mergeCell ref="U60:V60"/>
    <mergeCell ref="P61:Q61"/>
    <mergeCell ref="R61:S61"/>
    <mergeCell ref="U61:V61"/>
    <mergeCell ref="P62:Q62"/>
    <mergeCell ref="R62:S62"/>
    <mergeCell ref="U62:V62"/>
    <mergeCell ref="A2:A4"/>
    <mergeCell ref="B3:B4"/>
    <mergeCell ref="I3:I4"/>
    <mergeCell ref="P3:P4"/>
    <mergeCell ref="W3:W4"/>
    <mergeCell ref="A46:B47"/>
    <mergeCell ref="I46:J47"/>
    <mergeCell ref="K46:L47"/>
    <mergeCell ref="Q46:R47"/>
    <mergeCell ref="S46:T47"/>
    <mergeCell ref="Y46:Z47"/>
  </mergeCells>
  <pageMargins left="0.590277777777778" right="0.354166666666667" top="0.629166666666667" bottom="1" header="0.629166666666667" footer="0.5"/>
  <pageSetup paperSize="8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"/>
  <sheetViews>
    <sheetView showGridLines="0" zoomScale="70" zoomScaleNormal="70" workbookViewId="0">
      <pane xSplit="1" ySplit="5" topLeftCell="L12" activePane="bottomRight" state="frozen"/>
      <selection/>
      <selection pane="topRight"/>
      <selection pane="bottomLeft"/>
      <selection pane="bottomRight" activeCell="N29" sqref="N29:P29"/>
    </sheetView>
  </sheetViews>
  <sheetFormatPr defaultColWidth="9" defaultRowHeight="12.5"/>
  <cols>
    <col min="1" max="1" width="15.4454545454545" customWidth="1"/>
    <col min="2" max="2" width="12.0090909090909" customWidth="1"/>
    <col min="3" max="3" width="10.1090909090909" hidden="1" customWidth="1"/>
    <col min="4" max="4" width="11.5090909090909" customWidth="1"/>
    <col min="5" max="5" width="9.55454545454545" hidden="1" customWidth="1"/>
    <col min="6" max="6" width="10.9" customWidth="1"/>
    <col min="7" max="7" width="7.75454545454545" hidden="1" customWidth="1"/>
    <col min="8" max="8" width="9.25454545454545" customWidth="1"/>
    <col min="9" max="9" width="13.5363636363636" customWidth="1"/>
    <col min="10" max="10" width="8.68181818181818" customWidth="1"/>
    <col min="11" max="11" width="13.7363636363636" customWidth="1"/>
    <col min="12" max="12" width="10.5" customWidth="1"/>
    <col min="13" max="13" width="11.5090909090909" customWidth="1"/>
    <col min="14" max="14" width="8.18181818181818" customWidth="1"/>
    <col min="15" max="15" width="9.9" customWidth="1"/>
    <col min="16" max="16" width="13.0181818181818" customWidth="1"/>
    <col min="17" max="18" width="12.7363636363636" customWidth="1"/>
    <col min="19" max="19" width="10.7" customWidth="1"/>
    <col min="20" max="20" width="12.0181818181818" customWidth="1"/>
    <col min="21" max="21" width="8.47272727272727" customWidth="1"/>
    <col min="22" max="22" width="8.75454545454545" customWidth="1"/>
    <col min="23" max="23" width="13.0272727272727" customWidth="1"/>
    <col min="24" max="24" width="13.4272727272727" customWidth="1"/>
    <col min="25" max="25" width="13.2363636363636" customWidth="1"/>
    <col min="26" max="26" width="9.38181818181818" customWidth="1"/>
    <col min="28" max="28" width="13.1727272727273" customWidth="1"/>
    <col min="29" max="29" width="10.3818181818182"/>
    <col min="30" max="30" width="9.38181818181818"/>
  </cols>
  <sheetData>
    <row r="1" ht="38" customHeight="1" spans="1:26">
      <c r="A1" s="305" t="s">
        <v>210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</row>
    <row r="2" ht="17" customHeight="1" spans="1:26">
      <c r="A2" s="413" t="s">
        <v>129</v>
      </c>
      <c r="B2" s="413" t="s">
        <v>130</v>
      </c>
      <c r="C2" s="413"/>
      <c r="D2" s="413"/>
      <c r="E2" s="413"/>
      <c r="F2" s="413"/>
      <c r="G2" s="413"/>
      <c r="H2" s="413"/>
      <c r="I2" s="413" t="s">
        <v>211</v>
      </c>
      <c r="J2" s="413"/>
      <c r="K2" s="413"/>
      <c r="L2" s="413"/>
      <c r="M2" s="413"/>
      <c r="N2" s="413"/>
      <c r="O2" s="413"/>
      <c r="P2" s="413" t="s">
        <v>132</v>
      </c>
      <c r="Q2" s="413"/>
      <c r="R2" s="413"/>
      <c r="S2" s="413"/>
      <c r="T2" s="413"/>
      <c r="U2" s="413"/>
      <c r="V2" s="413"/>
      <c r="W2" s="413" t="s">
        <v>133</v>
      </c>
      <c r="X2" s="413"/>
      <c r="Y2" s="413"/>
      <c r="Z2" s="414"/>
    </row>
    <row r="3" ht="17" customHeight="1" spans="1:26">
      <c r="A3" s="414"/>
      <c r="B3" s="413" t="s">
        <v>212</v>
      </c>
      <c r="C3" s="413" t="s">
        <v>8</v>
      </c>
      <c r="D3" s="413"/>
      <c r="E3" s="413" t="s">
        <v>9</v>
      </c>
      <c r="F3" s="413"/>
      <c r="G3" s="413" t="s">
        <v>10</v>
      </c>
      <c r="H3" s="413"/>
      <c r="I3" s="413" t="s">
        <v>212</v>
      </c>
      <c r="J3" s="413" t="s">
        <v>8</v>
      </c>
      <c r="K3" s="413"/>
      <c r="L3" s="413" t="s">
        <v>9</v>
      </c>
      <c r="M3" s="413"/>
      <c r="N3" s="413" t="s">
        <v>10</v>
      </c>
      <c r="O3" s="413"/>
      <c r="P3" s="413" t="s">
        <v>212</v>
      </c>
      <c r="Q3" s="413" t="s">
        <v>8</v>
      </c>
      <c r="R3" s="413"/>
      <c r="S3" s="413" t="s">
        <v>9</v>
      </c>
      <c r="T3" s="413"/>
      <c r="U3" s="413" t="s">
        <v>10</v>
      </c>
      <c r="V3" s="413"/>
      <c r="W3" s="413" t="s">
        <v>212</v>
      </c>
      <c r="X3" s="413" t="s">
        <v>8</v>
      </c>
      <c r="Y3" s="413" t="s">
        <v>9</v>
      </c>
      <c r="Z3" s="413" t="s">
        <v>10</v>
      </c>
    </row>
    <row r="4" ht="27" customHeight="1" spans="1:28">
      <c r="A4" s="415"/>
      <c r="B4" s="26"/>
      <c r="C4" s="26" t="s">
        <v>136</v>
      </c>
      <c r="D4" s="26" t="s">
        <v>213</v>
      </c>
      <c r="E4" s="26" t="s">
        <v>13</v>
      </c>
      <c r="F4" s="26" t="s">
        <v>214</v>
      </c>
      <c r="G4" s="26" t="s">
        <v>13</v>
      </c>
      <c r="H4" s="26" t="s">
        <v>214</v>
      </c>
      <c r="I4" s="26"/>
      <c r="J4" s="26" t="s">
        <v>136</v>
      </c>
      <c r="K4" s="26" t="s">
        <v>213</v>
      </c>
      <c r="L4" s="26" t="s">
        <v>13</v>
      </c>
      <c r="M4" s="26" t="s">
        <v>214</v>
      </c>
      <c r="N4" s="26" t="s">
        <v>13</v>
      </c>
      <c r="O4" s="26" t="s">
        <v>214</v>
      </c>
      <c r="P4" s="26"/>
      <c r="Q4" s="26" t="s">
        <v>136</v>
      </c>
      <c r="R4" s="26" t="s">
        <v>213</v>
      </c>
      <c r="S4" s="26" t="s">
        <v>13</v>
      </c>
      <c r="T4" s="26" t="s">
        <v>214</v>
      </c>
      <c r="U4" s="26" t="s">
        <v>13</v>
      </c>
      <c r="V4" s="26" t="s">
        <v>214</v>
      </c>
      <c r="W4" s="26"/>
      <c r="X4" s="26" t="s">
        <v>213</v>
      </c>
      <c r="Y4" s="26" t="s">
        <v>214</v>
      </c>
      <c r="Z4" s="26" t="s">
        <v>214</v>
      </c>
      <c r="AB4" s="406"/>
    </row>
    <row r="5" ht="16" customHeight="1" spans="1:28">
      <c r="A5" s="416" t="s">
        <v>139</v>
      </c>
      <c r="B5" s="416"/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B5" s="407"/>
    </row>
    <row r="6" ht="16" customHeight="1" spans="1:29">
      <c r="A6" s="417" t="s">
        <v>59</v>
      </c>
      <c r="B6" s="418">
        <v>129.9</v>
      </c>
      <c r="C6" s="419">
        <v>99.52</v>
      </c>
      <c r="D6" s="420">
        <v>129.276</v>
      </c>
      <c r="E6" s="441">
        <v>258.56</v>
      </c>
      <c r="F6" s="420">
        <v>33.587</v>
      </c>
      <c r="G6" s="441">
        <v>8.37</v>
      </c>
      <c r="H6" s="420">
        <v>1.087</v>
      </c>
      <c r="I6" s="445">
        <f>'回收率（熔炼） '!W39</f>
        <v>26827.27</v>
      </c>
      <c r="J6" s="419">
        <f>K6/I6*100</f>
        <v>99.54</v>
      </c>
      <c r="K6" s="445">
        <f>'回收率（熔炼） '!X39</f>
        <v>26703.765</v>
      </c>
      <c r="L6" s="441">
        <f>M6/I6*1000</f>
        <v>333.33</v>
      </c>
      <c r="M6" s="445">
        <f>'回收率（熔炼） '!Y39</f>
        <v>8942.34</v>
      </c>
      <c r="N6" s="441">
        <f>O6/I6*1000</f>
        <v>7.49</v>
      </c>
      <c r="O6" s="445">
        <f>'回收率（熔炼） '!Z39</f>
        <v>201.046</v>
      </c>
      <c r="P6" s="418">
        <f>'平衡表（全厂）'!F45</f>
        <v>251.6</v>
      </c>
      <c r="Q6" s="428">
        <f t="shared" ref="Q6:Q13" si="0">R6/P6*100</f>
        <v>99.54</v>
      </c>
      <c r="R6" s="459">
        <f>'平衡表（全厂）'!H45</f>
        <v>250.443</v>
      </c>
      <c r="S6" s="428">
        <f>T6/P6*1000</f>
        <v>218.45</v>
      </c>
      <c r="T6" s="459">
        <f>'平衡表（全厂）'!J45</f>
        <v>54.962</v>
      </c>
      <c r="U6" s="428">
        <f>V6/P6*1000</f>
        <v>7.5</v>
      </c>
      <c r="V6" s="459">
        <f>'平衡表（全厂）'!L45</f>
        <v>1.887</v>
      </c>
      <c r="W6" s="418">
        <f>B6+I6-P6</f>
        <v>26705.57</v>
      </c>
      <c r="X6" s="418">
        <f t="shared" ref="X6:X10" si="1">D6+K6-R6</f>
        <v>26582.598</v>
      </c>
      <c r="Y6" s="418">
        <f t="shared" ref="Y6:Y10" si="2">F6+M6-T6</f>
        <v>8920.965</v>
      </c>
      <c r="Z6" s="418">
        <f>H6+O6-V6</f>
        <v>200.246</v>
      </c>
      <c r="AA6" s="347"/>
      <c r="AB6" s="347"/>
      <c r="AC6" s="470"/>
    </row>
    <row r="7" ht="16" customHeight="1" spans="1:26">
      <c r="A7" s="421" t="s">
        <v>143</v>
      </c>
      <c r="B7" s="422"/>
      <c r="C7" s="423"/>
      <c r="D7" s="424">
        <f t="shared" ref="D7:I7" si="3">SUM(D6:D6)</f>
        <v>129.276</v>
      </c>
      <c r="E7" s="424"/>
      <c r="F7" s="424">
        <f t="shared" si="3"/>
        <v>33.587</v>
      </c>
      <c r="G7" s="424"/>
      <c r="H7" s="424">
        <f t="shared" si="3"/>
        <v>1.087</v>
      </c>
      <c r="I7" s="424">
        <f t="shared" si="3"/>
        <v>26827.27</v>
      </c>
      <c r="J7" s="446"/>
      <c r="K7" s="433">
        <f t="shared" ref="K7:P7" si="4">SUM(K6:K6)</f>
        <v>26703.765</v>
      </c>
      <c r="L7" s="433"/>
      <c r="M7" s="433">
        <f t="shared" si="4"/>
        <v>8942.34</v>
      </c>
      <c r="N7" s="457"/>
      <c r="O7" s="433">
        <f t="shared" si="4"/>
        <v>201.046</v>
      </c>
      <c r="P7" s="424">
        <f t="shared" si="4"/>
        <v>251.6</v>
      </c>
      <c r="Q7" s="423"/>
      <c r="R7" s="424">
        <f t="shared" ref="R7:Z7" si="5">SUM(R6:R6)</f>
        <v>250.443</v>
      </c>
      <c r="S7" s="424"/>
      <c r="T7" s="424">
        <f t="shared" si="5"/>
        <v>54.962</v>
      </c>
      <c r="U7" s="424"/>
      <c r="V7" s="424">
        <f t="shared" si="5"/>
        <v>1.887</v>
      </c>
      <c r="W7" s="424">
        <f t="shared" si="5"/>
        <v>26705.57</v>
      </c>
      <c r="X7" s="424">
        <f t="shared" si="5"/>
        <v>26582.598</v>
      </c>
      <c r="Y7" s="424">
        <f t="shared" si="5"/>
        <v>8920.965</v>
      </c>
      <c r="Z7" s="424">
        <f t="shared" si="5"/>
        <v>200.246</v>
      </c>
    </row>
    <row r="8" ht="16" customHeight="1" spans="1:26">
      <c r="A8" s="425" t="s">
        <v>144</v>
      </c>
      <c r="B8" s="425"/>
      <c r="C8" s="425"/>
      <c r="D8" s="425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ht="16" customHeight="1" spans="1:28">
      <c r="A9" s="417" t="s">
        <v>57</v>
      </c>
      <c r="B9" s="426">
        <v>4216.98</v>
      </c>
      <c r="C9" s="419">
        <v>99.52</v>
      </c>
      <c r="D9" s="420">
        <v>4196.738</v>
      </c>
      <c r="E9" s="441">
        <v>258.56</v>
      </c>
      <c r="F9" s="420">
        <v>1090.342</v>
      </c>
      <c r="G9" s="441">
        <v>8.37</v>
      </c>
      <c r="H9" s="420">
        <v>35.296</v>
      </c>
      <c r="I9" s="447"/>
      <c r="J9" s="447"/>
      <c r="K9" s="418"/>
      <c r="L9" s="418"/>
      <c r="M9" s="418"/>
      <c r="N9" s="418"/>
      <c r="O9" s="418"/>
      <c r="P9" s="447">
        <f>'平衡表（全厂）'!F43</f>
        <v>3511.18</v>
      </c>
      <c r="Q9" s="428">
        <f t="shared" si="0"/>
        <v>99.54</v>
      </c>
      <c r="R9" s="447">
        <f>'平衡表（全厂）'!H43</f>
        <v>3495.029</v>
      </c>
      <c r="S9" s="428">
        <f t="shared" ref="S9:S15" si="6">T9/P9*1000</f>
        <v>218.45</v>
      </c>
      <c r="T9" s="447">
        <f>'平衡表（全厂）'!J43</f>
        <v>767.017</v>
      </c>
      <c r="U9" s="428">
        <f t="shared" ref="U9:U14" si="7">V9/P9*1000</f>
        <v>7.5</v>
      </c>
      <c r="V9" s="447">
        <f>'平衡表（全厂）'!L43</f>
        <v>26.334</v>
      </c>
      <c r="W9" s="461">
        <f>B9+I9-P9</f>
        <v>705.8</v>
      </c>
      <c r="X9" s="461">
        <f t="shared" si="1"/>
        <v>701.709</v>
      </c>
      <c r="Y9" s="461">
        <f t="shared" si="2"/>
        <v>323.325</v>
      </c>
      <c r="Z9" s="437">
        <f>H9+O9-V9</f>
        <v>8.962</v>
      </c>
      <c r="AB9" s="407"/>
    </row>
    <row r="10" ht="16" customHeight="1" spans="1:28">
      <c r="A10" s="417" t="s">
        <v>58</v>
      </c>
      <c r="B10" s="426">
        <v>3820.57</v>
      </c>
      <c r="C10" s="419">
        <v>99.52</v>
      </c>
      <c r="D10" s="420">
        <v>3802.231</v>
      </c>
      <c r="E10" s="441">
        <v>258.56</v>
      </c>
      <c r="F10" s="420">
        <v>987.847</v>
      </c>
      <c r="G10" s="441">
        <v>8.37</v>
      </c>
      <c r="H10" s="420">
        <v>31.978</v>
      </c>
      <c r="I10" s="447"/>
      <c r="J10" s="447"/>
      <c r="K10" s="418"/>
      <c r="L10" s="418"/>
      <c r="M10" s="418"/>
      <c r="N10" s="418"/>
      <c r="O10" s="418"/>
      <c r="P10" s="447">
        <f>'平衡表（全厂）'!F44</f>
        <v>5248.4</v>
      </c>
      <c r="Q10" s="428">
        <f t="shared" si="0"/>
        <v>99.54</v>
      </c>
      <c r="R10" s="447">
        <f>'平衡表（全厂）'!H44</f>
        <v>5224.257</v>
      </c>
      <c r="S10" s="428">
        <f t="shared" si="6"/>
        <v>218.45</v>
      </c>
      <c r="T10" s="447">
        <f>'平衡表（全厂）'!J44</f>
        <v>1146.513</v>
      </c>
      <c r="U10" s="428">
        <f t="shared" si="7"/>
        <v>7.5</v>
      </c>
      <c r="V10" s="447">
        <f>'平衡表（全厂）'!L44</f>
        <v>39.363</v>
      </c>
      <c r="W10" s="461">
        <f t="shared" ref="W10:W15" si="8">B10+I10-P10</f>
        <v>-1427.83</v>
      </c>
      <c r="X10" s="461">
        <f t="shared" si="1"/>
        <v>-1422.026</v>
      </c>
      <c r="Y10" s="461">
        <f t="shared" si="2"/>
        <v>-158.666</v>
      </c>
      <c r="Z10" s="437">
        <f t="shared" ref="Z10:Z15" si="9">H10+O10-V10</f>
        <v>-7.385</v>
      </c>
      <c r="AB10" s="407"/>
    </row>
    <row r="11" ht="16" customHeight="1" spans="1:29">
      <c r="A11" s="427" t="s">
        <v>60</v>
      </c>
      <c r="B11" s="428">
        <v>22.11</v>
      </c>
      <c r="C11" s="419">
        <v>16.74</v>
      </c>
      <c r="D11" s="420">
        <v>3.701</v>
      </c>
      <c r="E11" s="441">
        <v>43719.99</v>
      </c>
      <c r="F11" s="420">
        <v>966.649</v>
      </c>
      <c r="G11" s="441">
        <v>1560.02</v>
      </c>
      <c r="H11" s="420">
        <v>34.492</v>
      </c>
      <c r="I11" s="419"/>
      <c r="J11" s="419"/>
      <c r="K11" s="445"/>
      <c r="L11" s="445"/>
      <c r="M11" s="445"/>
      <c r="N11" s="445"/>
      <c r="O11" s="445"/>
      <c r="P11" s="418">
        <f>'平衡表（全厂）'!F47</f>
        <v>23.52</v>
      </c>
      <c r="Q11" s="428">
        <f t="shared" si="0"/>
        <v>13.84</v>
      </c>
      <c r="R11" s="459">
        <f>'平衡表（全厂）'!H47</f>
        <v>3.255</v>
      </c>
      <c r="S11" s="428">
        <f t="shared" si="6"/>
        <v>33290.01</v>
      </c>
      <c r="T11" s="459">
        <f>'平衡表（全厂）'!J47</f>
        <v>782.981</v>
      </c>
      <c r="U11" s="423">
        <f t="shared" si="7"/>
        <v>1394.98</v>
      </c>
      <c r="V11" s="459">
        <f>'平衡表（全厂）'!L47</f>
        <v>32.81</v>
      </c>
      <c r="W11" s="461">
        <f t="shared" si="8"/>
        <v>-1.41</v>
      </c>
      <c r="X11" s="461">
        <f t="shared" ref="X10:X15" si="10">D11+K11-R11</f>
        <v>0.446</v>
      </c>
      <c r="Y11" s="461">
        <f t="shared" ref="Y10:Y15" si="11">F11+M11-T11</f>
        <v>183.668</v>
      </c>
      <c r="Z11" s="437">
        <f t="shared" si="9"/>
        <v>1.682</v>
      </c>
      <c r="AA11" s="463"/>
      <c r="AB11" s="464"/>
      <c r="AC11" s="471"/>
    </row>
    <row r="12" ht="16" customHeight="1" spans="1:29">
      <c r="A12" s="427" t="s">
        <v>61</v>
      </c>
      <c r="B12" s="428">
        <v>22.48</v>
      </c>
      <c r="C12" s="419">
        <v>16.63</v>
      </c>
      <c r="D12" s="420">
        <v>3.738</v>
      </c>
      <c r="E12" s="441">
        <v>46139.99</v>
      </c>
      <c r="F12" s="420">
        <v>1037.227</v>
      </c>
      <c r="G12" s="441">
        <v>1579.98</v>
      </c>
      <c r="H12" s="420">
        <v>35.518</v>
      </c>
      <c r="I12" s="419"/>
      <c r="J12" s="419"/>
      <c r="K12" s="511"/>
      <c r="L12" s="445"/>
      <c r="M12" s="445"/>
      <c r="N12" s="445"/>
      <c r="O12" s="445"/>
      <c r="P12" s="418">
        <f>'平衡表（全厂）'!F48</f>
        <v>21.41</v>
      </c>
      <c r="Q12" s="428">
        <f t="shared" si="0"/>
        <v>14.29</v>
      </c>
      <c r="R12" s="459">
        <f>'平衡表（全厂）'!H48</f>
        <v>3.059</v>
      </c>
      <c r="S12" s="428">
        <f t="shared" si="6"/>
        <v>32870.01</v>
      </c>
      <c r="T12" s="459">
        <f>'平衡表（全厂）'!J48</f>
        <v>703.747</v>
      </c>
      <c r="U12" s="423">
        <f t="shared" si="7"/>
        <v>1365.02</v>
      </c>
      <c r="V12" s="459">
        <f>'平衡表（全厂）'!L48</f>
        <v>29.225</v>
      </c>
      <c r="W12" s="461">
        <f t="shared" si="8"/>
        <v>1.07</v>
      </c>
      <c r="X12" s="461">
        <f t="shared" si="10"/>
        <v>0.679</v>
      </c>
      <c r="Y12" s="461">
        <f t="shared" si="11"/>
        <v>333.48</v>
      </c>
      <c r="Z12" s="437">
        <f t="shared" si="9"/>
        <v>6.293</v>
      </c>
      <c r="AA12" s="463"/>
      <c r="AB12" s="464"/>
      <c r="AC12" s="471"/>
    </row>
    <row r="13" ht="16" customHeight="1" spans="1:29">
      <c r="A13" s="429" t="s">
        <v>62</v>
      </c>
      <c r="B13" s="428">
        <v>2892.48</v>
      </c>
      <c r="C13" s="419">
        <v>100</v>
      </c>
      <c r="D13" s="420">
        <v>2892.399</v>
      </c>
      <c r="E13" s="441">
        <v>5.62</v>
      </c>
      <c r="F13" s="420">
        <v>16.256</v>
      </c>
      <c r="G13" s="441">
        <v>0</v>
      </c>
      <c r="H13" s="420">
        <v>0</v>
      </c>
      <c r="I13" s="419"/>
      <c r="J13" s="419"/>
      <c r="K13" s="445"/>
      <c r="L13" s="445"/>
      <c r="M13" s="445"/>
      <c r="N13" s="445"/>
      <c r="O13" s="445"/>
      <c r="P13" s="418">
        <f>'平衡表（全厂）'!F49</f>
        <v>1882.614</v>
      </c>
      <c r="Q13" s="428">
        <f t="shared" si="0"/>
        <v>100</v>
      </c>
      <c r="R13" s="459">
        <f>'平衡表（全厂）'!H49</f>
        <v>1882.561</v>
      </c>
      <c r="S13" s="428">
        <f t="shared" si="6"/>
        <v>6.02</v>
      </c>
      <c r="T13" s="459">
        <f>'平衡表（全厂）'!J49</f>
        <v>11.333</v>
      </c>
      <c r="U13" s="423">
        <f t="shared" si="7"/>
        <v>0</v>
      </c>
      <c r="V13" s="459">
        <f>'平衡表（全厂）'!L49</f>
        <v>0</v>
      </c>
      <c r="W13" s="461">
        <f t="shared" si="8"/>
        <v>1009.866</v>
      </c>
      <c r="X13" s="461">
        <f t="shared" si="10"/>
        <v>1009.838</v>
      </c>
      <c r="Y13" s="461">
        <f t="shared" si="11"/>
        <v>4.923</v>
      </c>
      <c r="Z13" s="437">
        <f t="shared" si="9"/>
        <v>0</v>
      </c>
      <c r="AA13" s="463"/>
      <c r="AB13" s="464"/>
      <c r="AC13" s="471"/>
    </row>
    <row r="14" ht="16" customHeight="1" spans="1:30">
      <c r="A14" s="429" t="s">
        <v>64</v>
      </c>
      <c r="B14" s="427">
        <v>8608</v>
      </c>
      <c r="C14" s="419">
        <v>47.7</v>
      </c>
      <c r="D14" s="420">
        <v>410.635</v>
      </c>
      <c r="E14" s="441">
        <v>0</v>
      </c>
      <c r="F14" s="420">
        <v>0</v>
      </c>
      <c r="G14" s="441">
        <v>0</v>
      </c>
      <c r="H14" s="420">
        <v>0</v>
      </c>
      <c r="I14" s="419"/>
      <c r="J14" s="419"/>
      <c r="K14" s="445"/>
      <c r="L14" s="445"/>
      <c r="M14" s="445"/>
      <c r="N14" s="445"/>
      <c r="O14" s="445"/>
      <c r="P14" s="428">
        <f>'平衡表（全厂）'!F51</f>
        <v>8270</v>
      </c>
      <c r="Q14" s="428">
        <f>R14/P14*1000</f>
        <v>48.52</v>
      </c>
      <c r="R14" s="459">
        <f>'平衡表（全厂）'!H51</f>
        <v>401.249</v>
      </c>
      <c r="S14" s="428">
        <f t="shared" si="6"/>
        <v>0</v>
      </c>
      <c r="T14" s="459">
        <v>0</v>
      </c>
      <c r="U14" s="428">
        <f t="shared" si="7"/>
        <v>0</v>
      </c>
      <c r="V14" s="459">
        <v>0</v>
      </c>
      <c r="W14" s="461">
        <f t="shared" si="8"/>
        <v>338</v>
      </c>
      <c r="X14" s="461">
        <f t="shared" si="10"/>
        <v>9.386</v>
      </c>
      <c r="Y14" s="461">
        <f t="shared" si="11"/>
        <v>0</v>
      </c>
      <c r="Z14" s="437">
        <f t="shared" si="9"/>
        <v>0</v>
      </c>
      <c r="AA14" s="463"/>
      <c r="AB14" s="463"/>
      <c r="AC14" s="471"/>
      <c r="AD14" s="472"/>
    </row>
    <row r="15" ht="16" customHeight="1" spans="1:29">
      <c r="A15" s="430" t="s">
        <v>65</v>
      </c>
      <c r="B15" s="418">
        <v>44.63</v>
      </c>
      <c r="C15" s="419">
        <v>100</v>
      </c>
      <c r="D15" s="420">
        <v>44.63</v>
      </c>
      <c r="E15" s="441">
        <v>5.62</v>
      </c>
      <c r="F15" s="420">
        <v>0.251</v>
      </c>
      <c r="G15" s="441"/>
      <c r="H15" s="420">
        <v>0</v>
      </c>
      <c r="I15" s="419"/>
      <c r="J15" s="419"/>
      <c r="K15" s="445"/>
      <c r="L15" s="445"/>
      <c r="M15" s="445"/>
      <c r="N15" s="445"/>
      <c r="O15" s="445"/>
      <c r="P15" s="418">
        <f>'平衡表（全厂）'!F53</f>
        <v>88.23</v>
      </c>
      <c r="Q15" s="428">
        <f ca="1" t="shared" ref="Q15:Q20" si="12">R15/P15*100</f>
        <v>100</v>
      </c>
      <c r="R15" s="459">
        <f ca="1">'平衡表（全厂）'!H53</f>
        <v>88.23</v>
      </c>
      <c r="S15" s="428">
        <f t="shared" si="6"/>
        <v>6.02</v>
      </c>
      <c r="T15" s="459">
        <f>'平衡表（全厂）'!J53</f>
        <v>0.531</v>
      </c>
      <c r="U15" s="428"/>
      <c r="V15" s="459">
        <v>0</v>
      </c>
      <c r="W15" s="461">
        <f t="shared" si="8"/>
        <v>-43.6</v>
      </c>
      <c r="X15" s="461">
        <f ca="1" t="shared" si="10"/>
        <v>-43.6</v>
      </c>
      <c r="Y15" s="461">
        <f t="shared" si="11"/>
        <v>-0.28</v>
      </c>
      <c r="Z15" s="437">
        <f t="shared" si="9"/>
        <v>0</v>
      </c>
      <c r="AA15" s="463"/>
      <c r="AB15" s="464"/>
      <c r="AC15" s="471"/>
    </row>
    <row r="16" ht="16" customHeight="1" spans="1:29">
      <c r="A16" s="431" t="s">
        <v>215</v>
      </c>
      <c r="B16" s="432"/>
      <c r="C16" s="432"/>
      <c r="D16" s="433">
        <f t="shared" ref="D16:H16" si="13">SUM(D9:D15)</f>
        <v>11354.072</v>
      </c>
      <c r="E16" s="433"/>
      <c r="F16" s="433">
        <f t="shared" si="13"/>
        <v>4098.572</v>
      </c>
      <c r="G16" s="433"/>
      <c r="H16" s="433">
        <f t="shared" si="13"/>
        <v>137.284</v>
      </c>
      <c r="I16" s="432"/>
      <c r="J16" s="432"/>
      <c r="K16" s="448"/>
      <c r="L16" s="448"/>
      <c r="M16" s="448"/>
      <c r="N16" s="448"/>
      <c r="O16" s="448"/>
      <c r="P16" s="423"/>
      <c r="Q16" s="460"/>
      <c r="R16" s="433">
        <f ca="1" t="shared" ref="R16:V16" si="14">SUM(R9:R15)</f>
        <v>11097.64</v>
      </c>
      <c r="S16" s="433"/>
      <c r="T16" s="433">
        <f t="shared" si="14"/>
        <v>3412.122</v>
      </c>
      <c r="U16" s="433"/>
      <c r="V16" s="433">
        <f t="shared" si="14"/>
        <v>127.732</v>
      </c>
      <c r="W16" s="461"/>
      <c r="X16" s="340">
        <f ca="1" t="shared" ref="X16:Z16" si="15">SUM(X9:X15)</f>
        <v>256.432</v>
      </c>
      <c r="Y16" s="340">
        <f t="shared" si="15"/>
        <v>686.45</v>
      </c>
      <c r="Z16" s="340">
        <f t="shared" si="15"/>
        <v>9.552</v>
      </c>
      <c r="AA16" s="465"/>
      <c r="AB16" s="466"/>
      <c r="AC16" s="473"/>
    </row>
    <row r="17" ht="16" customHeight="1" spans="1:29">
      <c r="A17" s="434" t="s">
        <v>151</v>
      </c>
      <c r="B17" s="435"/>
      <c r="C17" s="435"/>
      <c r="D17" s="435"/>
      <c r="E17" s="435"/>
      <c r="F17" s="435"/>
      <c r="G17" s="435"/>
      <c r="H17" s="442"/>
      <c r="I17" s="449" t="s">
        <v>216</v>
      </c>
      <c r="J17" s="450"/>
      <c r="K17" s="450"/>
      <c r="L17" s="450"/>
      <c r="M17" s="450"/>
      <c r="N17" s="450"/>
      <c r="O17" s="458"/>
      <c r="P17" s="449"/>
      <c r="Q17" s="450"/>
      <c r="R17" s="450"/>
      <c r="S17" s="450"/>
      <c r="T17" s="450"/>
      <c r="U17" s="450"/>
      <c r="V17" s="458"/>
      <c r="W17" s="449" t="s">
        <v>217</v>
      </c>
      <c r="X17" s="450"/>
      <c r="Y17" s="450"/>
      <c r="Z17" s="458"/>
      <c r="AA17" s="467"/>
      <c r="AB17" s="468"/>
      <c r="AC17" s="474"/>
    </row>
    <row r="18" ht="16" customHeight="1" spans="1:29">
      <c r="A18" s="419" t="s">
        <v>41</v>
      </c>
      <c r="B18" s="419">
        <v>324.7</v>
      </c>
      <c r="C18" s="419">
        <v>99.52</v>
      </c>
      <c r="D18" s="420">
        <v>323.141</v>
      </c>
      <c r="E18" s="441">
        <v>258.56</v>
      </c>
      <c r="F18" s="420">
        <v>83.954</v>
      </c>
      <c r="G18" s="441">
        <v>7.18</v>
      </c>
      <c r="H18" s="420">
        <v>2.331</v>
      </c>
      <c r="I18" s="419">
        <v>3374.08</v>
      </c>
      <c r="J18" s="428">
        <f>'平衡表（全厂）'!G46</f>
        <v>99.54</v>
      </c>
      <c r="K18" s="445">
        <f t="shared" ref="K18:K22" si="16">I18*J18/100</f>
        <v>3358.559</v>
      </c>
      <c r="L18" s="419">
        <f>'平衡表（全厂）'!I46</f>
        <v>218.45</v>
      </c>
      <c r="M18" s="445">
        <f>I18*L18/1000</f>
        <v>737.068</v>
      </c>
      <c r="N18" s="432">
        <f>'平衡表（全厂）'!K46</f>
        <v>7.5</v>
      </c>
      <c r="O18" s="445">
        <f>I18*N18/1000</f>
        <v>25.306</v>
      </c>
      <c r="P18" s="418">
        <f>'平衡表（全厂）'!F46</f>
        <v>135.4</v>
      </c>
      <c r="Q18" s="453">
        <f t="shared" si="12"/>
        <v>99.54</v>
      </c>
      <c r="R18" s="420">
        <f>'平衡表（全厂）'!H46</f>
        <v>134.777</v>
      </c>
      <c r="S18" s="441">
        <f>T18/P18*1000</f>
        <v>218.45</v>
      </c>
      <c r="T18" s="420">
        <f>'平衡表（全厂）'!J46</f>
        <v>29.578</v>
      </c>
      <c r="U18" s="441">
        <f>V18/P18*1000</f>
        <v>7.5</v>
      </c>
      <c r="V18" s="420">
        <f>'平衡表（全厂）'!L46</f>
        <v>1.016</v>
      </c>
      <c r="W18" s="437">
        <f t="shared" ref="W18:W22" si="17">B18+I18-P18</f>
        <v>3563.38</v>
      </c>
      <c r="X18" s="437">
        <f t="shared" ref="X18:X22" si="18">D18+K18-R18</f>
        <v>3546.923</v>
      </c>
      <c r="Y18" s="437">
        <f t="shared" ref="Y18:Y22" si="19">F18+M18-T18</f>
        <v>791.444</v>
      </c>
      <c r="Z18" s="437">
        <f t="shared" ref="Z18:Z22" si="20">H18+O18-V18</f>
        <v>26.621</v>
      </c>
      <c r="AA18" s="467"/>
      <c r="AB18" s="468"/>
      <c r="AC18" s="474"/>
    </row>
    <row r="19" ht="16" customHeight="1" spans="1:29">
      <c r="A19" s="419" t="s">
        <v>218</v>
      </c>
      <c r="B19" s="419">
        <v>0</v>
      </c>
      <c r="C19" s="419"/>
      <c r="D19" s="420">
        <v>0</v>
      </c>
      <c r="E19" s="441"/>
      <c r="F19" s="420"/>
      <c r="G19" s="441"/>
      <c r="H19" s="420"/>
      <c r="I19" s="419">
        <v>14.84</v>
      </c>
      <c r="J19" s="428">
        <f ca="1">J25</f>
        <v>100</v>
      </c>
      <c r="K19" s="445">
        <f ca="1" t="shared" si="16"/>
        <v>14.84</v>
      </c>
      <c r="L19" s="419"/>
      <c r="M19" s="445"/>
      <c r="N19" s="432"/>
      <c r="O19" s="445"/>
      <c r="P19" s="418">
        <v>0</v>
      </c>
      <c r="Q19" s="453"/>
      <c r="R19" s="420">
        <v>0</v>
      </c>
      <c r="S19" s="441"/>
      <c r="T19" s="420"/>
      <c r="U19" s="441"/>
      <c r="V19" s="420"/>
      <c r="W19" s="437">
        <f t="shared" si="17"/>
        <v>14.84</v>
      </c>
      <c r="X19" s="453">
        <f ca="1" t="shared" si="18"/>
        <v>14.84</v>
      </c>
      <c r="Y19" s="437">
        <f t="shared" si="19"/>
        <v>0</v>
      </c>
      <c r="Z19" s="437">
        <f t="shared" si="20"/>
        <v>0</v>
      </c>
      <c r="AA19" s="467"/>
      <c r="AB19" s="468"/>
      <c r="AC19" s="474"/>
    </row>
    <row r="20" ht="16" customHeight="1" spans="1:30">
      <c r="A20" s="427" t="s">
        <v>63</v>
      </c>
      <c r="B20" s="418">
        <v>297.174</v>
      </c>
      <c r="C20" s="419">
        <v>17.44</v>
      </c>
      <c r="D20" s="420">
        <v>51.823</v>
      </c>
      <c r="E20" s="441">
        <v>68362.68</v>
      </c>
      <c r="F20" s="420">
        <v>20315.61</v>
      </c>
      <c r="G20" s="441">
        <v>1712.47</v>
      </c>
      <c r="H20" s="443">
        <v>508.903</v>
      </c>
      <c r="I20" s="445">
        <f>P20+W20-B20</f>
        <v>125.726</v>
      </c>
      <c r="J20" s="419">
        <f ca="1" t="shared" ref="J20:J27" si="21">K20/I20*100</f>
        <v>14.12</v>
      </c>
      <c r="K20" s="445">
        <f ca="1">R20+X20-D20</f>
        <v>17.748</v>
      </c>
      <c r="L20" s="432">
        <f t="shared" ref="L20:L27" si="22">M20/I20*1000</f>
        <v>69377.5</v>
      </c>
      <c r="M20" s="445">
        <v>8722.555</v>
      </c>
      <c r="N20" s="432">
        <f>O20/I20*1000</f>
        <v>1449.48</v>
      </c>
      <c r="O20" s="445">
        <v>182.237</v>
      </c>
      <c r="P20" s="418">
        <f>'平衡表（全厂）'!F50</f>
        <v>422.9</v>
      </c>
      <c r="Q20" s="428">
        <f t="shared" si="12"/>
        <v>16.45</v>
      </c>
      <c r="R20" s="459">
        <f>'平衡表（全厂）'!H50</f>
        <v>69.571</v>
      </c>
      <c r="S20" s="423">
        <f>T20/P20*1000</f>
        <v>68664.38</v>
      </c>
      <c r="T20" s="459">
        <f>'平衡表（全厂）'!J50</f>
        <v>29038.165</v>
      </c>
      <c r="U20" s="423">
        <f>V20/P20*1000</f>
        <v>1634.29</v>
      </c>
      <c r="V20" s="459">
        <f>'平衡表（全厂）'!L50</f>
        <v>691.14</v>
      </c>
      <c r="W20" s="462">
        <v>0</v>
      </c>
      <c r="X20" s="453">
        <v>0</v>
      </c>
      <c r="Y20" s="437">
        <v>0</v>
      </c>
      <c r="Z20" s="437">
        <v>0</v>
      </c>
      <c r="AA20" s="463"/>
      <c r="AB20" s="463"/>
      <c r="AC20" s="471"/>
      <c r="AD20" s="472"/>
    </row>
    <row r="21" ht="16" customHeight="1" spans="1:30">
      <c r="A21" s="427" t="s">
        <v>69</v>
      </c>
      <c r="B21" s="418">
        <v>0</v>
      </c>
      <c r="C21" s="419"/>
      <c r="D21" s="420">
        <v>0</v>
      </c>
      <c r="E21" s="441"/>
      <c r="F21" s="420">
        <v>0</v>
      </c>
      <c r="G21" s="441"/>
      <c r="H21" s="443">
        <v>0</v>
      </c>
      <c r="I21" s="445">
        <v>41.24</v>
      </c>
      <c r="J21" s="419">
        <f ca="1" t="shared" si="21"/>
        <v>98.55</v>
      </c>
      <c r="K21" s="445">
        <v>40.642</v>
      </c>
      <c r="L21" s="432">
        <f t="shared" si="22"/>
        <v>2.62</v>
      </c>
      <c r="M21" s="445">
        <v>0.108</v>
      </c>
      <c r="N21" s="432"/>
      <c r="O21" s="445">
        <v>0</v>
      </c>
      <c r="P21" s="418">
        <f>'平衡表（全厂）'!F52</f>
        <v>0</v>
      </c>
      <c r="Q21" s="428"/>
      <c r="R21" s="459">
        <f>'平衡表（全厂）'!H52</f>
        <v>0</v>
      </c>
      <c r="S21" s="423"/>
      <c r="T21" s="459">
        <f>'平衡表（全厂）'!J52</f>
        <v>0</v>
      </c>
      <c r="U21" s="423"/>
      <c r="V21" s="459">
        <f>'平衡表（全厂）'!L52</f>
        <v>0</v>
      </c>
      <c r="W21" s="437">
        <f t="shared" si="17"/>
        <v>41.24</v>
      </c>
      <c r="X21" s="453">
        <f t="shared" si="18"/>
        <v>40.64</v>
      </c>
      <c r="Y21" s="437">
        <f t="shared" si="19"/>
        <v>0.108</v>
      </c>
      <c r="Z21" s="437">
        <f t="shared" si="20"/>
        <v>0</v>
      </c>
      <c r="AA21" s="463"/>
      <c r="AB21" s="463"/>
      <c r="AC21" s="471"/>
      <c r="AD21" s="472"/>
    </row>
    <row r="22" ht="16" customHeight="1" spans="1:30">
      <c r="A22" s="427" t="s">
        <v>194</v>
      </c>
      <c r="B22" s="418">
        <v>0</v>
      </c>
      <c r="C22" s="419"/>
      <c r="D22" s="420">
        <v>0</v>
      </c>
      <c r="E22" s="441"/>
      <c r="F22" s="420">
        <v>0</v>
      </c>
      <c r="G22" s="441"/>
      <c r="H22" s="443">
        <v>0</v>
      </c>
      <c r="I22" s="445">
        <v>8.6</v>
      </c>
      <c r="J22" s="419">
        <f ca="1">J25</f>
        <v>100</v>
      </c>
      <c r="K22" s="445">
        <f ca="1" t="shared" si="16"/>
        <v>8.6</v>
      </c>
      <c r="L22" s="432">
        <f>L25</f>
        <v>6.02</v>
      </c>
      <c r="M22" s="445">
        <f>I22*L22/1000</f>
        <v>0.052</v>
      </c>
      <c r="N22" s="432"/>
      <c r="O22" s="445"/>
      <c r="P22" s="418">
        <v>0</v>
      </c>
      <c r="Q22" s="428"/>
      <c r="R22" s="459">
        <v>0</v>
      </c>
      <c r="S22" s="423"/>
      <c r="T22" s="459">
        <v>0</v>
      </c>
      <c r="U22" s="423"/>
      <c r="V22" s="459">
        <v>0</v>
      </c>
      <c r="W22" s="437">
        <f t="shared" si="17"/>
        <v>8.6</v>
      </c>
      <c r="X22" s="437">
        <f ca="1" t="shared" si="18"/>
        <v>8.6</v>
      </c>
      <c r="Y22" s="437">
        <f t="shared" si="19"/>
        <v>0.052</v>
      </c>
      <c r="Z22" s="437">
        <f t="shared" si="20"/>
        <v>0</v>
      </c>
      <c r="AA22" s="463"/>
      <c r="AB22" s="463"/>
      <c r="AC22" s="471"/>
      <c r="AD22" s="472"/>
    </row>
    <row r="23" ht="16" customHeight="1" spans="1:29">
      <c r="A23" s="431" t="s">
        <v>215</v>
      </c>
      <c r="B23" s="432"/>
      <c r="C23" s="432"/>
      <c r="D23" s="433">
        <f t="shared" ref="D23:H23" si="23">SUM(D18:D22)</f>
        <v>374.964</v>
      </c>
      <c r="E23" s="433"/>
      <c r="F23" s="433">
        <f t="shared" si="23"/>
        <v>20399.564</v>
      </c>
      <c r="G23" s="433"/>
      <c r="H23" s="433">
        <f t="shared" si="23"/>
        <v>511.234</v>
      </c>
      <c r="I23" s="432"/>
      <c r="J23" s="432"/>
      <c r="K23" s="448">
        <f ca="1" t="shared" ref="K23:O23" si="24">SUM(K18:K22)</f>
        <v>3440.389</v>
      </c>
      <c r="L23" s="448"/>
      <c r="M23" s="448">
        <f ca="1" t="shared" si="24"/>
        <v>9459.783</v>
      </c>
      <c r="N23" s="448"/>
      <c r="O23" s="448">
        <f ca="1" t="shared" si="24"/>
        <v>207.543</v>
      </c>
      <c r="P23" s="423"/>
      <c r="Q23" s="460"/>
      <c r="R23" s="433">
        <f t="shared" ref="R23:V23" si="25">SUM(R18:R22)</f>
        <v>204.348</v>
      </c>
      <c r="S23" s="433"/>
      <c r="T23" s="433">
        <f t="shared" si="25"/>
        <v>29067.743</v>
      </c>
      <c r="U23" s="433"/>
      <c r="V23" s="433">
        <f t="shared" si="25"/>
        <v>692.156</v>
      </c>
      <c r="W23" s="340"/>
      <c r="X23" s="340">
        <f ca="1" t="shared" ref="X23:Z23" si="26">SUM(X18:X22)</f>
        <v>3611.003</v>
      </c>
      <c r="Y23" s="340">
        <f t="shared" si="26"/>
        <v>791.604</v>
      </c>
      <c r="Z23" s="340">
        <f t="shared" si="26"/>
        <v>26.621</v>
      </c>
      <c r="AA23" s="465"/>
      <c r="AB23" s="466"/>
      <c r="AC23" s="473"/>
    </row>
    <row r="24" ht="16" customHeight="1" spans="1:29">
      <c r="A24" s="436" t="s">
        <v>154</v>
      </c>
      <c r="B24" s="436"/>
      <c r="C24" s="436"/>
      <c r="D24" s="436"/>
      <c r="E24" s="436"/>
      <c r="F24" s="436"/>
      <c r="G24" s="436"/>
      <c r="H24" s="436"/>
      <c r="I24" s="449" t="s">
        <v>196</v>
      </c>
      <c r="J24" s="450"/>
      <c r="K24" s="450"/>
      <c r="L24" s="450"/>
      <c r="M24" s="450"/>
      <c r="N24" s="450"/>
      <c r="O24" s="458"/>
      <c r="P24" s="436"/>
      <c r="Q24" s="436"/>
      <c r="R24" s="436"/>
      <c r="S24" s="436"/>
      <c r="T24" s="436"/>
      <c r="U24" s="436"/>
      <c r="V24" s="436"/>
      <c r="W24" s="449" t="s">
        <v>219</v>
      </c>
      <c r="X24" s="450"/>
      <c r="Y24" s="450"/>
      <c r="Z24" s="458"/>
      <c r="AA24" s="467"/>
      <c r="AB24" s="468"/>
      <c r="AC24" s="474"/>
    </row>
    <row r="25" ht="16" customHeight="1" spans="1:29">
      <c r="A25" s="437" t="s">
        <v>67</v>
      </c>
      <c r="B25" s="335">
        <v>1857.3643</v>
      </c>
      <c r="C25" s="438">
        <v>100</v>
      </c>
      <c r="D25" s="337">
        <v>1857.3359</v>
      </c>
      <c r="E25" s="438">
        <v>4.94</v>
      </c>
      <c r="F25" s="351">
        <v>9.173</v>
      </c>
      <c r="G25" s="354"/>
      <c r="H25" s="351"/>
      <c r="I25" s="452">
        <v>23023.0713</v>
      </c>
      <c r="J25" s="453">
        <f ca="1" t="shared" si="21"/>
        <v>100</v>
      </c>
      <c r="K25" s="452">
        <v>23022.6926</v>
      </c>
      <c r="L25" s="453">
        <f t="shared" si="22"/>
        <v>6.02</v>
      </c>
      <c r="M25" s="437">
        <v>138.651</v>
      </c>
      <c r="N25" s="437"/>
      <c r="O25" s="437"/>
      <c r="P25" s="452">
        <f>'平衡表（全厂）'!F54</f>
        <v>3106.2672</v>
      </c>
      <c r="Q25" s="453">
        <f t="shared" ref="Q25:Q27" si="27">R25/P25*100</f>
        <v>100</v>
      </c>
      <c r="R25" s="452">
        <f>'平衡表（全厂）'!H54</f>
        <v>3106.2112</v>
      </c>
      <c r="S25" s="453">
        <f t="shared" ref="S25:S27" si="28">T25/P25*1000</f>
        <v>5.9</v>
      </c>
      <c r="T25" s="437">
        <f>'平衡表（全厂）'!J54</f>
        <v>18.316</v>
      </c>
      <c r="U25" s="437"/>
      <c r="V25" s="437"/>
      <c r="W25" s="452">
        <f t="shared" ref="W25:W27" si="29">B25+I25-P25</f>
        <v>21774.1684</v>
      </c>
      <c r="X25" s="452">
        <f t="shared" ref="X25:X27" si="30">D25+K25-R25</f>
        <v>21773.8173</v>
      </c>
      <c r="Y25" s="437">
        <f t="shared" ref="Y25:Y27" si="31">F25+M25-T25</f>
        <v>129.508</v>
      </c>
      <c r="Z25" s="437"/>
      <c r="AA25" s="467"/>
      <c r="AB25" s="468"/>
      <c r="AC25" s="474"/>
    </row>
    <row r="26" ht="16" customHeight="1" spans="1:29">
      <c r="A26" s="437" t="s">
        <v>88</v>
      </c>
      <c r="B26" s="335">
        <v>0</v>
      </c>
      <c r="C26" s="438" t="e">
        <v>#DIV/0!</v>
      </c>
      <c r="D26" s="337">
        <v>0</v>
      </c>
      <c r="E26" s="354" t="e">
        <v>#DIV/0!</v>
      </c>
      <c r="F26" s="351">
        <v>0</v>
      </c>
      <c r="G26" s="354"/>
      <c r="H26" s="351"/>
      <c r="I26" s="452">
        <v>339.7659</v>
      </c>
      <c r="J26" s="453">
        <f ca="1" t="shared" si="21"/>
        <v>99.99</v>
      </c>
      <c r="K26" s="452">
        <v>339.7319</v>
      </c>
      <c r="L26" s="453">
        <f t="shared" si="22"/>
        <v>1.62</v>
      </c>
      <c r="M26" s="437">
        <v>0.549</v>
      </c>
      <c r="N26" s="437"/>
      <c r="O26" s="437"/>
      <c r="P26" s="452">
        <f>'平衡表（全厂）'!F55</f>
        <v>65.4948</v>
      </c>
      <c r="Q26" s="453">
        <f t="shared" si="27"/>
        <v>99.99</v>
      </c>
      <c r="R26" s="452">
        <f>'平衡表（全厂）'!H55</f>
        <v>65.4883</v>
      </c>
      <c r="S26" s="453">
        <f t="shared" si="28"/>
        <v>0</v>
      </c>
      <c r="T26" s="437">
        <f>'平衡表（全厂）'!J55</f>
        <v>0</v>
      </c>
      <c r="U26" s="437"/>
      <c r="V26" s="437"/>
      <c r="W26" s="452">
        <f t="shared" si="29"/>
        <v>274.2711</v>
      </c>
      <c r="X26" s="452">
        <f t="shared" si="30"/>
        <v>274.2436</v>
      </c>
      <c r="Y26" s="437">
        <f t="shared" si="31"/>
        <v>0.549</v>
      </c>
      <c r="Z26" s="437"/>
      <c r="AA26" s="467"/>
      <c r="AB26" s="468"/>
      <c r="AC26" s="474"/>
    </row>
    <row r="27" ht="16" customHeight="1" spans="1:29">
      <c r="A27" s="437" t="s">
        <v>69</v>
      </c>
      <c r="B27" s="335">
        <v>12.3064</v>
      </c>
      <c r="C27" s="438">
        <v>100</v>
      </c>
      <c r="D27" s="337">
        <v>12.3061</v>
      </c>
      <c r="E27" s="354">
        <v>4.79</v>
      </c>
      <c r="F27" s="351">
        <v>0.059</v>
      </c>
      <c r="G27" s="354"/>
      <c r="H27" s="351"/>
      <c r="I27" s="452">
        <v>9.8942</v>
      </c>
      <c r="J27" s="453">
        <f ca="1" t="shared" si="21"/>
        <v>99.99</v>
      </c>
      <c r="K27" s="452">
        <v>9.8932</v>
      </c>
      <c r="L27" s="453">
        <f t="shared" si="22"/>
        <v>0</v>
      </c>
      <c r="M27" s="437">
        <v>0</v>
      </c>
      <c r="N27" s="437"/>
      <c r="O27" s="437"/>
      <c r="P27" s="452">
        <f>'平衡表（全厂）'!F56</f>
        <v>9.8942</v>
      </c>
      <c r="Q27" s="453">
        <f t="shared" si="27"/>
        <v>99.99</v>
      </c>
      <c r="R27" s="452">
        <f>'平衡表（全厂）'!H56</f>
        <v>9.8932</v>
      </c>
      <c r="S27" s="453">
        <f t="shared" si="28"/>
        <v>0</v>
      </c>
      <c r="T27" s="437">
        <f>'平衡表（全厂）'!J56</f>
        <v>0</v>
      </c>
      <c r="U27" s="437"/>
      <c r="V27" s="437"/>
      <c r="W27" s="452">
        <f t="shared" si="29"/>
        <v>12.3064</v>
      </c>
      <c r="X27" s="452">
        <f t="shared" si="30"/>
        <v>12.3061</v>
      </c>
      <c r="Y27" s="437">
        <f t="shared" si="31"/>
        <v>0.059</v>
      </c>
      <c r="Z27" s="437"/>
      <c r="AA27" s="467"/>
      <c r="AB27" s="468"/>
      <c r="AC27" s="474"/>
    </row>
    <row r="28" ht="16" customHeight="1" spans="1:29">
      <c r="A28" s="431" t="s">
        <v>215</v>
      </c>
      <c r="B28" s="439">
        <f t="shared" ref="B28:F28" si="32">SUM(B25:B27)</f>
        <v>1869.6707</v>
      </c>
      <c r="C28" s="440"/>
      <c r="D28" s="439">
        <f t="shared" si="32"/>
        <v>1869.642</v>
      </c>
      <c r="E28" s="440"/>
      <c r="F28" s="440">
        <f t="shared" si="32"/>
        <v>9.232</v>
      </c>
      <c r="G28" s="440"/>
      <c r="H28" s="440"/>
      <c r="I28" s="454">
        <f t="shared" ref="I28:M28" si="33">SUM(I25:I27)</f>
        <v>23372.7314</v>
      </c>
      <c r="J28" s="341"/>
      <c r="K28" s="454">
        <f t="shared" si="33"/>
        <v>23372.3177</v>
      </c>
      <c r="L28" s="341"/>
      <c r="M28" s="341">
        <f t="shared" si="33"/>
        <v>139.2</v>
      </c>
      <c r="N28" s="341"/>
      <c r="O28" s="341"/>
      <c r="P28" s="454">
        <f t="shared" ref="P28:T28" si="34">SUM(P25:P27)</f>
        <v>3181.6562</v>
      </c>
      <c r="Q28" s="341"/>
      <c r="R28" s="454">
        <f t="shared" si="34"/>
        <v>3181.5927</v>
      </c>
      <c r="S28" s="341"/>
      <c r="T28" s="341">
        <f t="shared" si="34"/>
        <v>18.316</v>
      </c>
      <c r="U28" s="341"/>
      <c r="V28" s="341"/>
      <c r="W28" s="454">
        <f t="shared" ref="W28:Y28" si="35">SUM(W25:W27)</f>
        <v>22060.7459</v>
      </c>
      <c r="X28" s="454">
        <f t="shared" si="35"/>
        <v>22060.367</v>
      </c>
      <c r="Y28" s="341">
        <f t="shared" si="35"/>
        <v>130.116</v>
      </c>
      <c r="Z28" s="341"/>
      <c r="AA28" s="469"/>
      <c r="AB28" s="469"/>
      <c r="AC28" s="469"/>
    </row>
    <row r="29" ht="17" customHeight="1" spans="1:26">
      <c r="A29" s="340" t="s">
        <v>161</v>
      </c>
      <c r="B29" s="340"/>
      <c r="C29" s="341" t="s">
        <v>162</v>
      </c>
      <c r="D29" s="341" t="s">
        <v>162</v>
      </c>
      <c r="E29" s="353"/>
      <c r="F29" s="341">
        <f>K28</f>
        <v>23372.318</v>
      </c>
      <c r="G29" s="341"/>
      <c r="H29" s="341"/>
      <c r="I29" s="362">
        <f ca="1">F29/F30*100</f>
        <v>99.89</v>
      </c>
      <c r="J29" s="363"/>
      <c r="K29" s="341" t="s">
        <v>163</v>
      </c>
      <c r="L29" s="341"/>
      <c r="M29" s="341" t="s">
        <v>162</v>
      </c>
      <c r="N29" s="375">
        <f>M20</f>
        <v>8722.555</v>
      </c>
      <c r="O29" s="376"/>
      <c r="P29" s="387"/>
      <c r="Q29" s="362">
        <f ca="1">N29/N30*100</f>
        <v>98.34</v>
      </c>
      <c r="R29" s="363"/>
      <c r="S29" s="341" t="s">
        <v>164</v>
      </c>
      <c r="T29" s="341"/>
      <c r="U29" s="341" t="s">
        <v>162</v>
      </c>
      <c r="V29" s="341"/>
      <c r="W29" s="341">
        <f>O20</f>
        <v>182.237</v>
      </c>
      <c r="X29" s="341"/>
      <c r="Y29" s="362">
        <f ca="1">W29/W30*100</f>
        <v>98.78</v>
      </c>
      <c r="Z29" s="363"/>
    </row>
    <row r="30" ht="17" customHeight="1" spans="1:26">
      <c r="A30" s="340"/>
      <c r="B30" s="340"/>
      <c r="C30" s="342" t="s">
        <v>165</v>
      </c>
      <c r="D30" s="342" t="s">
        <v>165</v>
      </c>
      <c r="E30" s="353"/>
      <c r="F30" s="341">
        <f ca="1">X7+X16-K23</f>
        <v>23398.641</v>
      </c>
      <c r="G30" s="341"/>
      <c r="H30" s="341"/>
      <c r="I30" s="364"/>
      <c r="J30" s="365"/>
      <c r="K30" s="341"/>
      <c r="L30" s="341"/>
      <c r="M30" s="342" t="s">
        <v>165</v>
      </c>
      <c r="N30" s="375">
        <f ca="1">Y7+Y16-(M23-M20)</f>
        <v>8870.187</v>
      </c>
      <c r="O30" s="376"/>
      <c r="P30" s="387"/>
      <c r="Q30" s="364"/>
      <c r="R30" s="365"/>
      <c r="S30" s="341"/>
      <c r="T30" s="341"/>
      <c r="U30" s="341" t="s">
        <v>165</v>
      </c>
      <c r="V30" s="341"/>
      <c r="W30" s="341">
        <f ca="1">Z7+Z16-(O23-O20)</f>
        <v>184.492</v>
      </c>
      <c r="X30" s="341"/>
      <c r="Y30" s="364"/>
      <c r="Z30" s="365"/>
    </row>
    <row r="31" ht="25" customHeight="1" spans="1:26">
      <c r="A31" s="341" t="s">
        <v>166</v>
      </c>
      <c r="B31" s="343" t="s">
        <v>220</v>
      </c>
      <c r="C31" s="343"/>
      <c r="D31" s="343"/>
      <c r="E31" s="343"/>
      <c r="F31" s="343"/>
      <c r="G31" s="343"/>
      <c r="H31" s="343"/>
      <c r="I31" s="343"/>
      <c r="J31" s="343"/>
      <c r="K31" s="343"/>
      <c r="L31" s="343"/>
      <c r="M31" s="343"/>
      <c r="N31" s="343"/>
      <c r="O31" s="343"/>
      <c r="P31" s="343"/>
      <c r="Q31" s="343"/>
      <c r="R31" s="343"/>
      <c r="S31" s="343"/>
      <c r="T31" s="343"/>
      <c r="U31" s="343"/>
      <c r="V31" s="343"/>
      <c r="W31" s="343"/>
      <c r="X31" s="343"/>
      <c r="Y31" s="343"/>
      <c r="Z31" s="343"/>
    </row>
    <row r="32" ht="25" customHeight="1" spans="1:26">
      <c r="A32" s="341"/>
      <c r="B32" s="343" t="s">
        <v>221</v>
      </c>
      <c r="C32" s="343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</row>
    <row r="33" ht="25" customHeight="1" spans="1:26">
      <c r="A33" s="341"/>
      <c r="B33" s="343" t="s">
        <v>222</v>
      </c>
      <c r="C33" s="343"/>
      <c r="D33" s="343"/>
      <c r="E33" s="343"/>
      <c r="F33" s="343"/>
      <c r="G33" s="343"/>
      <c r="H33" s="343"/>
      <c r="I33" s="343"/>
      <c r="J33" s="343"/>
      <c r="K33" s="343"/>
      <c r="L33" s="343"/>
      <c r="M33" s="343"/>
      <c r="N33" s="343"/>
      <c r="O33" s="343"/>
      <c r="P33" s="343"/>
      <c r="Q33" s="343"/>
      <c r="R33" s="343"/>
      <c r="S33" s="343"/>
      <c r="T33" s="343"/>
      <c r="U33" s="343"/>
      <c r="V33" s="343"/>
      <c r="W33" s="343"/>
      <c r="X33" s="343"/>
      <c r="Y33" s="343"/>
      <c r="Z33" s="343"/>
    </row>
    <row r="34" ht="17" customHeight="1" spans="1:26">
      <c r="A34" s="340" t="s">
        <v>223</v>
      </c>
      <c r="B34" s="340"/>
      <c r="C34" s="344" t="s">
        <v>224</v>
      </c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</row>
    <row r="35" ht="17" customHeight="1" spans="1:29">
      <c r="A35" s="340"/>
      <c r="B35" s="340"/>
      <c r="C35" s="345" t="s">
        <v>225</v>
      </c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5"/>
      <c r="Q35" s="345"/>
      <c r="R35" s="345"/>
      <c r="S35" s="345"/>
      <c r="T35" s="345"/>
      <c r="U35" s="345"/>
      <c r="V35" s="345"/>
      <c r="W35" s="345"/>
      <c r="X35" s="345"/>
      <c r="Y35" s="345"/>
      <c r="Z35" s="345"/>
      <c r="AB35" s="407"/>
      <c r="AC35" s="412"/>
    </row>
    <row r="36" ht="17" customHeight="1" spans="1:26">
      <c r="A36" s="340"/>
      <c r="B36" s="340"/>
      <c r="C36" s="346"/>
      <c r="D36" s="346"/>
      <c r="E36" s="346"/>
      <c r="F36" s="346"/>
      <c r="G36" s="346"/>
      <c r="H36" s="346"/>
      <c r="I36" s="346"/>
      <c r="J36" s="346"/>
      <c r="K36" s="346"/>
      <c r="L36" s="346"/>
      <c r="M36" s="346"/>
      <c r="N36" s="346"/>
      <c r="O36" s="346"/>
      <c r="P36" s="346"/>
      <c r="Q36" s="346"/>
      <c r="R36" s="346"/>
      <c r="S36" s="346"/>
      <c r="T36" s="346"/>
      <c r="U36" s="346"/>
      <c r="V36" s="346"/>
      <c r="W36" s="346"/>
      <c r="X36" s="346"/>
      <c r="Y36" s="346"/>
      <c r="Z36" s="346"/>
    </row>
    <row r="37" ht="36" customHeight="1" spans="1:26">
      <c r="A37" s="347" t="s">
        <v>226</v>
      </c>
      <c r="B37" s="347"/>
      <c r="C37" s="347"/>
      <c r="D37" s="347"/>
      <c r="E37" s="347"/>
      <c r="F37" s="347"/>
      <c r="G37" s="347"/>
      <c r="H37" s="347"/>
      <c r="I37" s="347"/>
      <c r="J37" s="347"/>
      <c r="K37" s="347"/>
      <c r="L37" s="347"/>
      <c r="M37" s="347"/>
      <c r="N37" s="347"/>
      <c r="O37" s="347"/>
      <c r="P37" s="347"/>
      <c r="Q37" s="347"/>
      <c r="R37" s="347"/>
      <c r="S37" s="347"/>
      <c r="T37" s="347"/>
      <c r="U37" s="347"/>
      <c r="V37" s="347"/>
      <c r="W37" s="347"/>
      <c r="X37" s="347"/>
      <c r="Y37" s="347"/>
      <c r="Z37" s="347"/>
    </row>
    <row r="38" ht="17" customHeight="1" spans="1:26">
      <c r="A38" s="347"/>
      <c r="B38" s="347"/>
      <c r="C38" s="347"/>
      <c r="D38" s="347"/>
      <c r="E38" s="347"/>
      <c r="F38" s="354" t="s">
        <v>169</v>
      </c>
      <c r="G38" s="354"/>
      <c r="H38" s="354"/>
      <c r="I38" s="455">
        <v>99.75</v>
      </c>
      <c r="J38" s="367" t="s">
        <v>200</v>
      </c>
      <c r="K38" s="368"/>
      <c r="L38" s="377"/>
      <c r="M38" s="378" t="s">
        <v>170</v>
      </c>
      <c r="N38" s="379"/>
      <c r="O38" s="380">
        <v>98.32</v>
      </c>
      <c r="P38" s="388" t="s">
        <v>200</v>
      </c>
      <c r="Q38" s="368"/>
      <c r="R38" s="389">
        <v>96.9</v>
      </c>
      <c r="S38" s="378" t="s">
        <v>171</v>
      </c>
      <c r="T38" s="379"/>
      <c r="U38" s="392">
        <v>98.91</v>
      </c>
      <c r="V38" s="393"/>
      <c r="W38" s="388" t="s">
        <v>200</v>
      </c>
      <c r="X38" s="368"/>
      <c r="Y38" s="383"/>
      <c r="Z38" s="384"/>
    </row>
    <row r="39" ht="18" customHeight="1" spans="6:26">
      <c r="F39" s="396" t="s">
        <v>227</v>
      </c>
      <c r="G39" s="444"/>
      <c r="H39" s="397"/>
      <c r="I39" s="456">
        <v>99.75</v>
      </c>
      <c r="J39" s="23"/>
      <c r="K39" s="23"/>
      <c r="L39" s="381" t="s">
        <v>201</v>
      </c>
      <c r="M39" s="381"/>
      <c r="N39" s="381" t="s">
        <v>202</v>
      </c>
      <c r="O39" s="381"/>
      <c r="P39" s="381" t="s">
        <v>203</v>
      </c>
      <c r="Q39" s="381"/>
      <c r="S39" s="390"/>
      <c r="T39" s="394" t="s">
        <v>204</v>
      </c>
      <c r="U39" s="395"/>
      <c r="V39" s="394" t="s">
        <v>228</v>
      </c>
      <c r="W39" s="395"/>
      <c r="X39" s="401" t="s">
        <v>206</v>
      </c>
      <c r="Y39" s="402" t="s">
        <v>207</v>
      </c>
      <c r="Z39" s="402"/>
    </row>
    <row r="40" ht="18" customHeight="1" spans="10:26">
      <c r="J40" s="28" t="s">
        <v>229</v>
      </c>
      <c r="K40" s="28"/>
      <c r="L40" s="5"/>
      <c r="M40" s="5"/>
      <c r="N40" s="5">
        <f ca="1">N41+M28</f>
        <v>-8.43200000000002</v>
      </c>
      <c r="O40" s="5"/>
      <c r="P40" s="5"/>
      <c r="Q40" s="5"/>
      <c r="S40" s="22" t="s">
        <v>183</v>
      </c>
      <c r="T40" s="53">
        <f>D16</f>
        <v>11354.072</v>
      </c>
      <c r="U40" s="108"/>
      <c r="V40" s="53">
        <f ca="1">R16</f>
        <v>11097.64</v>
      </c>
      <c r="W40" s="108"/>
      <c r="X40" s="53">
        <f>D7+D16+D23+D28</f>
        <v>13727.954</v>
      </c>
      <c r="Y40" s="402">
        <f ca="1">R7+R16+R23+R28</f>
        <v>14734.0237</v>
      </c>
      <c r="Z40" s="402"/>
    </row>
    <row r="41" ht="18" customHeight="1" spans="10:26">
      <c r="J41" s="28" t="s">
        <v>230</v>
      </c>
      <c r="K41" s="28"/>
      <c r="L41" s="382">
        <f ca="1">F29-F30</f>
        <v>-26.3230000000003</v>
      </c>
      <c r="M41" s="382"/>
      <c r="N41" s="383">
        <f ca="1">N29-N30</f>
        <v>-147.632</v>
      </c>
      <c r="O41" s="384"/>
      <c r="P41" s="383">
        <f ca="1">W29-W30</f>
        <v>-2.255</v>
      </c>
      <c r="Q41" s="384"/>
      <c r="S41" s="22" t="s">
        <v>185</v>
      </c>
      <c r="T41" s="53">
        <f>F16</f>
        <v>4098.572</v>
      </c>
      <c r="U41" s="108"/>
      <c r="V41" s="53">
        <f>T16</f>
        <v>3412.122</v>
      </c>
      <c r="W41" s="108"/>
      <c r="X41" s="53">
        <f>F7+F16+F23+F28</f>
        <v>24540.955</v>
      </c>
      <c r="Y41" s="402">
        <f>T7+T16+T23+T28</f>
        <v>32553.143</v>
      </c>
      <c r="Z41" s="402"/>
    </row>
    <row r="42" ht="18" customHeight="1" spans="10:26">
      <c r="J42" s="28" t="s">
        <v>209</v>
      </c>
      <c r="K42" s="28"/>
      <c r="L42" s="382">
        <v>-57.9989999999998</v>
      </c>
      <c r="M42" s="382"/>
      <c r="N42" s="383">
        <v>-148.177</v>
      </c>
      <c r="O42" s="384"/>
      <c r="P42" s="383">
        <v>-1.626</v>
      </c>
      <c r="Q42" s="384"/>
      <c r="S42" s="22" t="s">
        <v>187</v>
      </c>
      <c r="T42" s="53">
        <f>H16</f>
        <v>137.284</v>
      </c>
      <c r="U42" s="108"/>
      <c r="V42" s="53">
        <f>V16</f>
        <v>127.732</v>
      </c>
      <c r="W42" s="108"/>
      <c r="X42" s="53">
        <f>H7+H16+H23+H28</f>
        <v>649.605</v>
      </c>
      <c r="Y42" s="402">
        <f>V7+V16+V23+V28</f>
        <v>821.775</v>
      </c>
      <c r="Z42" s="402"/>
    </row>
    <row r="43" ht="18" customHeight="1" spans="19:26">
      <c r="S43" s="391"/>
      <c r="T43" s="53" t="s">
        <v>189</v>
      </c>
      <c r="U43" s="108"/>
      <c r="V43" s="53" t="s">
        <v>189</v>
      </c>
      <c r="W43" s="108"/>
      <c r="X43" s="22" t="s">
        <v>188</v>
      </c>
      <c r="Y43" s="403" t="s">
        <v>188</v>
      </c>
      <c r="Z43" s="404"/>
    </row>
    <row r="44" ht="18" customHeight="1" spans="9:26">
      <c r="I44" s="83">
        <f ca="1">X7+X16</f>
        <v>26839.03</v>
      </c>
      <c r="S44" s="22" t="s">
        <v>183</v>
      </c>
      <c r="T44" s="396">
        <v>11354.072</v>
      </c>
      <c r="U44" s="397"/>
      <c r="V44" s="53">
        <f ca="1">'平衡表（全厂）'!H57--'平衡表（全厂）'!H37-'平衡表（全厂）'!H38-'平衡表（全厂）'!H42-'平衡表（全厂）'!H46-'平衡表（全厂）'!H50-'平衡表（全厂）'!H52-'平衡表（全厂）'!H54-'平衡表（全厂）'!H55-'平衡表（全厂）'!H56-'平衡表（全厂）'!H45</f>
        <v>11097.64</v>
      </c>
      <c r="W44" s="108"/>
      <c r="X44" s="28">
        <f>129.276+11354.072+374.964+1869.642</f>
        <v>13727.954</v>
      </c>
      <c r="Y44" s="402">
        <f ca="1">'平衡表（全厂）'!H57-'平衡表（全厂）'!H37-'平衡表（全厂）'!H38-'平衡表（全厂）'!H42</f>
        <v>14734.0237</v>
      </c>
      <c r="Z44" s="402"/>
    </row>
    <row r="45" ht="18" customHeight="1" spans="9:26">
      <c r="I45" s="83">
        <f>K28</f>
        <v>23372.3177</v>
      </c>
      <c r="S45" s="22" t="s">
        <v>185</v>
      </c>
      <c r="T45" s="396">
        <v>4098.572</v>
      </c>
      <c r="U45" s="397"/>
      <c r="V45" s="53">
        <f>'平衡表（全厂）'!J57-'平衡表（全厂）'!J37-'平衡表（全厂）'!J38-'平衡表（全厂）'!J42-'平衡表（全厂）'!J45-'平衡表（全厂）'!J46-'平衡表（全厂）'!J50-'平衡表（全厂）'!J52-'平衡表（全厂）'!J54-'平衡表（全厂）'!J55-'平衡表（全厂）'!J56-'平衡表（全厂）'!J39-'平衡表（全厂）'!J40-'平衡表（全厂）'!J41</f>
        <v>3412.12199999999</v>
      </c>
      <c r="W45" s="108"/>
      <c r="X45" s="28">
        <f>33.587+4098.572+20399.564+9.232</f>
        <v>24540.955</v>
      </c>
      <c r="Y45" s="402">
        <f>'平衡表（全厂）'!J57-'平衡表（全厂）'!J37-'平衡表（全厂）'!J38-'平衡表（全厂）'!J42-'平衡表（全厂）'!J39-'平衡表（全厂）'!J40-'平衡表（全厂）'!J41</f>
        <v>32553.143</v>
      </c>
      <c r="Z45" s="402"/>
    </row>
    <row r="46" ht="18" customHeight="1" spans="9:26">
      <c r="I46" s="83">
        <f ca="1">I45/I44*100</f>
        <v>87.0833174671365</v>
      </c>
      <c r="S46" s="22" t="s">
        <v>187</v>
      </c>
      <c r="T46" s="396">
        <v>137.284</v>
      </c>
      <c r="U46" s="397"/>
      <c r="V46" s="53">
        <f>'平衡表（全厂）'!L57-'平衡表（全厂）'!L42-'平衡表（全厂）'!L45-'平衡表（全厂）'!L46-'平衡表（全厂）'!L50-'平衡表（全厂）'!L52-'平衡表（全厂）'!L54-'平衡表（全厂）'!L55-'平衡表（全厂）'!L56</f>
        <v>127.732</v>
      </c>
      <c r="W46" s="108"/>
      <c r="X46" s="28">
        <f>1.087+137.284+511.234</f>
        <v>649.605</v>
      </c>
      <c r="Y46" s="402">
        <f>'平衡表（全厂）'!L57-'平衡表（全厂）'!L42</f>
        <v>821.775</v>
      </c>
      <c r="Z46" s="402"/>
    </row>
    <row r="47" ht="18" customHeight="1" spans="16:26">
      <c r="P47" s="83">
        <f>29.132-14.78</f>
        <v>14.352</v>
      </c>
      <c r="S47" s="22"/>
      <c r="T47" s="396"/>
      <c r="U47" s="397"/>
      <c r="V47" s="53"/>
      <c r="W47" s="108"/>
      <c r="X47" s="405"/>
      <c r="Y47" s="402"/>
      <c r="Z47" s="402"/>
    </row>
    <row r="48" ht="18" customHeight="1" spans="19:26">
      <c r="S48" s="22" t="s">
        <v>183</v>
      </c>
      <c r="T48" s="396">
        <f t="shared" ref="T48:T50" si="36">T40-T44</f>
        <v>0</v>
      </c>
      <c r="U48" s="397"/>
      <c r="V48" s="53">
        <f ca="1" t="shared" ref="V48:Y48" si="37">V40-V44</f>
        <v>0</v>
      </c>
      <c r="W48" s="108"/>
      <c r="X48" s="28">
        <f t="shared" si="37"/>
        <v>0</v>
      </c>
      <c r="Y48" s="402">
        <f ca="1" t="shared" si="37"/>
        <v>0</v>
      </c>
      <c r="Z48" s="402"/>
    </row>
    <row r="49" ht="18" customHeight="1" spans="19:26">
      <c r="S49" s="22" t="s">
        <v>185</v>
      </c>
      <c r="T49" s="396">
        <f t="shared" si="36"/>
        <v>0</v>
      </c>
      <c r="U49" s="397"/>
      <c r="V49" s="53">
        <f t="shared" ref="V49:Y49" si="38">V41-V45</f>
        <v>1.00044417195022e-11</v>
      </c>
      <c r="W49" s="108"/>
      <c r="X49" s="28">
        <f t="shared" si="38"/>
        <v>0</v>
      </c>
      <c r="Y49" s="402">
        <f t="shared" si="38"/>
        <v>0</v>
      </c>
      <c r="Z49" s="402"/>
    </row>
    <row r="50" ht="18" customHeight="1" spans="19:26">
      <c r="S50" s="22" t="s">
        <v>187</v>
      </c>
      <c r="T50" s="396">
        <f t="shared" si="36"/>
        <v>0</v>
      </c>
      <c r="U50" s="397"/>
      <c r="V50" s="53">
        <f t="shared" ref="V50:Y50" si="39">V42-V46</f>
        <v>0</v>
      </c>
      <c r="W50" s="108"/>
      <c r="X50" s="28">
        <f t="shared" si="39"/>
        <v>0</v>
      </c>
      <c r="Y50" s="402">
        <f t="shared" si="39"/>
        <v>0</v>
      </c>
      <c r="Z50" s="402"/>
    </row>
  </sheetData>
  <mergeCells count="109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Z5"/>
    <mergeCell ref="A8:Z8"/>
    <mergeCell ref="A17:H17"/>
    <mergeCell ref="I17:O17"/>
    <mergeCell ref="P17:V17"/>
    <mergeCell ref="W17:Z17"/>
    <mergeCell ref="I24:O24"/>
    <mergeCell ref="W24:Z24"/>
    <mergeCell ref="F29:H29"/>
    <mergeCell ref="N29:P29"/>
    <mergeCell ref="U29:V29"/>
    <mergeCell ref="W29:X29"/>
    <mergeCell ref="F30:H30"/>
    <mergeCell ref="N30:P30"/>
    <mergeCell ref="U30:V30"/>
    <mergeCell ref="W30:X30"/>
    <mergeCell ref="B31:Z31"/>
    <mergeCell ref="B32:Z32"/>
    <mergeCell ref="B33:Z33"/>
    <mergeCell ref="C34:Z34"/>
    <mergeCell ref="C35:Z35"/>
    <mergeCell ref="C36:Z36"/>
    <mergeCell ref="A37:Z37"/>
    <mergeCell ref="F38:H38"/>
    <mergeCell ref="J38:K38"/>
    <mergeCell ref="M38:N38"/>
    <mergeCell ref="P38:Q38"/>
    <mergeCell ref="S38:T38"/>
    <mergeCell ref="U38:V38"/>
    <mergeCell ref="W38:X38"/>
    <mergeCell ref="Y38:Z38"/>
    <mergeCell ref="F39:H39"/>
    <mergeCell ref="J39:K39"/>
    <mergeCell ref="L39:M39"/>
    <mergeCell ref="N39:O39"/>
    <mergeCell ref="P39:Q39"/>
    <mergeCell ref="T39:U39"/>
    <mergeCell ref="V39:W39"/>
    <mergeCell ref="Y39:Z39"/>
    <mergeCell ref="J40:K40"/>
    <mergeCell ref="L40:M40"/>
    <mergeCell ref="N40:O40"/>
    <mergeCell ref="P40:Q40"/>
    <mergeCell ref="T40:U40"/>
    <mergeCell ref="V40:W40"/>
    <mergeCell ref="Y40:Z40"/>
    <mergeCell ref="J41:K41"/>
    <mergeCell ref="L41:M41"/>
    <mergeCell ref="N41:O41"/>
    <mergeCell ref="P41:Q41"/>
    <mergeCell ref="T41:U41"/>
    <mergeCell ref="V41:W41"/>
    <mergeCell ref="Y41:Z41"/>
    <mergeCell ref="J42:K42"/>
    <mergeCell ref="L42:M42"/>
    <mergeCell ref="N42:O42"/>
    <mergeCell ref="P42:Q42"/>
    <mergeCell ref="T42:U42"/>
    <mergeCell ref="V42:W42"/>
    <mergeCell ref="Y42:Z42"/>
    <mergeCell ref="T43:U43"/>
    <mergeCell ref="V43:W43"/>
    <mergeCell ref="Y43:Z43"/>
    <mergeCell ref="T44:U44"/>
    <mergeCell ref="V44:W44"/>
    <mergeCell ref="Y44:Z44"/>
    <mergeCell ref="T45:U45"/>
    <mergeCell ref="V45:W45"/>
    <mergeCell ref="Y45:Z45"/>
    <mergeCell ref="T46:U46"/>
    <mergeCell ref="V46:W46"/>
    <mergeCell ref="Y46:Z46"/>
    <mergeCell ref="Y47:Z47"/>
    <mergeCell ref="T48:U48"/>
    <mergeCell ref="V48:W48"/>
    <mergeCell ref="Y48:Z48"/>
    <mergeCell ref="T49:U49"/>
    <mergeCell ref="V49:W49"/>
    <mergeCell ref="Y49:Z49"/>
    <mergeCell ref="T50:U50"/>
    <mergeCell ref="V50:W50"/>
    <mergeCell ref="Y50:Z50"/>
    <mergeCell ref="A2:A4"/>
    <mergeCell ref="A31:A33"/>
    <mergeCell ref="B3:B4"/>
    <mergeCell ref="I3:I4"/>
    <mergeCell ref="P3:P4"/>
    <mergeCell ref="W3:W4"/>
    <mergeCell ref="A29:B30"/>
    <mergeCell ref="I29:J30"/>
    <mergeCell ref="K29:L30"/>
    <mergeCell ref="Q29:R30"/>
    <mergeCell ref="S29:T30"/>
    <mergeCell ref="Y29:Z30"/>
    <mergeCell ref="A34:B36"/>
  </mergeCells>
  <pageMargins left="0.471527777777778" right="0.432638888888889" top="1" bottom="1" header="0.5" footer="0.5"/>
  <pageSetup paperSize="8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1"/>
  <sheetViews>
    <sheetView showGridLines="0" zoomScale="55" zoomScaleNormal="55" workbookViewId="0">
      <pane xSplit="1" ySplit="5" topLeftCell="B6" activePane="bottomRight" state="frozen"/>
      <selection/>
      <selection pane="topRight"/>
      <selection pane="bottomLeft"/>
      <selection pane="bottomRight" activeCell="N25" sqref="N25:P25"/>
    </sheetView>
  </sheetViews>
  <sheetFormatPr defaultColWidth="9" defaultRowHeight="12.5"/>
  <cols>
    <col min="1" max="1" width="16" customWidth="1"/>
    <col min="2" max="2" width="11.3363636363636" customWidth="1"/>
    <col min="3" max="3" width="0.336363636363636" hidden="1" customWidth="1"/>
    <col min="4" max="4" width="9.76363636363636" customWidth="1"/>
    <col min="5" max="5" width="9.55454545454545" hidden="1" customWidth="1"/>
    <col min="6" max="6" width="10.8909090909091" customWidth="1"/>
    <col min="7" max="7" width="7.75454545454545" hidden="1" customWidth="1"/>
    <col min="8" max="8" width="9.25454545454545" customWidth="1"/>
    <col min="9" max="9" width="12.4454545454545" customWidth="1"/>
    <col min="10" max="10" width="7.03636363636364" customWidth="1"/>
    <col min="11" max="11" width="10.4454545454545" customWidth="1"/>
    <col min="12" max="12" width="7.88181818181818" customWidth="1"/>
    <col min="13" max="13" width="9.55454545454545" customWidth="1"/>
    <col min="14" max="14" width="6.38181818181818" customWidth="1"/>
    <col min="15" max="15" width="7.63636363636364" customWidth="1"/>
    <col min="16" max="16" width="10.5636363636364" customWidth="1"/>
    <col min="17" max="17" width="7.26363636363636" customWidth="1"/>
    <col min="18" max="18" width="10.6636363636364" customWidth="1"/>
    <col min="19" max="19" width="8.88181818181818" customWidth="1"/>
    <col min="20" max="20" width="10.2272727272727" customWidth="1"/>
    <col min="21" max="21" width="7.13636363636364" customWidth="1"/>
    <col min="22" max="22" width="8.75454545454545" customWidth="1"/>
    <col min="23" max="23" width="11.8818181818182" customWidth="1"/>
    <col min="24" max="24" width="9.55454545454545" customWidth="1"/>
    <col min="25" max="25" width="8.63636363636364" customWidth="1"/>
    <col min="26" max="26" width="9.38181818181818" customWidth="1"/>
    <col min="27" max="27" width="10.8" customWidth="1"/>
    <col min="28" max="28" width="13.1727272727273" customWidth="1"/>
    <col min="29" max="29" width="10.3818181818182"/>
    <col min="30" max="30" width="9.38181818181818"/>
  </cols>
  <sheetData>
    <row r="1" ht="38" customHeight="1" spans="1:26">
      <c r="A1" s="305" t="s">
        <v>231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</row>
    <row r="2" ht="17" customHeight="1" spans="1:26">
      <c r="A2" s="413" t="s">
        <v>129</v>
      </c>
      <c r="B2" s="413" t="s">
        <v>130</v>
      </c>
      <c r="C2" s="413"/>
      <c r="D2" s="413"/>
      <c r="E2" s="413"/>
      <c r="F2" s="413"/>
      <c r="G2" s="413"/>
      <c r="H2" s="413"/>
      <c r="I2" s="413" t="s">
        <v>211</v>
      </c>
      <c r="J2" s="413"/>
      <c r="K2" s="413"/>
      <c r="L2" s="413"/>
      <c r="M2" s="413"/>
      <c r="N2" s="413"/>
      <c r="O2" s="413"/>
      <c r="P2" s="413" t="s">
        <v>132</v>
      </c>
      <c r="Q2" s="413"/>
      <c r="R2" s="413"/>
      <c r="S2" s="413"/>
      <c r="T2" s="413"/>
      <c r="U2" s="413"/>
      <c r="V2" s="413"/>
      <c r="W2" s="413" t="s">
        <v>133</v>
      </c>
      <c r="X2" s="413"/>
      <c r="Y2" s="413"/>
      <c r="Z2" s="414"/>
    </row>
    <row r="3" ht="17" customHeight="1" spans="1:26">
      <c r="A3" s="414"/>
      <c r="B3" s="413" t="s">
        <v>212</v>
      </c>
      <c r="C3" s="413" t="s">
        <v>8</v>
      </c>
      <c r="D3" s="413"/>
      <c r="E3" s="413" t="s">
        <v>9</v>
      </c>
      <c r="F3" s="413"/>
      <c r="G3" s="413" t="s">
        <v>10</v>
      </c>
      <c r="H3" s="413"/>
      <c r="I3" s="413" t="s">
        <v>212</v>
      </c>
      <c r="J3" s="413" t="s">
        <v>8</v>
      </c>
      <c r="K3" s="413"/>
      <c r="L3" s="413" t="s">
        <v>9</v>
      </c>
      <c r="M3" s="413"/>
      <c r="N3" s="413" t="s">
        <v>10</v>
      </c>
      <c r="O3" s="413"/>
      <c r="P3" s="413" t="s">
        <v>212</v>
      </c>
      <c r="Q3" s="413" t="s">
        <v>8</v>
      </c>
      <c r="R3" s="413"/>
      <c r="S3" s="413" t="s">
        <v>9</v>
      </c>
      <c r="T3" s="413"/>
      <c r="U3" s="413" t="s">
        <v>10</v>
      </c>
      <c r="V3" s="413"/>
      <c r="W3" s="413" t="s">
        <v>212</v>
      </c>
      <c r="X3" s="413" t="s">
        <v>8</v>
      </c>
      <c r="Y3" s="413" t="s">
        <v>9</v>
      </c>
      <c r="Z3" s="413" t="s">
        <v>10</v>
      </c>
    </row>
    <row r="4" ht="27" customHeight="1" spans="1:28">
      <c r="A4" s="415"/>
      <c r="B4" s="26"/>
      <c r="C4" s="26" t="s">
        <v>136</v>
      </c>
      <c r="D4" s="26" t="s">
        <v>213</v>
      </c>
      <c r="E4" s="26" t="s">
        <v>13</v>
      </c>
      <c r="F4" s="26" t="s">
        <v>214</v>
      </c>
      <c r="G4" s="26" t="s">
        <v>13</v>
      </c>
      <c r="H4" s="26" t="s">
        <v>214</v>
      </c>
      <c r="I4" s="26"/>
      <c r="J4" s="26" t="s">
        <v>136</v>
      </c>
      <c r="K4" s="26" t="s">
        <v>213</v>
      </c>
      <c r="L4" s="26" t="s">
        <v>13</v>
      </c>
      <c r="M4" s="26" t="s">
        <v>214</v>
      </c>
      <c r="N4" s="26" t="s">
        <v>13</v>
      </c>
      <c r="O4" s="26" t="s">
        <v>214</v>
      </c>
      <c r="P4" s="26"/>
      <c r="Q4" s="26" t="s">
        <v>136</v>
      </c>
      <c r="R4" s="26" t="s">
        <v>213</v>
      </c>
      <c r="S4" s="26" t="s">
        <v>13</v>
      </c>
      <c r="T4" s="26" t="s">
        <v>214</v>
      </c>
      <c r="U4" s="26" t="s">
        <v>13</v>
      </c>
      <c r="V4" s="26" t="s">
        <v>214</v>
      </c>
      <c r="W4" s="26"/>
      <c r="X4" s="26" t="s">
        <v>213</v>
      </c>
      <c r="Y4" s="26" t="s">
        <v>214</v>
      </c>
      <c r="Z4" s="26" t="s">
        <v>214</v>
      </c>
      <c r="AA4" s="507"/>
      <c r="AB4" s="406"/>
    </row>
    <row r="5" ht="16" customHeight="1" spans="1:28">
      <c r="A5" s="416" t="s">
        <v>139</v>
      </c>
      <c r="B5" s="416"/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B5" s="407"/>
    </row>
    <row r="6" ht="16" customHeight="1" spans="1:26">
      <c r="A6" s="427" t="s">
        <v>27</v>
      </c>
      <c r="B6" s="418">
        <v>16634.16</v>
      </c>
      <c r="C6" s="441">
        <v>1.6</v>
      </c>
      <c r="D6" s="459">
        <v>266.147</v>
      </c>
      <c r="E6" s="485">
        <v>4.53</v>
      </c>
      <c r="F6" s="459">
        <v>75.353</v>
      </c>
      <c r="G6" s="485">
        <v>0.04</v>
      </c>
      <c r="H6" s="459">
        <v>0.665</v>
      </c>
      <c r="I6" s="420">
        <f>'回收率（熔炼） '!W36</f>
        <v>52950.45</v>
      </c>
      <c r="J6" s="441">
        <f>K6/I6*100</f>
        <v>1.92</v>
      </c>
      <c r="K6" s="420">
        <f>'回收率（熔炼） '!X36</f>
        <v>1016.649</v>
      </c>
      <c r="L6" s="487">
        <f>M6/I6*1000</f>
        <v>3.53</v>
      </c>
      <c r="M6" s="420">
        <f>'回收率（熔炼） '!Y36</f>
        <v>186.915</v>
      </c>
      <c r="N6" s="441">
        <f>O6/I6*1000</f>
        <v>0.01</v>
      </c>
      <c r="O6" s="420">
        <f>'回收率（熔炼） '!Z36</f>
        <v>0.53</v>
      </c>
      <c r="P6" s="418">
        <f>'平衡表（全厂）'!F58</f>
        <v>11500</v>
      </c>
      <c r="Q6" s="441">
        <f t="shared" ref="Q6:Q13" si="0">R6/P6*100</f>
        <v>2.1</v>
      </c>
      <c r="R6" s="459">
        <f>'平衡表（全厂）'!H58</f>
        <v>241.5</v>
      </c>
      <c r="S6" s="485">
        <f t="shared" ref="S6:S13" si="1">T6/P6*1000</f>
        <v>3.53</v>
      </c>
      <c r="T6" s="459">
        <f>'平衡表（全厂）'!J58</f>
        <v>40.595</v>
      </c>
      <c r="U6" s="485">
        <f>V6/P6*1000</f>
        <v>0.01</v>
      </c>
      <c r="V6" s="459">
        <f>'平衡表（全厂）'!L58</f>
        <v>0.115</v>
      </c>
      <c r="W6" s="418">
        <f>B6+I6-P6</f>
        <v>58084.61</v>
      </c>
      <c r="X6" s="418">
        <f>D6+K6-R6</f>
        <v>1041.296</v>
      </c>
      <c r="Y6" s="418">
        <f>F6+M6-T6</f>
        <v>221.673</v>
      </c>
      <c r="Z6" s="418">
        <f>H6+O6-V6</f>
        <v>1.08</v>
      </c>
    </row>
    <row r="7" ht="16" customHeight="1" spans="1:26">
      <c r="A7" s="421" t="s">
        <v>143</v>
      </c>
      <c r="B7" s="422">
        <f t="shared" ref="B7:F7" si="2">SUM(B6:B6)</f>
        <v>16634.16</v>
      </c>
      <c r="C7" s="423"/>
      <c r="D7" s="424">
        <f t="shared" si="2"/>
        <v>266.147</v>
      </c>
      <c r="E7" s="424"/>
      <c r="F7" s="424">
        <f t="shared" si="2"/>
        <v>75.353</v>
      </c>
      <c r="G7" s="424"/>
      <c r="H7" s="424">
        <f t="shared" ref="H7:M7" si="3">SUM(H6:H6)</f>
        <v>0.665</v>
      </c>
      <c r="I7" s="424"/>
      <c r="J7" s="446"/>
      <c r="K7" s="433">
        <f t="shared" si="3"/>
        <v>1016.649</v>
      </c>
      <c r="L7" s="433"/>
      <c r="M7" s="433">
        <f t="shared" si="3"/>
        <v>186.915</v>
      </c>
      <c r="N7" s="457"/>
      <c r="O7" s="433">
        <f>SUM(O6:O6)</f>
        <v>0.53</v>
      </c>
      <c r="P7" s="424">
        <f>SUM(P6:P6)</f>
        <v>11500</v>
      </c>
      <c r="Q7" s="423"/>
      <c r="R7" s="424">
        <f t="shared" ref="R7:Z7" si="4">SUM(R6:R6)</f>
        <v>241.5</v>
      </c>
      <c r="S7" s="424"/>
      <c r="T7" s="424">
        <f t="shared" si="4"/>
        <v>40.595</v>
      </c>
      <c r="U7" s="424"/>
      <c r="V7" s="424">
        <f t="shared" si="4"/>
        <v>0.115</v>
      </c>
      <c r="W7" s="424">
        <f t="shared" si="4"/>
        <v>58084.61</v>
      </c>
      <c r="X7" s="424">
        <f t="shared" si="4"/>
        <v>1041.296</v>
      </c>
      <c r="Y7" s="424">
        <f t="shared" si="4"/>
        <v>221.673</v>
      </c>
      <c r="Z7" s="424">
        <f t="shared" si="4"/>
        <v>1.08</v>
      </c>
    </row>
    <row r="8" ht="16" customHeight="1" spans="1:26">
      <c r="A8" s="425" t="s">
        <v>144</v>
      </c>
      <c r="B8" s="425"/>
      <c r="C8" s="425"/>
      <c r="D8" s="425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ht="21" customHeight="1" spans="1:28">
      <c r="A9" s="475" t="s">
        <v>71</v>
      </c>
      <c r="B9" s="426">
        <v>765.14</v>
      </c>
      <c r="C9" s="419">
        <v>23.29</v>
      </c>
      <c r="D9" s="420">
        <v>178.201</v>
      </c>
      <c r="E9" s="441">
        <v>31.86</v>
      </c>
      <c r="F9" s="420">
        <v>24.377</v>
      </c>
      <c r="G9" s="420">
        <v>0.2</v>
      </c>
      <c r="H9" s="420">
        <v>0.153</v>
      </c>
      <c r="I9" s="447"/>
      <c r="J9" s="447"/>
      <c r="K9" s="418"/>
      <c r="L9" s="418"/>
      <c r="M9" s="418"/>
      <c r="N9" s="418"/>
      <c r="O9" s="418"/>
      <c r="P9" s="447">
        <f>'平衡表（全厂）'!F60</f>
        <v>765.14</v>
      </c>
      <c r="Q9" s="428">
        <f t="shared" si="0"/>
        <v>23.29</v>
      </c>
      <c r="R9" s="447">
        <f>'平衡表（全厂）'!H60</f>
        <v>178.201</v>
      </c>
      <c r="S9" s="428">
        <f t="shared" si="1"/>
        <v>31.86</v>
      </c>
      <c r="T9" s="447">
        <f>'平衡表（全厂）'!J60</f>
        <v>24.377</v>
      </c>
      <c r="U9" s="428">
        <f t="shared" ref="U9:U13" si="5">V9/P9*1000</f>
        <v>0.2</v>
      </c>
      <c r="V9" s="447">
        <f>'平衡表（全厂）'!L60</f>
        <v>0.153</v>
      </c>
      <c r="W9" s="461">
        <f t="shared" ref="W9:W13" si="6">B9-P9</f>
        <v>0</v>
      </c>
      <c r="X9" s="461">
        <f t="shared" ref="X9:X13" si="7">D9-R9</f>
        <v>0</v>
      </c>
      <c r="Y9" s="461">
        <f t="shared" ref="Y9:Y13" si="8">F9-T9</f>
        <v>0</v>
      </c>
      <c r="Z9" s="341">
        <f t="shared" ref="Z9:Z13" si="9">H9-V9</f>
        <v>0</v>
      </c>
      <c r="AB9" s="407"/>
    </row>
    <row r="10" ht="21" customHeight="1" spans="1:28">
      <c r="A10" s="475" t="s">
        <v>72</v>
      </c>
      <c r="B10" s="426">
        <v>765.14</v>
      </c>
      <c r="C10" s="419">
        <v>0.31</v>
      </c>
      <c r="D10" s="420">
        <v>2.372</v>
      </c>
      <c r="E10" s="441">
        <v>0.8</v>
      </c>
      <c r="F10" s="420">
        <v>0.612</v>
      </c>
      <c r="G10" s="420"/>
      <c r="H10" s="420">
        <v>0</v>
      </c>
      <c r="I10" s="447"/>
      <c r="J10" s="447"/>
      <c r="K10" s="418"/>
      <c r="L10" s="418"/>
      <c r="M10" s="418"/>
      <c r="N10" s="418"/>
      <c r="O10" s="418"/>
      <c r="P10" s="447">
        <f>'平衡表（全厂）'!F61</f>
        <v>765.14</v>
      </c>
      <c r="Q10" s="428">
        <f t="shared" si="0"/>
        <v>0.31</v>
      </c>
      <c r="R10" s="447">
        <f>'平衡表（全厂）'!H61</f>
        <v>2.372</v>
      </c>
      <c r="S10" s="428">
        <f t="shared" si="1"/>
        <v>0.8</v>
      </c>
      <c r="T10" s="418">
        <f>'平衡表（全厂）'!J61</f>
        <v>0.612</v>
      </c>
      <c r="U10" s="428"/>
      <c r="V10" s="447">
        <f>'平衡表（全厂）'!L61</f>
        <v>0</v>
      </c>
      <c r="W10" s="461">
        <f t="shared" si="6"/>
        <v>0</v>
      </c>
      <c r="X10" s="461">
        <f t="shared" si="7"/>
        <v>0</v>
      </c>
      <c r="Y10" s="461">
        <f t="shared" si="8"/>
        <v>0</v>
      </c>
      <c r="Z10" s="341">
        <f t="shared" si="9"/>
        <v>0</v>
      </c>
      <c r="AB10" s="407"/>
    </row>
    <row r="11" ht="21" customHeight="1" spans="1:29">
      <c r="A11" s="475" t="s">
        <v>232</v>
      </c>
      <c r="B11" s="428">
        <v>765.14</v>
      </c>
      <c r="C11" s="419">
        <v>0.27</v>
      </c>
      <c r="D11" s="420">
        <v>2.066</v>
      </c>
      <c r="E11" s="420">
        <v>1.3</v>
      </c>
      <c r="F11" s="420">
        <v>0.995</v>
      </c>
      <c r="G11" s="420"/>
      <c r="H11" s="420">
        <v>0</v>
      </c>
      <c r="I11" s="419"/>
      <c r="J11" s="419"/>
      <c r="K11" s="445"/>
      <c r="L11" s="445"/>
      <c r="M11" s="445"/>
      <c r="N11" s="445"/>
      <c r="O11" s="445"/>
      <c r="P11" s="447">
        <f>'平衡表（全厂）'!F62</f>
        <v>765.14</v>
      </c>
      <c r="Q11" s="428">
        <f t="shared" si="0"/>
        <v>0.27</v>
      </c>
      <c r="R11" s="447">
        <f>'平衡表（全厂）'!H62</f>
        <v>2.066</v>
      </c>
      <c r="S11" s="428">
        <f t="shared" si="1"/>
        <v>1.3</v>
      </c>
      <c r="T11" s="447">
        <f>'平衡表（全厂）'!J62</f>
        <v>0.995</v>
      </c>
      <c r="U11" s="428"/>
      <c r="V11" s="447">
        <f>'平衡表（全厂）'!L62</f>
        <v>0</v>
      </c>
      <c r="W11" s="461">
        <f t="shared" si="6"/>
        <v>0</v>
      </c>
      <c r="X11" s="461">
        <f t="shared" si="7"/>
        <v>0</v>
      </c>
      <c r="Y11" s="461">
        <f t="shared" si="8"/>
        <v>0</v>
      </c>
      <c r="Z11" s="341">
        <f t="shared" si="9"/>
        <v>0</v>
      </c>
      <c r="AA11" s="463"/>
      <c r="AB11" s="464"/>
      <c r="AC11" s="471"/>
    </row>
    <row r="12" ht="21" customHeight="1" spans="1:29">
      <c r="A12" s="475" t="s">
        <v>74</v>
      </c>
      <c r="B12" s="428">
        <v>220.23</v>
      </c>
      <c r="C12" s="419">
        <v>1.89</v>
      </c>
      <c r="D12" s="420">
        <v>4.163</v>
      </c>
      <c r="E12" s="420">
        <v>4.53</v>
      </c>
      <c r="F12" s="420">
        <v>0.998</v>
      </c>
      <c r="G12" s="420">
        <v>0.04</v>
      </c>
      <c r="H12" s="420">
        <v>0.009</v>
      </c>
      <c r="I12" s="419"/>
      <c r="J12" s="419"/>
      <c r="K12" s="445"/>
      <c r="L12" s="445"/>
      <c r="M12" s="445"/>
      <c r="N12" s="445"/>
      <c r="O12" s="445"/>
      <c r="P12" s="447">
        <f>'平衡表（全厂）'!F63</f>
        <v>220.23</v>
      </c>
      <c r="Q12" s="428">
        <f t="shared" si="0"/>
        <v>1.89</v>
      </c>
      <c r="R12" s="447">
        <f>'平衡表（全厂）'!H63</f>
        <v>4.163</v>
      </c>
      <c r="S12" s="428">
        <f t="shared" si="1"/>
        <v>3.53</v>
      </c>
      <c r="T12" s="447">
        <f>'平衡表（全厂）'!J63</f>
        <v>0.777</v>
      </c>
      <c r="U12" s="428">
        <f t="shared" si="5"/>
        <v>0.01</v>
      </c>
      <c r="V12" s="447">
        <f>'平衡表（全厂）'!L63</f>
        <v>0.002</v>
      </c>
      <c r="W12" s="461">
        <f t="shared" si="6"/>
        <v>0</v>
      </c>
      <c r="X12" s="461">
        <f t="shared" si="7"/>
        <v>0</v>
      </c>
      <c r="Y12" s="461">
        <f t="shared" si="8"/>
        <v>0.221</v>
      </c>
      <c r="Z12" s="341">
        <f t="shared" si="9"/>
        <v>0.007</v>
      </c>
      <c r="AA12" s="463"/>
      <c r="AB12" s="464"/>
      <c r="AC12" s="471"/>
    </row>
    <row r="13" ht="21" customHeight="1" spans="1:29">
      <c r="A13" s="475" t="s">
        <v>75</v>
      </c>
      <c r="B13" s="428">
        <v>117.82</v>
      </c>
      <c r="C13" s="419">
        <v>3.84</v>
      </c>
      <c r="D13" s="420">
        <v>4.53</v>
      </c>
      <c r="E13" s="420">
        <v>4.53</v>
      </c>
      <c r="F13" s="420">
        <v>0.534</v>
      </c>
      <c r="G13" s="420">
        <v>0.04</v>
      </c>
      <c r="H13" s="420">
        <v>0.005</v>
      </c>
      <c r="I13" s="419"/>
      <c r="J13" s="419"/>
      <c r="K13" s="445"/>
      <c r="L13" s="445"/>
      <c r="M13" s="445"/>
      <c r="N13" s="445"/>
      <c r="O13" s="445"/>
      <c r="P13" s="447">
        <f>'平衡表（全厂）'!F64</f>
        <v>117.819</v>
      </c>
      <c r="Q13" s="428">
        <f t="shared" si="0"/>
        <v>3.84</v>
      </c>
      <c r="R13" s="418">
        <f>'平衡表（全厂）'!H64</f>
        <v>4.53</v>
      </c>
      <c r="S13" s="428">
        <f t="shared" si="1"/>
        <v>3.53</v>
      </c>
      <c r="T13" s="447">
        <f>'平衡表（全厂）'!J64</f>
        <v>0.416</v>
      </c>
      <c r="U13" s="428">
        <f t="shared" si="5"/>
        <v>0.01</v>
      </c>
      <c r="V13" s="447">
        <f>'平衡表（全厂）'!L64</f>
        <v>0.001</v>
      </c>
      <c r="W13" s="461">
        <f t="shared" si="6"/>
        <v>0.001</v>
      </c>
      <c r="X13" s="461">
        <f t="shared" si="7"/>
        <v>0</v>
      </c>
      <c r="Y13" s="461">
        <f t="shared" si="8"/>
        <v>0.118</v>
      </c>
      <c r="Z13" s="341">
        <f t="shared" si="9"/>
        <v>0.004</v>
      </c>
      <c r="AA13" s="463"/>
      <c r="AB13" s="464"/>
      <c r="AC13" s="471"/>
    </row>
    <row r="14" ht="21" customHeight="1" spans="1:29">
      <c r="A14" s="476" t="s">
        <v>215</v>
      </c>
      <c r="B14" s="477"/>
      <c r="C14" s="478"/>
      <c r="D14" s="479">
        <f t="shared" ref="D14:H14" si="10">SUM(D9:D13)</f>
        <v>191.332</v>
      </c>
      <c r="E14" s="479">
        <f t="shared" si="10"/>
        <v>43.02</v>
      </c>
      <c r="F14" s="479">
        <f t="shared" si="10"/>
        <v>27.516</v>
      </c>
      <c r="G14" s="479">
        <f t="shared" si="10"/>
        <v>0.28</v>
      </c>
      <c r="H14" s="479">
        <f t="shared" si="10"/>
        <v>0.167</v>
      </c>
      <c r="I14" s="478"/>
      <c r="J14" s="478"/>
      <c r="K14" s="488">
        <f>SUM(K11:K11)</f>
        <v>0</v>
      </c>
      <c r="L14" s="488"/>
      <c r="M14" s="488"/>
      <c r="N14" s="488"/>
      <c r="O14" s="488"/>
      <c r="P14" s="413"/>
      <c r="Q14" s="477"/>
      <c r="R14" s="413">
        <f t="shared" ref="R14:V14" si="11">SUM(R9:R13)</f>
        <v>191.332</v>
      </c>
      <c r="S14" s="477"/>
      <c r="T14" s="413">
        <f t="shared" si="11"/>
        <v>27.177</v>
      </c>
      <c r="U14" s="477"/>
      <c r="V14" s="413">
        <f t="shared" si="11"/>
        <v>0.156</v>
      </c>
      <c r="W14" s="340"/>
      <c r="X14" s="340">
        <f t="shared" ref="X14:Z14" si="12">SUM(X9:X13)</f>
        <v>0</v>
      </c>
      <c r="Y14" s="340">
        <f t="shared" si="12"/>
        <v>0.339</v>
      </c>
      <c r="Z14" s="341">
        <f t="shared" si="12"/>
        <v>0.011</v>
      </c>
      <c r="AA14" s="508"/>
      <c r="AB14" s="509"/>
      <c r="AC14" s="510"/>
    </row>
    <row r="15" ht="16" customHeight="1" spans="1:29">
      <c r="A15" s="434" t="s">
        <v>151</v>
      </c>
      <c r="B15" s="435"/>
      <c r="C15" s="435"/>
      <c r="D15" s="435"/>
      <c r="E15" s="435"/>
      <c r="F15" s="435"/>
      <c r="G15" s="435"/>
      <c r="H15" s="442"/>
      <c r="I15" s="449" t="s">
        <v>216</v>
      </c>
      <c r="J15" s="450"/>
      <c r="K15" s="450"/>
      <c r="L15" s="450"/>
      <c r="M15" s="450"/>
      <c r="N15" s="450"/>
      <c r="O15" s="458"/>
      <c r="P15" s="449"/>
      <c r="Q15" s="450"/>
      <c r="R15" s="450"/>
      <c r="S15" s="450"/>
      <c r="T15" s="450"/>
      <c r="U15" s="450"/>
      <c r="V15" s="458"/>
      <c r="W15" s="413" t="s">
        <v>233</v>
      </c>
      <c r="X15" s="413"/>
      <c r="Y15" s="413"/>
      <c r="Z15" s="414"/>
      <c r="AA15" s="467"/>
      <c r="AB15" s="468"/>
      <c r="AC15" s="474"/>
    </row>
    <row r="16" ht="16" customHeight="1" spans="1:29">
      <c r="A16" s="419" t="s">
        <v>24</v>
      </c>
      <c r="B16" s="445">
        <v>476.563</v>
      </c>
      <c r="C16" s="419">
        <v>22.61</v>
      </c>
      <c r="D16" s="420">
        <v>107.751</v>
      </c>
      <c r="E16" s="441">
        <v>41.65</v>
      </c>
      <c r="F16" s="420">
        <v>19.849</v>
      </c>
      <c r="G16" s="441">
        <v>0.2</v>
      </c>
      <c r="H16" s="420">
        <v>0.095</v>
      </c>
      <c r="I16" s="445">
        <f t="shared" ref="I16:I22" si="13">P16+W16-B16</f>
        <v>3446.7</v>
      </c>
      <c r="J16" s="428">
        <f>K16/I16*100</f>
        <v>25.28</v>
      </c>
      <c r="K16" s="445">
        <f t="shared" ref="K16:K22" si="14">R16+X16-D16</f>
        <v>871.287</v>
      </c>
      <c r="L16" s="419">
        <f t="shared" ref="L16:L21" si="15">M16/I16*1000</f>
        <v>38.39</v>
      </c>
      <c r="M16" s="445">
        <f t="shared" ref="M16:M22" si="16">T16+Y16-F16</f>
        <v>132.311</v>
      </c>
      <c r="N16" s="432">
        <f>O16/I16*1000</f>
        <v>0.23</v>
      </c>
      <c r="O16" s="445">
        <f t="shared" ref="O16:O21" si="17">V16+Z16-H16</f>
        <v>0.791</v>
      </c>
      <c r="P16" s="418">
        <f>'平衡表（全厂）'!F59</f>
        <v>167.29</v>
      </c>
      <c r="Q16" s="453">
        <f t="shared" ref="Q16:Q21" si="18">R16/P16*100</f>
        <v>34</v>
      </c>
      <c r="R16" s="420">
        <f>'平衡表（全厂）'!H59</f>
        <v>56.879</v>
      </c>
      <c r="S16" s="441">
        <f t="shared" ref="S16:S21" si="19">T16/P16*1000</f>
        <v>42.05</v>
      </c>
      <c r="T16" s="420">
        <f>'平衡表（全厂）'!J59</f>
        <v>7.035</v>
      </c>
      <c r="U16" s="441">
        <f>V16/P16*1000</f>
        <v>0.24</v>
      </c>
      <c r="V16" s="420">
        <f>'平衡表（全厂）'!L59</f>
        <v>0.04</v>
      </c>
      <c r="W16" s="437">
        <v>3755.973</v>
      </c>
      <c r="X16" s="437">
        <v>922.159</v>
      </c>
      <c r="Y16" s="437">
        <v>145.125</v>
      </c>
      <c r="Z16" s="437">
        <v>0.846</v>
      </c>
      <c r="AA16" s="467"/>
      <c r="AB16" s="468"/>
      <c r="AC16" s="474"/>
    </row>
    <row r="17" ht="16" customHeight="1" spans="1:29">
      <c r="A17" s="480"/>
      <c r="B17" s="419"/>
      <c r="C17" s="419"/>
      <c r="D17" s="420"/>
      <c r="E17" s="441"/>
      <c r="F17" s="420"/>
      <c r="G17" s="441"/>
      <c r="H17" s="420"/>
      <c r="I17" s="419"/>
      <c r="J17" s="419"/>
      <c r="K17" s="445"/>
      <c r="L17" s="419"/>
      <c r="M17" s="445"/>
      <c r="N17" s="432"/>
      <c r="O17" s="445"/>
      <c r="P17" s="428"/>
      <c r="Q17" s="453"/>
      <c r="R17" s="420"/>
      <c r="S17" s="441"/>
      <c r="T17" s="420"/>
      <c r="U17" s="441"/>
      <c r="V17" s="420"/>
      <c r="W17" s="437"/>
      <c r="X17" s="437"/>
      <c r="Y17" s="437"/>
      <c r="Z17" s="437"/>
      <c r="AA17" s="467"/>
      <c r="AB17" s="468"/>
      <c r="AC17" s="474"/>
    </row>
    <row r="18" ht="16" customHeight="1" spans="1:29">
      <c r="A18" s="431" t="s">
        <v>215</v>
      </c>
      <c r="B18" s="432"/>
      <c r="C18" s="432"/>
      <c r="D18" s="433">
        <f t="shared" ref="D18:H18" si="20">SUM(D16:D17)</f>
        <v>107.751</v>
      </c>
      <c r="E18" s="433"/>
      <c r="F18" s="433">
        <f t="shared" si="20"/>
        <v>19.849</v>
      </c>
      <c r="G18" s="433"/>
      <c r="H18" s="433">
        <f t="shared" si="20"/>
        <v>0.095</v>
      </c>
      <c r="I18" s="432"/>
      <c r="J18" s="432"/>
      <c r="K18" s="448">
        <f t="shared" ref="K18:O18" si="21">SUM(K16:K17)</f>
        <v>871.287</v>
      </c>
      <c r="L18" s="448"/>
      <c r="M18" s="448">
        <f t="shared" si="21"/>
        <v>132.311</v>
      </c>
      <c r="N18" s="448"/>
      <c r="O18" s="448">
        <f t="shared" si="21"/>
        <v>0.791</v>
      </c>
      <c r="P18" s="423"/>
      <c r="Q18" s="460"/>
      <c r="R18" s="433">
        <f t="shared" ref="R18:V18" si="22">SUM(R16:R17)</f>
        <v>56.879</v>
      </c>
      <c r="S18" s="433"/>
      <c r="T18" s="433">
        <f t="shared" si="22"/>
        <v>7.035</v>
      </c>
      <c r="U18" s="433"/>
      <c r="V18" s="433">
        <f t="shared" si="22"/>
        <v>0.04</v>
      </c>
      <c r="W18" s="340"/>
      <c r="X18" s="340">
        <f t="shared" ref="X18:Z18" si="23">SUM(X16:X17)</f>
        <v>922.159</v>
      </c>
      <c r="Y18" s="340">
        <f t="shared" si="23"/>
        <v>145.125</v>
      </c>
      <c r="Z18" s="340">
        <f t="shared" si="23"/>
        <v>0.846</v>
      </c>
      <c r="AA18" s="465"/>
      <c r="AB18" s="466"/>
      <c r="AC18" s="473"/>
    </row>
    <row r="19" ht="16" customHeight="1" spans="1:29">
      <c r="A19" s="481" t="s">
        <v>154</v>
      </c>
      <c r="B19" s="482"/>
      <c r="C19" s="482"/>
      <c r="D19" s="482"/>
      <c r="E19" s="482"/>
      <c r="F19" s="482"/>
      <c r="G19" s="482"/>
      <c r="H19" s="482"/>
      <c r="I19" s="449" t="s">
        <v>196</v>
      </c>
      <c r="J19" s="450"/>
      <c r="K19" s="450"/>
      <c r="L19" s="450"/>
      <c r="M19" s="450"/>
      <c r="N19" s="450"/>
      <c r="O19" s="458"/>
      <c r="P19" s="482"/>
      <c r="Q19" s="482"/>
      <c r="R19" s="482"/>
      <c r="S19" s="482"/>
      <c r="T19" s="482"/>
      <c r="U19" s="482"/>
      <c r="V19" s="506"/>
      <c r="W19" s="449" t="s">
        <v>219</v>
      </c>
      <c r="X19" s="450"/>
      <c r="Y19" s="450"/>
      <c r="Z19" s="458"/>
      <c r="AA19" s="467"/>
      <c r="AB19" s="468"/>
      <c r="AC19" s="474"/>
    </row>
    <row r="20" ht="16" customHeight="1" spans="1:29">
      <c r="A20" s="447" t="s">
        <v>76</v>
      </c>
      <c r="B20" s="483">
        <v>20882.203</v>
      </c>
      <c r="C20" s="447">
        <v>0.32</v>
      </c>
      <c r="D20" s="483">
        <v>66.823</v>
      </c>
      <c r="E20" s="418">
        <v>4.03</v>
      </c>
      <c r="F20" s="426">
        <v>84.155</v>
      </c>
      <c r="G20" s="418"/>
      <c r="H20" s="426">
        <v>0</v>
      </c>
      <c r="I20" s="37">
        <f t="shared" si="13"/>
        <v>10648.524</v>
      </c>
      <c r="J20" s="487">
        <f t="shared" ref="J20:J22" si="24">K20/I20*100</f>
        <v>0.51</v>
      </c>
      <c r="K20" s="261">
        <f t="shared" si="14"/>
        <v>54.007</v>
      </c>
      <c r="L20" s="487">
        <f t="shared" si="15"/>
        <v>1.33</v>
      </c>
      <c r="M20" s="261">
        <f t="shared" si="16"/>
        <v>14.135</v>
      </c>
      <c r="N20" s="487"/>
      <c r="O20" s="261">
        <f t="shared" si="17"/>
        <v>0</v>
      </c>
      <c r="P20" s="418">
        <f>'平衡表（全厂）'!F66</f>
        <v>17468.219</v>
      </c>
      <c r="Q20" s="428">
        <f t="shared" si="18"/>
        <v>0.4</v>
      </c>
      <c r="R20" s="447">
        <f>'平衡表（全厂）'!H66</f>
        <v>69.873</v>
      </c>
      <c r="S20" s="428">
        <f t="shared" si="19"/>
        <v>4.07</v>
      </c>
      <c r="T20" s="447">
        <f>'平衡表（全厂）'!J66</f>
        <v>71.096</v>
      </c>
      <c r="U20" s="428"/>
      <c r="V20" s="418">
        <f>'平衡表（全厂）'!L66</f>
        <v>0</v>
      </c>
      <c r="W20" s="418">
        <v>14062.508</v>
      </c>
      <c r="X20" s="418">
        <f>55.957-5</f>
        <v>50.957</v>
      </c>
      <c r="Y20" s="418">
        <f>57.194-30</f>
        <v>27.194</v>
      </c>
      <c r="Z20" s="418"/>
      <c r="AA20" s="467"/>
      <c r="AB20" s="468"/>
      <c r="AC20" s="474"/>
    </row>
    <row r="21" ht="16" customHeight="1" spans="1:29">
      <c r="A21" s="447" t="s">
        <v>89</v>
      </c>
      <c r="B21" s="483">
        <v>19239.966</v>
      </c>
      <c r="C21" s="447">
        <v>0.24</v>
      </c>
      <c r="D21" s="483">
        <v>46.176</v>
      </c>
      <c r="E21" s="418">
        <v>3.54</v>
      </c>
      <c r="F21" s="426">
        <v>68.109</v>
      </c>
      <c r="G21" s="418"/>
      <c r="H21" s="426">
        <v>0</v>
      </c>
      <c r="I21" s="37">
        <f t="shared" si="13"/>
        <v>43989.385</v>
      </c>
      <c r="J21" s="487">
        <f t="shared" si="24"/>
        <v>0.23</v>
      </c>
      <c r="K21" s="261">
        <f t="shared" si="14"/>
        <v>100.773</v>
      </c>
      <c r="L21" s="487">
        <f t="shared" si="15"/>
        <v>1.58</v>
      </c>
      <c r="M21" s="261">
        <f t="shared" si="16"/>
        <v>69.66</v>
      </c>
      <c r="N21" s="487"/>
      <c r="O21" s="261">
        <f t="shared" si="17"/>
        <v>0</v>
      </c>
      <c r="P21" s="418">
        <f>'平衡表（全厂）'!F67</f>
        <v>21736.098</v>
      </c>
      <c r="Q21" s="428">
        <f t="shared" si="18"/>
        <v>0.24</v>
      </c>
      <c r="R21" s="447">
        <f>'平衡表（全厂）'!H67</f>
        <v>52.167</v>
      </c>
      <c r="S21" s="428">
        <f t="shared" si="19"/>
        <v>3.92</v>
      </c>
      <c r="T21" s="447">
        <f>'平衡表（全厂）'!J67</f>
        <v>85.206</v>
      </c>
      <c r="U21" s="428"/>
      <c r="V21" s="418">
        <f>'平衡表（全厂）'!L67</f>
        <v>0</v>
      </c>
      <c r="W21" s="418">
        <v>41493.253</v>
      </c>
      <c r="X21" s="418">
        <f>99.782-5</f>
        <v>94.782</v>
      </c>
      <c r="Y21" s="418">
        <f>162.563-110</f>
        <v>52.563</v>
      </c>
      <c r="Z21" s="418"/>
      <c r="AA21" s="467"/>
      <c r="AB21" s="468"/>
      <c r="AC21" s="474"/>
    </row>
    <row r="22" ht="16" customHeight="1" spans="1:29">
      <c r="A22" s="447" t="s">
        <v>78</v>
      </c>
      <c r="B22" s="418">
        <v>323.456</v>
      </c>
      <c r="C22" s="428">
        <v>0.02</v>
      </c>
      <c r="D22" s="459">
        <f>B22*C22/100</f>
        <v>0.065</v>
      </c>
      <c r="E22" s="441">
        <v>0</v>
      </c>
      <c r="F22" s="420">
        <v>0</v>
      </c>
      <c r="G22" s="441">
        <v>0</v>
      </c>
      <c r="H22" s="420">
        <v>0</v>
      </c>
      <c r="I22" s="37">
        <f t="shared" si="13"/>
        <v>692.16</v>
      </c>
      <c r="J22" s="453">
        <f t="shared" si="24"/>
        <v>0.02</v>
      </c>
      <c r="K22" s="261">
        <f t="shared" si="14"/>
        <v>0.12</v>
      </c>
      <c r="L22" s="420"/>
      <c r="M22" s="261">
        <f t="shared" si="16"/>
        <v>0</v>
      </c>
      <c r="N22" s="420"/>
      <c r="O22" s="420">
        <v>0</v>
      </c>
      <c r="P22" s="418">
        <f>'平衡表（全厂）'!F68</f>
        <v>143.488</v>
      </c>
      <c r="Q22" s="418">
        <f>'平衡表（全厂）'!G68</f>
        <v>0.02</v>
      </c>
      <c r="R22" s="418">
        <f>'平衡表（全厂）'!H68</f>
        <v>0.029</v>
      </c>
      <c r="S22" s="418">
        <f>'平衡表（全厂）'!I68</f>
        <v>0</v>
      </c>
      <c r="T22" s="418">
        <f>'平衡表（全厂）'!J68</f>
        <v>0</v>
      </c>
      <c r="U22" s="418">
        <f>'平衡表（全厂）'!K68</f>
        <v>0</v>
      </c>
      <c r="V22" s="418">
        <f>'平衡表（全厂）'!L68</f>
        <v>0</v>
      </c>
      <c r="W22" s="418">
        <v>872.128</v>
      </c>
      <c r="X22" s="418">
        <v>0.156</v>
      </c>
      <c r="Y22" s="418">
        <v>0</v>
      </c>
      <c r="Z22" s="418"/>
      <c r="AA22" s="467"/>
      <c r="AB22" s="468"/>
      <c r="AC22" s="474"/>
    </row>
    <row r="23" ht="17" customHeight="1" spans="1:29">
      <c r="A23" s="431" t="s">
        <v>215</v>
      </c>
      <c r="B23" s="440"/>
      <c r="C23" s="440"/>
      <c r="D23" s="440">
        <f t="shared" ref="D23:H23" si="25">SUM(D20:D21)</f>
        <v>112.999</v>
      </c>
      <c r="E23" s="440"/>
      <c r="F23" s="440">
        <f t="shared" si="25"/>
        <v>152.264</v>
      </c>
      <c r="G23" s="440"/>
      <c r="H23" s="440">
        <f t="shared" si="25"/>
        <v>0</v>
      </c>
      <c r="I23" s="341"/>
      <c r="J23" s="341"/>
      <c r="K23" s="341">
        <f t="shared" ref="K23:O23" si="26">SUM(K20:K21)</f>
        <v>154.78</v>
      </c>
      <c r="L23" s="341"/>
      <c r="M23" s="341">
        <f t="shared" si="26"/>
        <v>83.795</v>
      </c>
      <c r="N23" s="341"/>
      <c r="O23" s="341">
        <f t="shared" si="26"/>
        <v>0</v>
      </c>
      <c r="P23" s="341"/>
      <c r="Q23" s="341"/>
      <c r="R23" s="341">
        <f t="shared" ref="R23:V23" si="27">SUM(R20:R21)</f>
        <v>122.04</v>
      </c>
      <c r="S23" s="341"/>
      <c r="T23" s="341">
        <f t="shared" si="27"/>
        <v>156.302</v>
      </c>
      <c r="U23" s="341"/>
      <c r="V23" s="341">
        <f t="shared" si="27"/>
        <v>0</v>
      </c>
      <c r="W23" s="341"/>
      <c r="X23" s="341"/>
      <c r="Y23" s="341"/>
      <c r="Z23" s="341"/>
      <c r="AA23" s="469"/>
      <c r="AB23" s="469"/>
      <c r="AC23" s="469"/>
    </row>
    <row r="24" ht="17" customHeight="1" spans="1:26">
      <c r="A24" s="341" t="s">
        <v>234</v>
      </c>
      <c r="B24" s="341"/>
      <c r="C24" s="341" t="s">
        <v>162</v>
      </c>
      <c r="D24" s="341" t="s">
        <v>162</v>
      </c>
      <c r="E24" s="353"/>
      <c r="F24" s="341">
        <f>K18</f>
        <v>871.287</v>
      </c>
      <c r="G24" s="341"/>
      <c r="H24" s="341"/>
      <c r="I24" s="362">
        <f>F24/F25*100</f>
        <v>83.67</v>
      </c>
      <c r="J24" s="363"/>
      <c r="K24" s="340" t="s">
        <v>163</v>
      </c>
      <c r="L24" s="340"/>
      <c r="M24" s="341" t="s">
        <v>162</v>
      </c>
      <c r="N24" s="375">
        <f>M18</f>
        <v>132.311</v>
      </c>
      <c r="O24" s="376"/>
      <c r="P24" s="387"/>
      <c r="Q24" s="362">
        <f>N24/N25*100</f>
        <v>59.6</v>
      </c>
      <c r="R24" s="363"/>
      <c r="S24" s="340" t="s">
        <v>164</v>
      </c>
      <c r="T24" s="340"/>
      <c r="U24" s="341" t="s">
        <v>162</v>
      </c>
      <c r="V24" s="341"/>
      <c r="W24" s="375">
        <f>O16</f>
        <v>0.791</v>
      </c>
      <c r="X24" s="387"/>
      <c r="Y24" s="362">
        <f>W24/W25*100</f>
        <v>72.5</v>
      </c>
      <c r="Z24" s="363"/>
    </row>
    <row r="25" ht="17" customHeight="1" spans="1:26">
      <c r="A25" s="342"/>
      <c r="B25" s="342"/>
      <c r="C25" s="342" t="s">
        <v>165</v>
      </c>
      <c r="D25" s="341" t="s">
        <v>165</v>
      </c>
      <c r="E25" s="486"/>
      <c r="F25" s="342">
        <f>X7+X14</f>
        <v>1041.296</v>
      </c>
      <c r="G25" s="342"/>
      <c r="H25" s="342"/>
      <c r="I25" s="489"/>
      <c r="J25" s="490"/>
      <c r="K25" s="340"/>
      <c r="L25" s="340"/>
      <c r="M25" s="342" t="s">
        <v>165</v>
      </c>
      <c r="N25" s="499">
        <f>Y7+Y14</f>
        <v>222.012</v>
      </c>
      <c r="O25" s="500"/>
      <c r="P25" s="501"/>
      <c r="Q25" s="489"/>
      <c r="R25" s="490"/>
      <c r="S25" s="340"/>
      <c r="T25" s="340"/>
      <c r="U25" s="341" t="s">
        <v>165</v>
      </c>
      <c r="V25" s="341"/>
      <c r="W25" s="375">
        <f>Z7+Z14</f>
        <v>1.091</v>
      </c>
      <c r="X25" s="387"/>
      <c r="Y25" s="489"/>
      <c r="Z25" s="490"/>
    </row>
    <row r="26" ht="25" customHeight="1" spans="1:26">
      <c r="A26" s="484" t="s">
        <v>166</v>
      </c>
      <c r="B26" s="343" t="s">
        <v>235</v>
      </c>
      <c r="C26" s="343"/>
      <c r="D26" s="343"/>
      <c r="E26" s="343"/>
      <c r="F26" s="343"/>
      <c r="G26" s="343"/>
      <c r="H26" s="343"/>
      <c r="I26" s="343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</row>
    <row r="27" ht="36" customHeight="1" spans="1:28">
      <c r="A27" s="347" t="s">
        <v>226</v>
      </c>
      <c r="B27" s="347"/>
      <c r="C27" s="347"/>
      <c r="D27" s="347"/>
      <c r="E27" s="347"/>
      <c r="F27" s="347"/>
      <c r="G27" s="347"/>
      <c r="H27" s="347"/>
      <c r="I27" s="347"/>
      <c r="J27" s="347"/>
      <c r="K27" s="347"/>
      <c r="L27" s="347"/>
      <c r="M27" s="347"/>
      <c r="N27" s="347"/>
      <c r="O27" s="347"/>
      <c r="P27" s="347"/>
      <c r="Q27" s="347"/>
      <c r="R27" s="347"/>
      <c r="S27" s="347"/>
      <c r="T27" s="347"/>
      <c r="U27" s="347"/>
      <c r="V27" s="347"/>
      <c r="W27" s="347"/>
      <c r="X27" s="347"/>
      <c r="Y27" s="347"/>
      <c r="Z27" s="347"/>
      <c r="AB27" s="83" t="s">
        <v>236</v>
      </c>
    </row>
    <row r="28" ht="18" customHeight="1" spans="1:30">
      <c r="A28" s="85"/>
      <c r="B28" s="85"/>
      <c r="C28" s="85"/>
      <c r="D28" s="85"/>
      <c r="I28" s="405"/>
      <c r="J28" s="28"/>
      <c r="K28" s="28"/>
      <c r="L28" s="5" t="s">
        <v>201</v>
      </c>
      <c r="M28" s="5"/>
      <c r="N28" s="5" t="s">
        <v>202</v>
      </c>
      <c r="O28" s="5"/>
      <c r="P28" s="5" t="s">
        <v>203</v>
      </c>
      <c r="Q28" s="5"/>
      <c r="S28" s="391"/>
      <c r="T28" s="53" t="s">
        <v>237</v>
      </c>
      <c r="U28" s="108"/>
      <c r="V28" s="53" t="s">
        <v>238</v>
      </c>
      <c r="W28" s="108"/>
      <c r="X28" s="391"/>
      <c r="Z28" s="28" t="s">
        <v>239</v>
      </c>
      <c r="AA28" s="28" t="s">
        <v>240</v>
      </c>
      <c r="AB28" s="28" t="s">
        <v>8</v>
      </c>
      <c r="AC28" s="28" t="s">
        <v>9</v>
      </c>
      <c r="AD28" s="28" t="s">
        <v>10</v>
      </c>
    </row>
    <row r="29" ht="18" customHeight="1" spans="1:30">
      <c r="A29" s="464"/>
      <c r="B29" s="71"/>
      <c r="C29" s="71"/>
      <c r="D29" s="71"/>
      <c r="I29" s="28" t="s">
        <v>241</v>
      </c>
      <c r="J29" s="28"/>
      <c r="K29" s="28"/>
      <c r="L29" s="5">
        <f>F24-F25</f>
        <v>-170.009</v>
      </c>
      <c r="M29" s="5"/>
      <c r="N29" s="5">
        <f>N24-N25</f>
        <v>-89.701</v>
      </c>
      <c r="O29" s="5"/>
      <c r="P29" s="4">
        <f>W24-W25</f>
        <v>-0.3</v>
      </c>
      <c r="Q29" s="4"/>
      <c r="S29" s="22" t="s">
        <v>183</v>
      </c>
      <c r="T29" s="53">
        <f>D7+D14+D18+D23</f>
        <v>678.229</v>
      </c>
      <c r="U29" s="108"/>
      <c r="V29" s="53">
        <f>R7+R14+R18+R23</f>
        <v>611.751</v>
      </c>
      <c r="W29" s="108"/>
      <c r="X29" s="391"/>
      <c r="Y29" s="84" t="s">
        <v>242</v>
      </c>
      <c r="Z29" s="28">
        <f>[1]年度产量汇总!$Y$31</f>
        <v>38366.61</v>
      </c>
      <c r="AA29" s="28">
        <f>[1]年度产量汇总!$Z$31</f>
        <v>36290.898</v>
      </c>
      <c r="AB29" s="28">
        <f>[1]年度产量汇总!$AA$31</f>
        <v>127.147</v>
      </c>
      <c r="AC29" s="28">
        <f>[1]年度产量汇总!$AB$31</f>
        <v>17.482</v>
      </c>
      <c r="AD29" s="28">
        <f>[1]年度产量汇总!$AC$31</f>
        <v>1.44</v>
      </c>
    </row>
    <row r="30" ht="18" customHeight="1" spans="1:30">
      <c r="A30" s="464"/>
      <c r="B30" s="71"/>
      <c r="C30" s="71"/>
      <c r="D30" s="71"/>
      <c r="I30" s="491" t="s">
        <v>243</v>
      </c>
      <c r="J30" s="491"/>
      <c r="K30" s="491"/>
      <c r="L30" s="382">
        <f t="shared" ref="L30:P30" si="28">L29+K23</f>
        <v>-15.229</v>
      </c>
      <c r="M30" s="382"/>
      <c r="N30" s="383">
        <f t="shared" si="28"/>
        <v>-5.90599999999999</v>
      </c>
      <c r="O30" s="384"/>
      <c r="P30" s="383">
        <f t="shared" si="28"/>
        <v>-0.3</v>
      </c>
      <c r="Q30" s="384"/>
      <c r="S30" s="22" t="s">
        <v>185</v>
      </c>
      <c r="T30" s="53">
        <f>F7++F14+F18+F23</f>
        <v>274.982</v>
      </c>
      <c r="U30" s="108"/>
      <c r="V30" s="53">
        <f>T6+T14+T18+T23</f>
        <v>231.109</v>
      </c>
      <c r="W30" s="108"/>
      <c r="X30" s="391"/>
      <c r="Y30" s="84" t="s">
        <v>244</v>
      </c>
      <c r="Z30" s="28">
        <f>[1]年度产量汇总!$Y$50</f>
        <v>40568.2</v>
      </c>
      <c r="AA30" s="28">
        <f>[1]年度产量汇总!$Z$50</f>
        <v>37428.184</v>
      </c>
      <c r="AB30" s="28">
        <f>[1]年度产量汇总!$AA$50</f>
        <v>91.361</v>
      </c>
      <c r="AC30" s="28">
        <f>[1]年度产量汇总!$AB$50</f>
        <v>33.59</v>
      </c>
      <c r="AD30" s="28">
        <f>[1]年度产量汇总!$AC$50</f>
        <v>4.636</v>
      </c>
    </row>
    <row r="31" ht="18" customHeight="1" spans="9:30">
      <c r="I31" s="396" t="s">
        <v>245</v>
      </c>
      <c r="J31" s="444"/>
      <c r="K31" s="397"/>
      <c r="L31" s="492">
        <v>84.7</v>
      </c>
      <c r="M31" s="502"/>
      <c r="N31" s="492">
        <v>55.4</v>
      </c>
      <c r="O31" s="502"/>
      <c r="P31" s="503">
        <v>27.94</v>
      </c>
      <c r="Q31" s="505"/>
      <c r="S31" s="22" t="s">
        <v>187</v>
      </c>
      <c r="T31" s="53">
        <f>H7+H14+H18+H23</f>
        <v>0.927</v>
      </c>
      <c r="U31" s="108"/>
      <c r="V31" s="53">
        <f>V7+V14+V18+V23</f>
        <v>0.311</v>
      </c>
      <c r="W31" s="108"/>
      <c r="X31" s="391"/>
      <c r="Y31" s="84" t="s">
        <v>242</v>
      </c>
      <c r="Z31" s="28"/>
      <c r="AA31" s="28">
        <f>P20-AA29</f>
        <v>-18822.679</v>
      </c>
      <c r="AB31" s="28">
        <f>R20-AB29</f>
        <v>-57.274</v>
      </c>
      <c r="AC31" s="28">
        <f>T20-AC29</f>
        <v>53.614</v>
      </c>
      <c r="AD31" s="28">
        <f>V20-AD29</f>
        <v>-1.44</v>
      </c>
    </row>
    <row r="32" ht="18" customHeight="1" spans="9:30">
      <c r="I32" s="28" t="s">
        <v>246</v>
      </c>
      <c r="J32" s="28"/>
      <c r="K32" s="28"/>
      <c r="L32" s="396">
        <v>-12.68</v>
      </c>
      <c r="M32" s="397"/>
      <c r="N32" s="396">
        <v>-5.95600000000002</v>
      </c>
      <c r="O32" s="397"/>
      <c r="P32" s="396">
        <v>-2.517</v>
      </c>
      <c r="Q32" s="397"/>
      <c r="S32" s="391"/>
      <c r="T32" s="53" t="s">
        <v>189</v>
      </c>
      <c r="U32" s="108"/>
      <c r="V32" s="53" t="s">
        <v>189</v>
      </c>
      <c r="W32" s="108"/>
      <c r="X32" s="391"/>
      <c r="Y32" s="84" t="s">
        <v>244</v>
      </c>
      <c r="Z32" s="28"/>
      <c r="AA32" s="28">
        <f>P21-AA30</f>
        <v>-15692.086</v>
      </c>
      <c r="AB32" s="28">
        <f>R21-AB30</f>
        <v>-39.194</v>
      </c>
      <c r="AC32" s="28">
        <f>T21-AC30</f>
        <v>51.616</v>
      </c>
      <c r="AD32" s="28">
        <f>V21-AD30</f>
        <v>-4.636</v>
      </c>
    </row>
    <row r="33" ht="18" customHeight="1" spans="9:24">
      <c r="I33" s="493" t="s">
        <v>247</v>
      </c>
      <c r="J33" s="494" t="s">
        <v>24</v>
      </c>
      <c r="K33" s="495"/>
      <c r="L33" s="496">
        <v>89.03</v>
      </c>
      <c r="M33" s="496"/>
      <c r="N33" s="504"/>
      <c r="O33" s="405"/>
      <c r="P33" s="405"/>
      <c r="Q33" s="405"/>
      <c r="S33" s="22" t="s">
        <v>183</v>
      </c>
      <c r="T33" s="396">
        <f>266.147+191.332+107.751+112.999</f>
        <v>678.229</v>
      </c>
      <c r="U33" s="397"/>
      <c r="V33" s="53">
        <f>'平衡表（全厂）'!H69-'平衡表（全厂）'!H65-'平衡表（全厂）'!H68</f>
        <v>611.751</v>
      </c>
      <c r="W33" s="108"/>
      <c r="X33" s="405"/>
    </row>
    <row r="34" ht="18" customHeight="1" spans="9:24">
      <c r="I34" s="497"/>
      <c r="J34" s="494" t="s">
        <v>76</v>
      </c>
      <c r="K34" s="495"/>
      <c r="L34" s="496">
        <v>3.6</v>
      </c>
      <c r="M34" s="496"/>
      <c r="N34" s="405"/>
      <c r="O34" s="405"/>
      <c r="P34" s="405"/>
      <c r="Q34" s="405"/>
      <c r="S34" s="22" t="s">
        <v>185</v>
      </c>
      <c r="T34" s="396">
        <f>75.353+27.516+19.849+152.264</f>
        <v>274.982</v>
      </c>
      <c r="U34" s="397"/>
      <c r="V34" s="53">
        <f>'平衡表（全厂）'!J69-'平衡表（全厂）'!J65</f>
        <v>231.109</v>
      </c>
      <c r="W34" s="108"/>
      <c r="X34" s="405"/>
    </row>
    <row r="35" ht="18" customHeight="1" spans="9:24">
      <c r="I35" s="498"/>
      <c r="J35" s="494" t="s">
        <v>77</v>
      </c>
      <c r="K35" s="495"/>
      <c r="L35" s="496">
        <v>7.37</v>
      </c>
      <c r="M35" s="496"/>
      <c r="N35" s="405"/>
      <c r="O35" s="405"/>
      <c r="P35" s="405"/>
      <c r="Q35" s="405"/>
      <c r="S35" s="22" t="s">
        <v>187</v>
      </c>
      <c r="T35" s="396">
        <f>0.665+0.167+0.095+0</f>
        <v>0.927</v>
      </c>
      <c r="U35" s="397"/>
      <c r="V35" s="53">
        <f>'平衡表（全厂）'!L69-'平衡表（全厂）'!L65</f>
        <v>0.311</v>
      </c>
      <c r="W35" s="108"/>
      <c r="X35" s="405"/>
    </row>
    <row r="36" ht="18" customHeight="1" spans="19:24">
      <c r="S36" s="22"/>
      <c r="T36" s="396"/>
      <c r="U36" s="397"/>
      <c r="V36" s="53"/>
      <c r="W36" s="108"/>
      <c r="X36" s="405"/>
    </row>
    <row r="37" ht="18" customHeight="1" spans="19:24">
      <c r="S37" s="22" t="s">
        <v>183</v>
      </c>
      <c r="T37" s="396">
        <f t="shared" ref="T37:T39" si="29">T29-T33</f>
        <v>0</v>
      </c>
      <c r="U37" s="397"/>
      <c r="V37" s="53">
        <f t="shared" ref="V37:V39" si="30">V29-V33</f>
        <v>0</v>
      </c>
      <c r="W37" s="108"/>
      <c r="X37" s="405"/>
    </row>
    <row r="38" ht="18" customHeight="1" spans="19:24">
      <c r="S38" s="22" t="s">
        <v>185</v>
      </c>
      <c r="T38" s="396">
        <f t="shared" si="29"/>
        <v>0</v>
      </c>
      <c r="U38" s="397"/>
      <c r="V38" s="53">
        <f t="shared" si="30"/>
        <v>0</v>
      </c>
      <c r="W38" s="108"/>
      <c r="X38" s="405"/>
    </row>
    <row r="39" ht="18" customHeight="1" spans="19:24">
      <c r="S39" s="22" t="s">
        <v>187</v>
      </c>
      <c r="T39" s="396">
        <f t="shared" si="29"/>
        <v>0</v>
      </c>
      <c r="U39" s="397"/>
      <c r="V39" s="53">
        <f t="shared" si="30"/>
        <v>0</v>
      </c>
      <c r="W39" s="108"/>
      <c r="X39" s="405"/>
    </row>
    <row r="40" spans="19:23">
      <c r="S40" s="83"/>
      <c r="T40" s="83"/>
      <c r="U40" s="83"/>
      <c r="V40" s="83"/>
      <c r="W40" s="83"/>
    </row>
    <row r="41" spans="20:22">
      <c r="T41" s="83"/>
      <c r="U41" s="83"/>
      <c r="V41" s="83"/>
    </row>
  </sheetData>
  <mergeCells count="94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Z5"/>
    <mergeCell ref="A8:Z8"/>
    <mergeCell ref="A15:H15"/>
    <mergeCell ref="I15:O15"/>
    <mergeCell ref="P15:V15"/>
    <mergeCell ref="W15:Z15"/>
    <mergeCell ref="I19:O19"/>
    <mergeCell ref="W19:Z19"/>
    <mergeCell ref="F24:H24"/>
    <mergeCell ref="N24:P24"/>
    <mergeCell ref="U24:V24"/>
    <mergeCell ref="W24:X24"/>
    <mergeCell ref="F25:H25"/>
    <mergeCell ref="N25:P25"/>
    <mergeCell ref="U25:V25"/>
    <mergeCell ref="W25:X25"/>
    <mergeCell ref="B26:Z26"/>
    <mergeCell ref="A27:Z27"/>
    <mergeCell ref="J28:K28"/>
    <mergeCell ref="L28:M28"/>
    <mergeCell ref="N28:O28"/>
    <mergeCell ref="P28:Q28"/>
    <mergeCell ref="T28:U28"/>
    <mergeCell ref="V28:W28"/>
    <mergeCell ref="B29:D29"/>
    <mergeCell ref="I29:K29"/>
    <mergeCell ref="L29:M29"/>
    <mergeCell ref="N29:O29"/>
    <mergeCell ref="P29:Q29"/>
    <mergeCell ref="T29:U29"/>
    <mergeCell ref="V29:W29"/>
    <mergeCell ref="B30:D30"/>
    <mergeCell ref="I30:K30"/>
    <mergeCell ref="L30:M30"/>
    <mergeCell ref="N30:O30"/>
    <mergeCell ref="P30:Q30"/>
    <mergeCell ref="T30:U30"/>
    <mergeCell ref="V30:W30"/>
    <mergeCell ref="I31:K31"/>
    <mergeCell ref="L31:M31"/>
    <mergeCell ref="N31:O31"/>
    <mergeCell ref="P31:Q31"/>
    <mergeCell ref="T31:U31"/>
    <mergeCell ref="V31:W31"/>
    <mergeCell ref="I32:K32"/>
    <mergeCell ref="L32:M32"/>
    <mergeCell ref="N32:O32"/>
    <mergeCell ref="P32:Q32"/>
    <mergeCell ref="T32:U32"/>
    <mergeCell ref="V32:W32"/>
    <mergeCell ref="J33:K33"/>
    <mergeCell ref="L33:M33"/>
    <mergeCell ref="T33:U33"/>
    <mergeCell ref="V33:W33"/>
    <mergeCell ref="J34:K34"/>
    <mergeCell ref="L34:M34"/>
    <mergeCell ref="T34:U34"/>
    <mergeCell ref="V34:W34"/>
    <mergeCell ref="J35:K35"/>
    <mergeCell ref="L35:M35"/>
    <mergeCell ref="T35:U35"/>
    <mergeCell ref="V35:W35"/>
    <mergeCell ref="T37:U37"/>
    <mergeCell ref="V37:W37"/>
    <mergeCell ref="T38:U38"/>
    <mergeCell ref="V38:W38"/>
    <mergeCell ref="T39:U39"/>
    <mergeCell ref="V39:W39"/>
    <mergeCell ref="A2:A4"/>
    <mergeCell ref="B3:B4"/>
    <mergeCell ref="I3:I4"/>
    <mergeCell ref="I33:I35"/>
    <mergeCell ref="P3:P4"/>
    <mergeCell ref="W3:W4"/>
    <mergeCell ref="A24:B25"/>
    <mergeCell ref="I24:J25"/>
    <mergeCell ref="K24:L25"/>
    <mergeCell ref="Q24:R25"/>
    <mergeCell ref="S24:T25"/>
    <mergeCell ref="Y24:Z25"/>
  </mergeCells>
  <pageMargins left="0.471527777777778" right="0.432638888888889" top="1" bottom="1" header="0.5" footer="0.5"/>
  <pageSetup paperSize="8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"/>
  <sheetViews>
    <sheetView showGridLines="0" workbookViewId="0">
      <pane xSplit="1" ySplit="5" topLeftCell="B6" activePane="bottomRight" state="frozen"/>
      <selection/>
      <selection pane="topRight"/>
      <selection pane="bottomLeft"/>
      <selection pane="bottomRight" activeCell="AB21" sqref="AB21"/>
    </sheetView>
  </sheetViews>
  <sheetFormatPr defaultColWidth="9" defaultRowHeight="12.5"/>
  <cols>
    <col min="1" max="1" width="15.4454545454545" customWidth="1"/>
    <col min="2" max="2" width="10.6363636363636" customWidth="1"/>
    <col min="3" max="3" width="10.1090909090909" hidden="1" customWidth="1"/>
    <col min="4" max="4" width="10.6363636363636" customWidth="1"/>
    <col min="5" max="5" width="9.55454545454545" hidden="1" customWidth="1"/>
    <col min="6" max="6" width="9.08181818181818" customWidth="1"/>
    <col min="7" max="7" width="7.75454545454545" hidden="1" customWidth="1"/>
    <col min="8" max="8" width="9.25454545454545" customWidth="1"/>
    <col min="9" max="9" width="11.7" customWidth="1"/>
    <col min="10" max="10" width="6.81818181818182" customWidth="1"/>
    <col min="11" max="11" width="11.5636363636364" customWidth="1"/>
    <col min="12" max="12" width="8.13636363636364" customWidth="1"/>
    <col min="13" max="13" width="9.55454545454545" customWidth="1"/>
    <col min="14" max="14" width="6.38181818181818" customWidth="1"/>
    <col min="15" max="15" width="7.63636363636364" customWidth="1"/>
    <col min="16" max="16" width="10.3272727272727" customWidth="1"/>
    <col min="17" max="17" width="6.69090909090909" customWidth="1"/>
    <col min="18" max="18" width="10.6727272727273" customWidth="1"/>
    <col min="19" max="19" width="9.00909090909091" customWidth="1"/>
    <col min="20" max="20" width="9.13636363636364" customWidth="1"/>
    <col min="21" max="21" width="7.03636363636364" customWidth="1"/>
    <col min="22" max="22" width="8.75454545454545" customWidth="1"/>
    <col min="23" max="23" width="11.2454545454545" customWidth="1"/>
    <col min="24" max="24" width="11.5818181818182" customWidth="1"/>
    <col min="25" max="25" width="9.2" customWidth="1"/>
    <col min="26" max="26" width="9.38181818181818" customWidth="1"/>
    <col min="28" max="28" width="13.1727272727273" customWidth="1"/>
    <col min="29" max="29" width="10.3818181818182"/>
    <col min="30" max="30" width="9.38181818181818"/>
  </cols>
  <sheetData>
    <row r="1" ht="38" customHeight="1" spans="1:26">
      <c r="A1" s="305" t="s">
        <v>248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</row>
    <row r="2" ht="17" customHeight="1" spans="1:26">
      <c r="A2" s="413" t="s">
        <v>129</v>
      </c>
      <c r="B2" s="413" t="s">
        <v>130</v>
      </c>
      <c r="C2" s="413"/>
      <c r="D2" s="413"/>
      <c r="E2" s="413"/>
      <c r="F2" s="413"/>
      <c r="G2" s="413"/>
      <c r="H2" s="413"/>
      <c r="I2" s="413" t="s">
        <v>211</v>
      </c>
      <c r="J2" s="413"/>
      <c r="K2" s="413"/>
      <c r="L2" s="413"/>
      <c r="M2" s="413"/>
      <c r="N2" s="413"/>
      <c r="O2" s="413"/>
      <c r="P2" s="413" t="s">
        <v>132</v>
      </c>
      <c r="Q2" s="413"/>
      <c r="R2" s="413"/>
      <c r="S2" s="413"/>
      <c r="T2" s="413"/>
      <c r="U2" s="413"/>
      <c r="V2" s="413"/>
      <c r="W2" s="413" t="s">
        <v>133</v>
      </c>
      <c r="X2" s="413"/>
      <c r="Y2" s="413"/>
      <c r="Z2" s="414"/>
    </row>
    <row r="3" ht="17" customHeight="1" spans="1:26">
      <c r="A3" s="414"/>
      <c r="B3" s="413" t="s">
        <v>212</v>
      </c>
      <c r="C3" s="413" t="s">
        <v>8</v>
      </c>
      <c r="D3" s="413"/>
      <c r="E3" s="413" t="s">
        <v>9</v>
      </c>
      <c r="F3" s="413"/>
      <c r="G3" s="413" t="s">
        <v>10</v>
      </c>
      <c r="H3" s="413"/>
      <c r="I3" s="413" t="s">
        <v>212</v>
      </c>
      <c r="J3" s="413" t="s">
        <v>8</v>
      </c>
      <c r="K3" s="413"/>
      <c r="L3" s="413" t="s">
        <v>9</v>
      </c>
      <c r="M3" s="413"/>
      <c r="N3" s="413" t="s">
        <v>10</v>
      </c>
      <c r="O3" s="413"/>
      <c r="P3" s="413" t="s">
        <v>212</v>
      </c>
      <c r="Q3" s="413" t="s">
        <v>8</v>
      </c>
      <c r="R3" s="413"/>
      <c r="S3" s="413" t="s">
        <v>9</v>
      </c>
      <c r="T3" s="413"/>
      <c r="U3" s="413" t="s">
        <v>10</v>
      </c>
      <c r="V3" s="413"/>
      <c r="W3" s="413" t="s">
        <v>212</v>
      </c>
      <c r="X3" s="413" t="s">
        <v>8</v>
      </c>
      <c r="Y3" s="413" t="s">
        <v>9</v>
      </c>
      <c r="Z3" s="413" t="s">
        <v>10</v>
      </c>
    </row>
    <row r="4" ht="27" customHeight="1" spans="1:28">
      <c r="A4" s="415"/>
      <c r="B4" s="26"/>
      <c r="C4" s="26" t="s">
        <v>136</v>
      </c>
      <c r="D4" s="26" t="s">
        <v>213</v>
      </c>
      <c r="E4" s="26" t="s">
        <v>13</v>
      </c>
      <c r="F4" s="26" t="s">
        <v>214</v>
      </c>
      <c r="G4" s="26" t="s">
        <v>13</v>
      </c>
      <c r="H4" s="26" t="s">
        <v>214</v>
      </c>
      <c r="I4" s="26"/>
      <c r="J4" s="26" t="s">
        <v>136</v>
      </c>
      <c r="K4" s="26" t="s">
        <v>213</v>
      </c>
      <c r="L4" s="26" t="s">
        <v>13</v>
      </c>
      <c r="M4" s="26" t="s">
        <v>214</v>
      </c>
      <c r="N4" s="26" t="s">
        <v>13</v>
      </c>
      <c r="O4" s="26" t="s">
        <v>214</v>
      </c>
      <c r="P4" s="26"/>
      <c r="Q4" s="26" t="s">
        <v>136</v>
      </c>
      <c r="R4" s="26" t="s">
        <v>213</v>
      </c>
      <c r="S4" s="26" t="s">
        <v>13</v>
      </c>
      <c r="T4" s="26" t="s">
        <v>214</v>
      </c>
      <c r="U4" s="26" t="s">
        <v>13</v>
      </c>
      <c r="V4" s="26" t="s">
        <v>214</v>
      </c>
      <c r="W4" s="26"/>
      <c r="X4" s="26" t="s">
        <v>213</v>
      </c>
      <c r="Y4" s="26" t="s">
        <v>214</v>
      </c>
      <c r="Z4" s="26" t="s">
        <v>214</v>
      </c>
      <c r="AB4" s="406"/>
    </row>
    <row r="5" ht="16" customHeight="1" spans="1:28">
      <c r="A5" s="416" t="s">
        <v>139</v>
      </c>
      <c r="B5" s="416"/>
      <c r="C5" s="416"/>
      <c r="D5" s="416"/>
      <c r="E5" s="416"/>
      <c r="F5" s="416"/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B5" s="407"/>
    </row>
    <row r="6" ht="16" customHeight="1" spans="1:29">
      <c r="A6" s="417" t="s">
        <v>59</v>
      </c>
      <c r="B6" s="418">
        <v>846.4</v>
      </c>
      <c r="C6" s="419">
        <v>99.57</v>
      </c>
      <c r="D6" s="420">
        <v>842.76</v>
      </c>
      <c r="E6" s="441">
        <v>319.29</v>
      </c>
      <c r="F6" s="420">
        <v>270.247</v>
      </c>
      <c r="G6" s="441">
        <v>11.6</v>
      </c>
      <c r="H6" s="420">
        <v>9.818</v>
      </c>
      <c r="I6" s="445">
        <f>'回收率（熔炼） '!W39</f>
        <v>26827.27</v>
      </c>
      <c r="J6" s="419">
        <f>K6/I6*100</f>
        <v>99.54</v>
      </c>
      <c r="K6" s="445">
        <f>'回收率（熔炼） '!X39</f>
        <v>26703.765</v>
      </c>
      <c r="L6" s="441">
        <f>M6/I6*1000</f>
        <v>333.33</v>
      </c>
      <c r="M6" s="445">
        <f>'回收率（熔炼） '!Y39</f>
        <v>8942.34</v>
      </c>
      <c r="N6" s="441">
        <f>O6/I6*1000</f>
        <v>7.49</v>
      </c>
      <c r="O6" s="445">
        <f>'回收率（熔炼） '!Z39</f>
        <v>201.046</v>
      </c>
      <c r="P6" s="418">
        <f>'平衡表（全厂）'!F45</f>
        <v>251.6</v>
      </c>
      <c r="Q6" s="428">
        <f t="shared" ref="Q6:Q13" si="0">R6/P6*100</f>
        <v>99.54</v>
      </c>
      <c r="R6" s="459">
        <f>'平衡表（全厂）'!H45</f>
        <v>250.443</v>
      </c>
      <c r="S6" s="428">
        <f t="shared" ref="S6:S15" si="1">T6/P6*1000</f>
        <v>218.45</v>
      </c>
      <c r="T6" s="459">
        <f>'平衡表（全厂）'!J45</f>
        <v>54.962</v>
      </c>
      <c r="U6" s="428">
        <f t="shared" ref="U6:U14" si="2">V6/P6*1000</f>
        <v>7.5</v>
      </c>
      <c r="V6" s="459">
        <f>'平衡表（全厂）'!L45</f>
        <v>1.887</v>
      </c>
      <c r="W6" s="418">
        <f t="shared" ref="W6:W15" si="3">B6+I6-P6</f>
        <v>27422.07</v>
      </c>
      <c r="X6" s="418">
        <f t="shared" ref="X6:X15" si="4">D6+K6-R6</f>
        <v>27296.082</v>
      </c>
      <c r="Y6" s="418">
        <f t="shared" ref="Y6:Y15" si="5">F6+M6-T6</f>
        <v>9157.625</v>
      </c>
      <c r="Z6" s="418">
        <f t="shared" ref="Z6:Z15" si="6">H6+O6-V6</f>
        <v>208.977</v>
      </c>
      <c r="AA6" s="347"/>
      <c r="AB6" s="347"/>
      <c r="AC6" s="470"/>
    </row>
    <row r="7" ht="16" customHeight="1" spans="1:26">
      <c r="A7" s="421" t="s">
        <v>143</v>
      </c>
      <c r="B7" s="422"/>
      <c r="C7" s="423"/>
      <c r="D7" s="424">
        <f t="shared" ref="D7:I7" si="7">SUM(D6:D6)</f>
        <v>842.76</v>
      </c>
      <c r="E7" s="424"/>
      <c r="F7" s="424">
        <f t="shared" si="7"/>
        <v>270.247</v>
      </c>
      <c r="G7" s="424"/>
      <c r="H7" s="424">
        <f t="shared" si="7"/>
        <v>9.818</v>
      </c>
      <c r="I7" s="424">
        <f t="shared" si="7"/>
        <v>26827.27</v>
      </c>
      <c r="J7" s="446"/>
      <c r="K7" s="433">
        <f t="shared" ref="K7:P7" si="8">SUM(K6:K6)</f>
        <v>26703.765</v>
      </c>
      <c r="L7" s="433"/>
      <c r="M7" s="433">
        <f t="shared" si="8"/>
        <v>8942.34</v>
      </c>
      <c r="N7" s="457"/>
      <c r="O7" s="433">
        <f t="shared" si="8"/>
        <v>201.046</v>
      </c>
      <c r="P7" s="424">
        <f t="shared" si="8"/>
        <v>251.6</v>
      </c>
      <c r="Q7" s="423"/>
      <c r="R7" s="424">
        <f t="shared" ref="R7:Z7" si="9">SUM(R6:R6)</f>
        <v>250.443</v>
      </c>
      <c r="S7" s="424"/>
      <c r="T7" s="424">
        <f t="shared" si="9"/>
        <v>54.962</v>
      </c>
      <c r="U7" s="424"/>
      <c r="V7" s="424">
        <f t="shared" si="9"/>
        <v>1.887</v>
      </c>
      <c r="W7" s="424">
        <f t="shared" si="9"/>
        <v>27422.07</v>
      </c>
      <c r="X7" s="424">
        <f t="shared" si="9"/>
        <v>27296.082</v>
      </c>
      <c r="Y7" s="424">
        <f t="shared" si="9"/>
        <v>9157.625</v>
      </c>
      <c r="Z7" s="424">
        <f t="shared" si="9"/>
        <v>208.977</v>
      </c>
    </row>
    <row r="8" ht="16" customHeight="1" spans="1:26">
      <c r="A8" s="425" t="s">
        <v>144</v>
      </c>
      <c r="B8" s="425"/>
      <c r="C8" s="425"/>
      <c r="D8" s="425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ht="16" customHeight="1" spans="1:28">
      <c r="A9" s="417" t="s">
        <v>57</v>
      </c>
      <c r="B9" s="426">
        <v>5725.4</v>
      </c>
      <c r="C9" s="419">
        <v>99.57</v>
      </c>
      <c r="D9" s="420">
        <v>5700.781</v>
      </c>
      <c r="E9" s="441">
        <v>319.29</v>
      </c>
      <c r="F9" s="420">
        <v>1828.063</v>
      </c>
      <c r="G9" s="441">
        <v>11.6</v>
      </c>
      <c r="H9" s="420">
        <v>66.415</v>
      </c>
      <c r="I9" s="447"/>
      <c r="J9" s="447"/>
      <c r="K9" s="418"/>
      <c r="L9" s="418"/>
      <c r="M9" s="418"/>
      <c r="N9" s="418"/>
      <c r="O9" s="418"/>
      <c r="P9" s="447">
        <f>'平衡表（全厂）'!F43</f>
        <v>3511.18</v>
      </c>
      <c r="Q9" s="428">
        <f t="shared" si="0"/>
        <v>99.54</v>
      </c>
      <c r="R9" s="447">
        <f>'平衡表（全厂）'!H43</f>
        <v>3495.029</v>
      </c>
      <c r="S9" s="428">
        <f t="shared" si="1"/>
        <v>218.45</v>
      </c>
      <c r="T9" s="447">
        <f>'平衡表（全厂）'!J43</f>
        <v>767.017</v>
      </c>
      <c r="U9" s="428">
        <f t="shared" si="2"/>
        <v>7.5</v>
      </c>
      <c r="V9" s="447">
        <f>'平衡表（全厂）'!L43</f>
        <v>26.334</v>
      </c>
      <c r="W9" s="461">
        <f t="shared" si="3"/>
        <v>2214.22</v>
      </c>
      <c r="X9" s="461">
        <f t="shared" si="4"/>
        <v>2205.752</v>
      </c>
      <c r="Y9" s="461">
        <f t="shared" si="5"/>
        <v>1061.046</v>
      </c>
      <c r="Z9" s="437">
        <f t="shared" si="6"/>
        <v>40.081</v>
      </c>
      <c r="AB9" s="407"/>
    </row>
    <row r="10" ht="16" customHeight="1" spans="1:28">
      <c r="A10" s="417" t="s">
        <v>58</v>
      </c>
      <c r="B10" s="426">
        <v>5264.5</v>
      </c>
      <c r="C10" s="419">
        <v>99.57</v>
      </c>
      <c r="D10" s="420">
        <v>5241.863</v>
      </c>
      <c r="E10" s="441">
        <v>319.29</v>
      </c>
      <c r="F10" s="420">
        <v>1680.902</v>
      </c>
      <c r="G10" s="441">
        <v>11.6</v>
      </c>
      <c r="H10" s="420">
        <v>61.068</v>
      </c>
      <c r="I10" s="447"/>
      <c r="J10" s="447"/>
      <c r="K10" s="418"/>
      <c r="L10" s="418"/>
      <c r="M10" s="418"/>
      <c r="N10" s="418"/>
      <c r="O10" s="418"/>
      <c r="P10" s="447">
        <f>'平衡表（全厂）'!F44</f>
        <v>5248.4</v>
      </c>
      <c r="Q10" s="428">
        <f t="shared" si="0"/>
        <v>99.54</v>
      </c>
      <c r="R10" s="447">
        <f>'平衡表（全厂）'!H44</f>
        <v>5224.257</v>
      </c>
      <c r="S10" s="428">
        <f t="shared" si="1"/>
        <v>218.45</v>
      </c>
      <c r="T10" s="447">
        <f>'平衡表（全厂）'!J44</f>
        <v>1146.513</v>
      </c>
      <c r="U10" s="428">
        <f t="shared" si="2"/>
        <v>7.5</v>
      </c>
      <c r="V10" s="447">
        <f>'平衡表（全厂）'!L44</f>
        <v>39.363</v>
      </c>
      <c r="W10" s="461">
        <f t="shared" si="3"/>
        <v>16.1</v>
      </c>
      <c r="X10" s="461">
        <f t="shared" si="4"/>
        <v>17.606</v>
      </c>
      <c r="Y10" s="461">
        <f t="shared" si="5"/>
        <v>534.389</v>
      </c>
      <c r="Z10" s="437">
        <f t="shared" si="6"/>
        <v>21.705</v>
      </c>
      <c r="AB10" s="407"/>
    </row>
    <row r="11" ht="16" customHeight="1" spans="1:29">
      <c r="A11" s="427" t="s">
        <v>60</v>
      </c>
      <c r="B11" s="428">
        <v>24.25</v>
      </c>
      <c r="C11" s="419">
        <v>15.98</v>
      </c>
      <c r="D11" s="420">
        <v>3.875</v>
      </c>
      <c r="E11" s="441">
        <v>32320</v>
      </c>
      <c r="F11" s="420">
        <v>783.76</v>
      </c>
      <c r="G11" s="441">
        <v>2732.99</v>
      </c>
      <c r="H11" s="420">
        <v>66.275</v>
      </c>
      <c r="I11" s="419"/>
      <c r="J11" s="419"/>
      <c r="K11" s="445"/>
      <c r="L11" s="445"/>
      <c r="M11" s="445"/>
      <c r="N11" s="445"/>
      <c r="O11" s="445"/>
      <c r="P11" s="418">
        <f>'平衡表（全厂）'!F47</f>
        <v>23.52</v>
      </c>
      <c r="Q11" s="428">
        <f t="shared" si="0"/>
        <v>13.84</v>
      </c>
      <c r="R11" s="459">
        <f>'平衡表（全厂）'!H47</f>
        <v>3.255</v>
      </c>
      <c r="S11" s="428">
        <f t="shared" si="1"/>
        <v>33290.01</v>
      </c>
      <c r="T11" s="459">
        <f>'平衡表（全厂）'!J47</f>
        <v>782.981</v>
      </c>
      <c r="U11" s="423">
        <f t="shared" si="2"/>
        <v>1394.98</v>
      </c>
      <c r="V11" s="459">
        <f>'平衡表（全厂）'!L47</f>
        <v>32.81</v>
      </c>
      <c r="W11" s="461">
        <f t="shared" si="3"/>
        <v>0.73</v>
      </c>
      <c r="X11" s="461">
        <f t="shared" si="4"/>
        <v>0.62</v>
      </c>
      <c r="Y11" s="461">
        <f t="shared" si="5"/>
        <v>0.779</v>
      </c>
      <c r="Z11" s="437">
        <f t="shared" si="6"/>
        <v>33.465</v>
      </c>
      <c r="AA11" s="463"/>
      <c r="AB11" s="464"/>
      <c r="AC11" s="471"/>
    </row>
    <row r="12" ht="16" customHeight="1" spans="1:29">
      <c r="A12" s="427" t="s">
        <v>61</v>
      </c>
      <c r="B12" s="428">
        <v>24.4</v>
      </c>
      <c r="C12" s="419">
        <v>17.23</v>
      </c>
      <c r="D12" s="420">
        <v>4.204</v>
      </c>
      <c r="E12" s="441">
        <v>29910</v>
      </c>
      <c r="F12" s="420">
        <v>729.804</v>
      </c>
      <c r="G12" s="441">
        <v>3110</v>
      </c>
      <c r="H12" s="420">
        <v>75.884</v>
      </c>
      <c r="I12" s="419"/>
      <c r="J12" s="419"/>
      <c r="K12" s="445"/>
      <c r="L12" s="445"/>
      <c r="M12" s="445"/>
      <c r="N12" s="445"/>
      <c r="O12" s="445"/>
      <c r="P12" s="418">
        <f>'平衡表（全厂）'!F48</f>
        <v>21.41</v>
      </c>
      <c r="Q12" s="428">
        <f t="shared" si="0"/>
        <v>14.29</v>
      </c>
      <c r="R12" s="459">
        <f>'平衡表（全厂）'!H48</f>
        <v>3.059</v>
      </c>
      <c r="S12" s="428">
        <f t="shared" si="1"/>
        <v>32870.01</v>
      </c>
      <c r="T12" s="459">
        <f>'平衡表（全厂）'!J48</f>
        <v>703.747</v>
      </c>
      <c r="U12" s="423">
        <f t="shared" si="2"/>
        <v>1365.02</v>
      </c>
      <c r="V12" s="459">
        <f>'平衡表（全厂）'!L48</f>
        <v>29.225</v>
      </c>
      <c r="W12" s="461">
        <f t="shared" si="3"/>
        <v>2.99</v>
      </c>
      <c r="X12" s="461">
        <f t="shared" si="4"/>
        <v>1.145</v>
      </c>
      <c r="Y12" s="461">
        <f t="shared" si="5"/>
        <v>26.057</v>
      </c>
      <c r="Z12" s="437">
        <f t="shared" si="6"/>
        <v>46.659</v>
      </c>
      <c r="AA12" s="463"/>
      <c r="AB12" s="464"/>
      <c r="AC12" s="471"/>
    </row>
    <row r="13" ht="16" customHeight="1" spans="1:29">
      <c r="A13" s="429" t="s">
        <v>62</v>
      </c>
      <c r="B13" s="428">
        <v>3711.9</v>
      </c>
      <c r="C13" s="419">
        <v>100</v>
      </c>
      <c r="D13" s="420">
        <v>3711.796</v>
      </c>
      <c r="E13" s="441">
        <v>7.47</v>
      </c>
      <c r="F13" s="420">
        <v>27.728</v>
      </c>
      <c r="G13" s="441">
        <v>0</v>
      </c>
      <c r="H13" s="420">
        <v>0</v>
      </c>
      <c r="I13" s="419"/>
      <c r="J13" s="419"/>
      <c r="K13" s="445"/>
      <c r="L13" s="445"/>
      <c r="M13" s="445"/>
      <c r="N13" s="445"/>
      <c r="O13" s="445"/>
      <c r="P13" s="418">
        <f>'平衡表（全厂）'!F49</f>
        <v>1882.614</v>
      </c>
      <c r="Q13" s="428">
        <f t="shared" si="0"/>
        <v>100</v>
      </c>
      <c r="R13" s="459">
        <f>'平衡表（全厂）'!H49</f>
        <v>1882.561</v>
      </c>
      <c r="S13" s="428">
        <f t="shared" si="1"/>
        <v>6.02</v>
      </c>
      <c r="T13" s="459">
        <f>'平衡表（全厂）'!J49</f>
        <v>11.333</v>
      </c>
      <c r="U13" s="423">
        <f t="shared" si="2"/>
        <v>0</v>
      </c>
      <c r="V13" s="459">
        <f>'平衡表（全厂）'!L49</f>
        <v>0</v>
      </c>
      <c r="W13" s="461">
        <f t="shared" si="3"/>
        <v>1829.286</v>
      </c>
      <c r="X13" s="461">
        <f t="shared" si="4"/>
        <v>1829.235</v>
      </c>
      <c r="Y13" s="461">
        <f t="shared" si="5"/>
        <v>16.395</v>
      </c>
      <c r="Z13" s="437">
        <f t="shared" si="6"/>
        <v>0</v>
      </c>
      <c r="AA13" s="463"/>
      <c r="AB13" s="464"/>
      <c r="AC13" s="471"/>
    </row>
    <row r="14" ht="16" customHeight="1" spans="1:30">
      <c r="A14" s="429" t="s">
        <v>64</v>
      </c>
      <c r="B14" s="427">
        <v>8197</v>
      </c>
      <c r="C14" s="419">
        <v>50.91</v>
      </c>
      <c r="D14" s="420">
        <v>417.31</v>
      </c>
      <c r="E14" s="441">
        <v>0</v>
      </c>
      <c r="F14" s="420">
        <v>0</v>
      </c>
      <c r="G14" s="441">
        <v>0</v>
      </c>
      <c r="H14" s="420">
        <v>0</v>
      </c>
      <c r="I14" s="419"/>
      <c r="J14" s="419"/>
      <c r="K14" s="445"/>
      <c r="L14" s="445"/>
      <c r="M14" s="445"/>
      <c r="N14" s="445"/>
      <c r="O14" s="445"/>
      <c r="P14" s="428">
        <f>'平衡表（全厂）'!F51</f>
        <v>8270</v>
      </c>
      <c r="Q14" s="428">
        <f>R14/P14*1000</f>
        <v>48.52</v>
      </c>
      <c r="R14" s="459">
        <f>'平衡表（全厂）'!H51</f>
        <v>401.249</v>
      </c>
      <c r="S14" s="428">
        <f t="shared" si="1"/>
        <v>0</v>
      </c>
      <c r="T14" s="459">
        <v>0</v>
      </c>
      <c r="U14" s="428">
        <f t="shared" si="2"/>
        <v>0</v>
      </c>
      <c r="V14" s="459">
        <v>0</v>
      </c>
      <c r="W14" s="461">
        <f t="shared" si="3"/>
        <v>-73</v>
      </c>
      <c r="X14" s="461">
        <f t="shared" si="4"/>
        <v>16.061</v>
      </c>
      <c r="Y14" s="461">
        <f t="shared" si="5"/>
        <v>0</v>
      </c>
      <c r="Z14" s="437">
        <f t="shared" si="6"/>
        <v>0</v>
      </c>
      <c r="AA14" s="463"/>
      <c r="AB14" s="463"/>
      <c r="AC14" s="471"/>
      <c r="AD14" s="472"/>
    </row>
    <row r="15" ht="16" customHeight="1" spans="1:29">
      <c r="A15" s="430" t="s">
        <v>65</v>
      </c>
      <c r="B15" s="418">
        <v>0.413</v>
      </c>
      <c r="C15" s="419">
        <v>100</v>
      </c>
      <c r="D15" s="420">
        <v>0.413</v>
      </c>
      <c r="E15" s="441">
        <v>7.26</v>
      </c>
      <c r="F15" s="420">
        <v>0.003</v>
      </c>
      <c r="G15" s="441"/>
      <c r="H15" s="420">
        <v>0</v>
      </c>
      <c r="I15" s="419"/>
      <c r="J15" s="419"/>
      <c r="K15" s="445"/>
      <c r="L15" s="445"/>
      <c r="M15" s="445"/>
      <c r="N15" s="445"/>
      <c r="O15" s="445"/>
      <c r="P15" s="418">
        <f>'平衡表（全厂）'!F53</f>
        <v>88.23</v>
      </c>
      <c r="Q15" s="428">
        <f ca="1" t="shared" ref="Q15:Q20" si="10">R15/P15*100</f>
        <v>100</v>
      </c>
      <c r="R15" s="459">
        <f ca="1">'平衡表（全厂）'!H53</f>
        <v>88.23</v>
      </c>
      <c r="S15" s="428">
        <f t="shared" si="1"/>
        <v>6.02</v>
      </c>
      <c r="T15" s="459">
        <f>'平衡表（全厂）'!J53</f>
        <v>0.531</v>
      </c>
      <c r="U15" s="428"/>
      <c r="V15" s="459">
        <v>0</v>
      </c>
      <c r="W15" s="461">
        <f t="shared" si="3"/>
        <v>-87.817</v>
      </c>
      <c r="X15" s="461">
        <f ca="1" t="shared" si="4"/>
        <v>-87.817</v>
      </c>
      <c r="Y15" s="461">
        <f t="shared" si="5"/>
        <v>-0.528</v>
      </c>
      <c r="Z15" s="437">
        <f t="shared" si="6"/>
        <v>0</v>
      </c>
      <c r="AA15" s="463"/>
      <c r="AB15" s="464"/>
      <c r="AC15" s="471"/>
    </row>
    <row r="16" ht="16" customHeight="1" spans="1:29">
      <c r="A16" s="431" t="s">
        <v>215</v>
      </c>
      <c r="B16" s="432"/>
      <c r="C16" s="432"/>
      <c r="D16" s="433">
        <f t="shared" ref="D16:H16" si="11">SUM(D9:D15)</f>
        <v>15080.242</v>
      </c>
      <c r="E16" s="433"/>
      <c r="F16" s="433">
        <f t="shared" si="11"/>
        <v>5050.26</v>
      </c>
      <c r="G16" s="433"/>
      <c r="H16" s="433">
        <f t="shared" si="11"/>
        <v>269.642</v>
      </c>
      <c r="I16" s="432"/>
      <c r="J16" s="432"/>
      <c r="K16" s="448"/>
      <c r="L16" s="448"/>
      <c r="M16" s="448"/>
      <c r="N16" s="448"/>
      <c r="O16" s="448"/>
      <c r="P16" s="423"/>
      <c r="Q16" s="460"/>
      <c r="R16" s="433">
        <f ca="1" t="shared" ref="R16:V16" si="12">SUM(R9:R15)</f>
        <v>11097.64</v>
      </c>
      <c r="S16" s="433"/>
      <c r="T16" s="433">
        <f t="shared" si="12"/>
        <v>3412.122</v>
      </c>
      <c r="U16" s="433"/>
      <c r="V16" s="433">
        <f t="shared" si="12"/>
        <v>127.732</v>
      </c>
      <c r="W16" s="461"/>
      <c r="X16" s="340">
        <f ca="1" t="shared" ref="X16:Z16" si="13">SUM(X9:X15)</f>
        <v>3982.602</v>
      </c>
      <c r="Y16" s="340">
        <f t="shared" si="13"/>
        <v>1638.138</v>
      </c>
      <c r="Z16" s="340">
        <f t="shared" si="13"/>
        <v>141.91</v>
      </c>
      <c r="AA16" s="465"/>
      <c r="AB16" s="466"/>
      <c r="AC16" s="473"/>
    </row>
    <row r="17" ht="16" customHeight="1" spans="1:29">
      <c r="A17" s="434" t="s">
        <v>151</v>
      </c>
      <c r="B17" s="435"/>
      <c r="C17" s="435"/>
      <c r="D17" s="435"/>
      <c r="E17" s="435"/>
      <c r="F17" s="435"/>
      <c r="G17" s="435"/>
      <c r="H17" s="442"/>
      <c r="I17" s="449" t="s">
        <v>216</v>
      </c>
      <c r="J17" s="450"/>
      <c r="K17" s="450"/>
      <c r="L17" s="450"/>
      <c r="M17" s="450"/>
      <c r="N17" s="450"/>
      <c r="O17" s="458"/>
      <c r="P17" s="449"/>
      <c r="Q17" s="450"/>
      <c r="R17" s="450"/>
      <c r="S17" s="450"/>
      <c r="T17" s="450"/>
      <c r="U17" s="450"/>
      <c r="V17" s="458"/>
      <c r="W17" s="449" t="s">
        <v>217</v>
      </c>
      <c r="X17" s="450"/>
      <c r="Y17" s="450"/>
      <c r="Z17" s="458"/>
      <c r="AA17" s="467"/>
      <c r="AB17" s="468"/>
      <c r="AC17" s="474"/>
    </row>
    <row r="18" ht="16" customHeight="1" spans="1:29">
      <c r="A18" s="419" t="s">
        <v>41</v>
      </c>
      <c r="B18" s="419">
        <v>274.71</v>
      </c>
      <c r="C18" s="419">
        <v>99.57</v>
      </c>
      <c r="D18" s="420">
        <v>273.529</v>
      </c>
      <c r="E18" s="441">
        <v>319.29</v>
      </c>
      <c r="F18" s="420">
        <v>87.712</v>
      </c>
      <c r="G18" s="441">
        <v>11.6</v>
      </c>
      <c r="H18" s="420">
        <v>3.187</v>
      </c>
      <c r="I18" s="451">
        <v>3612.08</v>
      </c>
      <c r="J18" s="428">
        <f>'平衡表（全厂）'!G46</f>
        <v>99.54</v>
      </c>
      <c r="K18" s="445">
        <f t="shared" ref="K18:K22" si="14">I18*J18/100</f>
        <v>3595.464</v>
      </c>
      <c r="L18" s="419">
        <f>'平衡表（全厂）'!I46</f>
        <v>218.45</v>
      </c>
      <c r="M18" s="445">
        <f>I18*L18/1000</f>
        <v>789.059</v>
      </c>
      <c r="N18" s="432">
        <f>'平衡表（全厂）'!K46</f>
        <v>7.5</v>
      </c>
      <c r="O18" s="445">
        <f>I18*N18/1000</f>
        <v>27.091</v>
      </c>
      <c r="P18" s="418">
        <f>'平衡表（全厂）'!F46</f>
        <v>135.4</v>
      </c>
      <c r="Q18" s="453">
        <f t="shared" si="10"/>
        <v>99.54</v>
      </c>
      <c r="R18" s="420">
        <f>'平衡表（全厂）'!H46</f>
        <v>134.777</v>
      </c>
      <c r="S18" s="441">
        <f>T18/P18*1000</f>
        <v>218.45</v>
      </c>
      <c r="T18" s="420">
        <f>'平衡表（全厂）'!J46</f>
        <v>29.578</v>
      </c>
      <c r="U18" s="441">
        <f>V18/P18*1000</f>
        <v>7.5</v>
      </c>
      <c r="V18" s="420">
        <f>'平衡表（全厂）'!L46</f>
        <v>1.016</v>
      </c>
      <c r="W18" s="437">
        <f t="shared" ref="W18:W22" si="15">B18+I18-P18</f>
        <v>3751.39</v>
      </c>
      <c r="X18" s="437">
        <f t="shared" ref="X18:X22" si="16">D18+K18-R18</f>
        <v>3734.216</v>
      </c>
      <c r="Y18" s="437">
        <f t="shared" ref="Y18:Y22" si="17">F18+M18-T18</f>
        <v>847.193</v>
      </c>
      <c r="Z18" s="437">
        <f t="shared" ref="Z18:Z22" si="18">H18+O18-V18</f>
        <v>29.262</v>
      </c>
      <c r="AA18" s="467"/>
      <c r="AB18" s="468"/>
      <c r="AC18" s="474"/>
    </row>
    <row r="19" ht="16" customHeight="1" spans="1:29">
      <c r="A19" s="419" t="s">
        <v>218</v>
      </c>
      <c r="B19" s="419">
        <v>0</v>
      </c>
      <c r="C19" s="419"/>
      <c r="D19" s="420">
        <v>0</v>
      </c>
      <c r="E19" s="441"/>
      <c r="F19" s="420"/>
      <c r="G19" s="441"/>
      <c r="H19" s="420"/>
      <c r="I19" s="419">
        <v>17.4</v>
      </c>
      <c r="J19" s="428">
        <f>J25</f>
        <v>100</v>
      </c>
      <c r="K19" s="445">
        <f t="shared" si="14"/>
        <v>17.4</v>
      </c>
      <c r="L19" s="419"/>
      <c r="M19" s="445"/>
      <c r="N19" s="432"/>
      <c r="O19" s="445"/>
      <c r="P19" s="418">
        <v>0</v>
      </c>
      <c r="Q19" s="453"/>
      <c r="R19" s="420">
        <v>0</v>
      </c>
      <c r="S19" s="441"/>
      <c r="T19" s="420"/>
      <c r="U19" s="441"/>
      <c r="V19" s="420"/>
      <c r="W19" s="437">
        <f t="shared" si="15"/>
        <v>17.4</v>
      </c>
      <c r="X19" s="453">
        <f t="shared" si="16"/>
        <v>17.4</v>
      </c>
      <c r="Y19" s="437">
        <f t="shared" si="17"/>
        <v>0</v>
      </c>
      <c r="Z19" s="437">
        <f t="shared" si="18"/>
        <v>0</v>
      </c>
      <c r="AA19" s="467"/>
      <c r="AB19" s="468"/>
      <c r="AC19" s="474"/>
    </row>
    <row r="20" ht="16" customHeight="1" spans="1:30">
      <c r="A20" s="427" t="s">
        <v>63</v>
      </c>
      <c r="B20" s="418">
        <v>32.75</v>
      </c>
      <c r="C20" s="419">
        <v>18.17</v>
      </c>
      <c r="D20" s="420">
        <v>5.951</v>
      </c>
      <c r="E20" s="441">
        <v>80042.26</v>
      </c>
      <c r="F20" s="420">
        <v>2621.384</v>
      </c>
      <c r="G20" s="441">
        <v>2269.95</v>
      </c>
      <c r="H20" s="443">
        <v>74.341</v>
      </c>
      <c r="I20" s="445">
        <f>P20+W20-B20</f>
        <v>390.15</v>
      </c>
      <c r="J20" s="419">
        <f t="shared" ref="J20:J27" si="19">K20/I20*100</f>
        <v>16.31</v>
      </c>
      <c r="K20" s="445">
        <f>R20+X20-D20</f>
        <v>63.62</v>
      </c>
      <c r="L20" s="432">
        <f t="shared" ref="L20:L27" si="20">M20/I20*1000</f>
        <v>67709.29</v>
      </c>
      <c r="M20" s="445">
        <f>T20+Y20-F20</f>
        <v>26416.781</v>
      </c>
      <c r="N20" s="432">
        <f>O20/I20*1000</f>
        <v>1580.93</v>
      </c>
      <c r="O20" s="445">
        <f>V20+Z20-H20</f>
        <v>616.799</v>
      </c>
      <c r="P20" s="418">
        <f>'平衡表（全厂）'!F50</f>
        <v>422.9</v>
      </c>
      <c r="Q20" s="428">
        <f t="shared" si="10"/>
        <v>16.45</v>
      </c>
      <c r="R20" s="459">
        <f>'平衡表（全厂）'!H50</f>
        <v>69.571</v>
      </c>
      <c r="S20" s="423">
        <f>T20/P20*1000</f>
        <v>68664.38</v>
      </c>
      <c r="T20" s="459">
        <f>'平衡表（全厂）'!J50</f>
        <v>29038.165</v>
      </c>
      <c r="U20" s="423">
        <f>V20/P20*1000</f>
        <v>1634.29</v>
      </c>
      <c r="V20" s="459">
        <f>'平衡表（全厂）'!L50</f>
        <v>691.14</v>
      </c>
      <c r="W20" s="462">
        <v>0</v>
      </c>
      <c r="X20" s="437">
        <v>0</v>
      </c>
      <c r="Y20" s="437">
        <v>0</v>
      </c>
      <c r="Z20" s="437">
        <v>0</v>
      </c>
      <c r="AA20" s="463"/>
      <c r="AB20" s="463"/>
      <c r="AC20" s="471"/>
      <c r="AD20" s="472"/>
    </row>
    <row r="21" ht="16" customHeight="1" spans="1:30">
      <c r="A21" s="427" t="s">
        <v>69</v>
      </c>
      <c r="B21" s="418">
        <v>0</v>
      </c>
      <c r="C21" s="419"/>
      <c r="D21" s="420">
        <v>0</v>
      </c>
      <c r="E21" s="441"/>
      <c r="F21" s="420">
        <v>0</v>
      </c>
      <c r="G21" s="441"/>
      <c r="H21" s="443">
        <v>0</v>
      </c>
      <c r="I21" s="445">
        <v>37.68</v>
      </c>
      <c r="J21" s="419">
        <f t="shared" si="19"/>
        <v>99.93</v>
      </c>
      <c r="K21" s="445">
        <v>37.653</v>
      </c>
      <c r="L21" s="432">
        <f t="shared" si="20"/>
        <v>2.47</v>
      </c>
      <c r="M21" s="445">
        <v>0.093</v>
      </c>
      <c r="N21" s="432"/>
      <c r="O21" s="445">
        <v>0</v>
      </c>
      <c r="P21" s="418">
        <f>'平衡表（全厂）'!F52</f>
        <v>0</v>
      </c>
      <c r="Q21" s="428"/>
      <c r="R21" s="459">
        <f>'平衡表（全厂）'!H52</f>
        <v>0</v>
      </c>
      <c r="S21" s="423"/>
      <c r="T21" s="459">
        <f>'平衡表（全厂）'!J52</f>
        <v>0</v>
      </c>
      <c r="U21" s="423"/>
      <c r="V21" s="459">
        <f>'平衡表（全厂）'!L52</f>
        <v>0</v>
      </c>
      <c r="W21" s="437">
        <f t="shared" si="15"/>
        <v>37.68</v>
      </c>
      <c r="X21" s="437">
        <f t="shared" si="16"/>
        <v>37.653</v>
      </c>
      <c r="Y21" s="437">
        <f t="shared" si="17"/>
        <v>0.093</v>
      </c>
      <c r="Z21" s="437">
        <f t="shared" si="18"/>
        <v>0</v>
      </c>
      <c r="AA21" s="463"/>
      <c r="AB21" s="463"/>
      <c r="AC21" s="471"/>
      <c r="AD21" s="472"/>
    </row>
    <row r="22" ht="16" customHeight="1" spans="1:30">
      <c r="A22" s="427" t="s">
        <v>194</v>
      </c>
      <c r="B22" s="418">
        <v>0</v>
      </c>
      <c r="C22" s="419"/>
      <c r="D22" s="420">
        <v>0</v>
      </c>
      <c r="E22" s="441"/>
      <c r="F22" s="420">
        <v>0</v>
      </c>
      <c r="G22" s="441"/>
      <c r="H22" s="443">
        <v>0</v>
      </c>
      <c r="I22" s="445">
        <v>0.66</v>
      </c>
      <c r="J22" s="419">
        <f>J25</f>
        <v>100</v>
      </c>
      <c r="K22" s="445">
        <f t="shared" si="14"/>
        <v>0.66</v>
      </c>
      <c r="L22" s="432">
        <f>L25</f>
        <v>5.7</v>
      </c>
      <c r="M22" s="445">
        <f>I22*L22/1000</f>
        <v>0.004</v>
      </c>
      <c r="N22" s="432"/>
      <c r="O22" s="445"/>
      <c r="P22" s="418">
        <v>0</v>
      </c>
      <c r="Q22" s="428"/>
      <c r="R22" s="459">
        <v>0</v>
      </c>
      <c r="S22" s="423"/>
      <c r="T22" s="459">
        <v>0</v>
      </c>
      <c r="U22" s="423"/>
      <c r="V22" s="459">
        <v>0</v>
      </c>
      <c r="W22" s="437">
        <f t="shared" si="15"/>
        <v>0.66</v>
      </c>
      <c r="X22" s="437">
        <f t="shared" si="16"/>
        <v>0.66</v>
      </c>
      <c r="Y22" s="437">
        <f t="shared" si="17"/>
        <v>0.004</v>
      </c>
      <c r="Z22" s="437">
        <f t="shared" si="18"/>
        <v>0</v>
      </c>
      <c r="AA22" s="463"/>
      <c r="AB22" s="463"/>
      <c r="AC22" s="471"/>
      <c r="AD22" s="472"/>
    </row>
    <row r="23" ht="16" customHeight="1" spans="1:29">
      <c r="A23" s="431" t="s">
        <v>215</v>
      </c>
      <c r="B23" s="432"/>
      <c r="C23" s="432"/>
      <c r="D23" s="433">
        <f t="shared" ref="D23:H23" si="21">SUM(D18:D22)</f>
        <v>279.48</v>
      </c>
      <c r="E23" s="433"/>
      <c r="F23" s="433">
        <f t="shared" si="21"/>
        <v>2709.096</v>
      </c>
      <c r="G23" s="433"/>
      <c r="H23" s="433">
        <f t="shared" si="21"/>
        <v>77.528</v>
      </c>
      <c r="I23" s="432"/>
      <c r="J23" s="432"/>
      <c r="K23" s="448">
        <f t="shared" ref="K23:O23" si="22">SUM(K18:K22)</f>
        <v>3714.797</v>
      </c>
      <c r="L23" s="448"/>
      <c r="M23" s="448">
        <f t="shared" si="22"/>
        <v>27205.937</v>
      </c>
      <c r="N23" s="448"/>
      <c r="O23" s="448">
        <f t="shared" si="22"/>
        <v>643.89</v>
      </c>
      <c r="P23" s="423"/>
      <c r="Q23" s="460"/>
      <c r="R23" s="433">
        <f t="shared" ref="R23:V23" si="23">SUM(R18:R22)</f>
        <v>204.348</v>
      </c>
      <c r="S23" s="433"/>
      <c r="T23" s="433">
        <f t="shared" si="23"/>
        <v>29067.743</v>
      </c>
      <c r="U23" s="433"/>
      <c r="V23" s="433">
        <f t="shared" si="23"/>
        <v>692.156</v>
      </c>
      <c r="W23" s="340"/>
      <c r="X23" s="340">
        <f t="shared" ref="X23:Z23" si="24">SUM(X18:X22)</f>
        <v>3789.929</v>
      </c>
      <c r="Y23" s="340">
        <f t="shared" si="24"/>
        <v>847.29</v>
      </c>
      <c r="Z23" s="340">
        <f t="shared" si="24"/>
        <v>29.262</v>
      </c>
      <c r="AA23" s="465"/>
      <c r="AB23" s="466"/>
      <c r="AC23" s="473"/>
    </row>
    <row r="24" ht="16" customHeight="1" spans="1:29">
      <c r="A24" s="436" t="s">
        <v>154</v>
      </c>
      <c r="B24" s="436"/>
      <c r="C24" s="436"/>
      <c r="D24" s="436"/>
      <c r="E24" s="436"/>
      <c r="F24" s="436"/>
      <c r="G24" s="436"/>
      <c r="H24" s="436"/>
      <c r="I24" s="449" t="s">
        <v>196</v>
      </c>
      <c r="J24" s="450"/>
      <c r="K24" s="450"/>
      <c r="L24" s="450"/>
      <c r="M24" s="450"/>
      <c r="N24" s="450"/>
      <c r="O24" s="458"/>
      <c r="P24" s="436"/>
      <c r="Q24" s="436"/>
      <c r="R24" s="436"/>
      <c r="S24" s="436"/>
      <c r="T24" s="436"/>
      <c r="U24" s="436"/>
      <c r="V24" s="436"/>
      <c r="W24" s="449" t="s">
        <v>219</v>
      </c>
      <c r="X24" s="450"/>
      <c r="Y24" s="450"/>
      <c r="Z24" s="458"/>
      <c r="AA24" s="467"/>
      <c r="AB24" s="468"/>
      <c r="AC24" s="474"/>
    </row>
    <row r="25" ht="16" customHeight="1" spans="1:29">
      <c r="A25" s="437" t="s">
        <v>67</v>
      </c>
      <c r="B25" s="335">
        <v>907.3139</v>
      </c>
      <c r="C25" s="438">
        <v>100</v>
      </c>
      <c r="D25" s="337">
        <v>907.2861</v>
      </c>
      <c r="E25" s="438">
        <v>6.6</v>
      </c>
      <c r="F25" s="351">
        <v>5.986</v>
      </c>
      <c r="G25" s="354"/>
      <c r="H25" s="351"/>
      <c r="I25" s="452">
        <v>23366.5429</v>
      </c>
      <c r="J25" s="453">
        <f t="shared" si="19"/>
        <v>100</v>
      </c>
      <c r="K25" s="452">
        <v>23366.0591</v>
      </c>
      <c r="L25" s="453">
        <f t="shared" si="20"/>
        <v>5.7</v>
      </c>
      <c r="M25" s="437">
        <v>133.293</v>
      </c>
      <c r="N25" s="437"/>
      <c r="O25" s="437"/>
      <c r="P25" s="452">
        <f>'平衡表（全厂）'!F54</f>
        <v>3106.2672</v>
      </c>
      <c r="Q25" s="453">
        <f t="shared" ref="Q25:Q27" si="25">R25/P25*100</f>
        <v>100</v>
      </c>
      <c r="R25" s="452">
        <f>'平衡表（全厂）'!H54</f>
        <v>3106.2112</v>
      </c>
      <c r="S25" s="453">
        <f t="shared" ref="S25:S27" si="26">T25/P25*1000</f>
        <v>5.9</v>
      </c>
      <c r="T25" s="437">
        <f>'平衡表（全厂）'!J54</f>
        <v>18.316</v>
      </c>
      <c r="U25" s="437"/>
      <c r="V25" s="437"/>
      <c r="W25" s="452">
        <f t="shared" ref="W25:W27" si="27">B25+I25-P25</f>
        <v>21167.5896</v>
      </c>
      <c r="X25" s="452">
        <f t="shared" ref="X25:X27" si="28">D25+K25-R25</f>
        <v>21167.134</v>
      </c>
      <c r="Y25" s="437">
        <f t="shared" ref="Y25:Y27" si="29">F25+M25-T25</f>
        <v>120.963</v>
      </c>
      <c r="Z25" s="437"/>
      <c r="AA25" s="467"/>
      <c r="AB25" s="468"/>
      <c r="AC25" s="474"/>
    </row>
    <row r="26" ht="16" customHeight="1" spans="1:29">
      <c r="A26" s="437" t="s">
        <v>68</v>
      </c>
      <c r="B26" s="335">
        <v>0</v>
      </c>
      <c r="C26" s="438"/>
      <c r="D26" s="337">
        <v>0</v>
      </c>
      <c r="E26" s="354"/>
      <c r="F26" s="351">
        <v>0</v>
      </c>
      <c r="G26" s="354"/>
      <c r="H26" s="351"/>
      <c r="I26" s="452">
        <v>356.2049</v>
      </c>
      <c r="J26" s="453">
        <f t="shared" si="19"/>
        <v>99.98</v>
      </c>
      <c r="K26" s="452">
        <v>356.1475</v>
      </c>
      <c r="L26" s="453">
        <f t="shared" si="20"/>
        <v>2.17</v>
      </c>
      <c r="M26" s="437">
        <v>0.774</v>
      </c>
      <c r="N26" s="437"/>
      <c r="O26" s="437"/>
      <c r="P26" s="452">
        <f>'平衡表（全厂）'!F55</f>
        <v>65.4948</v>
      </c>
      <c r="Q26" s="453">
        <f t="shared" si="25"/>
        <v>99.99</v>
      </c>
      <c r="R26" s="452">
        <f>'平衡表（全厂）'!H55</f>
        <v>65.4883</v>
      </c>
      <c r="S26" s="453">
        <f t="shared" si="26"/>
        <v>0</v>
      </c>
      <c r="T26" s="437">
        <f>'平衡表（全厂）'!J55</f>
        <v>0</v>
      </c>
      <c r="U26" s="437"/>
      <c r="V26" s="437"/>
      <c r="W26" s="452">
        <f t="shared" si="27"/>
        <v>290.7101</v>
      </c>
      <c r="X26" s="452">
        <f t="shared" si="28"/>
        <v>290.6592</v>
      </c>
      <c r="Y26" s="437">
        <f t="shared" si="29"/>
        <v>0.774</v>
      </c>
      <c r="Z26" s="437"/>
      <c r="AA26" s="467"/>
      <c r="AB26" s="468"/>
      <c r="AC26" s="474"/>
    </row>
    <row r="27" ht="16" customHeight="1" spans="1:29">
      <c r="A27" s="437" t="s">
        <v>69</v>
      </c>
      <c r="B27" s="335">
        <v>0</v>
      </c>
      <c r="C27" s="438"/>
      <c r="D27" s="337">
        <v>0</v>
      </c>
      <c r="E27" s="354"/>
      <c r="F27" s="351">
        <v>0</v>
      </c>
      <c r="G27" s="354"/>
      <c r="H27" s="351"/>
      <c r="I27" s="452">
        <v>20.1182</v>
      </c>
      <c r="J27" s="453">
        <f t="shared" si="19"/>
        <v>99.99</v>
      </c>
      <c r="K27" s="452">
        <v>20.1162</v>
      </c>
      <c r="L27" s="453">
        <f t="shared" si="20"/>
        <v>0</v>
      </c>
      <c r="M27" s="437">
        <v>0</v>
      </c>
      <c r="N27" s="437"/>
      <c r="O27" s="437"/>
      <c r="P27" s="452">
        <f>'平衡表（全厂）'!F56</f>
        <v>9.8942</v>
      </c>
      <c r="Q27" s="453">
        <f t="shared" si="25"/>
        <v>99.99</v>
      </c>
      <c r="R27" s="452">
        <f>'平衡表（全厂）'!H56</f>
        <v>9.8932</v>
      </c>
      <c r="S27" s="453">
        <f t="shared" si="26"/>
        <v>0</v>
      </c>
      <c r="T27" s="437">
        <f>'平衡表（全厂）'!J56</f>
        <v>0</v>
      </c>
      <c r="U27" s="437"/>
      <c r="V27" s="437"/>
      <c r="W27" s="452">
        <f t="shared" si="27"/>
        <v>10.224</v>
      </c>
      <c r="X27" s="452">
        <f t="shared" si="28"/>
        <v>10.223</v>
      </c>
      <c r="Y27" s="437">
        <f t="shared" si="29"/>
        <v>0</v>
      </c>
      <c r="Z27" s="437"/>
      <c r="AA27" s="467"/>
      <c r="AB27" s="468"/>
      <c r="AC27" s="474"/>
    </row>
    <row r="28" ht="16" customHeight="1" spans="1:29">
      <c r="A28" s="431" t="s">
        <v>215</v>
      </c>
      <c r="B28" s="439">
        <f t="shared" ref="B28:F28" si="30">SUM(B25:B27)</f>
        <v>907.3139</v>
      </c>
      <c r="C28" s="440"/>
      <c r="D28" s="439">
        <f t="shared" si="30"/>
        <v>907.2861</v>
      </c>
      <c r="E28" s="440"/>
      <c r="F28" s="440">
        <f t="shared" si="30"/>
        <v>5.986</v>
      </c>
      <c r="G28" s="440"/>
      <c r="H28" s="440"/>
      <c r="I28" s="454">
        <f t="shared" ref="I28:M28" si="31">SUM(I25:I27)</f>
        <v>23742.866</v>
      </c>
      <c r="J28" s="341"/>
      <c r="K28" s="454">
        <f t="shared" si="31"/>
        <v>23742.3228</v>
      </c>
      <c r="L28" s="341"/>
      <c r="M28" s="341">
        <f t="shared" si="31"/>
        <v>134.067</v>
      </c>
      <c r="N28" s="341"/>
      <c r="O28" s="341"/>
      <c r="P28" s="454">
        <f t="shared" ref="P28:T28" si="32">SUM(P25:P27)</f>
        <v>3181.6562</v>
      </c>
      <c r="Q28" s="341"/>
      <c r="R28" s="454">
        <f t="shared" si="32"/>
        <v>3181.5927</v>
      </c>
      <c r="S28" s="341"/>
      <c r="T28" s="341">
        <f t="shared" si="32"/>
        <v>18.316</v>
      </c>
      <c r="U28" s="341"/>
      <c r="V28" s="341"/>
      <c r="W28" s="454">
        <f t="shared" ref="W28:Y28" si="33">SUM(W25:W27)</f>
        <v>21468.5237</v>
      </c>
      <c r="X28" s="454">
        <f t="shared" si="33"/>
        <v>21468.0162</v>
      </c>
      <c r="Y28" s="341">
        <f t="shared" si="33"/>
        <v>121.737</v>
      </c>
      <c r="Z28" s="341"/>
      <c r="AA28" s="469"/>
      <c r="AB28" s="469"/>
      <c r="AC28" s="469"/>
    </row>
    <row r="29" ht="17" customHeight="1" spans="1:26">
      <c r="A29" s="340" t="s">
        <v>161</v>
      </c>
      <c r="B29" s="340"/>
      <c r="C29" s="341" t="s">
        <v>162</v>
      </c>
      <c r="D29" s="341" t="s">
        <v>162</v>
      </c>
      <c r="E29" s="353"/>
      <c r="F29" s="341">
        <f>K28</f>
        <v>23742.323</v>
      </c>
      <c r="G29" s="341"/>
      <c r="H29" s="341"/>
      <c r="I29" s="362">
        <f ca="1">F29/F30*100</f>
        <v>86.14</v>
      </c>
      <c r="J29" s="363"/>
      <c r="K29" s="341" t="s">
        <v>163</v>
      </c>
      <c r="L29" s="341"/>
      <c r="M29" s="341" t="s">
        <v>162</v>
      </c>
      <c r="N29" s="375">
        <f>M20</f>
        <v>26416.781</v>
      </c>
      <c r="O29" s="376"/>
      <c r="P29" s="387"/>
      <c r="Q29" s="362">
        <f>N29/N30*100</f>
        <v>263.99</v>
      </c>
      <c r="R29" s="363"/>
      <c r="S29" s="341" t="s">
        <v>164</v>
      </c>
      <c r="T29" s="341"/>
      <c r="U29" s="341" t="s">
        <v>162</v>
      </c>
      <c r="V29" s="341"/>
      <c r="W29" s="341">
        <f>O20</f>
        <v>616.799</v>
      </c>
      <c r="X29" s="341"/>
      <c r="Y29" s="362">
        <f>W29/W30*100</f>
        <v>190.49</v>
      </c>
      <c r="Z29" s="363"/>
    </row>
    <row r="30" ht="17" customHeight="1" spans="1:26">
      <c r="A30" s="340"/>
      <c r="B30" s="340"/>
      <c r="C30" s="342" t="s">
        <v>165</v>
      </c>
      <c r="D30" s="342" t="s">
        <v>165</v>
      </c>
      <c r="E30" s="353"/>
      <c r="F30" s="341">
        <f ca="1">X7+X16-K23</f>
        <v>27563.887</v>
      </c>
      <c r="G30" s="341"/>
      <c r="H30" s="341"/>
      <c r="I30" s="364"/>
      <c r="J30" s="365"/>
      <c r="K30" s="341"/>
      <c r="L30" s="341"/>
      <c r="M30" s="342" t="s">
        <v>165</v>
      </c>
      <c r="N30" s="375">
        <f>Y7+Y16-(M23-M20)</f>
        <v>10006.607</v>
      </c>
      <c r="O30" s="376"/>
      <c r="P30" s="387"/>
      <c r="Q30" s="364"/>
      <c r="R30" s="365"/>
      <c r="S30" s="341"/>
      <c r="T30" s="341"/>
      <c r="U30" s="341" t="s">
        <v>165</v>
      </c>
      <c r="V30" s="341"/>
      <c r="W30" s="341">
        <f>Z7+Z16-(O23-O20)</f>
        <v>323.796</v>
      </c>
      <c r="X30" s="341"/>
      <c r="Y30" s="364"/>
      <c r="Z30" s="365"/>
    </row>
    <row r="31" ht="25" customHeight="1" spans="1:26">
      <c r="A31" s="341" t="s">
        <v>166</v>
      </c>
      <c r="B31" s="343" t="s">
        <v>220</v>
      </c>
      <c r="C31" s="343"/>
      <c r="D31" s="343"/>
      <c r="E31" s="343"/>
      <c r="F31" s="343"/>
      <c r="G31" s="343"/>
      <c r="H31" s="343"/>
      <c r="I31" s="343"/>
      <c r="J31" s="343"/>
      <c r="K31" s="343"/>
      <c r="L31" s="343"/>
      <c r="M31" s="343"/>
      <c r="N31" s="343"/>
      <c r="O31" s="343"/>
      <c r="P31" s="343"/>
      <c r="Q31" s="343"/>
      <c r="R31" s="343"/>
      <c r="S31" s="343"/>
      <c r="T31" s="343"/>
      <c r="U31" s="343"/>
      <c r="V31" s="343"/>
      <c r="W31" s="343"/>
      <c r="X31" s="343"/>
      <c r="Y31" s="343"/>
      <c r="Z31" s="343"/>
    </row>
    <row r="32" ht="25" customHeight="1" spans="1:26">
      <c r="A32" s="341"/>
      <c r="B32" s="343" t="s">
        <v>221</v>
      </c>
      <c r="C32" s="343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</row>
    <row r="33" ht="25" customHeight="1" spans="1:26">
      <c r="A33" s="341"/>
      <c r="B33" s="343" t="s">
        <v>222</v>
      </c>
      <c r="C33" s="343"/>
      <c r="D33" s="343"/>
      <c r="E33" s="343"/>
      <c r="F33" s="343"/>
      <c r="G33" s="343"/>
      <c r="H33" s="343"/>
      <c r="I33" s="343"/>
      <c r="J33" s="343"/>
      <c r="K33" s="343"/>
      <c r="L33" s="343"/>
      <c r="M33" s="343"/>
      <c r="N33" s="343"/>
      <c r="O33" s="343"/>
      <c r="P33" s="343"/>
      <c r="Q33" s="343"/>
      <c r="R33" s="343"/>
      <c r="S33" s="343"/>
      <c r="T33" s="343"/>
      <c r="U33" s="343"/>
      <c r="V33" s="343"/>
      <c r="W33" s="343"/>
      <c r="X33" s="343"/>
      <c r="Y33" s="343"/>
      <c r="Z33" s="343"/>
    </row>
    <row r="34" ht="17" customHeight="1" spans="1:26">
      <c r="A34" s="340" t="s">
        <v>223</v>
      </c>
      <c r="B34" s="340"/>
      <c r="C34" s="344" t="s">
        <v>224</v>
      </c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</row>
    <row r="35" ht="17" customHeight="1" spans="1:29">
      <c r="A35" s="340"/>
      <c r="B35" s="340"/>
      <c r="C35" s="345" t="s">
        <v>225</v>
      </c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5"/>
      <c r="Q35" s="345"/>
      <c r="R35" s="345"/>
      <c r="S35" s="345"/>
      <c r="T35" s="345"/>
      <c r="U35" s="345"/>
      <c r="V35" s="345"/>
      <c r="W35" s="345"/>
      <c r="X35" s="345"/>
      <c r="Y35" s="345"/>
      <c r="Z35" s="345"/>
      <c r="AB35" s="407"/>
      <c r="AC35" s="412"/>
    </row>
    <row r="36" ht="17" customHeight="1" spans="1:26">
      <c r="A36" s="340"/>
      <c r="B36" s="340"/>
      <c r="C36" s="346"/>
      <c r="D36" s="346"/>
      <c r="E36" s="346"/>
      <c r="F36" s="346"/>
      <c r="G36" s="346"/>
      <c r="H36" s="346"/>
      <c r="I36" s="346"/>
      <c r="J36" s="346"/>
      <c r="K36" s="346"/>
      <c r="L36" s="346"/>
      <c r="M36" s="346"/>
      <c r="N36" s="346"/>
      <c r="O36" s="346"/>
      <c r="P36" s="346"/>
      <c r="Q36" s="346"/>
      <c r="R36" s="346"/>
      <c r="S36" s="346"/>
      <c r="T36" s="346"/>
      <c r="U36" s="346"/>
      <c r="V36" s="346"/>
      <c r="W36" s="346"/>
      <c r="X36" s="346"/>
      <c r="Y36" s="346"/>
      <c r="Z36" s="346"/>
    </row>
    <row r="37" ht="36" customHeight="1" spans="1:26">
      <c r="A37" s="347" t="s">
        <v>249</v>
      </c>
      <c r="B37" s="347"/>
      <c r="C37" s="347"/>
      <c r="D37" s="347"/>
      <c r="E37" s="347"/>
      <c r="F37" s="347"/>
      <c r="G37" s="347"/>
      <c r="H37" s="347"/>
      <c r="I37" s="347"/>
      <c r="J37" s="347"/>
      <c r="K37" s="347"/>
      <c r="L37" s="347"/>
      <c r="M37" s="347"/>
      <c r="N37" s="347"/>
      <c r="O37" s="347"/>
      <c r="P37" s="347"/>
      <c r="Q37" s="347"/>
      <c r="R37" s="347"/>
      <c r="S37" s="347"/>
      <c r="T37" s="347"/>
      <c r="U37" s="347"/>
      <c r="V37" s="347"/>
      <c r="W37" s="347"/>
      <c r="X37" s="347"/>
      <c r="Y37" s="347"/>
      <c r="Z37" s="347"/>
    </row>
    <row r="38" ht="17" customHeight="1" spans="1:26">
      <c r="A38" s="347"/>
      <c r="B38" s="347"/>
      <c r="C38" s="347"/>
      <c r="D38" s="347"/>
      <c r="E38" s="347"/>
      <c r="F38" s="354" t="s">
        <v>169</v>
      </c>
      <c r="G38" s="354"/>
      <c r="H38" s="354"/>
      <c r="I38" s="455">
        <v>99.74</v>
      </c>
      <c r="J38" s="367" t="s">
        <v>200</v>
      </c>
      <c r="K38" s="368"/>
      <c r="L38" s="377"/>
      <c r="M38" s="378" t="s">
        <v>170</v>
      </c>
      <c r="N38" s="379"/>
      <c r="O38" s="380">
        <v>96.78</v>
      </c>
      <c r="P38" s="388" t="s">
        <v>200</v>
      </c>
      <c r="Q38" s="368"/>
      <c r="R38" s="389">
        <v>96.9</v>
      </c>
      <c r="S38" s="378" t="s">
        <v>171</v>
      </c>
      <c r="T38" s="379"/>
      <c r="U38" s="392">
        <v>98.34</v>
      </c>
      <c r="V38" s="393"/>
      <c r="W38" s="388" t="s">
        <v>200</v>
      </c>
      <c r="X38" s="368"/>
      <c r="Y38" s="383"/>
      <c r="Z38" s="384"/>
    </row>
    <row r="39" ht="18" customHeight="1" spans="6:26">
      <c r="F39" s="396" t="s">
        <v>227</v>
      </c>
      <c r="G39" s="444"/>
      <c r="H39" s="397"/>
      <c r="I39" s="456">
        <v>99.75</v>
      </c>
      <c r="J39" s="23"/>
      <c r="K39" s="23"/>
      <c r="L39" s="381" t="s">
        <v>201</v>
      </c>
      <c r="M39" s="381"/>
      <c r="N39" s="381" t="s">
        <v>202</v>
      </c>
      <c r="O39" s="381"/>
      <c r="P39" s="381" t="s">
        <v>203</v>
      </c>
      <c r="Q39" s="381"/>
      <c r="S39" s="390"/>
      <c r="T39" s="394" t="s">
        <v>204</v>
      </c>
      <c r="U39" s="395"/>
      <c r="V39" s="394" t="s">
        <v>228</v>
      </c>
      <c r="W39" s="395"/>
      <c r="X39" s="401" t="s">
        <v>206</v>
      </c>
      <c r="Y39" s="402" t="s">
        <v>207</v>
      </c>
      <c r="Z39" s="402"/>
    </row>
    <row r="40" ht="18" customHeight="1" spans="10:26">
      <c r="J40" s="28" t="s">
        <v>229</v>
      </c>
      <c r="K40" s="28"/>
      <c r="L40" s="5"/>
      <c r="M40" s="5"/>
      <c r="N40" s="5">
        <f>N41+M28</f>
        <v>16544.241</v>
      </c>
      <c r="O40" s="5"/>
      <c r="P40" s="5"/>
      <c r="Q40" s="5"/>
      <c r="S40" s="22" t="s">
        <v>183</v>
      </c>
      <c r="T40" s="53">
        <f>D16</f>
        <v>15080.242</v>
      </c>
      <c r="U40" s="108"/>
      <c r="V40" s="53">
        <f ca="1">R16</f>
        <v>11097.64</v>
      </c>
      <c r="W40" s="108"/>
      <c r="X40" s="53">
        <f>D7+D16+D23+D28</f>
        <v>17109.7681</v>
      </c>
      <c r="Y40" s="402">
        <f ca="1">R7+R16+R23+R28</f>
        <v>14734.0237</v>
      </c>
      <c r="Z40" s="402"/>
    </row>
    <row r="41" ht="18" customHeight="1" spans="10:26">
      <c r="J41" s="28" t="s">
        <v>230</v>
      </c>
      <c r="K41" s="28"/>
      <c r="L41" s="382">
        <f ca="1">F29-F30</f>
        <v>-3821.564</v>
      </c>
      <c r="M41" s="382"/>
      <c r="N41" s="383">
        <f>N29-N30</f>
        <v>16410.174</v>
      </c>
      <c r="O41" s="384"/>
      <c r="P41" s="383">
        <f>W29-W30</f>
        <v>293.003</v>
      </c>
      <c r="Q41" s="384"/>
      <c r="S41" s="22" t="s">
        <v>185</v>
      </c>
      <c r="T41" s="53">
        <f>F16</f>
        <v>5050.26</v>
      </c>
      <c r="U41" s="108"/>
      <c r="V41" s="53">
        <f>T16</f>
        <v>3412.122</v>
      </c>
      <c r="W41" s="108"/>
      <c r="X41" s="53">
        <f>F7+F16+F23+F28</f>
        <v>8035.589</v>
      </c>
      <c r="Y41" s="402">
        <f>T7+T16+T23+T28</f>
        <v>32553.143</v>
      </c>
      <c r="Z41" s="402"/>
    </row>
    <row r="42" ht="18" customHeight="1" spans="10:26">
      <c r="J42" s="28" t="s">
        <v>209</v>
      </c>
      <c r="K42" s="28"/>
      <c r="L42" s="382">
        <v>-61.5060000000012</v>
      </c>
      <c r="M42" s="382"/>
      <c r="N42" s="383">
        <v>-322.969000000001</v>
      </c>
      <c r="O42" s="384"/>
      <c r="P42" s="383">
        <v>-3.45599999999999</v>
      </c>
      <c r="Q42" s="384"/>
      <c r="S42" s="22" t="s">
        <v>187</v>
      </c>
      <c r="T42" s="53">
        <f>H16</f>
        <v>269.642</v>
      </c>
      <c r="U42" s="108"/>
      <c r="V42" s="53">
        <f>V16</f>
        <v>127.732</v>
      </c>
      <c r="W42" s="108"/>
      <c r="X42" s="53">
        <f>H7+H16+H23+H28</f>
        <v>356.988</v>
      </c>
      <c r="Y42" s="402">
        <f>V7+V16+V23+V28</f>
        <v>821.775</v>
      </c>
      <c r="Z42" s="402"/>
    </row>
    <row r="43" ht="18" customHeight="1" spans="19:26">
      <c r="S43" s="391"/>
      <c r="T43" s="53" t="s">
        <v>189</v>
      </c>
      <c r="U43" s="108"/>
      <c r="V43" s="53" t="s">
        <v>189</v>
      </c>
      <c r="W43" s="108"/>
      <c r="X43" s="22" t="s">
        <v>188</v>
      </c>
      <c r="Y43" s="403" t="s">
        <v>188</v>
      </c>
      <c r="Z43" s="404"/>
    </row>
    <row r="44" ht="18" customHeight="1" spans="9:26">
      <c r="I44" s="83">
        <f ca="1">X7+X16</f>
        <v>31278.684</v>
      </c>
      <c r="S44" s="22" t="s">
        <v>183</v>
      </c>
      <c r="T44" s="396">
        <v>15080.242</v>
      </c>
      <c r="U44" s="397"/>
      <c r="V44" s="53">
        <f ca="1">'平衡表（全厂）'!H57--'平衡表（全厂）'!H37-'平衡表（全厂）'!H38-'平衡表（全厂）'!H42-'平衡表（全厂）'!H46-'平衡表（全厂）'!H50-'平衡表（全厂）'!H52-'平衡表（全厂）'!H54-'平衡表（全厂）'!H55-'平衡表（全厂）'!H56-'平衡表（全厂）'!H45</f>
        <v>11097.64</v>
      </c>
      <c r="W44" s="108"/>
      <c r="X44" s="28">
        <f>842.76+15080.242+279.48+907.2861</f>
        <v>17109.7681</v>
      </c>
      <c r="Y44" s="402">
        <f ca="1">'平衡表（全厂）'!H57-'平衡表（全厂）'!H37-'平衡表（全厂）'!H38-'平衡表（全厂）'!H42</f>
        <v>14734.0237</v>
      </c>
      <c r="Z44" s="402"/>
    </row>
    <row r="45" ht="18" customHeight="1" spans="9:26">
      <c r="I45" s="83">
        <f>K28</f>
        <v>23742.3228</v>
      </c>
      <c r="S45" s="22" t="s">
        <v>185</v>
      </c>
      <c r="T45" s="396">
        <v>5050.26</v>
      </c>
      <c r="U45" s="397"/>
      <c r="V45" s="53">
        <f>'平衡表（全厂）'!J57-'平衡表（全厂）'!J37-'平衡表（全厂）'!J38-'平衡表（全厂）'!J42-'平衡表（全厂）'!J45-'平衡表（全厂）'!J46-'平衡表（全厂）'!J50-'平衡表（全厂）'!J52-'平衡表（全厂）'!J54-'平衡表（全厂）'!J55-'平衡表（全厂）'!J56</f>
        <v>4412.71799999999</v>
      </c>
      <c r="W45" s="108"/>
      <c r="X45" s="28">
        <f>270.247+5050.26+2709.096+5.986</f>
        <v>8035.589</v>
      </c>
      <c r="Y45" s="402">
        <f>'平衡表（全厂）'!J57-'平衡表（全厂）'!J37-'平衡表（全厂）'!J38-'平衡表（全厂）'!J42</f>
        <v>33553.739</v>
      </c>
      <c r="Z45" s="402"/>
    </row>
    <row r="46" ht="18" customHeight="1" spans="9:26">
      <c r="I46" s="83">
        <f ca="1">I45/I44*100</f>
        <v>75.9057599737892</v>
      </c>
      <c r="S46" s="22" t="s">
        <v>187</v>
      </c>
      <c r="T46" s="396">
        <v>269.642</v>
      </c>
      <c r="U46" s="397"/>
      <c r="V46" s="53">
        <f>'平衡表（全厂）'!L57-'平衡表（全厂）'!L42-'平衡表（全厂）'!L45-'平衡表（全厂）'!L46-'平衡表（全厂）'!L50-'平衡表（全厂）'!L52-'平衡表（全厂）'!L54-'平衡表（全厂）'!L55-'平衡表（全厂）'!L56</f>
        <v>127.732</v>
      </c>
      <c r="W46" s="108"/>
      <c r="X46" s="28">
        <f>9.818+269.642+77.528+0</f>
        <v>356.988</v>
      </c>
      <c r="Y46" s="402">
        <f>'平衡表（全厂）'!L57-'平衡表（全厂）'!L42</f>
        <v>821.775</v>
      </c>
      <c r="Z46" s="402"/>
    </row>
    <row r="47" ht="18" customHeight="1" spans="16:26">
      <c r="P47" s="83">
        <f>29.132-14.78</f>
        <v>14.352</v>
      </c>
      <c r="S47" s="22"/>
      <c r="T47" s="396"/>
      <c r="U47" s="397"/>
      <c r="V47" s="53"/>
      <c r="W47" s="108"/>
      <c r="X47" s="405"/>
      <c r="Y47" s="402"/>
      <c r="Z47" s="402"/>
    </row>
    <row r="48" ht="18" customHeight="1" spans="19:26">
      <c r="S48" s="22" t="s">
        <v>183</v>
      </c>
      <c r="T48" s="396">
        <f t="shared" ref="T48:Y48" si="34">T40-T44</f>
        <v>0</v>
      </c>
      <c r="U48" s="397"/>
      <c r="V48" s="53">
        <f ca="1" t="shared" si="34"/>
        <v>0</v>
      </c>
      <c r="W48" s="108"/>
      <c r="X48" s="28">
        <f t="shared" si="34"/>
        <v>0</v>
      </c>
      <c r="Y48" s="402">
        <f ca="1" t="shared" si="34"/>
        <v>0</v>
      </c>
      <c r="Z48" s="402"/>
    </row>
    <row r="49" ht="18" customHeight="1" spans="19:26">
      <c r="S49" s="22" t="s">
        <v>185</v>
      </c>
      <c r="T49" s="396">
        <f t="shared" ref="T49:Y49" si="35">T41-T45</f>
        <v>0</v>
      </c>
      <c r="U49" s="397"/>
      <c r="V49" s="53">
        <f t="shared" si="35"/>
        <v>-1000.59599999999</v>
      </c>
      <c r="W49" s="108"/>
      <c r="X49" s="28">
        <f t="shared" si="35"/>
        <v>0</v>
      </c>
      <c r="Y49" s="402">
        <f t="shared" si="35"/>
        <v>-1000.596</v>
      </c>
      <c r="Z49" s="402"/>
    </row>
    <row r="50" ht="18" customHeight="1" spans="19:26">
      <c r="S50" s="22" t="s">
        <v>187</v>
      </c>
      <c r="T50" s="396">
        <f t="shared" ref="T50:Y50" si="36">T42-T46</f>
        <v>0</v>
      </c>
      <c r="U50" s="397"/>
      <c r="V50" s="53">
        <f t="shared" si="36"/>
        <v>0</v>
      </c>
      <c r="W50" s="108"/>
      <c r="X50" s="28">
        <f t="shared" si="36"/>
        <v>0</v>
      </c>
      <c r="Y50" s="402">
        <f t="shared" si="36"/>
        <v>0</v>
      </c>
      <c r="Z50" s="402"/>
    </row>
  </sheetData>
  <mergeCells count="109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Z5"/>
    <mergeCell ref="A8:Z8"/>
    <mergeCell ref="A17:H17"/>
    <mergeCell ref="I17:O17"/>
    <mergeCell ref="P17:V17"/>
    <mergeCell ref="W17:Z17"/>
    <mergeCell ref="I24:O24"/>
    <mergeCell ref="W24:Z24"/>
    <mergeCell ref="F29:H29"/>
    <mergeCell ref="N29:P29"/>
    <mergeCell ref="U29:V29"/>
    <mergeCell ref="W29:X29"/>
    <mergeCell ref="F30:H30"/>
    <mergeCell ref="N30:P30"/>
    <mergeCell ref="U30:V30"/>
    <mergeCell ref="W30:X30"/>
    <mergeCell ref="B31:Z31"/>
    <mergeCell ref="B32:Z32"/>
    <mergeCell ref="B33:Z33"/>
    <mergeCell ref="C34:Z34"/>
    <mergeCell ref="C35:Z35"/>
    <mergeCell ref="C36:Z36"/>
    <mergeCell ref="A37:Z37"/>
    <mergeCell ref="F38:H38"/>
    <mergeCell ref="J38:K38"/>
    <mergeCell ref="M38:N38"/>
    <mergeCell ref="P38:Q38"/>
    <mergeCell ref="S38:T38"/>
    <mergeCell ref="U38:V38"/>
    <mergeCell ref="W38:X38"/>
    <mergeCell ref="Y38:Z38"/>
    <mergeCell ref="F39:H39"/>
    <mergeCell ref="J39:K39"/>
    <mergeCell ref="L39:M39"/>
    <mergeCell ref="N39:O39"/>
    <mergeCell ref="P39:Q39"/>
    <mergeCell ref="T39:U39"/>
    <mergeCell ref="V39:W39"/>
    <mergeCell ref="Y39:Z39"/>
    <mergeCell ref="J40:K40"/>
    <mergeCell ref="L40:M40"/>
    <mergeCell ref="N40:O40"/>
    <mergeCell ref="P40:Q40"/>
    <mergeCell ref="T40:U40"/>
    <mergeCell ref="V40:W40"/>
    <mergeCell ref="Y40:Z40"/>
    <mergeCell ref="J41:K41"/>
    <mergeCell ref="L41:M41"/>
    <mergeCell ref="N41:O41"/>
    <mergeCell ref="P41:Q41"/>
    <mergeCell ref="T41:U41"/>
    <mergeCell ref="V41:W41"/>
    <mergeCell ref="Y41:Z41"/>
    <mergeCell ref="J42:K42"/>
    <mergeCell ref="L42:M42"/>
    <mergeCell ref="N42:O42"/>
    <mergeCell ref="P42:Q42"/>
    <mergeCell ref="T42:U42"/>
    <mergeCell ref="V42:W42"/>
    <mergeCell ref="Y42:Z42"/>
    <mergeCell ref="T43:U43"/>
    <mergeCell ref="V43:W43"/>
    <mergeCell ref="Y43:Z43"/>
    <mergeCell ref="T44:U44"/>
    <mergeCell ref="V44:W44"/>
    <mergeCell ref="Y44:Z44"/>
    <mergeCell ref="T45:U45"/>
    <mergeCell ref="V45:W45"/>
    <mergeCell ref="Y45:Z45"/>
    <mergeCell ref="T46:U46"/>
    <mergeCell ref="V46:W46"/>
    <mergeCell ref="Y46:Z46"/>
    <mergeCell ref="Y47:Z47"/>
    <mergeCell ref="T48:U48"/>
    <mergeCell ref="V48:W48"/>
    <mergeCell ref="Y48:Z48"/>
    <mergeCell ref="T49:U49"/>
    <mergeCell ref="V49:W49"/>
    <mergeCell ref="Y49:Z49"/>
    <mergeCell ref="T50:U50"/>
    <mergeCell ref="V50:W50"/>
    <mergeCell ref="Y50:Z50"/>
    <mergeCell ref="A2:A4"/>
    <mergeCell ref="A31:A33"/>
    <mergeCell ref="B3:B4"/>
    <mergeCell ref="I3:I4"/>
    <mergeCell ref="P3:P4"/>
    <mergeCell ref="W3:W4"/>
    <mergeCell ref="A29:B30"/>
    <mergeCell ref="I29:J30"/>
    <mergeCell ref="K29:L30"/>
    <mergeCell ref="Q29:R30"/>
    <mergeCell ref="S29:T30"/>
    <mergeCell ref="Y29:Z30"/>
    <mergeCell ref="A34:B36"/>
  </mergeCells>
  <pageMargins left="0.471527777777778" right="0.432638888888889" top="1" bottom="1" header="0.5" footer="0.5"/>
  <pageSetup paperSize="8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1"/>
  <sheetViews>
    <sheetView showGridLines="0" workbookViewId="0">
      <pane xSplit="1" ySplit="5" topLeftCell="B6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2.5"/>
  <cols>
    <col min="1" max="1" width="17.2545454545455" customWidth="1"/>
    <col min="2" max="2" width="10.6363636363636" customWidth="1"/>
    <col min="3" max="3" width="10.1090909090909" hidden="1" customWidth="1"/>
    <col min="4" max="4" width="10.6363636363636" customWidth="1"/>
    <col min="5" max="5" width="9.55454545454545" hidden="1" customWidth="1"/>
    <col min="6" max="6" width="9.08181818181818" customWidth="1"/>
    <col min="7" max="7" width="7.75454545454545" hidden="1" customWidth="1"/>
    <col min="8" max="8" width="9.25454545454545" customWidth="1"/>
    <col min="9" max="9" width="7.75454545454545" hidden="1" customWidth="1"/>
    <col min="10" max="10" width="11.7" customWidth="1"/>
    <col min="11" max="11" width="6.81818181818182" customWidth="1"/>
    <col min="12" max="12" width="11.5636363636364" customWidth="1"/>
    <col min="13" max="13" width="8.13636363636364" customWidth="1"/>
    <col min="14" max="14" width="9.55454545454545" customWidth="1"/>
    <col min="15" max="15" width="6.38181818181818" customWidth="1"/>
    <col min="16" max="16" width="7.63636363636364" customWidth="1"/>
    <col min="17" max="17" width="10.3272727272727" customWidth="1"/>
    <col min="18" max="18" width="6.69090909090909" customWidth="1"/>
    <col min="19" max="19" width="10.6727272727273" customWidth="1"/>
    <col min="20" max="20" width="9.00909090909091" customWidth="1"/>
    <col min="21" max="21" width="9.13636363636364" customWidth="1"/>
    <col min="22" max="22" width="7.03636363636364" customWidth="1"/>
    <col min="23" max="23" width="8.75454545454545" customWidth="1"/>
    <col min="24" max="24" width="11.2454545454545" customWidth="1"/>
    <col min="25" max="25" width="11.5818181818182" customWidth="1"/>
    <col min="26" max="26" width="9.2" customWidth="1"/>
    <col min="27" max="27" width="9.38181818181818" customWidth="1"/>
    <col min="29" max="29" width="13.1727272727273" customWidth="1"/>
    <col min="30" max="30" width="10.3818181818182"/>
    <col min="31" max="31" width="9.38181818181818"/>
  </cols>
  <sheetData>
    <row r="1" ht="38" customHeight="1" spans="1:27">
      <c r="A1" s="305" t="s">
        <v>250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</row>
    <row r="2" ht="17" customHeight="1" spans="1:27">
      <c r="A2" s="306" t="s">
        <v>129</v>
      </c>
      <c r="B2" s="307" t="s">
        <v>130</v>
      </c>
      <c r="C2" s="308"/>
      <c r="D2" s="308"/>
      <c r="E2" s="308"/>
      <c r="F2" s="308"/>
      <c r="G2" s="308"/>
      <c r="H2" s="308"/>
      <c r="I2" s="308"/>
      <c r="J2" s="307" t="s">
        <v>211</v>
      </c>
      <c r="K2" s="308"/>
      <c r="L2" s="308"/>
      <c r="M2" s="308"/>
      <c r="N2" s="308"/>
      <c r="O2" s="308"/>
      <c r="P2" s="308"/>
      <c r="Q2" s="306" t="s">
        <v>132</v>
      </c>
      <c r="R2" s="306"/>
      <c r="S2" s="306"/>
      <c r="T2" s="306"/>
      <c r="U2" s="306"/>
      <c r="V2" s="306"/>
      <c r="W2" s="306"/>
      <c r="X2" s="306" t="s">
        <v>133</v>
      </c>
      <c r="Y2" s="306"/>
      <c r="Z2" s="306"/>
      <c r="AA2" s="309"/>
    </row>
    <row r="3" ht="17" customHeight="1" spans="1:27">
      <c r="A3" s="309"/>
      <c r="B3" s="306" t="s">
        <v>212</v>
      </c>
      <c r="C3" s="306" t="s">
        <v>8</v>
      </c>
      <c r="D3" s="306"/>
      <c r="E3" s="306" t="s">
        <v>9</v>
      </c>
      <c r="F3" s="306"/>
      <c r="G3" s="306" t="s">
        <v>10</v>
      </c>
      <c r="H3" s="306"/>
      <c r="I3" s="307" t="s">
        <v>251</v>
      </c>
      <c r="J3" s="306" t="s">
        <v>212</v>
      </c>
      <c r="K3" s="306" t="s">
        <v>8</v>
      </c>
      <c r="L3" s="306"/>
      <c r="M3" s="306" t="s">
        <v>9</v>
      </c>
      <c r="N3" s="306"/>
      <c r="O3" s="306" t="s">
        <v>10</v>
      </c>
      <c r="P3" s="306"/>
      <c r="Q3" s="306" t="s">
        <v>212</v>
      </c>
      <c r="R3" s="306" t="s">
        <v>8</v>
      </c>
      <c r="S3" s="306"/>
      <c r="T3" s="306" t="s">
        <v>9</v>
      </c>
      <c r="U3" s="306"/>
      <c r="V3" s="306" t="s">
        <v>10</v>
      </c>
      <c r="W3" s="306"/>
      <c r="X3" s="306" t="s">
        <v>212</v>
      </c>
      <c r="Y3" s="306" t="s">
        <v>8</v>
      </c>
      <c r="Z3" s="306" t="s">
        <v>9</v>
      </c>
      <c r="AA3" s="306" t="s">
        <v>10</v>
      </c>
    </row>
    <row r="4" ht="27" customHeight="1" spans="1:29">
      <c r="A4" s="310"/>
      <c r="B4" s="29"/>
      <c r="C4" s="29" t="s">
        <v>136</v>
      </c>
      <c r="D4" s="29" t="s">
        <v>213</v>
      </c>
      <c r="E4" s="29" t="s">
        <v>13</v>
      </c>
      <c r="F4" s="29" t="s">
        <v>214</v>
      </c>
      <c r="G4" s="29" t="s">
        <v>13</v>
      </c>
      <c r="H4" s="29" t="s">
        <v>214</v>
      </c>
      <c r="I4" s="29" t="s">
        <v>13</v>
      </c>
      <c r="J4" s="29"/>
      <c r="K4" s="29" t="s">
        <v>136</v>
      </c>
      <c r="L4" s="29" t="s">
        <v>213</v>
      </c>
      <c r="M4" s="29" t="s">
        <v>13</v>
      </c>
      <c r="N4" s="29" t="s">
        <v>214</v>
      </c>
      <c r="O4" s="29" t="s">
        <v>13</v>
      </c>
      <c r="P4" s="29" t="s">
        <v>214</v>
      </c>
      <c r="Q4" s="29"/>
      <c r="R4" s="29" t="s">
        <v>136</v>
      </c>
      <c r="S4" s="29" t="s">
        <v>213</v>
      </c>
      <c r="T4" s="29" t="s">
        <v>13</v>
      </c>
      <c r="U4" s="29" t="s">
        <v>214</v>
      </c>
      <c r="V4" s="29" t="s">
        <v>13</v>
      </c>
      <c r="W4" s="29" t="s">
        <v>214</v>
      </c>
      <c r="X4" s="29"/>
      <c r="Y4" s="29" t="s">
        <v>213</v>
      </c>
      <c r="Z4" s="29" t="s">
        <v>214</v>
      </c>
      <c r="AA4" s="29" t="s">
        <v>214</v>
      </c>
      <c r="AC4" s="406"/>
    </row>
    <row r="5" ht="16" customHeight="1" spans="1:29">
      <c r="A5" s="311" t="s">
        <v>139</v>
      </c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C5" s="407"/>
    </row>
    <row r="6" ht="16" customHeight="1" spans="1:30">
      <c r="A6" s="312" t="s">
        <v>63</v>
      </c>
      <c r="B6" s="313"/>
      <c r="C6" s="314"/>
      <c r="D6" s="315"/>
      <c r="E6" s="348"/>
      <c r="F6" s="315"/>
      <c r="G6" s="348"/>
      <c r="H6" s="315"/>
      <c r="I6" s="349"/>
      <c r="J6" s="355"/>
      <c r="K6" s="320" t="e">
        <f t="shared" ref="K6:K11" si="0">L6/J6*100</f>
        <v>#DIV/0!</v>
      </c>
      <c r="L6" s="355"/>
      <c r="M6" s="349" t="e">
        <f t="shared" ref="M6:M11" si="1">N6/J6*1000</f>
        <v>#DIV/0!</v>
      </c>
      <c r="N6" s="355"/>
      <c r="O6" s="349" t="e">
        <f t="shared" ref="O6:O11" si="2">P6/J6*1000</f>
        <v>#DIV/0!</v>
      </c>
      <c r="P6" s="355"/>
      <c r="Q6" s="282"/>
      <c r="R6" s="281" t="e">
        <f t="shared" ref="R6:R11" si="3">S6/Q6*100</f>
        <v>#DIV/0!</v>
      </c>
      <c r="S6" s="386"/>
      <c r="T6" s="281" t="e">
        <f t="shared" ref="T6:T11" si="4">U6/Q6*1000</f>
        <v>#DIV/0!</v>
      </c>
      <c r="U6" s="386"/>
      <c r="V6" s="281" t="e">
        <f t="shared" ref="V6:V11" si="5">W6/Q6*1000</f>
        <v>#DIV/0!</v>
      </c>
      <c r="W6" s="386"/>
      <c r="X6" s="282">
        <f t="shared" ref="X6:X11" si="6">B6+J6-Q6</f>
        <v>0</v>
      </c>
      <c r="Y6" s="282">
        <f t="shared" ref="Y6:Y11" si="7">D6+L6-S6</f>
        <v>0</v>
      </c>
      <c r="Z6" s="282">
        <f t="shared" ref="Z6:Z11" si="8">F6+N6-U6</f>
        <v>0</v>
      </c>
      <c r="AA6" s="282">
        <f t="shared" ref="AA6:AA11" si="9">H6+P6-W6</f>
        <v>0</v>
      </c>
      <c r="AB6" s="398"/>
      <c r="AC6" s="398"/>
      <c r="AD6" s="408"/>
    </row>
    <row r="7" ht="16" customHeight="1" spans="1:30">
      <c r="A7" s="316" t="s">
        <v>252</v>
      </c>
      <c r="B7" s="317">
        <v>29.0146</v>
      </c>
      <c r="C7" s="314"/>
      <c r="D7" s="315">
        <v>0</v>
      </c>
      <c r="E7" s="348"/>
      <c r="F7" s="315">
        <v>29.012</v>
      </c>
      <c r="G7" s="348"/>
      <c r="H7" s="315">
        <v>0</v>
      </c>
      <c r="I7" s="349"/>
      <c r="J7" s="355"/>
      <c r="K7" s="320" t="e">
        <f t="shared" si="0"/>
        <v>#DIV/0!</v>
      </c>
      <c r="L7" s="355"/>
      <c r="M7" s="349" t="e">
        <f t="shared" si="1"/>
        <v>#DIV/0!</v>
      </c>
      <c r="N7" s="355"/>
      <c r="O7" s="349" t="e">
        <f t="shared" si="2"/>
        <v>#DIV/0!</v>
      </c>
      <c r="P7" s="355"/>
      <c r="Q7" s="282"/>
      <c r="R7" s="281" t="e">
        <f t="shared" si="3"/>
        <v>#DIV/0!</v>
      </c>
      <c r="S7" s="386"/>
      <c r="T7" s="281" t="e">
        <f t="shared" si="4"/>
        <v>#DIV/0!</v>
      </c>
      <c r="U7" s="386"/>
      <c r="V7" s="281" t="e">
        <f t="shared" si="5"/>
        <v>#DIV/0!</v>
      </c>
      <c r="W7" s="386"/>
      <c r="X7" s="282">
        <f t="shared" si="6"/>
        <v>29.015</v>
      </c>
      <c r="Y7" s="282">
        <f t="shared" si="7"/>
        <v>0</v>
      </c>
      <c r="Z7" s="282">
        <f t="shared" si="8"/>
        <v>29.012</v>
      </c>
      <c r="AA7" s="282">
        <f t="shared" si="9"/>
        <v>0</v>
      </c>
      <c r="AB7" s="398"/>
      <c r="AC7" s="398"/>
      <c r="AD7" s="408"/>
    </row>
    <row r="8" ht="16" customHeight="1" spans="1:30">
      <c r="A8" s="316" t="s">
        <v>51</v>
      </c>
      <c r="B8" s="318">
        <v>10</v>
      </c>
      <c r="C8" s="314"/>
      <c r="D8" s="315">
        <v>9.98</v>
      </c>
      <c r="E8" s="348"/>
      <c r="F8" s="315">
        <v>0</v>
      </c>
      <c r="G8" s="348"/>
      <c r="H8" s="315">
        <v>0</v>
      </c>
      <c r="I8" s="349"/>
      <c r="J8" s="355"/>
      <c r="K8" s="320" t="e">
        <f t="shared" si="0"/>
        <v>#DIV/0!</v>
      </c>
      <c r="L8" s="355"/>
      <c r="M8" s="349" t="e">
        <f t="shared" si="1"/>
        <v>#DIV/0!</v>
      </c>
      <c r="N8" s="355"/>
      <c r="O8" s="349" t="e">
        <f t="shared" si="2"/>
        <v>#DIV/0!</v>
      </c>
      <c r="P8" s="355"/>
      <c r="Q8" s="282"/>
      <c r="R8" s="281" t="e">
        <f t="shared" si="3"/>
        <v>#DIV/0!</v>
      </c>
      <c r="S8" s="386"/>
      <c r="T8" s="281" t="e">
        <f t="shared" si="4"/>
        <v>#DIV/0!</v>
      </c>
      <c r="U8" s="386"/>
      <c r="V8" s="281" t="e">
        <f t="shared" si="5"/>
        <v>#DIV/0!</v>
      </c>
      <c r="W8" s="386"/>
      <c r="X8" s="282">
        <f t="shared" si="6"/>
        <v>10</v>
      </c>
      <c r="Y8" s="282">
        <f t="shared" si="7"/>
        <v>9.98</v>
      </c>
      <c r="Z8" s="282">
        <f t="shared" si="8"/>
        <v>0</v>
      </c>
      <c r="AA8" s="282">
        <f t="shared" si="9"/>
        <v>0</v>
      </c>
      <c r="AB8" s="398"/>
      <c r="AC8" s="398"/>
      <c r="AD8" s="408"/>
    </row>
    <row r="9" ht="16" customHeight="1" spans="1:30">
      <c r="A9" s="316" t="s">
        <v>52</v>
      </c>
      <c r="B9" s="318">
        <v>1</v>
      </c>
      <c r="C9" s="314"/>
      <c r="D9" s="315">
        <v>0</v>
      </c>
      <c r="E9" s="348"/>
      <c r="F9" s="315">
        <v>999.9</v>
      </c>
      <c r="G9" s="348"/>
      <c r="H9" s="315">
        <v>0</v>
      </c>
      <c r="I9" s="349"/>
      <c r="J9" s="355"/>
      <c r="K9" s="320" t="e">
        <f t="shared" si="0"/>
        <v>#DIV/0!</v>
      </c>
      <c r="L9" s="355"/>
      <c r="M9" s="349" t="e">
        <f t="shared" si="1"/>
        <v>#DIV/0!</v>
      </c>
      <c r="N9" s="355"/>
      <c r="O9" s="349" t="e">
        <f t="shared" si="2"/>
        <v>#DIV/0!</v>
      </c>
      <c r="P9" s="355"/>
      <c r="Q9" s="282"/>
      <c r="R9" s="281" t="e">
        <f t="shared" si="3"/>
        <v>#DIV/0!</v>
      </c>
      <c r="S9" s="386"/>
      <c r="T9" s="281" t="e">
        <f t="shared" si="4"/>
        <v>#DIV/0!</v>
      </c>
      <c r="U9" s="386"/>
      <c r="V9" s="281" t="e">
        <f t="shared" si="5"/>
        <v>#DIV/0!</v>
      </c>
      <c r="W9" s="386"/>
      <c r="X9" s="282">
        <f t="shared" si="6"/>
        <v>1</v>
      </c>
      <c r="Y9" s="282">
        <f t="shared" si="7"/>
        <v>0</v>
      </c>
      <c r="Z9" s="282">
        <f t="shared" si="8"/>
        <v>999.9</v>
      </c>
      <c r="AA9" s="282">
        <f t="shared" si="9"/>
        <v>0</v>
      </c>
      <c r="AB9" s="398"/>
      <c r="AC9" s="398"/>
      <c r="AD9" s="408"/>
    </row>
    <row r="10" ht="16" customHeight="1" spans="1:30">
      <c r="A10" s="316" t="s">
        <v>53</v>
      </c>
      <c r="B10" s="318">
        <v>4.46</v>
      </c>
      <c r="C10" s="314"/>
      <c r="D10" s="315"/>
      <c r="E10" s="348"/>
      <c r="F10" s="315">
        <v>0.564</v>
      </c>
      <c r="G10" s="348"/>
      <c r="H10" s="315"/>
      <c r="I10" s="349"/>
      <c r="J10" s="355"/>
      <c r="K10" s="320" t="e">
        <f t="shared" si="0"/>
        <v>#DIV/0!</v>
      </c>
      <c r="L10" s="355"/>
      <c r="M10" s="349" t="e">
        <f t="shared" si="1"/>
        <v>#DIV/0!</v>
      </c>
      <c r="N10" s="355"/>
      <c r="O10" s="349" t="e">
        <f t="shared" si="2"/>
        <v>#DIV/0!</v>
      </c>
      <c r="P10" s="355"/>
      <c r="Q10" s="282"/>
      <c r="R10" s="281" t="e">
        <f t="shared" si="3"/>
        <v>#DIV/0!</v>
      </c>
      <c r="S10" s="386"/>
      <c r="T10" s="281" t="e">
        <f t="shared" si="4"/>
        <v>#DIV/0!</v>
      </c>
      <c r="U10" s="386"/>
      <c r="V10" s="281" t="e">
        <f t="shared" si="5"/>
        <v>#DIV/0!</v>
      </c>
      <c r="W10" s="386"/>
      <c r="X10" s="282">
        <f t="shared" si="6"/>
        <v>4.46</v>
      </c>
      <c r="Y10" s="282">
        <f t="shared" si="7"/>
        <v>0</v>
      </c>
      <c r="Z10" s="282">
        <f t="shared" si="8"/>
        <v>0.564</v>
      </c>
      <c r="AA10" s="282">
        <f t="shared" si="9"/>
        <v>0</v>
      </c>
      <c r="AB10" s="398"/>
      <c r="AC10" s="398"/>
      <c r="AD10" s="408"/>
    </row>
    <row r="11" ht="16" customHeight="1" spans="1:30">
      <c r="A11" s="316" t="s">
        <v>54</v>
      </c>
      <c r="B11" s="318">
        <v>9.08</v>
      </c>
      <c r="C11" s="314"/>
      <c r="D11" s="315"/>
      <c r="E11" s="348"/>
      <c r="F11" s="315">
        <v>0.132</v>
      </c>
      <c r="G11" s="348"/>
      <c r="H11" s="315"/>
      <c r="I11" s="349"/>
      <c r="J11" s="355"/>
      <c r="K11" s="320" t="e">
        <f t="shared" si="0"/>
        <v>#DIV/0!</v>
      </c>
      <c r="L11" s="355"/>
      <c r="M11" s="349" t="e">
        <f t="shared" si="1"/>
        <v>#DIV/0!</v>
      </c>
      <c r="N11" s="355"/>
      <c r="O11" s="349" t="e">
        <f t="shared" si="2"/>
        <v>#DIV/0!</v>
      </c>
      <c r="P11" s="355"/>
      <c r="Q11" s="282"/>
      <c r="R11" s="281" t="e">
        <f t="shared" si="3"/>
        <v>#DIV/0!</v>
      </c>
      <c r="S11" s="386"/>
      <c r="T11" s="281" t="e">
        <f t="shared" si="4"/>
        <v>#DIV/0!</v>
      </c>
      <c r="U11" s="386"/>
      <c r="V11" s="281" t="e">
        <f t="shared" si="5"/>
        <v>#DIV/0!</v>
      </c>
      <c r="W11" s="386"/>
      <c r="X11" s="282">
        <f t="shared" si="6"/>
        <v>9.08</v>
      </c>
      <c r="Y11" s="282">
        <f t="shared" si="7"/>
        <v>0</v>
      </c>
      <c r="Z11" s="282">
        <f t="shared" si="8"/>
        <v>0.132</v>
      </c>
      <c r="AA11" s="282">
        <f t="shared" si="9"/>
        <v>0</v>
      </c>
      <c r="AB11" s="398"/>
      <c r="AC11" s="398"/>
      <c r="AD11" s="408"/>
    </row>
    <row r="12" ht="16" customHeight="1" spans="1:30">
      <c r="A12" s="319"/>
      <c r="B12" s="282"/>
      <c r="C12" s="320"/>
      <c r="D12" s="321"/>
      <c r="E12" s="349"/>
      <c r="F12" s="321"/>
      <c r="G12" s="349"/>
      <c r="H12" s="321"/>
      <c r="I12" s="349"/>
      <c r="J12" s="355"/>
      <c r="K12" s="320"/>
      <c r="L12" s="355"/>
      <c r="M12" s="349"/>
      <c r="N12" s="355"/>
      <c r="O12" s="349"/>
      <c r="P12" s="355"/>
      <c r="Q12" s="282"/>
      <c r="R12" s="281"/>
      <c r="S12" s="386"/>
      <c r="T12" s="281"/>
      <c r="U12" s="386"/>
      <c r="V12" s="281"/>
      <c r="W12" s="386"/>
      <c r="X12" s="282"/>
      <c r="Y12" s="282"/>
      <c r="Z12" s="282"/>
      <c r="AA12" s="282"/>
      <c r="AB12" s="398"/>
      <c r="AC12" s="398"/>
      <c r="AD12" s="408"/>
    </row>
    <row r="13" ht="16" customHeight="1" spans="1:27">
      <c r="A13" s="322" t="s">
        <v>143</v>
      </c>
      <c r="B13" s="323"/>
      <c r="C13" s="281"/>
      <c r="D13" s="324">
        <f t="shared" ref="D13:H13" si="10">SUM(D6:D6)</f>
        <v>0</v>
      </c>
      <c r="E13" s="324"/>
      <c r="F13" s="324">
        <f t="shared" si="10"/>
        <v>0</v>
      </c>
      <c r="G13" s="324"/>
      <c r="H13" s="324">
        <f t="shared" si="10"/>
        <v>0</v>
      </c>
      <c r="I13" s="324"/>
      <c r="J13" s="324">
        <f t="shared" ref="J13:N13" si="11">SUM(J6:J6)</f>
        <v>0</v>
      </c>
      <c r="K13" s="356"/>
      <c r="L13" s="330">
        <f t="shared" si="11"/>
        <v>0</v>
      </c>
      <c r="M13" s="330"/>
      <c r="N13" s="330">
        <f t="shared" si="11"/>
        <v>0</v>
      </c>
      <c r="O13" s="373"/>
      <c r="P13" s="330">
        <f>SUM(P6:P6)</f>
        <v>0</v>
      </c>
      <c r="Q13" s="324">
        <f>SUM(Q6:Q6)</f>
        <v>0</v>
      </c>
      <c r="R13" s="281"/>
      <c r="S13" s="324">
        <f t="shared" ref="S13:AA13" si="12">SUM(S6:S6)</f>
        <v>0</v>
      </c>
      <c r="T13" s="324"/>
      <c r="U13" s="324">
        <f t="shared" si="12"/>
        <v>0</v>
      </c>
      <c r="V13" s="324"/>
      <c r="W13" s="324">
        <f t="shared" si="12"/>
        <v>0</v>
      </c>
      <c r="X13" s="324">
        <f t="shared" si="12"/>
        <v>0</v>
      </c>
      <c r="Y13" s="324">
        <f t="shared" si="12"/>
        <v>0</v>
      </c>
      <c r="Z13" s="324">
        <f t="shared" si="12"/>
        <v>0</v>
      </c>
      <c r="AA13" s="324">
        <f t="shared" si="12"/>
        <v>0</v>
      </c>
    </row>
    <row r="14" ht="16" customHeight="1" spans="1:27">
      <c r="A14" s="311" t="s">
        <v>144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1"/>
      <c r="T14" s="311"/>
      <c r="U14" s="311"/>
      <c r="V14" s="311"/>
      <c r="W14" s="311"/>
      <c r="X14" s="311"/>
      <c r="Y14" s="311"/>
      <c r="Z14" s="311"/>
      <c r="AA14" s="311"/>
    </row>
    <row r="15" ht="16" customHeight="1" spans="1:29">
      <c r="A15" s="312" t="s">
        <v>253</v>
      </c>
      <c r="B15" s="325"/>
      <c r="C15" s="320"/>
      <c r="D15" s="321"/>
      <c r="E15" s="349"/>
      <c r="F15" s="321"/>
      <c r="G15" s="349"/>
      <c r="H15" s="321"/>
      <c r="I15" s="349"/>
      <c r="J15" s="290"/>
      <c r="K15" s="290"/>
      <c r="L15" s="282"/>
      <c r="M15" s="282"/>
      <c r="N15" s="282"/>
      <c r="O15" s="282"/>
      <c r="P15" s="282"/>
      <c r="Q15" s="290"/>
      <c r="R15" s="281" t="e">
        <f t="shared" ref="R15:R20" si="13">S15/Q15*100</f>
        <v>#DIV/0!</v>
      </c>
      <c r="S15" s="290"/>
      <c r="T15" s="281" t="e">
        <f t="shared" ref="T15:T20" si="14">U15/Q15*1000</f>
        <v>#DIV/0!</v>
      </c>
      <c r="U15" s="290"/>
      <c r="V15" s="281" t="e">
        <f t="shared" ref="V15:V20" si="15">W15/Q15*1000</f>
        <v>#DIV/0!</v>
      </c>
      <c r="W15" s="290"/>
      <c r="X15" s="334">
        <f t="shared" ref="X15:X20" si="16">B15+J15-Q15</f>
        <v>0</v>
      </c>
      <c r="Y15" s="334">
        <f t="shared" ref="Y15:Y20" si="17">D15+L15-S15</f>
        <v>0</v>
      </c>
      <c r="Z15" s="334">
        <f t="shared" ref="Z15:Z20" si="18">F15+N15-U15</f>
        <v>0</v>
      </c>
      <c r="AA15" s="334">
        <f t="shared" ref="AA15:AA20" si="19">H15+P15-W15</f>
        <v>0</v>
      </c>
      <c r="AC15" s="407"/>
    </row>
    <row r="16" ht="16" customHeight="1" spans="1:29">
      <c r="A16" s="312" t="s">
        <v>254</v>
      </c>
      <c r="B16" s="325"/>
      <c r="C16" s="320"/>
      <c r="D16" s="321"/>
      <c r="E16" s="349"/>
      <c r="F16" s="321"/>
      <c r="G16" s="349"/>
      <c r="H16" s="321"/>
      <c r="I16" s="349"/>
      <c r="J16" s="290"/>
      <c r="K16" s="290"/>
      <c r="L16" s="282"/>
      <c r="M16" s="282"/>
      <c r="N16" s="282"/>
      <c r="O16" s="282"/>
      <c r="P16" s="282"/>
      <c r="Q16" s="290"/>
      <c r="R16" s="281"/>
      <c r="S16" s="290"/>
      <c r="T16" s="281"/>
      <c r="U16" s="290"/>
      <c r="V16" s="281"/>
      <c r="W16" s="290"/>
      <c r="X16" s="334"/>
      <c r="Y16" s="334"/>
      <c r="Z16" s="334"/>
      <c r="AA16" s="334"/>
      <c r="AC16" s="407"/>
    </row>
    <row r="17" ht="16" customHeight="1" spans="1:29">
      <c r="A17" s="312" t="s">
        <v>255</v>
      </c>
      <c r="B17" s="325"/>
      <c r="C17" s="320"/>
      <c r="D17" s="321"/>
      <c r="E17" s="349"/>
      <c r="F17" s="321"/>
      <c r="G17" s="349"/>
      <c r="H17" s="321"/>
      <c r="I17" s="349"/>
      <c r="J17" s="290"/>
      <c r="K17" s="290"/>
      <c r="L17" s="282"/>
      <c r="M17" s="282"/>
      <c r="N17" s="282"/>
      <c r="O17" s="282"/>
      <c r="P17" s="282"/>
      <c r="Q17" s="290"/>
      <c r="R17" s="281" t="e">
        <f t="shared" si="13"/>
        <v>#DIV/0!</v>
      </c>
      <c r="S17" s="290"/>
      <c r="T17" s="281" t="e">
        <f t="shared" si="14"/>
        <v>#DIV/0!</v>
      </c>
      <c r="U17" s="290"/>
      <c r="V17" s="281" t="e">
        <f t="shared" si="15"/>
        <v>#DIV/0!</v>
      </c>
      <c r="W17" s="290"/>
      <c r="X17" s="334">
        <f t="shared" si="16"/>
        <v>0</v>
      </c>
      <c r="Y17" s="334">
        <f t="shared" si="17"/>
        <v>0</v>
      </c>
      <c r="Z17" s="334">
        <f t="shared" si="18"/>
        <v>0</v>
      </c>
      <c r="AA17" s="334">
        <f t="shared" si="19"/>
        <v>0</v>
      </c>
      <c r="AC17" s="407"/>
    </row>
    <row r="18" ht="16" customHeight="1" spans="1:29">
      <c r="A18" s="312" t="s">
        <v>256</v>
      </c>
      <c r="B18" s="325"/>
      <c r="C18" s="320"/>
      <c r="D18" s="321"/>
      <c r="E18" s="349"/>
      <c r="F18" s="321"/>
      <c r="G18" s="349"/>
      <c r="H18" s="321"/>
      <c r="I18" s="349"/>
      <c r="J18" s="290"/>
      <c r="K18" s="290"/>
      <c r="L18" s="282"/>
      <c r="M18" s="282"/>
      <c r="N18" s="282"/>
      <c r="O18" s="282"/>
      <c r="P18" s="282"/>
      <c r="Q18" s="290"/>
      <c r="R18" s="281" t="e">
        <f t="shared" si="13"/>
        <v>#DIV/0!</v>
      </c>
      <c r="S18" s="290"/>
      <c r="T18" s="281" t="e">
        <f t="shared" si="14"/>
        <v>#DIV/0!</v>
      </c>
      <c r="U18" s="290"/>
      <c r="V18" s="281" t="e">
        <f t="shared" si="15"/>
        <v>#DIV/0!</v>
      </c>
      <c r="W18" s="290"/>
      <c r="X18" s="334">
        <f t="shared" si="16"/>
        <v>0</v>
      </c>
      <c r="Y18" s="334">
        <f t="shared" si="17"/>
        <v>0</v>
      </c>
      <c r="Z18" s="334">
        <f t="shared" si="18"/>
        <v>0</v>
      </c>
      <c r="AA18" s="334">
        <f t="shared" si="19"/>
        <v>0</v>
      </c>
      <c r="AC18" s="407"/>
    </row>
    <row r="19" ht="16" customHeight="1" spans="1:30">
      <c r="A19" s="318" t="s">
        <v>257</v>
      </c>
      <c r="B19" s="281"/>
      <c r="C19" s="320"/>
      <c r="D19" s="321"/>
      <c r="E19" s="349"/>
      <c r="F19" s="321"/>
      <c r="G19" s="349"/>
      <c r="H19" s="321"/>
      <c r="I19" s="349"/>
      <c r="J19" s="320"/>
      <c r="K19" s="320"/>
      <c r="L19" s="355"/>
      <c r="M19" s="355"/>
      <c r="N19" s="355"/>
      <c r="O19" s="355"/>
      <c r="P19" s="355"/>
      <c r="Q19" s="282"/>
      <c r="R19" s="281" t="e">
        <f t="shared" si="13"/>
        <v>#DIV/0!</v>
      </c>
      <c r="S19" s="386"/>
      <c r="T19" s="281" t="e">
        <f t="shared" si="14"/>
        <v>#DIV/0!</v>
      </c>
      <c r="U19" s="386"/>
      <c r="V19" s="281" t="e">
        <f t="shared" si="15"/>
        <v>#DIV/0!</v>
      </c>
      <c r="W19" s="386"/>
      <c r="X19" s="334">
        <f t="shared" si="16"/>
        <v>0</v>
      </c>
      <c r="Y19" s="334">
        <f t="shared" si="17"/>
        <v>0</v>
      </c>
      <c r="Z19" s="334">
        <f t="shared" si="18"/>
        <v>0</v>
      </c>
      <c r="AA19" s="334">
        <f t="shared" si="19"/>
        <v>0</v>
      </c>
      <c r="AB19" s="399"/>
      <c r="AC19" s="409"/>
      <c r="AD19" s="410"/>
    </row>
    <row r="20" ht="16" customHeight="1" spans="1:30">
      <c r="A20" s="318" t="s">
        <v>258</v>
      </c>
      <c r="B20" s="281"/>
      <c r="C20" s="320"/>
      <c r="D20" s="321"/>
      <c r="E20" s="349"/>
      <c r="F20" s="321"/>
      <c r="G20" s="349"/>
      <c r="H20" s="321"/>
      <c r="I20" s="349"/>
      <c r="J20" s="320"/>
      <c r="K20" s="320"/>
      <c r="L20" s="355"/>
      <c r="M20" s="355"/>
      <c r="N20" s="355"/>
      <c r="O20" s="355"/>
      <c r="P20" s="355"/>
      <c r="Q20" s="282"/>
      <c r="R20" s="281" t="e">
        <f t="shared" si="13"/>
        <v>#DIV/0!</v>
      </c>
      <c r="S20" s="386"/>
      <c r="T20" s="281" t="e">
        <f t="shared" si="14"/>
        <v>#DIV/0!</v>
      </c>
      <c r="U20" s="386"/>
      <c r="V20" s="281" t="e">
        <f t="shared" si="15"/>
        <v>#DIV/0!</v>
      </c>
      <c r="W20" s="386"/>
      <c r="X20" s="334">
        <f t="shared" si="16"/>
        <v>0</v>
      </c>
      <c r="Y20" s="334">
        <f t="shared" si="17"/>
        <v>0</v>
      </c>
      <c r="Z20" s="334">
        <f t="shared" si="18"/>
        <v>0</v>
      </c>
      <c r="AA20" s="334">
        <f t="shared" si="19"/>
        <v>0</v>
      </c>
      <c r="AB20" s="399"/>
      <c r="AC20" s="409"/>
      <c r="AD20" s="410"/>
    </row>
    <row r="21" ht="16" customHeight="1" spans="1:30">
      <c r="A21" s="318" t="s">
        <v>259</v>
      </c>
      <c r="B21" s="281"/>
      <c r="C21" s="320"/>
      <c r="D21" s="321"/>
      <c r="E21" s="349"/>
      <c r="F21" s="321"/>
      <c r="G21" s="349"/>
      <c r="H21" s="321"/>
      <c r="I21" s="349"/>
      <c r="J21" s="320"/>
      <c r="K21" s="320"/>
      <c r="L21" s="355"/>
      <c r="M21" s="355"/>
      <c r="N21" s="355"/>
      <c r="O21" s="355"/>
      <c r="P21" s="355"/>
      <c r="Q21" s="282"/>
      <c r="R21" s="281"/>
      <c r="S21" s="386"/>
      <c r="T21" s="281"/>
      <c r="U21" s="386"/>
      <c r="V21" s="281"/>
      <c r="W21" s="386"/>
      <c r="X21" s="334"/>
      <c r="Y21" s="334"/>
      <c r="Z21" s="334"/>
      <c r="AA21" s="334"/>
      <c r="AB21" s="399"/>
      <c r="AC21" s="409"/>
      <c r="AD21" s="410"/>
    </row>
    <row r="22" ht="16" customHeight="1" spans="1:30">
      <c r="A22" s="318" t="s">
        <v>260</v>
      </c>
      <c r="B22" s="281"/>
      <c r="C22" s="320"/>
      <c r="D22" s="321"/>
      <c r="E22" s="349"/>
      <c r="F22" s="321"/>
      <c r="G22" s="349"/>
      <c r="H22" s="321"/>
      <c r="I22" s="349"/>
      <c r="J22" s="320"/>
      <c r="K22" s="320"/>
      <c r="L22" s="355"/>
      <c r="M22" s="355"/>
      <c r="N22" s="355"/>
      <c r="O22" s="355"/>
      <c r="P22" s="355"/>
      <c r="Q22" s="282"/>
      <c r="R22" s="281"/>
      <c r="S22" s="386"/>
      <c r="T22" s="281"/>
      <c r="U22" s="386"/>
      <c r="V22" s="281"/>
      <c r="W22" s="386"/>
      <c r="X22" s="334"/>
      <c r="Y22" s="334"/>
      <c r="Z22" s="334"/>
      <c r="AA22" s="334"/>
      <c r="AB22" s="399"/>
      <c r="AC22" s="409"/>
      <c r="AD22" s="410"/>
    </row>
    <row r="23" ht="16" customHeight="1" spans="1:30">
      <c r="A23" s="326" t="s">
        <v>261</v>
      </c>
      <c r="B23" s="281"/>
      <c r="C23" s="320"/>
      <c r="D23" s="321"/>
      <c r="E23" s="349"/>
      <c r="F23" s="321"/>
      <c r="G23" s="349"/>
      <c r="H23" s="321"/>
      <c r="I23" s="349"/>
      <c r="J23" s="320"/>
      <c r="K23" s="320"/>
      <c r="L23" s="355"/>
      <c r="M23" s="355"/>
      <c r="N23" s="355"/>
      <c r="O23" s="355"/>
      <c r="P23" s="355"/>
      <c r="Q23" s="282"/>
      <c r="R23" s="281" t="e">
        <f t="shared" ref="R23:R27" si="20">S23/Q23*100</f>
        <v>#DIV/0!</v>
      </c>
      <c r="S23" s="386"/>
      <c r="T23" s="281" t="e">
        <f t="shared" ref="T23:T27" si="21">U23/Q23*1000</f>
        <v>#DIV/0!</v>
      </c>
      <c r="U23" s="386"/>
      <c r="V23" s="281" t="e">
        <f t="shared" ref="V23:V27" si="22">W23/Q23*1000</f>
        <v>#DIV/0!</v>
      </c>
      <c r="W23" s="386"/>
      <c r="X23" s="334">
        <f t="shared" ref="X23:X27" si="23">B23+J23-Q23</f>
        <v>0</v>
      </c>
      <c r="Y23" s="334">
        <f t="shared" ref="Y23:Y27" si="24">D23+L23-S23</f>
        <v>0</v>
      </c>
      <c r="Z23" s="334">
        <f t="shared" ref="Z23:Z27" si="25">F23+N23-U23</f>
        <v>0</v>
      </c>
      <c r="AA23" s="334">
        <f t="shared" ref="AA23:AA27" si="26">H23+P23-W23</f>
        <v>0</v>
      </c>
      <c r="AB23" s="399"/>
      <c r="AC23" s="409"/>
      <c r="AD23" s="410"/>
    </row>
    <row r="24" ht="16" customHeight="1" spans="1:30">
      <c r="A24" s="326" t="s">
        <v>262</v>
      </c>
      <c r="B24" s="281"/>
      <c r="C24" s="320"/>
      <c r="D24" s="321"/>
      <c r="E24" s="349"/>
      <c r="F24" s="321"/>
      <c r="G24" s="349"/>
      <c r="H24" s="321"/>
      <c r="I24" s="349"/>
      <c r="J24" s="320"/>
      <c r="K24" s="320"/>
      <c r="L24" s="355"/>
      <c r="M24" s="355"/>
      <c r="N24" s="355"/>
      <c r="O24" s="355"/>
      <c r="P24" s="355"/>
      <c r="Q24" s="282"/>
      <c r="R24" s="281" t="e">
        <f t="shared" si="20"/>
        <v>#DIV/0!</v>
      </c>
      <c r="S24" s="386"/>
      <c r="T24" s="281" t="e">
        <f t="shared" si="21"/>
        <v>#DIV/0!</v>
      </c>
      <c r="U24" s="386"/>
      <c r="V24" s="281" t="e">
        <f t="shared" si="22"/>
        <v>#DIV/0!</v>
      </c>
      <c r="W24" s="386"/>
      <c r="X24" s="334">
        <f t="shared" si="23"/>
        <v>0</v>
      </c>
      <c r="Y24" s="334">
        <f t="shared" si="24"/>
        <v>0</v>
      </c>
      <c r="Z24" s="334">
        <f t="shared" si="25"/>
        <v>0</v>
      </c>
      <c r="AA24" s="334">
        <f t="shared" si="26"/>
        <v>0</v>
      </c>
      <c r="AB24" s="399"/>
      <c r="AC24" s="409"/>
      <c r="AD24" s="410"/>
    </row>
    <row r="25" ht="16" customHeight="1" spans="1:31">
      <c r="A25" s="326" t="s">
        <v>263</v>
      </c>
      <c r="B25" s="256"/>
      <c r="C25" s="320"/>
      <c r="D25" s="321"/>
      <c r="E25" s="349"/>
      <c r="F25" s="321"/>
      <c r="G25" s="349"/>
      <c r="H25" s="321"/>
      <c r="I25" s="349"/>
      <c r="J25" s="320"/>
      <c r="K25" s="320"/>
      <c r="L25" s="355"/>
      <c r="M25" s="355"/>
      <c r="N25" s="355"/>
      <c r="O25" s="355"/>
      <c r="P25" s="355"/>
      <c r="Q25" s="281"/>
      <c r="R25" s="281" t="e">
        <f t="shared" si="20"/>
        <v>#DIV/0!</v>
      </c>
      <c r="S25" s="386"/>
      <c r="T25" s="281" t="e">
        <f t="shared" si="21"/>
        <v>#DIV/0!</v>
      </c>
      <c r="U25" s="386"/>
      <c r="V25" s="281" t="e">
        <f t="shared" si="22"/>
        <v>#DIV/0!</v>
      </c>
      <c r="W25" s="386"/>
      <c r="X25" s="334">
        <f t="shared" si="23"/>
        <v>0</v>
      </c>
      <c r="Y25" s="334">
        <f t="shared" si="24"/>
        <v>0</v>
      </c>
      <c r="Z25" s="334">
        <f t="shared" si="25"/>
        <v>0</v>
      </c>
      <c r="AA25" s="334">
        <f t="shared" si="26"/>
        <v>0</v>
      </c>
      <c r="AB25" s="399"/>
      <c r="AC25" s="399"/>
      <c r="AD25" s="410"/>
      <c r="AE25" s="407"/>
    </row>
    <row r="26" ht="16" customHeight="1" spans="1:30">
      <c r="A26" s="327" t="s">
        <v>264</v>
      </c>
      <c r="B26" s="282"/>
      <c r="C26" s="320"/>
      <c r="D26" s="321"/>
      <c r="E26" s="349"/>
      <c r="F26" s="321"/>
      <c r="G26" s="349"/>
      <c r="H26" s="321"/>
      <c r="I26" s="349"/>
      <c r="J26" s="320"/>
      <c r="K26" s="320"/>
      <c r="L26" s="355"/>
      <c r="M26" s="355"/>
      <c r="N26" s="355"/>
      <c r="O26" s="355"/>
      <c r="P26" s="355"/>
      <c r="Q26" s="282"/>
      <c r="R26" s="281" t="e">
        <f t="shared" si="20"/>
        <v>#DIV/0!</v>
      </c>
      <c r="S26" s="386"/>
      <c r="T26" s="281" t="e">
        <f t="shared" si="21"/>
        <v>#DIV/0!</v>
      </c>
      <c r="U26" s="386"/>
      <c r="V26" s="281" t="e">
        <f t="shared" si="22"/>
        <v>#DIV/0!</v>
      </c>
      <c r="W26" s="386"/>
      <c r="X26" s="334">
        <f t="shared" si="23"/>
        <v>0</v>
      </c>
      <c r="Y26" s="334">
        <f t="shared" si="24"/>
        <v>0</v>
      </c>
      <c r="Z26" s="334">
        <f t="shared" si="25"/>
        <v>0</v>
      </c>
      <c r="AA26" s="334">
        <f t="shared" si="26"/>
        <v>0</v>
      </c>
      <c r="AB26" s="399"/>
      <c r="AC26" s="409"/>
      <c r="AD26" s="410"/>
    </row>
    <row r="27" ht="16" customHeight="1" spans="1:30">
      <c r="A27" s="327" t="s">
        <v>265</v>
      </c>
      <c r="B27" s="282"/>
      <c r="C27" s="320"/>
      <c r="D27" s="321"/>
      <c r="E27" s="349"/>
      <c r="F27" s="321"/>
      <c r="G27" s="349"/>
      <c r="H27" s="321"/>
      <c r="I27" s="349"/>
      <c r="J27" s="320"/>
      <c r="K27" s="320"/>
      <c r="L27" s="355"/>
      <c r="M27" s="355"/>
      <c r="N27" s="355"/>
      <c r="O27" s="355"/>
      <c r="P27" s="355"/>
      <c r="Q27" s="282"/>
      <c r="R27" s="281" t="e">
        <f t="shared" si="20"/>
        <v>#DIV/0!</v>
      </c>
      <c r="S27" s="386"/>
      <c r="T27" s="281" t="e">
        <f t="shared" si="21"/>
        <v>#DIV/0!</v>
      </c>
      <c r="U27" s="386"/>
      <c r="V27" s="281" t="e">
        <f t="shared" si="22"/>
        <v>#DIV/0!</v>
      </c>
      <c r="W27" s="386"/>
      <c r="X27" s="334">
        <f t="shared" si="23"/>
        <v>0</v>
      </c>
      <c r="Y27" s="334">
        <f t="shared" si="24"/>
        <v>0</v>
      </c>
      <c r="Z27" s="334">
        <f t="shared" si="25"/>
        <v>0</v>
      </c>
      <c r="AA27" s="334">
        <f t="shared" si="26"/>
        <v>0</v>
      </c>
      <c r="AB27" s="399"/>
      <c r="AC27" s="409"/>
      <c r="AD27" s="410"/>
    </row>
    <row r="28" ht="16" customHeight="1" spans="1:30">
      <c r="A28" s="328"/>
      <c r="B28" s="282"/>
      <c r="C28" s="320"/>
      <c r="D28" s="321"/>
      <c r="E28" s="349"/>
      <c r="F28" s="321"/>
      <c r="G28" s="349"/>
      <c r="H28" s="321"/>
      <c r="I28" s="349"/>
      <c r="J28" s="320"/>
      <c r="K28" s="320"/>
      <c r="L28" s="355"/>
      <c r="M28" s="355"/>
      <c r="N28" s="355"/>
      <c r="O28" s="355"/>
      <c r="P28" s="355"/>
      <c r="Q28" s="282"/>
      <c r="R28" s="281"/>
      <c r="S28" s="386"/>
      <c r="T28" s="281"/>
      <c r="U28" s="386"/>
      <c r="V28" s="281"/>
      <c r="W28" s="386"/>
      <c r="X28" s="334"/>
      <c r="Y28" s="334"/>
      <c r="Z28" s="334"/>
      <c r="AA28" s="334"/>
      <c r="AB28" s="399"/>
      <c r="AC28" s="409"/>
      <c r="AD28" s="410"/>
    </row>
    <row r="29" ht="16" customHeight="1" spans="1:30">
      <c r="A29" s="329" t="s">
        <v>215</v>
      </c>
      <c r="B29" s="320"/>
      <c r="C29" s="320"/>
      <c r="D29" s="330">
        <f t="shared" ref="D29:H29" si="27">SUM(D15:D26)</f>
        <v>0</v>
      </c>
      <c r="E29" s="330"/>
      <c r="F29" s="330">
        <f t="shared" si="27"/>
        <v>0</v>
      </c>
      <c r="G29" s="330"/>
      <c r="H29" s="330">
        <f t="shared" si="27"/>
        <v>0</v>
      </c>
      <c r="I29" s="330"/>
      <c r="J29" s="320"/>
      <c r="K29" s="320"/>
      <c r="L29" s="357"/>
      <c r="M29" s="357"/>
      <c r="N29" s="357"/>
      <c r="O29" s="357"/>
      <c r="P29" s="357"/>
      <c r="Q29" s="281"/>
      <c r="R29" s="359"/>
      <c r="S29" s="330">
        <f t="shared" ref="S29:W29" si="28">SUM(S15:S26)</f>
        <v>0</v>
      </c>
      <c r="T29" s="330"/>
      <c r="U29" s="330">
        <f t="shared" si="28"/>
        <v>0</v>
      </c>
      <c r="V29" s="330"/>
      <c r="W29" s="330">
        <f t="shared" si="28"/>
        <v>0</v>
      </c>
      <c r="X29" s="334"/>
      <c r="Y29" s="361">
        <f t="shared" ref="Y29:AA29" si="29">SUM(Y15:Y26)</f>
        <v>0</v>
      </c>
      <c r="Z29" s="361">
        <f t="shared" si="29"/>
        <v>0</v>
      </c>
      <c r="AA29" s="361">
        <f t="shared" si="29"/>
        <v>0</v>
      </c>
      <c r="AB29" s="399"/>
      <c r="AC29" s="411"/>
      <c r="AD29" s="410"/>
    </row>
    <row r="30" ht="16" customHeight="1" spans="1:30">
      <c r="A30" s="331" t="s">
        <v>151</v>
      </c>
      <c r="B30" s="332"/>
      <c r="C30" s="332"/>
      <c r="D30" s="332"/>
      <c r="E30" s="332"/>
      <c r="F30" s="332"/>
      <c r="G30" s="332"/>
      <c r="H30" s="350"/>
      <c r="I30" s="332"/>
      <c r="J30" s="307" t="s">
        <v>216</v>
      </c>
      <c r="K30" s="308"/>
      <c r="L30" s="308"/>
      <c r="M30" s="308"/>
      <c r="N30" s="308"/>
      <c r="O30" s="308"/>
      <c r="P30" s="374"/>
      <c r="Q30" s="307"/>
      <c r="R30" s="308"/>
      <c r="S30" s="308"/>
      <c r="T30" s="308"/>
      <c r="U30" s="308"/>
      <c r="V30" s="308"/>
      <c r="W30" s="374"/>
      <c r="X30" s="307" t="s">
        <v>217</v>
      </c>
      <c r="Y30" s="308"/>
      <c r="Z30" s="308"/>
      <c r="AA30" s="374"/>
      <c r="AB30" s="399"/>
      <c r="AC30" s="411"/>
      <c r="AD30" s="410"/>
    </row>
    <row r="31" ht="16" customHeight="1" spans="1:30">
      <c r="A31" s="314" t="s">
        <v>266</v>
      </c>
      <c r="B31" s="320"/>
      <c r="C31" s="320">
        <v>99.57</v>
      </c>
      <c r="D31" s="321"/>
      <c r="E31" s="349"/>
      <c r="F31" s="321"/>
      <c r="G31" s="349"/>
      <c r="H31" s="321"/>
      <c r="I31" s="349"/>
      <c r="J31" s="320"/>
      <c r="K31" s="281"/>
      <c r="L31" s="355"/>
      <c r="M31" s="320"/>
      <c r="N31" s="355"/>
      <c r="O31" s="320"/>
      <c r="P31" s="355"/>
      <c r="Q31" s="282"/>
      <c r="R31" s="359" t="e">
        <f>S31/Q31*100</f>
        <v>#DIV/0!</v>
      </c>
      <c r="S31" s="321"/>
      <c r="T31" s="349" t="e">
        <f>U31/Q31*1000</f>
        <v>#DIV/0!</v>
      </c>
      <c r="U31" s="321"/>
      <c r="V31" s="349" t="e">
        <f>W31/Q31*1000</f>
        <v>#DIV/0!</v>
      </c>
      <c r="W31" s="321"/>
      <c r="X31" s="334">
        <f>B31+J31-Q31</f>
        <v>0</v>
      </c>
      <c r="Y31" s="334">
        <f>D31+L31-S31</f>
        <v>0</v>
      </c>
      <c r="Z31" s="334">
        <f>F31+N31-U31</f>
        <v>0</v>
      </c>
      <c r="AA31" s="334">
        <f>H31+P31-W31</f>
        <v>0</v>
      </c>
      <c r="AB31" s="399"/>
      <c r="AC31" s="411"/>
      <c r="AD31" s="410"/>
    </row>
    <row r="32" ht="16" customHeight="1" spans="1:30">
      <c r="A32" s="314" t="s">
        <v>267</v>
      </c>
      <c r="B32" s="320"/>
      <c r="C32" s="320"/>
      <c r="D32" s="321"/>
      <c r="E32" s="349"/>
      <c r="F32" s="321"/>
      <c r="G32" s="349"/>
      <c r="H32" s="321"/>
      <c r="I32" s="349"/>
      <c r="J32" s="320"/>
      <c r="K32" s="281"/>
      <c r="L32" s="355"/>
      <c r="M32" s="320"/>
      <c r="N32" s="355"/>
      <c r="O32" s="320"/>
      <c r="P32" s="355"/>
      <c r="Q32" s="282"/>
      <c r="R32" s="359"/>
      <c r="S32" s="321"/>
      <c r="T32" s="349"/>
      <c r="U32" s="321"/>
      <c r="V32" s="349"/>
      <c r="W32" s="321"/>
      <c r="X32" s="334"/>
      <c r="Y32" s="334"/>
      <c r="Z32" s="334"/>
      <c r="AA32" s="334"/>
      <c r="AB32" s="399"/>
      <c r="AC32" s="411"/>
      <c r="AD32" s="410"/>
    </row>
    <row r="33" ht="16" customHeight="1" spans="1:30">
      <c r="A33" s="320"/>
      <c r="B33" s="320"/>
      <c r="C33" s="320"/>
      <c r="D33" s="321"/>
      <c r="E33" s="349"/>
      <c r="F33" s="321"/>
      <c r="G33" s="349"/>
      <c r="H33" s="321"/>
      <c r="I33" s="349"/>
      <c r="J33" s="320"/>
      <c r="K33" s="281"/>
      <c r="L33" s="355"/>
      <c r="M33" s="320"/>
      <c r="N33" s="355"/>
      <c r="O33" s="320"/>
      <c r="P33" s="355"/>
      <c r="Q33" s="282"/>
      <c r="R33" s="359"/>
      <c r="S33" s="321"/>
      <c r="T33" s="349"/>
      <c r="U33" s="321"/>
      <c r="V33" s="349"/>
      <c r="W33" s="321"/>
      <c r="X33" s="334">
        <f>B33+J33-Q33</f>
        <v>0</v>
      </c>
      <c r="Y33" s="359">
        <f>D33+L33-S33</f>
        <v>0</v>
      </c>
      <c r="Z33" s="334">
        <f>F33+N33-U33</f>
        <v>0</v>
      </c>
      <c r="AA33" s="334">
        <f>H33+P33-W33</f>
        <v>0</v>
      </c>
      <c r="AB33" s="399"/>
      <c r="AC33" s="411"/>
      <c r="AD33" s="410"/>
    </row>
    <row r="34" ht="16" customHeight="1" spans="1:30">
      <c r="A34" s="329" t="s">
        <v>215</v>
      </c>
      <c r="B34" s="320"/>
      <c r="C34" s="320"/>
      <c r="D34" s="330">
        <f t="shared" ref="D34:H34" si="30">SUM(D31:D33)</f>
        <v>0</v>
      </c>
      <c r="E34" s="330"/>
      <c r="F34" s="330">
        <f t="shared" si="30"/>
        <v>0</v>
      </c>
      <c r="G34" s="330"/>
      <c r="H34" s="330">
        <f t="shared" si="30"/>
        <v>0</v>
      </c>
      <c r="I34" s="330"/>
      <c r="J34" s="320"/>
      <c r="K34" s="320"/>
      <c r="L34" s="357">
        <f t="shared" ref="L34:P34" si="31">SUM(L31:L33)</f>
        <v>0</v>
      </c>
      <c r="M34" s="357"/>
      <c r="N34" s="357">
        <f t="shared" si="31"/>
        <v>0</v>
      </c>
      <c r="O34" s="357"/>
      <c r="P34" s="357">
        <f t="shared" si="31"/>
        <v>0</v>
      </c>
      <c r="Q34" s="281"/>
      <c r="R34" s="359"/>
      <c r="S34" s="330">
        <f t="shared" ref="S34:W34" si="32">SUM(S31:S33)</f>
        <v>0</v>
      </c>
      <c r="T34" s="330"/>
      <c r="U34" s="330">
        <f t="shared" si="32"/>
        <v>0</v>
      </c>
      <c r="V34" s="330"/>
      <c r="W34" s="330">
        <f t="shared" si="32"/>
        <v>0</v>
      </c>
      <c r="X34" s="361"/>
      <c r="Y34" s="361">
        <f t="shared" ref="Y34:AA34" si="33">SUM(Y31:Y33)</f>
        <v>0</v>
      </c>
      <c r="Z34" s="361">
        <f t="shared" si="33"/>
        <v>0</v>
      </c>
      <c r="AA34" s="361">
        <f t="shared" si="33"/>
        <v>0</v>
      </c>
      <c r="AB34" s="399"/>
      <c r="AC34" s="411"/>
      <c r="AD34" s="410"/>
    </row>
    <row r="35" ht="16" customHeight="1" spans="1:30">
      <c r="A35" s="333" t="s">
        <v>154</v>
      </c>
      <c r="B35" s="333"/>
      <c r="C35" s="333"/>
      <c r="D35" s="333"/>
      <c r="E35" s="333"/>
      <c r="F35" s="333"/>
      <c r="G35" s="333"/>
      <c r="H35" s="333"/>
      <c r="I35" s="333"/>
      <c r="J35" s="307" t="s">
        <v>196</v>
      </c>
      <c r="K35" s="308"/>
      <c r="L35" s="308"/>
      <c r="M35" s="308"/>
      <c r="N35" s="308"/>
      <c r="O35" s="308"/>
      <c r="P35" s="374"/>
      <c r="Q35" s="333"/>
      <c r="R35" s="333"/>
      <c r="S35" s="333"/>
      <c r="T35" s="333"/>
      <c r="U35" s="333"/>
      <c r="V35" s="333"/>
      <c r="W35" s="333"/>
      <c r="X35" s="307" t="s">
        <v>219</v>
      </c>
      <c r="Y35" s="308"/>
      <c r="Z35" s="308"/>
      <c r="AA35" s="374"/>
      <c r="AB35" s="399"/>
      <c r="AC35" s="411"/>
      <c r="AD35" s="410"/>
    </row>
    <row r="36" ht="16" customHeight="1" spans="1:30">
      <c r="A36" s="334" t="s">
        <v>268</v>
      </c>
      <c r="B36" s="335"/>
      <c r="C36" s="336">
        <v>100</v>
      </c>
      <c r="D36" s="337"/>
      <c r="E36" s="336"/>
      <c r="F36" s="351"/>
      <c r="G36" s="352"/>
      <c r="H36" s="351"/>
      <c r="I36" s="352"/>
      <c r="J36" s="358"/>
      <c r="K36" s="359" t="e">
        <f t="shared" ref="K36:K38" si="34">L36/J36*100</f>
        <v>#DIV/0!</v>
      </c>
      <c r="L36" s="358"/>
      <c r="M36" s="359" t="e">
        <f t="shared" ref="M36:M38" si="35">N36/J36*1000</f>
        <v>#DIV/0!</v>
      </c>
      <c r="N36" s="334"/>
      <c r="O36" s="334"/>
      <c r="P36" s="334"/>
      <c r="Q36" s="358"/>
      <c r="R36" s="359" t="e">
        <f t="shared" ref="R36:R38" si="36">S36/Q36*100</f>
        <v>#DIV/0!</v>
      </c>
      <c r="S36" s="358"/>
      <c r="T36" s="359" t="e">
        <f t="shared" ref="T36:T38" si="37">U36/Q36*1000</f>
        <v>#DIV/0!</v>
      </c>
      <c r="U36" s="334"/>
      <c r="V36" s="334"/>
      <c r="W36" s="334"/>
      <c r="X36" s="358">
        <f t="shared" ref="X36:X38" si="38">B36+J36-Q36</f>
        <v>0</v>
      </c>
      <c r="Y36" s="358">
        <f t="shared" ref="Y36:Y38" si="39">D36+L36-S36</f>
        <v>0</v>
      </c>
      <c r="Z36" s="334">
        <f t="shared" ref="Z36:Z38" si="40">F36+N36-U36</f>
        <v>0</v>
      </c>
      <c r="AA36" s="334"/>
      <c r="AB36" s="399"/>
      <c r="AC36" s="411"/>
      <c r="AD36" s="410"/>
    </row>
    <row r="37" ht="16" customHeight="1" spans="1:30">
      <c r="A37" s="334" t="s">
        <v>269</v>
      </c>
      <c r="B37" s="335"/>
      <c r="C37" s="336"/>
      <c r="D37" s="337"/>
      <c r="E37" s="352"/>
      <c r="F37" s="351"/>
      <c r="G37" s="352"/>
      <c r="H37" s="351"/>
      <c r="I37" s="352"/>
      <c r="J37" s="358"/>
      <c r="K37" s="359" t="e">
        <f t="shared" si="34"/>
        <v>#DIV/0!</v>
      </c>
      <c r="L37" s="358"/>
      <c r="M37" s="359" t="e">
        <f t="shared" si="35"/>
        <v>#DIV/0!</v>
      </c>
      <c r="N37" s="334"/>
      <c r="O37" s="334"/>
      <c r="P37" s="334"/>
      <c r="Q37" s="358"/>
      <c r="R37" s="359" t="e">
        <f t="shared" si="36"/>
        <v>#DIV/0!</v>
      </c>
      <c r="S37" s="358"/>
      <c r="T37" s="359" t="e">
        <f t="shared" si="37"/>
        <v>#DIV/0!</v>
      </c>
      <c r="U37" s="334"/>
      <c r="V37" s="334"/>
      <c r="W37" s="334"/>
      <c r="X37" s="358">
        <f t="shared" si="38"/>
        <v>0</v>
      </c>
      <c r="Y37" s="358">
        <f t="shared" si="39"/>
        <v>0</v>
      </c>
      <c r="Z37" s="334">
        <f t="shared" si="40"/>
        <v>0</v>
      </c>
      <c r="AA37" s="334"/>
      <c r="AB37" s="399"/>
      <c r="AC37" s="411"/>
      <c r="AD37" s="410"/>
    </row>
    <row r="38" ht="16" customHeight="1" spans="1:30">
      <c r="A38" s="334"/>
      <c r="B38" s="335"/>
      <c r="C38" s="336"/>
      <c r="D38" s="337"/>
      <c r="E38" s="352"/>
      <c r="F38" s="351"/>
      <c r="G38" s="352"/>
      <c r="H38" s="351"/>
      <c r="I38" s="352"/>
      <c r="J38" s="358"/>
      <c r="K38" s="359" t="e">
        <f t="shared" si="34"/>
        <v>#DIV/0!</v>
      </c>
      <c r="L38" s="358"/>
      <c r="M38" s="359" t="e">
        <f t="shared" si="35"/>
        <v>#DIV/0!</v>
      </c>
      <c r="N38" s="334"/>
      <c r="O38" s="334"/>
      <c r="P38" s="334"/>
      <c r="Q38" s="358"/>
      <c r="R38" s="359" t="e">
        <f t="shared" si="36"/>
        <v>#DIV/0!</v>
      </c>
      <c r="S38" s="358"/>
      <c r="T38" s="359" t="e">
        <f t="shared" si="37"/>
        <v>#DIV/0!</v>
      </c>
      <c r="U38" s="334"/>
      <c r="V38" s="334"/>
      <c r="W38" s="334"/>
      <c r="X38" s="358">
        <f t="shared" si="38"/>
        <v>0</v>
      </c>
      <c r="Y38" s="358">
        <f t="shared" si="39"/>
        <v>0</v>
      </c>
      <c r="Z38" s="334">
        <f t="shared" si="40"/>
        <v>0</v>
      </c>
      <c r="AA38" s="334"/>
      <c r="AB38" s="399"/>
      <c r="AC38" s="411"/>
      <c r="AD38" s="410"/>
    </row>
    <row r="39" ht="16" customHeight="1" spans="1:30">
      <c r="A39" s="329" t="s">
        <v>215</v>
      </c>
      <c r="B39" s="338">
        <f t="shared" ref="B39:F39" si="41">SUM(B36:B38)</f>
        <v>0</v>
      </c>
      <c r="C39" s="339"/>
      <c r="D39" s="338">
        <f t="shared" si="41"/>
        <v>0</v>
      </c>
      <c r="E39" s="339"/>
      <c r="F39" s="339">
        <f t="shared" si="41"/>
        <v>0</v>
      </c>
      <c r="G39" s="339"/>
      <c r="H39" s="339"/>
      <c r="I39" s="339"/>
      <c r="J39" s="360">
        <f t="shared" ref="J39:N39" si="42">SUM(J36:J38)</f>
        <v>0</v>
      </c>
      <c r="K39" s="361"/>
      <c r="L39" s="360">
        <f t="shared" si="42"/>
        <v>0</v>
      </c>
      <c r="M39" s="361"/>
      <c r="N39" s="361">
        <f t="shared" si="42"/>
        <v>0</v>
      </c>
      <c r="O39" s="361"/>
      <c r="P39" s="361"/>
      <c r="Q39" s="360">
        <f t="shared" ref="Q39:U39" si="43">SUM(Q36:Q38)</f>
        <v>0</v>
      </c>
      <c r="R39" s="361"/>
      <c r="S39" s="360">
        <f t="shared" si="43"/>
        <v>0</v>
      </c>
      <c r="T39" s="361"/>
      <c r="U39" s="361">
        <f t="shared" si="43"/>
        <v>0</v>
      </c>
      <c r="V39" s="361"/>
      <c r="W39" s="361"/>
      <c r="X39" s="360">
        <f t="shared" ref="X39:Z39" si="44">SUM(X36:X38)</f>
        <v>0</v>
      </c>
      <c r="Y39" s="360">
        <f t="shared" si="44"/>
        <v>0</v>
      </c>
      <c r="Z39" s="361">
        <f t="shared" si="44"/>
        <v>0</v>
      </c>
      <c r="AA39" s="361"/>
      <c r="AB39" s="400"/>
      <c r="AC39" s="400"/>
      <c r="AD39" s="400"/>
    </row>
    <row r="40" ht="17" customHeight="1" spans="1:27">
      <c r="A40" s="340" t="s">
        <v>161</v>
      </c>
      <c r="B40" s="340"/>
      <c r="C40" s="341" t="s">
        <v>162</v>
      </c>
      <c r="D40" s="341" t="s">
        <v>162</v>
      </c>
      <c r="E40" s="353"/>
      <c r="F40" s="341">
        <f>L39</f>
        <v>0</v>
      </c>
      <c r="G40" s="341"/>
      <c r="H40" s="341"/>
      <c r="I40" s="341"/>
      <c r="J40" s="362" t="e">
        <f>F40/F41*100</f>
        <v>#DIV/0!</v>
      </c>
      <c r="K40" s="363"/>
      <c r="L40" s="341" t="s">
        <v>163</v>
      </c>
      <c r="M40" s="341"/>
      <c r="N40" s="341" t="s">
        <v>162</v>
      </c>
      <c r="O40" s="375" t="e">
        <f>#REF!</f>
        <v>#REF!</v>
      </c>
      <c r="P40" s="376"/>
      <c r="Q40" s="387"/>
      <c r="R40" s="362" t="e">
        <f>O40/O41*100</f>
        <v>#REF!</v>
      </c>
      <c r="S40" s="363"/>
      <c r="T40" s="341" t="s">
        <v>164</v>
      </c>
      <c r="U40" s="341"/>
      <c r="V40" s="341" t="s">
        <v>162</v>
      </c>
      <c r="W40" s="341"/>
      <c r="X40" s="341" t="e">
        <f>#REF!</f>
        <v>#REF!</v>
      </c>
      <c r="Y40" s="341"/>
      <c r="Z40" s="362" t="e">
        <f>X40/X41*100</f>
        <v>#REF!</v>
      </c>
      <c r="AA40" s="363"/>
    </row>
    <row r="41" ht="17" customHeight="1" spans="1:27">
      <c r="A41" s="340"/>
      <c r="B41" s="340"/>
      <c r="C41" s="342" t="s">
        <v>165</v>
      </c>
      <c r="D41" s="342" t="s">
        <v>165</v>
      </c>
      <c r="E41" s="353"/>
      <c r="F41" s="341">
        <f>Y13+Y29-L34</f>
        <v>0</v>
      </c>
      <c r="G41" s="341"/>
      <c r="H41" s="341"/>
      <c r="I41" s="341"/>
      <c r="J41" s="364"/>
      <c r="K41" s="365"/>
      <c r="L41" s="341"/>
      <c r="M41" s="341"/>
      <c r="N41" s="342" t="s">
        <v>165</v>
      </c>
      <c r="O41" s="375" t="e">
        <f>Z13+Z29-(N34-#REF!)</f>
        <v>#REF!</v>
      </c>
      <c r="P41" s="376"/>
      <c r="Q41" s="387"/>
      <c r="R41" s="364"/>
      <c r="S41" s="365"/>
      <c r="T41" s="341"/>
      <c r="U41" s="341"/>
      <c r="V41" s="341" t="s">
        <v>165</v>
      </c>
      <c r="W41" s="341"/>
      <c r="X41" s="341" t="e">
        <f>AA13+AA29-(P34-#REF!)</f>
        <v>#REF!</v>
      </c>
      <c r="Y41" s="341"/>
      <c r="Z41" s="364"/>
      <c r="AA41" s="365"/>
    </row>
    <row r="42" ht="25" customHeight="1" spans="1:27">
      <c r="A42" s="341" t="s">
        <v>166</v>
      </c>
      <c r="B42" s="343" t="s">
        <v>220</v>
      </c>
      <c r="C42" s="343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</row>
    <row r="43" ht="25" customHeight="1" spans="1:27">
      <c r="A43" s="341"/>
      <c r="B43" s="343" t="s">
        <v>270</v>
      </c>
      <c r="C43" s="343"/>
      <c r="D43" s="343"/>
      <c r="E43" s="343"/>
      <c r="F43" s="343"/>
      <c r="G43" s="343"/>
      <c r="H43" s="343"/>
      <c r="I43" s="343"/>
      <c r="J43" s="343"/>
      <c r="K43" s="343"/>
      <c r="L43" s="343"/>
      <c r="M43" s="343"/>
      <c r="N43" s="343"/>
      <c r="O43" s="343"/>
      <c r="P43" s="343"/>
      <c r="Q43" s="343"/>
      <c r="R43" s="343"/>
      <c r="S43" s="343"/>
      <c r="T43" s="343"/>
      <c r="U43" s="343"/>
      <c r="V43" s="343"/>
      <c r="W43" s="343"/>
      <c r="X43" s="343"/>
      <c r="Y43" s="343"/>
      <c r="Z43" s="343"/>
      <c r="AA43" s="343"/>
    </row>
    <row r="44" ht="25" customHeight="1" spans="1:27">
      <c r="A44" s="341"/>
      <c r="B44" s="343" t="s">
        <v>271</v>
      </c>
      <c r="C44" s="343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</row>
    <row r="45" ht="17" customHeight="1" spans="1:27">
      <c r="A45" s="340" t="s">
        <v>223</v>
      </c>
      <c r="B45" s="340"/>
      <c r="C45" s="34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  <c r="AA45" s="344"/>
    </row>
    <row r="46" ht="17" customHeight="1" spans="1:30">
      <c r="A46" s="340"/>
      <c r="B46" s="340"/>
      <c r="C46" s="345"/>
      <c r="D46" s="345"/>
      <c r="E46" s="345"/>
      <c r="F46" s="345"/>
      <c r="G46" s="345"/>
      <c r="H46" s="345"/>
      <c r="I46" s="345"/>
      <c r="J46" s="345"/>
      <c r="K46" s="345"/>
      <c r="L46" s="345"/>
      <c r="M46" s="345"/>
      <c r="N46" s="345"/>
      <c r="O46" s="345"/>
      <c r="P46" s="345"/>
      <c r="Q46" s="345"/>
      <c r="R46" s="345"/>
      <c r="S46" s="345"/>
      <c r="T46" s="345"/>
      <c r="U46" s="345"/>
      <c r="V46" s="345"/>
      <c r="W46" s="345"/>
      <c r="X46" s="345"/>
      <c r="Y46" s="345"/>
      <c r="Z46" s="345"/>
      <c r="AA46" s="345"/>
      <c r="AC46" s="407"/>
      <c r="AD46" s="412"/>
    </row>
    <row r="47" ht="17" customHeight="1" spans="1:27">
      <c r="A47" s="340"/>
      <c r="B47" s="340"/>
      <c r="C47" s="346"/>
      <c r="D47" s="346"/>
      <c r="E47" s="346"/>
      <c r="F47" s="346"/>
      <c r="G47" s="346"/>
      <c r="H47" s="346"/>
      <c r="I47" s="346"/>
      <c r="J47" s="346"/>
      <c r="K47" s="346"/>
      <c r="L47" s="346"/>
      <c r="M47" s="346"/>
      <c r="N47" s="346"/>
      <c r="O47" s="346"/>
      <c r="P47" s="346"/>
      <c r="Q47" s="346"/>
      <c r="R47" s="346"/>
      <c r="S47" s="346"/>
      <c r="T47" s="346"/>
      <c r="U47" s="346"/>
      <c r="V47" s="346"/>
      <c r="W47" s="346"/>
      <c r="X47" s="346"/>
      <c r="Y47" s="346"/>
      <c r="Z47" s="346"/>
      <c r="AA47" s="346"/>
    </row>
    <row r="48" ht="36" customHeight="1" spans="1:27">
      <c r="A48" s="347" t="s">
        <v>249</v>
      </c>
      <c r="B48" s="347"/>
      <c r="C48" s="34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  <c r="W48" s="347"/>
      <c r="X48" s="347"/>
      <c r="Y48" s="347"/>
      <c r="Z48" s="347"/>
      <c r="AA48" s="347"/>
    </row>
    <row r="49" ht="17" customHeight="1" spans="1:27">
      <c r="A49" s="347"/>
      <c r="B49" s="347"/>
      <c r="C49" s="347"/>
      <c r="D49" s="347"/>
      <c r="E49" s="347"/>
      <c r="F49" s="354" t="s">
        <v>169</v>
      </c>
      <c r="G49" s="354"/>
      <c r="H49" s="354"/>
      <c r="I49" s="354"/>
      <c r="J49" s="366"/>
      <c r="K49" s="367" t="s">
        <v>200</v>
      </c>
      <c r="L49" s="368"/>
      <c r="M49" s="377"/>
      <c r="N49" s="378" t="s">
        <v>170</v>
      </c>
      <c r="O49" s="379"/>
      <c r="P49" s="380"/>
      <c r="Q49" s="388" t="s">
        <v>200</v>
      </c>
      <c r="R49" s="368"/>
      <c r="S49" s="389"/>
      <c r="T49" s="378" t="s">
        <v>171</v>
      </c>
      <c r="U49" s="379"/>
      <c r="V49" s="392"/>
      <c r="W49" s="393"/>
      <c r="X49" s="388" t="s">
        <v>200</v>
      </c>
      <c r="Y49" s="368"/>
      <c r="Z49" s="383"/>
      <c r="AA49" s="384"/>
    </row>
    <row r="50" ht="18" customHeight="1" spans="6:27">
      <c r="F50" s="71"/>
      <c r="G50" s="71"/>
      <c r="H50" s="71"/>
      <c r="I50" s="71"/>
      <c r="J50" s="369"/>
      <c r="K50" s="370"/>
      <c r="L50" s="23"/>
      <c r="M50" s="381" t="s">
        <v>201</v>
      </c>
      <c r="N50" s="381"/>
      <c r="O50" s="381" t="s">
        <v>202</v>
      </c>
      <c r="P50" s="381"/>
      <c r="Q50" s="381" t="s">
        <v>203</v>
      </c>
      <c r="R50" s="381"/>
      <c r="T50" s="390"/>
      <c r="U50" s="394" t="s">
        <v>204</v>
      </c>
      <c r="V50" s="395"/>
      <c r="W50" s="394" t="s">
        <v>228</v>
      </c>
      <c r="X50" s="395"/>
      <c r="Y50" s="401" t="s">
        <v>206</v>
      </c>
      <c r="Z50" s="402" t="s">
        <v>207</v>
      </c>
      <c r="AA50" s="402"/>
    </row>
    <row r="51" ht="18" customHeight="1" spans="11:27">
      <c r="K51" s="28" t="s">
        <v>229</v>
      </c>
      <c r="L51" s="28"/>
      <c r="M51" s="5"/>
      <c r="N51" s="5"/>
      <c r="O51" s="5" t="e">
        <f>O52+N39</f>
        <v>#REF!</v>
      </c>
      <c r="P51" s="5"/>
      <c r="Q51" s="5"/>
      <c r="R51" s="5"/>
      <c r="T51" s="22" t="s">
        <v>183</v>
      </c>
      <c r="U51" s="53">
        <f>D29</f>
        <v>0</v>
      </c>
      <c r="V51" s="108"/>
      <c r="W51" s="53">
        <f>S29</f>
        <v>0</v>
      </c>
      <c r="X51" s="108"/>
      <c r="Y51" s="53">
        <f>D13+D29+D34+D39</f>
        <v>0</v>
      </c>
      <c r="Z51" s="402">
        <f>S13+S29+S34+S39</f>
        <v>0</v>
      </c>
      <c r="AA51" s="402"/>
    </row>
    <row r="52" ht="18" customHeight="1" spans="11:27">
      <c r="K52" s="28" t="s">
        <v>230</v>
      </c>
      <c r="L52" s="28"/>
      <c r="M52" s="382">
        <f>F40-F41</f>
        <v>0</v>
      </c>
      <c r="N52" s="382"/>
      <c r="O52" s="383" t="e">
        <f>O40-O41</f>
        <v>#REF!</v>
      </c>
      <c r="P52" s="384"/>
      <c r="Q52" s="383" t="e">
        <f>X40-X41</f>
        <v>#REF!</v>
      </c>
      <c r="R52" s="384"/>
      <c r="T52" s="22" t="s">
        <v>185</v>
      </c>
      <c r="U52" s="53">
        <f>F29</f>
        <v>0</v>
      </c>
      <c r="V52" s="108"/>
      <c r="W52" s="53">
        <f>U29</f>
        <v>0</v>
      </c>
      <c r="X52" s="108"/>
      <c r="Y52" s="53">
        <f>F13+F29+F34+F39</f>
        <v>0</v>
      </c>
      <c r="Z52" s="402">
        <f>U13+U29+U34+U39</f>
        <v>0</v>
      </c>
      <c r="AA52" s="402"/>
    </row>
    <row r="53" ht="18" customHeight="1" spans="11:27">
      <c r="K53" s="28" t="s">
        <v>209</v>
      </c>
      <c r="L53" s="28"/>
      <c r="M53" s="382"/>
      <c r="N53" s="382"/>
      <c r="O53" s="383"/>
      <c r="P53" s="384"/>
      <c r="Q53" s="383"/>
      <c r="R53" s="384"/>
      <c r="T53" s="22" t="s">
        <v>187</v>
      </c>
      <c r="U53" s="53">
        <f>H29</f>
        <v>0</v>
      </c>
      <c r="V53" s="108"/>
      <c r="W53" s="53">
        <f>W29</f>
        <v>0</v>
      </c>
      <c r="X53" s="108"/>
      <c r="Y53" s="53">
        <f>H13+H29+H34+H39</f>
        <v>0</v>
      </c>
      <c r="Z53" s="402">
        <f>W13+W29+W34+W39</f>
        <v>0</v>
      </c>
      <c r="AA53" s="402"/>
    </row>
    <row r="54" ht="18" customHeight="1" spans="11:27">
      <c r="K54" s="371" t="s">
        <v>272</v>
      </c>
      <c r="L54" s="372"/>
      <c r="M54" s="385">
        <v>0.985</v>
      </c>
      <c r="N54" s="372"/>
      <c r="O54" s="371"/>
      <c r="P54" s="372"/>
      <c r="Q54" s="371"/>
      <c r="R54" s="372"/>
      <c r="T54" s="391"/>
      <c r="U54" s="53" t="s">
        <v>189</v>
      </c>
      <c r="V54" s="108"/>
      <c r="W54" s="53" t="s">
        <v>189</v>
      </c>
      <c r="X54" s="108"/>
      <c r="Y54" s="22" t="s">
        <v>188</v>
      </c>
      <c r="Z54" s="403" t="s">
        <v>188</v>
      </c>
      <c r="AA54" s="404"/>
    </row>
    <row r="55" ht="18" customHeight="1" spans="10:27">
      <c r="J55" s="83"/>
      <c r="K55" s="371" t="s">
        <v>273</v>
      </c>
      <c r="L55" s="372"/>
      <c r="M55" s="385">
        <v>0.983</v>
      </c>
      <c r="N55" s="372"/>
      <c r="O55" s="371"/>
      <c r="P55" s="372"/>
      <c r="Q55" s="371"/>
      <c r="R55" s="372"/>
      <c r="T55" s="22" t="s">
        <v>183</v>
      </c>
      <c r="U55" s="396"/>
      <c r="V55" s="397"/>
      <c r="W55" s="53"/>
      <c r="X55" s="108"/>
      <c r="Y55" s="28"/>
      <c r="Z55" s="402"/>
      <c r="AA55" s="402"/>
    </row>
    <row r="56" ht="18" customHeight="1" spans="10:27">
      <c r="J56" s="83"/>
      <c r="T56" s="22" t="s">
        <v>185</v>
      </c>
      <c r="U56" s="396"/>
      <c r="V56" s="397"/>
      <c r="W56" s="53"/>
      <c r="X56" s="108"/>
      <c r="Y56" s="28"/>
      <c r="Z56" s="402"/>
      <c r="AA56" s="402"/>
    </row>
    <row r="57" ht="18" customHeight="1" spans="10:27">
      <c r="J57" s="83"/>
      <c r="T57" s="22" t="s">
        <v>187</v>
      </c>
      <c r="U57" s="396"/>
      <c r="V57" s="397"/>
      <c r="W57" s="53"/>
      <c r="X57" s="108"/>
      <c r="Y57" s="28"/>
      <c r="Z57" s="402"/>
      <c r="AA57" s="402"/>
    </row>
    <row r="58" ht="18" customHeight="1" spans="17:27">
      <c r="Q58" s="83"/>
      <c r="T58" s="22"/>
      <c r="U58" s="396"/>
      <c r="V58" s="397"/>
      <c r="W58" s="53"/>
      <c r="X58" s="108"/>
      <c r="Y58" s="405"/>
      <c r="Z58" s="402"/>
      <c r="AA58" s="402"/>
    </row>
    <row r="59" ht="18" customHeight="1" spans="20:27">
      <c r="T59" s="22" t="s">
        <v>183</v>
      </c>
      <c r="U59" s="396">
        <f t="shared" ref="U59:Z59" si="45">U51-U55</f>
        <v>0</v>
      </c>
      <c r="V59" s="397"/>
      <c r="W59" s="53">
        <f t="shared" si="45"/>
        <v>0</v>
      </c>
      <c r="X59" s="108"/>
      <c r="Y59" s="28">
        <f t="shared" si="45"/>
        <v>0</v>
      </c>
      <c r="Z59" s="402">
        <f t="shared" si="45"/>
        <v>0</v>
      </c>
      <c r="AA59" s="402"/>
    </row>
    <row r="60" ht="18" customHeight="1" spans="20:27">
      <c r="T60" s="22" t="s">
        <v>185</v>
      </c>
      <c r="U60" s="396">
        <f t="shared" ref="U60:Z60" si="46">U52-U56</f>
        <v>0</v>
      </c>
      <c r="V60" s="397"/>
      <c r="W60" s="53">
        <f t="shared" si="46"/>
        <v>0</v>
      </c>
      <c r="X60" s="108"/>
      <c r="Y60" s="28">
        <f t="shared" si="46"/>
        <v>0</v>
      </c>
      <c r="Z60" s="402">
        <f t="shared" si="46"/>
        <v>0</v>
      </c>
      <c r="AA60" s="402"/>
    </row>
    <row r="61" ht="18" customHeight="1" spans="20:27">
      <c r="T61" s="22" t="s">
        <v>187</v>
      </c>
      <c r="U61" s="396">
        <f t="shared" ref="U61:Z61" si="47">U53-U57</f>
        <v>0</v>
      </c>
      <c r="V61" s="397"/>
      <c r="W61" s="53">
        <f t="shared" si="47"/>
        <v>0</v>
      </c>
      <c r="X61" s="108"/>
      <c r="Y61" s="28">
        <f t="shared" si="47"/>
        <v>0</v>
      </c>
      <c r="Z61" s="402">
        <f t="shared" si="47"/>
        <v>0</v>
      </c>
      <c r="AA61" s="402"/>
    </row>
  </sheetData>
  <mergeCells count="117">
    <mergeCell ref="A1:AA1"/>
    <mergeCell ref="B2:I2"/>
    <mergeCell ref="J2:P2"/>
    <mergeCell ref="Q2:W2"/>
    <mergeCell ref="X2:AA2"/>
    <mergeCell ref="C3:D3"/>
    <mergeCell ref="E3:F3"/>
    <mergeCell ref="G3:H3"/>
    <mergeCell ref="K3:L3"/>
    <mergeCell ref="M3:N3"/>
    <mergeCell ref="O3:P3"/>
    <mergeCell ref="R3:S3"/>
    <mergeCell ref="T3:U3"/>
    <mergeCell ref="V3:W3"/>
    <mergeCell ref="A5:AA5"/>
    <mergeCell ref="A14:AA14"/>
    <mergeCell ref="A30:H30"/>
    <mergeCell ref="J30:P30"/>
    <mergeCell ref="Q30:W30"/>
    <mergeCell ref="X30:AA30"/>
    <mergeCell ref="J35:P35"/>
    <mergeCell ref="X35:AA35"/>
    <mergeCell ref="F40:H40"/>
    <mergeCell ref="O40:Q40"/>
    <mergeCell ref="V40:W40"/>
    <mergeCell ref="X40:Y40"/>
    <mergeCell ref="F41:H41"/>
    <mergeCell ref="O41:Q41"/>
    <mergeCell ref="V41:W41"/>
    <mergeCell ref="X41:Y41"/>
    <mergeCell ref="B42:AA42"/>
    <mergeCell ref="B43:AA43"/>
    <mergeCell ref="B44:AA44"/>
    <mergeCell ref="C45:AA45"/>
    <mergeCell ref="C46:AA46"/>
    <mergeCell ref="C47:AA47"/>
    <mergeCell ref="A48:AA48"/>
    <mergeCell ref="F49:H49"/>
    <mergeCell ref="K49:L49"/>
    <mergeCell ref="N49:O49"/>
    <mergeCell ref="Q49:R49"/>
    <mergeCell ref="T49:U49"/>
    <mergeCell ref="V49:W49"/>
    <mergeCell ref="X49:Y49"/>
    <mergeCell ref="Z49:AA49"/>
    <mergeCell ref="F50:H50"/>
    <mergeCell ref="K50:L50"/>
    <mergeCell ref="M50:N50"/>
    <mergeCell ref="O50:P50"/>
    <mergeCell ref="Q50:R50"/>
    <mergeCell ref="U50:V50"/>
    <mergeCell ref="W50:X50"/>
    <mergeCell ref="Z50:AA50"/>
    <mergeCell ref="K51:L51"/>
    <mergeCell ref="M51:N51"/>
    <mergeCell ref="O51:P51"/>
    <mergeCell ref="Q51:R51"/>
    <mergeCell ref="U51:V51"/>
    <mergeCell ref="W51:X51"/>
    <mergeCell ref="Z51:AA51"/>
    <mergeCell ref="K52:L52"/>
    <mergeCell ref="M52:N52"/>
    <mergeCell ref="O52:P52"/>
    <mergeCell ref="Q52:R52"/>
    <mergeCell ref="U52:V52"/>
    <mergeCell ref="W52:X52"/>
    <mergeCell ref="Z52:AA52"/>
    <mergeCell ref="K53:L53"/>
    <mergeCell ref="M53:N53"/>
    <mergeCell ref="O53:P53"/>
    <mergeCell ref="Q53:R53"/>
    <mergeCell ref="U53:V53"/>
    <mergeCell ref="W53:X53"/>
    <mergeCell ref="Z53:AA53"/>
    <mergeCell ref="K54:L54"/>
    <mergeCell ref="M54:N54"/>
    <mergeCell ref="O54:P54"/>
    <mergeCell ref="Q54:R54"/>
    <mergeCell ref="U54:V54"/>
    <mergeCell ref="W54:X54"/>
    <mergeCell ref="Z54:AA54"/>
    <mergeCell ref="K55:L55"/>
    <mergeCell ref="M55:N55"/>
    <mergeCell ref="O55:P55"/>
    <mergeCell ref="Q55:R55"/>
    <mergeCell ref="U55:V55"/>
    <mergeCell ref="W55:X55"/>
    <mergeCell ref="Z55:AA55"/>
    <mergeCell ref="U56:V56"/>
    <mergeCell ref="W56:X56"/>
    <mergeCell ref="Z56:AA56"/>
    <mergeCell ref="U57:V57"/>
    <mergeCell ref="W57:X57"/>
    <mergeCell ref="Z57:AA57"/>
    <mergeCell ref="Z58:AA58"/>
    <mergeCell ref="U59:V59"/>
    <mergeCell ref="W59:X59"/>
    <mergeCell ref="Z59:AA59"/>
    <mergeCell ref="U60:V60"/>
    <mergeCell ref="W60:X60"/>
    <mergeCell ref="Z60:AA60"/>
    <mergeCell ref="U61:V61"/>
    <mergeCell ref="W61:X61"/>
    <mergeCell ref="Z61:AA61"/>
    <mergeCell ref="A2:A4"/>
    <mergeCell ref="A42:A44"/>
    <mergeCell ref="B3:B4"/>
    <mergeCell ref="J3:J4"/>
    <mergeCell ref="Q3:Q4"/>
    <mergeCell ref="X3:X4"/>
    <mergeCell ref="A40:B41"/>
    <mergeCell ref="A45:B47"/>
    <mergeCell ref="J40:K41"/>
    <mergeCell ref="L40:M41"/>
    <mergeCell ref="R40:S41"/>
    <mergeCell ref="T40:U41"/>
    <mergeCell ref="Z40:AA41"/>
  </mergeCells>
  <pageMargins left="0.471527777777778" right="0.432638888888889" top="1" bottom="1" header="0.5" footer="0.5"/>
  <pageSetup paperSize="8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N72"/>
  <sheetViews>
    <sheetView showGridLines="0" zoomScale="55" zoomScaleNormal="55" workbookViewId="0">
      <pane xSplit="5" ySplit="3" topLeftCell="F47" activePane="bottomRight" state="frozen"/>
      <selection/>
      <selection pane="topRight"/>
      <selection pane="bottomLeft"/>
      <selection pane="bottomRight" activeCell="F64" sqref="F64"/>
    </sheetView>
  </sheetViews>
  <sheetFormatPr defaultColWidth="9" defaultRowHeight="13.5" customHeight="1"/>
  <cols>
    <col min="1" max="1" width="3.8" customWidth="1"/>
    <col min="2" max="2" width="5" customWidth="1"/>
    <col min="3" max="3" width="21.2545454545455" customWidth="1"/>
    <col min="4" max="4" width="11.6363636363636" customWidth="1"/>
    <col min="5" max="5" width="11" customWidth="1"/>
    <col min="6" max="6" width="10.5" customWidth="1"/>
    <col min="7" max="7" width="12.6636363636364" customWidth="1"/>
    <col min="8" max="8" width="13" customWidth="1"/>
    <col min="9" max="9" width="12.1363636363636" customWidth="1"/>
    <col min="10" max="10" width="12.2545454545455" customWidth="1"/>
    <col min="11" max="11" width="49.8818181818182" customWidth="1"/>
    <col min="12" max="12" width="35.8818181818182" customWidth="1"/>
    <col min="13" max="247" width="9" customWidth="1"/>
  </cols>
  <sheetData>
    <row r="1" ht="19" customHeight="1" spans="1:11">
      <c r="A1" s="265" t="s">
        <v>274</v>
      </c>
      <c r="B1" s="265"/>
      <c r="C1" s="276"/>
      <c r="D1" s="276"/>
      <c r="E1" s="265"/>
      <c r="F1" s="265"/>
      <c r="G1" s="265"/>
      <c r="H1" s="265"/>
      <c r="I1" s="265"/>
      <c r="J1" s="265"/>
      <c r="K1" s="286"/>
    </row>
    <row r="2" ht="12.95" customHeight="1" spans="1:248">
      <c r="A2" s="277" t="s">
        <v>275</v>
      </c>
      <c r="B2" s="277"/>
      <c r="C2" s="278"/>
      <c r="D2" s="278"/>
      <c r="E2" s="277"/>
      <c r="F2" s="277"/>
      <c r="G2" s="277"/>
      <c r="H2" s="277"/>
      <c r="I2" s="277"/>
      <c r="J2" s="277"/>
      <c r="K2" s="287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/>
      <c r="CE2" s="159"/>
      <c r="CF2" s="159"/>
      <c r="CG2" s="159"/>
      <c r="CH2" s="159"/>
      <c r="CI2" s="159"/>
      <c r="CJ2" s="159"/>
      <c r="CK2" s="159"/>
      <c r="CL2" s="159"/>
      <c r="CM2" s="159"/>
      <c r="CN2" s="159"/>
      <c r="CO2" s="159"/>
      <c r="CP2" s="159"/>
      <c r="CQ2" s="159"/>
      <c r="CR2" s="159"/>
      <c r="CS2" s="159"/>
      <c r="CT2" s="159"/>
      <c r="CU2" s="159"/>
      <c r="CV2" s="159"/>
      <c r="CW2" s="159"/>
      <c r="CX2" s="159"/>
      <c r="CY2" s="159"/>
      <c r="CZ2" s="159"/>
      <c r="DA2" s="159"/>
      <c r="DB2" s="159"/>
      <c r="DC2" s="159"/>
      <c r="DD2" s="159"/>
      <c r="DE2" s="159"/>
      <c r="DF2" s="159"/>
      <c r="DG2" s="159"/>
      <c r="DH2" s="159"/>
      <c r="DI2" s="159"/>
      <c r="DJ2" s="159"/>
      <c r="DK2" s="159"/>
      <c r="DL2" s="159"/>
      <c r="DM2" s="159"/>
      <c r="DN2" s="159"/>
      <c r="DO2" s="159"/>
      <c r="DP2" s="159"/>
      <c r="DQ2" s="159"/>
      <c r="DR2" s="159"/>
      <c r="DS2" s="159"/>
      <c r="DT2" s="159"/>
      <c r="DU2" s="159"/>
      <c r="DV2" s="159"/>
      <c r="DW2" s="159"/>
      <c r="DX2" s="159"/>
      <c r="DY2" s="159"/>
      <c r="DZ2" s="159"/>
      <c r="EA2" s="159"/>
      <c r="EB2" s="159"/>
      <c r="EC2" s="159"/>
      <c r="ED2" s="159"/>
      <c r="EE2" s="159"/>
      <c r="EF2" s="159"/>
      <c r="EG2" s="159"/>
      <c r="EH2" s="159"/>
      <c r="EI2" s="159"/>
      <c r="EJ2" s="159"/>
      <c r="EK2" s="159"/>
      <c r="EL2" s="159"/>
      <c r="EM2" s="159"/>
      <c r="EN2" s="159"/>
      <c r="EO2" s="159"/>
      <c r="EP2" s="159"/>
      <c r="EQ2" s="159"/>
      <c r="ER2" s="159"/>
      <c r="ES2" s="159"/>
      <c r="ET2" s="159"/>
      <c r="EU2" s="159"/>
      <c r="EV2" s="159"/>
      <c r="EW2" s="159"/>
      <c r="EX2" s="159"/>
      <c r="EY2" s="159"/>
      <c r="EZ2" s="159"/>
      <c r="FA2" s="159"/>
      <c r="FB2" s="159"/>
      <c r="FC2" s="159"/>
      <c r="FD2" s="159"/>
      <c r="FE2" s="159"/>
      <c r="FF2" s="159"/>
      <c r="FG2" s="159"/>
      <c r="FH2" s="159"/>
      <c r="FI2" s="159"/>
      <c r="FJ2" s="159"/>
      <c r="FK2" s="159"/>
      <c r="FL2" s="159"/>
      <c r="FM2" s="159"/>
      <c r="FN2" s="159"/>
      <c r="FO2" s="159"/>
      <c r="FP2" s="159"/>
      <c r="FQ2" s="159"/>
      <c r="FR2" s="159"/>
      <c r="FS2" s="159"/>
      <c r="FT2" s="159"/>
      <c r="FU2" s="159"/>
      <c r="FV2" s="159"/>
      <c r="FW2" s="159"/>
      <c r="FX2" s="159"/>
      <c r="FY2" s="159"/>
      <c r="FZ2" s="159"/>
      <c r="GA2" s="159"/>
      <c r="GB2" s="159"/>
      <c r="GC2" s="159"/>
      <c r="GD2" s="159"/>
      <c r="GE2" s="159"/>
      <c r="GF2" s="159"/>
      <c r="GG2" s="159"/>
      <c r="GH2" s="159"/>
      <c r="GI2" s="159"/>
      <c r="GJ2" s="159"/>
      <c r="GK2" s="159"/>
      <c r="GL2" s="159"/>
      <c r="GM2" s="159"/>
      <c r="GN2" s="159"/>
      <c r="GO2" s="159"/>
      <c r="GP2" s="159"/>
      <c r="GQ2" s="159"/>
      <c r="GR2" s="159"/>
      <c r="GS2" s="159"/>
      <c r="GT2" s="159"/>
      <c r="GU2" s="159"/>
      <c r="GV2" s="159"/>
      <c r="GW2" s="159"/>
      <c r="GX2" s="159"/>
      <c r="GY2" s="159"/>
      <c r="GZ2" s="159"/>
      <c r="HA2" s="159"/>
      <c r="HB2" s="159"/>
      <c r="HC2" s="159"/>
      <c r="HD2" s="159"/>
      <c r="HE2" s="159"/>
      <c r="HF2" s="159"/>
      <c r="HG2" s="159"/>
      <c r="HH2" s="159"/>
      <c r="HI2" s="159"/>
      <c r="HJ2" s="159"/>
      <c r="HK2" s="159"/>
      <c r="HL2" s="159"/>
      <c r="HM2" s="159"/>
      <c r="HN2" s="159"/>
      <c r="HO2" s="159"/>
      <c r="HP2" s="159"/>
      <c r="HQ2" s="159"/>
      <c r="HR2" s="159"/>
      <c r="HS2" s="159"/>
      <c r="HT2" s="159"/>
      <c r="HU2" s="159"/>
      <c r="HV2" s="159"/>
      <c r="HW2" s="159"/>
      <c r="HX2" s="159"/>
      <c r="HY2" s="159"/>
      <c r="HZ2" s="159"/>
      <c r="IA2" s="159"/>
      <c r="IB2" s="159"/>
      <c r="IC2" s="159"/>
      <c r="ID2" s="159"/>
      <c r="IE2" s="159"/>
      <c r="IF2" s="186"/>
      <c r="IG2" s="186"/>
      <c r="IH2" s="186"/>
      <c r="II2" s="186"/>
      <c r="IJ2" s="186"/>
      <c r="IK2" s="186"/>
      <c r="IL2" s="186"/>
      <c r="IM2" s="186"/>
      <c r="IN2" s="188"/>
    </row>
    <row r="3" ht="71" customHeight="1" spans="1:247">
      <c r="A3" s="279" t="s">
        <v>276</v>
      </c>
      <c r="B3" s="125" t="s">
        <v>3</v>
      </c>
      <c r="C3" s="125" t="s">
        <v>277</v>
      </c>
      <c r="D3" s="125" t="s">
        <v>278</v>
      </c>
      <c r="E3" s="125" t="s">
        <v>279</v>
      </c>
      <c r="F3" s="125" t="s">
        <v>280</v>
      </c>
      <c r="G3" s="125" t="s">
        <v>281</v>
      </c>
      <c r="H3" s="125" t="s">
        <v>282</v>
      </c>
      <c r="I3" s="125" t="s">
        <v>283</v>
      </c>
      <c r="J3" s="125" t="s">
        <v>101</v>
      </c>
      <c r="K3" s="288" t="s">
        <v>95</v>
      </c>
      <c r="L3" s="289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6"/>
      <c r="AW3" s="226"/>
      <c r="AX3" s="226"/>
      <c r="AY3" s="226"/>
      <c r="AZ3" s="226"/>
      <c r="BA3" s="226"/>
      <c r="BB3" s="226"/>
      <c r="BC3" s="226"/>
      <c r="BD3" s="226"/>
      <c r="BE3" s="226"/>
      <c r="BF3" s="226"/>
      <c r="BG3" s="226"/>
      <c r="BH3" s="226"/>
      <c r="BI3" s="226"/>
      <c r="BJ3" s="226"/>
      <c r="BK3" s="226"/>
      <c r="BL3" s="226"/>
      <c r="BM3" s="226"/>
      <c r="BN3" s="226"/>
      <c r="BO3" s="226"/>
      <c r="BP3" s="226"/>
      <c r="BQ3" s="226"/>
      <c r="BR3" s="226"/>
      <c r="BS3" s="226"/>
      <c r="BT3" s="226"/>
      <c r="BU3" s="226"/>
      <c r="BV3" s="226"/>
      <c r="BW3" s="226"/>
      <c r="BX3" s="226"/>
      <c r="BY3" s="226"/>
      <c r="BZ3" s="226"/>
      <c r="CA3" s="226"/>
      <c r="CB3" s="226"/>
      <c r="CC3" s="226"/>
      <c r="CD3" s="226"/>
      <c r="CE3" s="226"/>
      <c r="CF3" s="226"/>
      <c r="CG3" s="226"/>
      <c r="CH3" s="226"/>
      <c r="CI3" s="226"/>
      <c r="CJ3" s="226"/>
      <c r="CK3" s="226"/>
      <c r="CL3" s="226"/>
      <c r="CM3" s="226"/>
      <c r="CN3" s="226"/>
      <c r="CO3" s="226"/>
      <c r="CP3" s="226"/>
      <c r="CQ3" s="226"/>
      <c r="CR3" s="226"/>
      <c r="CS3" s="226"/>
      <c r="CT3" s="226"/>
      <c r="CU3" s="226"/>
      <c r="CV3" s="226"/>
      <c r="CW3" s="226"/>
      <c r="CX3" s="226"/>
      <c r="CY3" s="226"/>
      <c r="CZ3" s="226"/>
      <c r="DA3" s="226"/>
      <c r="DB3" s="226"/>
      <c r="DC3" s="226"/>
      <c r="DD3" s="226"/>
      <c r="DE3" s="226"/>
      <c r="DF3" s="226"/>
      <c r="DG3" s="226"/>
      <c r="DH3" s="226"/>
      <c r="DI3" s="226"/>
      <c r="DJ3" s="226"/>
      <c r="DK3" s="226"/>
      <c r="DL3" s="226"/>
      <c r="DM3" s="226"/>
      <c r="DN3" s="226"/>
      <c r="DO3" s="226"/>
      <c r="DP3" s="226"/>
      <c r="DQ3" s="226"/>
      <c r="DR3" s="226"/>
      <c r="DS3" s="226"/>
      <c r="DT3" s="226"/>
      <c r="DU3" s="226"/>
      <c r="DV3" s="226"/>
      <c r="DW3" s="226"/>
      <c r="DX3" s="226"/>
      <c r="DY3" s="226"/>
      <c r="DZ3" s="226"/>
      <c r="EA3" s="226"/>
      <c r="EB3" s="226"/>
      <c r="EC3" s="226"/>
      <c r="ED3" s="226"/>
      <c r="EE3" s="226"/>
      <c r="EF3" s="226"/>
      <c r="EG3" s="226"/>
      <c r="EH3" s="226"/>
      <c r="EI3" s="226"/>
      <c r="EJ3" s="226"/>
      <c r="EK3" s="226"/>
      <c r="EL3" s="226"/>
      <c r="EM3" s="226"/>
      <c r="EN3" s="226"/>
      <c r="EO3" s="226"/>
      <c r="EP3" s="226"/>
      <c r="EQ3" s="226"/>
      <c r="ER3" s="226"/>
      <c r="ES3" s="226"/>
      <c r="ET3" s="226"/>
      <c r="EU3" s="226"/>
      <c r="EV3" s="226"/>
      <c r="EW3" s="226"/>
      <c r="EX3" s="226"/>
      <c r="EY3" s="226"/>
      <c r="EZ3" s="226"/>
      <c r="FA3" s="226"/>
      <c r="FB3" s="226"/>
      <c r="FC3" s="226"/>
      <c r="FD3" s="226"/>
      <c r="FE3" s="226"/>
      <c r="FF3" s="226"/>
      <c r="FG3" s="226"/>
      <c r="FH3" s="226"/>
      <c r="FI3" s="226"/>
      <c r="FJ3" s="226"/>
      <c r="FK3" s="226"/>
      <c r="FL3" s="226"/>
      <c r="FM3" s="226"/>
      <c r="FN3" s="226"/>
      <c r="FO3" s="226"/>
      <c r="FP3" s="226"/>
      <c r="FQ3" s="226"/>
      <c r="FR3" s="226"/>
      <c r="FS3" s="226"/>
      <c r="FT3" s="226"/>
      <c r="FU3" s="226"/>
      <c r="FV3" s="226"/>
      <c r="FW3" s="226"/>
      <c r="FX3" s="226"/>
      <c r="FY3" s="226"/>
      <c r="FZ3" s="226"/>
      <c r="GA3" s="226"/>
      <c r="GB3" s="226"/>
      <c r="GC3" s="226"/>
      <c r="GD3" s="226"/>
      <c r="GE3" s="226"/>
      <c r="GF3" s="226"/>
      <c r="GG3" s="226"/>
      <c r="GH3" s="226"/>
      <c r="GI3" s="226"/>
      <c r="GJ3" s="226"/>
      <c r="GK3" s="226"/>
      <c r="GL3" s="226"/>
      <c r="GM3" s="226"/>
      <c r="GN3" s="226"/>
      <c r="GO3" s="226"/>
      <c r="GP3" s="226"/>
      <c r="GQ3" s="226"/>
      <c r="GR3" s="226"/>
      <c r="GS3" s="226"/>
      <c r="GT3" s="226"/>
      <c r="GU3" s="226"/>
      <c r="GV3" s="226"/>
      <c r="GW3" s="226"/>
      <c r="GX3" s="226"/>
      <c r="GY3" s="226"/>
      <c r="GZ3" s="226"/>
      <c r="HA3" s="226"/>
      <c r="HB3" s="226"/>
      <c r="HC3" s="226"/>
      <c r="HD3" s="226"/>
      <c r="HE3" s="226"/>
      <c r="HF3" s="226"/>
      <c r="HG3" s="226"/>
      <c r="HH3" s="226"/>
      <c r="HI3" s="226"/>
      <c r="HJ3" s="226"/>
      <c r="HK3" s="226"/>
      <c r="HL3" s="226"/>
      <c r="HM3" s="226"/>
      <c r="HN3" s="226"/>
      <c r="HO3" s="226"/>
      <c r="HP3" s="226"/>
      <c r="HQ3" s="226"/>
      <c r="HR3" s="226"/>
      <c r="HS3" s="226"/>
      <c r="HT3" s="226"/>
      <c r="HU3" s="226"/>
      <c r="HV3" s="226"/>
      <c r="HW3" s="226"/>
      <c r="HX3" s="226"/>
      <c r="HY3" s="226"/>
      <c r="HZ3" s="226"/>
      <c r="IA3" s="226"/>
      <c r="IB3" s="226"/>
      <c r="IC3" s="226"/>
      <c r="ID3" s="226"/>
      <c r="IE3" s="226"/>
      <c r="IF3" s="299"/>
      <c r="IG3" s="299"/>
      <c r="IH3" s="299"/>
      <c r="II3" s="299"/>
      <c r="IJ3" s="299"/>
      <c r="IK3" s="299"/>
      <c r="IL3" s="299"/>
      <c r="IM3" s="299"/>
    </row>
    <row r="4" ht="18" customHeight="1" spans="1:247">
      <c r="A4" s="135" t="s">
        <v>284</v>
      </c>
      <c r="B4" s="143" t="s">
        <v>16</v>
      </c>
      <c r="C4" s="21" t="s">
        <v>285</v>
      </c>
      <c r="D4" s="280">
        <v>71825.52</v>
      </c>
      <c r="E4" s="280">
        <f>'平衡表（全厂）'!D75</f>
        <v>86995.1</v>
      </c>
      <c r="F4" s="284"/>
      <c r="G4" s="285"/>
      <c r="H4" s="256">
        <f t="shared" ref="H4:H14" si="0">D4+E4+F4-G4-I4</f>
        <v>105477.94</v>
      </c>
      <c r="I4" s="290">
        <f>'平衡表（全厂）'!D5</f>
        <v>53342.68</v>
      </c>
      <c r="J4" s="291">
        <f t="shared" ref="J4:J11" si="1">I4-(D4+E4+F4+G4-H4)</f>
        <v>0</v>
      </c>
      <c r="K4" s="292" t="s">
        <v>286</v>
      </c>
      <c r="L4" s="293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  <c r="AH4" s="226"/>
      <c r="AI4" s="226"/>
      <c r="AJ4" s="226"/>
      <c r="AK4" s="226"/>
      <c r="AL4" s="226"/>
      <c r="AM4" s="226"/>
      <c r="AN4" s="226"/>
      <c r="AO4" s="226"/>
      <c r="AP4" s="226"/>
      <c r="AQ4" s="226"/>
      <c r="AR4" s="226"/>
      <c r="AS4" s="226"/>
      <c r="AT4" s="226"/>
      <c r="AU4" s="226"/>
      <c r="AV4" s="226"/>
      <c r="AW4" s="226"/>
      <c r="AX4" s="226"/>
      <c r="AY4" s="226"/>
      <c r="AZ4" s="226"/>
      <c r="BA4" s="226"/>
      <c r="BB4" s="226"/>
      <c r="BC4" s="226"/>
      <c r="BD4" s="226"/>
      <c r="BE4" s="226"/>
      <c r="BF4" s="226"/>
      <c r="BG4" s="226"/>
      <c r="BH4" s="226"/>
      <c r="BI4" s="226"/>
      <c r="BJ4" s="226"/>
      <c r="BK4" s="226"/>
      <c r="BL4" s="226"/>
      <c r="BM4" s="226"/>
      <c r="BN4" s="226"/>
      <c r="BO4" s="226"/>
      <c r="BP4" s="226"/>
      <c r="BQ4" s="226"/>
      <c r="BR4" s="226"/>
      <c r="BS4" s="226"/>
      <c r="BT4" s="226"/>
      <c r="BU4" s="226"/>
      <c r="BV4" s="226"/>
      <c r="BW4" s="226"/>
      <c r="BX4" s="226"/>
      <c r="BY4" s="226"/>
      <c r="BZ4" s="226"/>
      <c r="CA4" s="226"/>
      <c r="CB4" s="226"/>
      <c r="CC4" s="226"/>
      <c r="CD4" s="226"/>
      <c r="CE4" s="226"/>
      <c r="CF4" s="226"/>
      <c r="CG4" s="226"/>
      <c r="CH4" s="226"/>
      <c r="CI4" s="226"/>
      <c r="CJ4" s="226"/>
      <c r="CK4" s="226"/>
      <c r="CL4" s="226"/>
      <c r="CM4" s="226"/>
      <c r="CN4" s="226"/>
      <c r="CO4" s="226"/>
      <c r="CP4" s="226"/>
      <c r="CQ4" s="226"/>
      <c r="CR4" s="226"/>
      <c r="CS4" s="226"/>
      <c r="CT4" s="226"/>
      <c r="CU4" s="226"/>
      <c r="CV4" s="226"/>
      <c r="CW4" s="226"/>
      <c r="CX4" s="226"/>
      <c r="CY4" s="226"/>
      <c r="CZ4" s="226"/>
      <c r="DA4" s="226"/>
      <c r="DB4" s="226"/>
      <c r="DC4" s="226"/>
      <c r="DD4" s="226"/>
      <c r="DE4" s="226"/>
      <c r="DF4" s="226"/>
      <c r="DG4" s="226"/>
      <c r="DH4" s="226"/>
      <c r="DI4" s="226"/>
      <c r="DJ4" s="226"/>
      <c r="DK4" s="226"/>
      <c r="DL4" s="226"/>
      <c r="DM4" s="226"/>
      <c r="DN4" s="226"/>
      <c r="DO4" s="226"/>
      <c r="DP4" s="226"/>
      <c r="DQ4" s="226"/>
      <c r="DR4" s="226"/>
      <c r="DS4" s="226"/>
      <c r="DT4" s="226"/>
      <c r="DU4" s="226"/>
      <c r="DV4" s="226"/>
      <c r="DW4" s="226"/>
      <c r="DX4" s="226"/>
      <c r="DY4" s="226"/>
      <c r="DZ4" s="226"/>
      <c r="EA4" s="226"/>
      <c r="EB4" s="226"/>
      <c r="EC4" s="226"/>
      <c r="ED4" s="226"/>
      <c r="EE4" s="226"/>
      <c r="EF4" s="226"/>
      <c r="EG4" s="226"/>
      <c r="EH4" s="226"/>
      <c r="EI4" s="226"/>
      <c r="EJ4" s="226"/>
      <c r="EK4" s="226"/>
      <c r="EL4" s="226"/>
      <c r="EM4" s="226"/>
      <c r="EN4" s="226"/>
      <c r="EO4" s="226"/>
      <c r="EP4" s="226"/>
      <c r="EQ4" s="226"/>
      <c r="ER4" s="226"/>
      <c r="ES4" s="226"/>
      <c r="ET4" s="226"/>
      <c r="EU4" s="226"/>
      <c r="EV4" s="226"/>
      <c r="EW4" s="226"/>
      <c r="EX4" s="226"/>
      <c r="EY4" s="226"/>
      <c r="EZ4" s="226"/>
      <c r="FA4" s="226"/>
      <c r="FB4" s="226"/>
      <c r="FC4" s="226"/>
      <c r="FD4" s="226"/>
      <c r="FE4" s="226"/>
      <c r="FF4" s="226"/>
      <c r="FG4" s="226"/>
      <c r="FH4" s="226"/>
      <c r="FI4" s="226"/>
      <c r="FJ4" s="226"/>
      <c r="FK4" s="226"/>
      <c r="FL4" s="226"/>
      <c r="FM4" s="226"/>
      <c r="FN4" s="226"/>
      <c r="FO4" s="226"/>
      <c r="FP4" s="226"/>
      <c r="FQ4" s="226"/>
      <c r="FR4" s="226"/>
      <c r="FS4" s="226"/>
      <c r="FT4" s="226"/>
      <c r="FU4" s="226"/>
      <c r="FV4" s="226"/>
      <c r="FW4" s="226"/>
      <c r="FX4" s="226"/>
      <c r="FY4" s="226"/>
      <c r="FZ4" s="226"/>
      <c r="GA4" s="226"/>
      <c r="GB4" s="226"/>
      <c r="GC4" s="226"/>
      <c r="GD4" s="226"/>
      <c r="GE4" s="226"/>
      <c r="GF4" s="226"/>
      <c r="GG4" s="226"/>
      <c r="GH4" s="226"/>
      <c r="GI4" s="226"/>
      <c r="GJ4" s="226"/>
      <c r="GK4" s="226"/>
      <c r="GL4" s="226"/>
      <c r="GM4" s="226"/>
      <c r="GN4" s="226"/>
      <c r="GO4" s="226"/>
      <c r="GP4" s="226"/>
      <c r="GQ4" s="226"/>
      <c r="GR4" s="226"/>
      <c r="GS4" s="226"/>
      <c r="GT4" s="226"/>
      <c r="GU4" s="226"/>
      <c r="GV4" s="226"/>
      <c r="GW4" s="226"/>
      <c r="GX4" s="226"/>
      <c r="GY4" s="226"/>
      <c r="GZ4" s="226"/>
      <c r="HA4" s="226"/>
      <c r="HB4" s="226"/>
      <c r="HC4" s="226"/>
      <c r="HD4" s="226"/>
      <c r="HE4" s="226"/>
      <c r="HF4" s="226"/>
      <c r="HG4" s="226"/>
      <c r="HH4" s="226"/>
      <c r="HI4" s="226"/>
      <c r="HJ4" s="226"/>
      <c r="HK4" s="226"/>
      <c r="HL4" s="226"/>
      <c r="HM4" s="226"/>
      <c r="HN4" s="226"/>
      <c r="HO4" s="226"/>
      <c r="HP4" s="226"/>
      <c r="HQ4" s="226"/>
      <c r="HR4" s="226"/>
      <c r="HS4" s="226"/>
      <c r="HT4" s="226"/>
      <c r="HU4" s="226"/>
      <c r="HV4" s="226"/>
      <c r="HW4" s="226"/>
      <c r="HX4" s="226"/>
      <c r="HY4" s="226"/>
      <c r="HZ4" s="226"/>
      <c r="IA4" s="226"/>
      <c r="IB4" s="226"/>
      <c r="IC4" s="226"/>
      <c r="ID4" s="226"/>
      <c r="IE4" s="226"/>
      <c r="IF4" s="299"/>
      <c r="IG4" s="299"/>
      <c r="IH4" s="299"/>
      <c r="II4" s="299"/>
      <c r="IJ4" s="299"/>
      <c r="IK4" s="299"/>
      <c r="IL4" s="299"/>
      <c r="IM4" s="299"/>
    </row>
    <row r="5" ht="18" customHeight="1" spans="1:247">
      <c r="A5" s="135"/>
      <c r="B5" s="127"/>
      <c r="C5" s="21" t="s">
        <v>18</v>
      </c>
      <c r="D5" s="280">
        <v>187.8</v>
      </c>
      <c r="E5" s="280"/>
      <c r="F5" s="284">
        <v>0</v>
      </c>
      <c r="G5" s="285"/>
      <c r="H5" s="256">
        <f t="shared" si="0"/>
        <v>0</v>
      </c>
      <c r="I5" s="281">
        <f>'平衡表（全厂）'!D6</f>
        <v>187.8</v>
      </c>
      <c r="J5" s="291">
        <f t="shared" si="1"/>
        <v>0</v>
      </c>
      <c r="K5" s="292"/>
      <c r="L5" s="294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M5" s="226"/>
      <c r="BN5" s="226"/>
      <c r="BO5" s="226"/>
      <c r="BP5" s="226"/>
      <c r="BQ5" s="226"/>
      <c r="BR5" s="226"/>
      <c r="BS5" s="226"/>
      <c r="BT5" s="226"/>
      <c r="BU5" s="226"/>
      <c r="BV5" s="226"/>
      <c r="BW5" s="226"/>
      <c r="BX5" s="226"/>
      <c r="BY5" s="226"/>
      <c r="BZ5" s="226"/>
      <c r="CA5" s="226"/>
      <c r="CB5" s="226"/>
      <c r="CC5" s="226"/>
      <c r="CD5" s="226"/>
      <c r="CE5" s="226"/>
      <c r="CF5" s="226"/>
      <c r="CG5" s="226"/>
      <c r="CH5" s="226"/>
      <c r="CI5" s="226"/>
      <c r="CJ5" s="226"/>
      <c r="CK5" s="226"/>
      <c r="CL5" s="226"/>
      <c r="CM5" s="226"/>
      <c r="CN5" s="226"/>
      <c r="CO5" s="226"/>
      <c r="CP5" s="226"/>
      <c r="CQ5" s="226"/>
      <c r="CR5" s="226"/>
      <c r="CS5" s="226"/>
      <c r="CT5" s="226"/>
      <c r="CU5" s="226"/>
      <c r="CV5" s="226"/>
      <c r="CW5" s="226"/>
      <c r="CX5" s="226"/>
      <c r="CY5" s="226"/>
      <c r="CZ5" s="226"/>
      <c r="DA5" s="226"/>
      <c r="DB5" s="226"/>
      <c r="DC5" s="226"/>
      <c r="DD5" s="226"/>
      <c r="DE5" s="226"/>
      <c r="DF5" s="226"/>
      <c r="DG5" s="226"/>
      <c r="DH5" s="226"/>
      <c r="DI5" s="226"/>
      <c r="DJ5" s="226"/>
      <c r="DK5" s="226"/>
      <c r="DL5" s="226"/>
      <c r="DM5" s="226"/>
      <c r="DN5" s="226"/>
      <c r="DO5" s="226"/>
      <c r="DP5" s="226"/>
      <c r="DQ5" s="226"/>
      <c r="DR5" s="226"/>
      <c r="DS5" s="226"/>
      <c r="DT5" s="226"/>
      <c r="DU5" s="226"/>
      <c r="DV5" s="226"/>
      <c r="DW5" s="226"/>
      <c r="DX5" s="226"/>
      <c r="DY5" s="226"/>
      <c r="DZ5" s="226"/>
      <c r="EA5" s="226"/>
      <c r="EB5" s="226"/>
      <c r="EC5" s="226"/>
      <c r="ED5" s="226"/>
      <c r="EE5" s="226"/>
      <c r="EF5" s="226"/>
      <c r="EG5" s="226"/>
      <c r="EH5" s="226"/>
      <c r="EI5" s="226"/>
      <c r="EJ5" s="226"/>
      <c r="EK5" s="226"/>
      <c r="EL5" s="226"/>
      <c r="EM5" s="226"/>
      <c r="EN5" s="226"/>
      <c r="EO5" s="226"/>
      <c r="EP5" s="226"/>
      <c r="EQ5" s="226"/>
      <c r="ER5" s="226"/>
      <c r="ES5" s="226"/>
      <c r="ET5" s="226"/>
      <c r="EU5" s="226"/>
      <c r="EV5" s="226"/>
      <c r="EW5" s="226"/>
      <c r="EX5" s="226"/>
      <c r="EY5" s="226"/>
      <c r="EZ5" s="226"/>
      <c r="FA5" s="226"/>
      <c r="FB5" s="226"/>
      <c r="FC5" s="226"/>
      <c r="FD5" s="226"/>
      <c r="FE5" s="226"/>
      <c r="FF5" s="226"/>
      <c r="FG5" s="226"/>
      <c r="FH5" s="226"/>
      <c r="FI5" s="226"/>
      <c r="FJ5" s="226"/>
      <c r="FK5" s="226"/>
      <c r="FL5" s="226"/>
      <c r="FM5" s="226"/>
      <c r="FN5" s="226"/>
      <c r="FO5" s="226"/>
      <c r="FP5" s="226"/>
      <c r="FQ5" s="226"/>
      <c r="FR5" s="226"/>
      <c r="FS5" s="226"/>
      <c r="FT5" s="226"/>
      <c r="FU5" s="226"/>
      <c r="FV5" s="226"/>
      <c r="FW5" s="226"/>
      <c r="FX5" s="226"/>
      <c r="FY5" s="226"/>
      <c r="FZ5" s="226"/>
      <c r="GA5" s="226"/>
      <c r="GB5" s="226"/>
      <c r="GC5" s="226"/>
      <c r="GD5" s="226"/>
      <c r="GE5" s="226"/>
      <c r="GF5" s="226"/>
      <c r="GG5" s="226"/>
      <c r="GH5" s="226"/>
      <c r="GI5" s="226"/>
      <c r="GJ5" s="226"/>
      <c r="GK5" s="226"/>
      <c r="GL5" s="226"/>
      <c r="GM5" s="226"/>
      <c r="GN5" s="226"/>
      <c r="GO5" s="226"/>
      <c r="GP5" s="226"/>
      <c r="GQ5" s="226"/>
      <c r="GR5" s="226"/>
      <c r="GS5" s="226"/>
      <c r="GT5" s="226"/>
      <c r="GU5" s="226"/>
      <c r="GV5" s="226"/>
      <c r="GW5" s="226"/>
      <c r="GX5" s="226"/>
      <c r="GY5" s="226"/>
      <c r="GZ5" s="226"/>
      <c r="HA5" s="226"/>
      <c r="HB5" s="226"/>
      <c r="HC5" s="226"/>
      <c r="HD5" s="226"/>
      <c r="HE5" s="226"/>
      <c r="HF5" s="226"/>
      <c r="HG5" s="226"/>
      <c r="HH5" s="226"/>
      <c r="HI5" s="226"/>
      <c r="HJ5" s="226"/>
      <c r="HK5" s="226"/>
      <c r="HL5" s="226"/>
      <c r="HM5" s="226"/>
      <c r="HN5" s="226"/>
      <c r="HO5" s="226"/>
      <c r="HP5" s="226"/>
      <c r="HQ5" s="226"/>
      <c r="HR5" s="226"/>
      <c r="HS5" s="226"/>
      <c r="HT5" s="226"/>
      <c r="HU5" s="226"/>
      <c r="HV5" s="226"/>
      <c r="HW5" s="226"/>
      <c r="HX5" s="226"/>
      <c r="HY5" s="226"/>
      <c r="HZ5" s="226"/>
      <c r="IA5" s="226"/>
      <c r="IB5" s="226"/>
      <c r="IC5" s="226"/>
      <c r="ID5" s="226"/>
      <c r="IE5" s="226"/>
      <c r="IF5" s="299"/>
      <c r="IG5" s="299"/>
      <c r="IH5" s="299"/>
      <c r="II5" s="299"/>
      <c r="IJ5" s="299"/>
      <c r="IK5" s="299"/>
      <c r="IL5" s="299"/>
      <c r="IM5" s="299"/>
    </row>
    <row r="6" ht="18" customHeight="1" spans="1:247">
      <c r="A6" s="135"/>
      <c r="B6" s="127"/>
      <c r="C6" s="21" t="s">
        <v>19</v>
      </c>
      <c r="D6" s="280">
        <v>0</v>
      </c>
      <c r="E6" s="280"/>
      <c r="F6" s="284">
        <f>'回收率（熔炼） '!I8</f>
        <v>393.48</v>
      </c>
      <c r="G6" s="285"/>
      <c r="H6" s="256">
        <f t="shared" si="0"/>
        <v>99.73</v>
      </c>
      <c r="I6" s="281">
        <f>'平衡表（全厂）'!D7</f>
        <v>293.75</v>
      </c>
      <c r="J6" s="291"/>
      <c r="K6" s="292"/>
      <c r="L6" s="294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26"/>
      <c r="AP6" s="226"/>
      <c r="AQ6" s="226"/>
      <c r="AR6" s="226"/>
      <c r="AS6" s="226"/>
      <c r="AT6" s="226"/>
      <c r="AU6" s="226"/>
      <c r="AV6" s="226"/>
      <c r="AW6" s="226"/>
      <c r="AX6" s="226"/>
      <c r="AY6" s="226"/>
      <c r="AZ6" s="226"/>
      <c r="BA6" s="226"/>
      <c r="BB6" s="226"/>
      <c r="BC6" s="226"/>
      <c r="BD6" s="226"/>
      <c r="BE6" s="226"/>
      <c r="BF6" s="226"/>
      <c r="BG6" s="226"/>
      <c r="BH6" s="226"/>
      <c r="BI6" s="226"/>
      <c r="BJ6" s="226"/>
      <c r="BK6" s="226"/>
      <c r="BL6" s="226"/>
      <c r="BM6" s="226"/>
      <c r="BN6" s="226"/>
      <c r="BO6" s="226"/>
      <c r="BP6" s="226"/>
      <c r="BQ6" s="226"/>
      <c r="BR6" s="226"/>
      <c r="BS6" s="226"/>
      <c r="BT6" s="226"/>
      <c r="BU6" s="226"/>
      <c r="BV6" s="226"/>
      <c r="BW6" s="226"/>
      <c r="BX6" s="226"/>
      <c r="BY6" s="226"/>
      <c r="BZ6" s="226"/>
      <c r="CA6" s="226"/>
      <c r="CB6" s="226"/>
      <c r="CC6" s="226"/>
      <c r="CD6" s="226"/>
      <c r="CE6" s="226"/>
      <c r="CF6" s="226"/>
      <c r="CG6" s="226"/>
      <c r="CH6" s="226"/>
      <c r="CI6" s="226"/>
      <c r="CJ6" s="226"/>
      <c r="CK6" s="226"/>
      <c r="CL6" s="226"/>
      <c r="CM6" s="226"/>
      <c r="CN6" s="226"/>
      <c r="CO6" s="226"/>
      <c r="CP6" s="226"/>
      <c r="CQ6" s="226"/>
      <c r="CR6" s="226"/>
      <c r="CS6" s="226"/>
      <c r="CT6" s="226"/>
      <c r="CU6" s="226"/>
      <c r="CV6" s="226"/>
      <c r="CW6" s="226"/>
      <c r="CX6" s="226"/>
      <c r="CY6" s="226"/>
      <c r="CZ6" s="226"/>
      <c r="DA6" s="226"/>
      <c r="DB6" s="226"/>
      <c r="DC6" s="226"/>
      <c r="DD6" s="226"/>
      <c r="DE6" s="226"/>
      <c r="DF6" s="226"/>
      <c r="DG6" s="226"/>
      <c r="DH6" s="226"/>
      <c r="DI6" s="226"/>
      <c r="DJ6" s="226"/>
      <c r="DK6" s="226"/>
      <c r="DL6" s="226"/>
      <c r="DM6" s="226"/>
      <c r="DN6" s="226"/>
      <c r="DO6" s="226"/>
      <c r="DP6" s="226"/>
      <c r="DQ6" s="226"/>
      <c r="DR6" s="226"/>
      <c r="DS6" s="226"/>
      <c r="DT6" s="226"/>
      <c r="DU6" s="226"/>
      <c r="DV6" s="226"/>
      <c r="DW6" s="226"/>
      <c r="DX6" s="226"/>
      <c r="DY6" s="226"/>
      <c r="DZ6" s="226"/>
      <c r="EA6" s="226"/>
      <c r="EB6" s="226"/>
      <c r="EC6" s="226"/>
      <c r="ED6" s="226"/>
      <c r="EE6" s="226"/>
      <c r="EF6" s="226"/>
      <c r="EG6" s="226"/>
      <c r="EH6" s="226"/>
      <c r="EI6" s="226"/>
      <c r="EJ6" s="226"/>
      <c r="EK6" s="226"/>
      <c r="EL6" s="226"/>
      <c r="EM6" s="226"/>
      <c r="EN6" s="226"/>
      <c r="EO6" s="226"/>
      <c r="EP6" s="226"/>
      <c r="EQ6" s="226"/>
      <c r="ER6" s="226"/>
      <c r="ES6" s="226"/>
      <c r="ET6" s="226"/>
      <c r="EU6" s="226"/>
      <c r="EV6" s="226"/>
      <c r="EW6" s="226"/>
      <c r="EX6" s="226"/>
      <c r="EY6" s="226"/>
      <c r="EZ6" s="226"/>
      <c r="FA6" s="226"/>
      <c r="FB6" s="226"/>
      <c r="FC6" s="226"/>
      <c r="FD6" s="226"/>
      <c r="FE6" s="226"/>
      <c r="FF6" s="226"/>
      <c r="FG6" s="226"/>
      <c r="FH6" s="226"/>
      <c r="FI6" s="226"/>
      <c r="FJ6" s="226"/>
      <c r="FK6" s="226"/>
      <c r="FL6" s="226"/>
      <c r="FM6" s="226"/>
      <c r="FN6" s="226"/>
      <c r="FO6" s="226"/>
      <c r="FP6" s="226"/>
      <c r="FQ6" s="226"/>
      <c r="FR6" s="226"/>
      <c r="FS6" s="226"/>
      <c r="FT6" s="226"/>
      <c r="FU6" s="226"/>
      <c r="FV6" s="226"/>
      <c r="FW6" s="226"/>
      <c r="FX6" s="226"/>
      <c r="FY6" s="226"/>
      <c r="FZ6" s="226"/>
      <c r="GA6" s="226"/>
      <c r="GB6" s="226"/>
      <c r="GC6" s="226"/>
      <c r="GD6" s="226"/>
      <c r="GE6" s="226"/>
      <c r="GF6" s="226"/>
      <c r="GG6" s="226"/>
      <c r="GH6" s="226"/>
      <c r="GI6" s="226"/>
      <c r="GJ6" s="226"/>
      <c r="GK6" s="226"/>
      <c r="GL6" s="226"/>
      <c r="GM6" s="226"/>
      <c r="GN6" s="226"/>
      <c r="GO6" s="226"/>
      <c r="GP6" s="226"/>
      <c r="GQ6" s="226"/>
      <c r="GR6" s="226"/>
      <c r="GS6" s="226"/>
      <c r="GT6" s="226"/>
      <c r="GU6" s="226"/>
      <c r="GV6" s="226"/>
      <c r="GW6" s="226"/>
      <c r="GX6" s="226"/>
      <c r="GY6" s="226"/>
      <c r="GZ6" s="226"/>
      <c r="HA6" s="226"/>
      <c r="HB6" s="226"/>
      <c r="HC6" s="226"/>
      <c r="HD6" s="226"/>
      <c r="HE6" s="226"/>
      <c r="HF6" s="226"/>
      <c r="HG6" s="226"/>
      <c r="HH6" s="226"/>
      <c r="HI6" s="226"/>
      <c r="HJ6" s="226"/>
      <c r="HK6" s="226"/>
      <c r="HL6" s="226"/>
      <c r="HM6" s="226"/>
      <c r="HN6" s="226"/>
      <c r="HO6" s="226"/>
      <c r="HP6" s="226"/>
      <c r="HQ6" s="226"/>
      <c r="HR6" s="226"/>
      <c r="HS6" s="226"/>
      <c r="HT6" s="226"/>
      <c r="HU6" s="226"/>
      <c r="HV6" s="226"/>
      <c r="HW6" s="226"/>
      <c r="HX6" s="226"/>
      <c r="HY6" s="226"/>
      <c r="HZ6" s="226"/>
      <c r="IA6" s="226"/>
      <c r="IB6" s="226"/>
      <c r="IC6" s="226"/>
      <c r="ID6" s="226"/>
      <c r="IE6" s="226"/>
      <c r="IF6" s="299"/>
      <c r="IG6" s="299"/>
      <c r="IH6" s="299"/>
      <c r="II6" s="299"/>
      <c r="IJ6" s="299"/>
      <c r="IK6" s="299"/>
      <c r="IL6" s="299"/>
      <c r="IM6" s="299"/>
    </row>
    <row r="7" ht="18" customHeight="1" spans="1:247">
      <c r="A7" s="135"/>
      <c r="B7" s="127"/>
      <c r="C7" s="21" t="s">
        <v>21</v>
      </c>
      <c r="D7" s="280">
        <v>0</v>
      </c>
      <c r="E7" s="280"/>
      <c r="F7" s="284">
        <v>0</v>
      </c>
      <c r="G7" s="285"/>
      <c r="H7" s="256">
        <f t="shared" si="0"/>
        <v>0</v>
      </c>
      <c r="I7" s="290">
        <f>'平衡表（全厂）'!D9</f>
        <v>0</v>
      </c>
      <c r="J7" s="291">
        <f t="shared" si="1"/>
        <v>0</v>
      </c>
      <c r="K7" s="292" t="s">
        <v>287</v>
      </c>
      <c r="L7" s="294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6"/>
      <c r="BF7" s="226"/>
      <c r="BG7" s="226"/>
      <c r="BH7" s="226"/>
      <c r="BI7" s="226"/>
      <c r="BJ7" s="226"/>
      <c r="BK7" s="226"/>
      <c r="BL7" s="226"/>
      <c r="BM7" s="226"/>
      <c r="BN7" s="226"/>
      <c r="BO7" s="226"/>
      <c r="BP7" s="226"/>
      <c r="BQ7" s="226"/>
      <c r="BR7" s="226"/>
      <c r="BS7" s="226"/>
      <c r="BT7" s="226"/>
      <c r="BU7" s="226"/>
      <c r="BV7" s="226"/>
      <c r="BW7" s="226"/>
      <c r="BX7" s="226"/>
      <c r="BY7" s="226"/>
      <c r="BZ7" s="226"/>
      <c r="CA7" s="226"/>
      <c r="CB7" s="226"/>
      <c r="CC7" s="226"/>
      <c r="CD7" s="226"/>
      <c r="CE7" s="226"/>
      <c r="CF7" s="226"/>
      <c r="CG7" s="226"/>
      <c r="CH7" s="226"/>
      <c r="CI7" s="226"/>
      <c r="CJ7" s="226"/>
      <c r="CK7" s="226"/>
      <c r="CL7" s="226"/>
      <c r="CM7" s="226"/>
      <c r="CN7" s="226"/>
      <c r="CO7" s="226"/>
      <c r="CP7" s="226"/>
      <c r="CQ7" s="226"/>
      <c r="CR7" s="226"/>
      <c r="CS7" s="226"/>
      <c r="CT7" s="226"/>
      <c r="CU7" s="226"/>
      <c r="CV7" s="226"/>
      <c r="CW7" s="226"/>
      <c r="CX7" s="226"/>
      <c r="CY7" s="226"/>
      <c r="CZ7" s="226"/>
      <c r="DA7" s="226"/>
      <c r="DB7" s="226"/>
      <c r="DC7" s="226"/>
      <c r="DD7" s="226"/>
      <c r="DE7" s="226"/>
      <c r="DF7" s="226"/>
      <c r="DG7" s="226"/>
      <c r="DH7" s="226"/>
      <c r="DI7" s="226"/>
      <c r="DJ7" s="226"/>
      <c r="DK7" s="226"/>
      <c r="DL7" s="226"/>
      <c r="DM7" s="226"/>
      <c r="DN7" s="226"/>
      <c r="DO7" s="226"/>
      <c r="DP7" s="226"/>
      <c r="DQ7" s="226"/>
      <c r="DR7" s="226"/>
      <c r="DS7" s="226"/>
      <c r="DT7" s="226"/>
      <c r="DU7" s="226"/>
      <c r="DV7" s="226"/>
      <c r="DW7" s="226"/>
      <c r="DX7" s="226"/>
      <c r="DY7" s="226"/>
      <c r="DZ7" s="226"/>
      <c r="EA7" s="226"/>
      <c r="EB7" s="226"/>
      <c r="EC7" s="226"/>
      <c r="ED7" s="226"/>
      <c r="EE7" s="226"/>
      <c r="EF7" s="226"/>
      <c r="EG7" s="226"/>
      <c r="EH7" s="226"/>
      <c r="EI7" s="226"/>
      <c r="EJ7" s="226"/>
      <c r="EK7" s="226"/>
      <c r="EL7" s="226"/>
      <c r="EM7" s="226"/>
      <c r="EN7" s="226"/>
      <c r="EO7" s="226"/>
      <c r="EP7" s="226"/>
      <c r="EQ7" s="226"/>
      <c r="ER7" s="226"/>
      <c r="ES7" s="226"/>
      <c r="ET7" s="226"/>
      <c r="EU7" s="226"/>
      <c r="EV7" s="226"/>
      <c r="EW7" s="226"/>
      <c r="EX7" s="226"/>
      <c r="EY7" s="226"/>
      <c r="EZ7" s="226"/>
      <c r="FA7" s="226"/>
      <c r="FB7" s="226"/>
      <c r="FC7" s="226"/>
      <c r="FD7" s="226"/>
      <c r="FE7" s="226"/>
      <c r="FF7" s="226"/>
      <c r="FG7" s="226"/>
      <c r="FH7" s="226"/>
      <c r="FI7" s="226"/>
      <c r="FJ7" s="226"/>
      <c r="FK7" s="226"/>
      <c r="FL7" s="226"/>
      <c r="FM7" s="226"/>
      <c r="FN7" s="226"/>
      <c r="FO7" s="226"/>
      <c r="FP7" s="226"/>
      <c r="FQ7" s="226"/>
      <c r="FR7" s="226"/>
      <c r="FS7" s="226"/>
      <c r="FT7" s="226"/>
      <c r="FU7" s="226"/>
      <c r="FV7" s="226"/>
      <c r="FW7" s="226"/>
      <c r="FX7" s="226"/>
      <c r="FY7" s="226"/>
      <c r="FZ7" s="226"/>
      <c r="GA7" s="226"/>
      <c r="GB7" s="226"/>
      <c r="GC7" s="226"/>
      <c r="GD7" s="226"/>
      <c r="GE7" s="226"/>
      <c r="GF7" s="226"/>
      <c r="GG7" s="226"/>
      <c r="GH7" s="226"/>
      <c r="GI7" s="226"/>
      <c r="GJ7" s="226"/>
      <c r="GK7" s="226"/>
      <c r="GL7" s="226"/>
      <c r="GM7" s="226"/>
      <c r="GN7" s="226"/>
      <c r="GO7" s="226"/>
      <c r="GP7" s="226"/>
      <c r="GQ7" s="226"/>
      <c r="GR7" s="226"/>
      <c r="GS7" s="226"/>
      <c r="GT7" s="226"/>
      <c r="GU7" s="226"/>
      <c r="GV7" s="226"/>
      <c r="GW7" s="226"/>
      <c r="GX7" s="226"/>
      <c r="GY7" s="226"/>
      <c r="GZ7" s="226"/>
      <c r="HA7" s="226"/>
      <c r="HB7" s="226"/>
      <c r="HC7" s="226"/>
      <c r="HD7" s="226"/>
      <c r="HE7" s="226"/>
      <c r="HF7" s="226"/>
      <c r="HG7" s="226"/>
      <c r="HH7" s="226"/>
      <c r="HI7" s="226"/>
      <c r="HJ7" s="226"/>
      <c r="HK7" s="226"/>
      <c r="HL7" s="226"/>
      <c r="HM7" s="226"/>
      <c r="HN7" s="226"/>
      <c r="HO7" s="226"/>
      <c r="HP7" s="226"/>
      <c r="HQ7" s="226"/>
      <c r="HR7" s="226"/>
      <c r="HS7" s="226"/>
      <c r="HT7" s="226"/>
      <c r="HU7" s="226"/>
      <c r="HV7" s="226"/>
      <c r="HW7" s="226"/>
      <c r="HX7" s="226"/>
      <c r="HY7" s="226"/>
      <c r="HZ7" s="226"/>
      <c r="IA7" s="226"/>
      <c r="IB7" s="226"/>
      <c r="IC7" s="226"/>
      <c r="ID7" s="226"/>
      <c r="IE7" s="226"/>
      <c r="IF7" s="299"/>
      <c r="IG7" s="299"/>
      <c r="IH7" s="299"/>
      <c r="II7" s="299"/>
      <c r="IJ7" s="299"/>
      <c r="IK7" s="299"/>
      <c r="IL7" s="299"/>
      <c r="IM7" s="299"/>
    </row>
    <row r="8" ht="18" customHeight="1" spans="1:247">
      <c r="A8" s="135"/>
      <c r="B8" s="127"/>
      <c r="C8" s="21" t="s">
        <v>288</v>
      </c>
      <c r="D8" s="280">
        <v>0</v>
      </c>
      <c r="E8" s="280"/>
      <c r="F8" s="284">
        <v>0</v>
      </c>
      <c r="G8" s="285"/>
      <c r="H8" s="256">
        <f t="shared" si="0"/>
        <v>0</v>
      </c>
      <c r="I8" s="290">
        <v>0</v>
      </c>
      <c r="J8" s="291">
        <f t="shared" si="1"/>
        <v>0</v>
      </c>
      <c r="K8" s="292"/>
      <c r="L8" s="294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6"/>
      <c r="AN8" s="226"/>
      <c r="AO8" s="226"/>
      <c r="AP8" s="226"/>
      <c r="AQ8" s="226"/>
      <c r="AR8" s="226"/>
      <c r="AS8" s="226"/>
      <c r="AT8" s="226"/>
      <c r="AU8" s="226"/>
      <c r="AV8" s="226"/>
      <c r="AW8" s="226"/>
      <c r="AX8" s="226"/>
      <c r="AY8" s="226"/>
      <c r="AZ8" s="226"/>
      <c r="BA8" s="226"/>
      <c r="BB8" s="226"/>
      <c r="BC8" s="226"/>
      <c r="BD8" s="226"/>
      <c r="BE8" s="226"/>
      <c r="BF8" s="226"/>
      <c r="BG8" s="226"/>
      <c r="BH8" s="226"/>
      <c r="BI8" s="226"/>
      <c r="BJ8" s="226"/>
      <c r="BK8" s="226"/>
      <c r="BL8" s="226"/>
      <c r="BM8" s="226"/>
      <c r="BN8" s="226"/>
      <c r="BO8" s="226"/>
      <c r="BP8" s="226"/>
      <c r="BQ8" s="226"/>
      <c r="BR8" s="226"/>
      <c r="BS8" s="226"/>
      <c r="BT8" s="226"/>
      <c r="BU8" s="226"/>
      <c r="BV8" s="226"/>
      <c r="BW8" s="226"/>
      <c r="BX8" s="226"/>
      <c r="BY8" s="226"/>
      <c r="BZ8" s="226"/>
      <c r="CA8" s="226"/>
      <c r="CB8" s="226"/>
      <c r="CC8" s="226"/>
      <c r="CD8" s="226"/>
      <c r="CE8" s="226"/>
      <c r="CF8" s="226"/>
      <c r="CG8" s="226"/>
      <c r="CH8" s="226"/>
      <c r="CI8" s="226"/>
      <c r="CJ8" s="226"/>
      <c r="CK8" s="226"/>
      <c r="CL8" s="226"/>
      <c r="CM8" s="226"/>
      <c r="CN8" s="226"/>
      <c r="CO8" s="226"/>
      <c r="CP8" s="226"/>
      <c r="CQ8" s="226"/>
      <c r="CR8" s="226"/>
      <c r="CS8" s="226"/>
      <c r="CT8" s="226"/>
      <c r="CU8" s="226"/>
      <c r="CV8" s="226"/>
      <c r="CW8" s="226"/>
      <c r="CX8" s="226"/>
      <c r="CY8" s="226"/>
      <c r="CZ8" s="226"/>
      <c r="DA8" s="226"/>
      <c r="DB8" s="226"/>
      <c r="DC8" s="226"/>
      <c r="DD8" s="226"/>
      <c r="DE8" s="226"/>
      <c r="DF8" s="226"/>
      <c r="DG8" s="226"/>
      <c r="DH8" s="226"/>
      <c r="DI8" s="226"/>
      <c r="DJ8" s="226"/>
      <c r="DK8" s="226"/>
      <c r="DL8" s="226"/>
      <c r="DM8" s="226"/>
      <c r="DN8" s="226"/>
      <c r="DO8" s="226"/>
      <c r="DP8" s="226"/>
      <c r="DQ8" s="226"/>
      <c r="DR8" s="226"/>
      <c r="DS8" s="226"/>
      <c r="DT8" s="226"/>
      <c r="DU8" s="226"/>
      <c r="DV8" s="226"/>
      <c r="DW8" s="226"/>
      <c r="DX8" s="226"/>
      <c r="DY8" s="226"/>
      <c r="DZ8" s="226"/>
      <c r="EA8" s="226"/>
      <c r="EB8" s="226"/>
      <c r="EC8" s="226"/>
      <c r="ED8" s="226"/>
      <c r="EE8" s="226"/>
      <c r="EF8" s="226"/>
      <c r="EG8" s="226"/>
      <c r="EH8" s="226"/>
      <c r="EI8" s="226"/>
      <c r="EJ8" s="226"/>
      <c r="EK8" s="226"/>
      <c r="EL8" s="226"/>
      <c r="EM8" s="226"/>
      <c r="EN8" s="226"/>
      <c r="EO8" s="226"/>
      <c r="EP8" s="226"/>
      <c r="EQ8" s="226"/>
      <c r="ER8" s="226"/>
      <c r="ES8" s="226"/>
      <c r="ET8" s="226"/>
      <c r="EU8" s="226"/>
      <c r="EV8" s="226"/>
      <c r="EW8" s="226"/>
      <c r="EX8" s="226"/>
      <c r="EY8" s="226"/>
      <c r="EZ8" s="226"/>
      <c r="FA8" s="226"/>
      <c r="FB8" s="226"/>
      <c r="FC8" s="226"/>
      <c r="FD8" s="226"/>
      <c r="FE8" s="226"/>
      <c r="FF8" s="226"/>
      <c r="FG8" s="226"/>
      <c r="FH8" s="226"/>
      <c r="FI8" s="226"/>
      <c r="FJ8" s="226"/>
      <c r="FK8" s="226"/>
      <c r="FL8" s="226"/>
      <c r="FM8" s="226"/>
      <c r="FN8" s="226"/>
      <c r="FO8" s="226"/>
      <c r="FP8" s="226"/>
      <c r="FQ8" s="226"/>
      <c r="FR8" s="226"/>
      <c r="FS8" s="226"/>
      <c r="FT8" s="226"/>
      <c r="FU8" s="226"/>
      <c r="FV8" s="226"/>
      <c r="FW8" s="226"/>
      <c r="FX8" s="226"/>
      <c r="FY8" s="226"/>
      <c r="FZ8" s="226"/>
      <c r="GA8" s="226"/>
      <c r="GB8" s="226"/>
      <c r="GC8" s="226"/>
      <c r="GD8" s="226"/>
      <c r="GE8" s="226"/>
      <c r="GF8" s="226"/>
      <c r="GG8" s="226"/>
      <c r="GH8" s="226"/>
      <c r="GI8" s="226"/>
      <c r="GJ8" s="226"/>
      <c r="GK8" s="226"/>
      <c r="GL8" s="226"/>
      <c r="GM8" s="226"/>
      <c r="GN8" s="226"/>
      <c r="GO8" s="226"/>
      <c r="GP8" s="226"/>
      <c r="GQ8" s="226"/>
      <c r="GR8" s="226"/>
      <c r="GS8" s="226"/>
      <c r="GT8" s="226"/>
      <c r="GU8" s="226"/>
      <c r="GV8" s="226"/>
      <c r="GW8" s="226"/>
      <c r="GX8" s="226"/>
      <c r="GY8" s="226"/>
      <c r="GZ8" s="226"/>
      <c r="HA8" s="226"/>
      <c r="HB8" s="226"/>
      <c r="HC8" s="226"/>
      <c r="HD8" s="226"/>
      <c r="HE8" s="226"/>
      <c r="HF8" s="226"/>
      <c r="HG8" s="226"/>
      <c r="HH8" s="226"/>
      <c r="HI8" s="226"/>
      <c r="HJ8" s="226"/>
      <c r="HK8" s="226"/>
      <c r="HL8" s="226"/>
      <c r="HM8" s="226"/>
      <c r="HN8" s="226"/>
      <c r="HO8" s="226"/>
      <c r="HP8" s="226"/>
      <c r="HQ8" s="226"/>
      <c r="HR8" s="226"/>
      <c r="HS8" s="226"/>
      <c r="HT8" s="226"/>
      <c r="HU8" s="226"/>
      <c r="HV8" s="226"/>
      <c r="HW8" s="226"/>
      <c r="HX8" s="226"/>
      <c r="HY8" s="226"/>
      <c r="HZ8" s="226"/>
      <c r="IA8" s="226"/>
      <c r="IB8" s="226"/>
      <c r="IC8" s="226"/>
      <c r="ID8" s="226"/>
      <c r="IE8" s="226"/>
      <c r="IF8" s="299"/>
      <c r="IG8" s="299"/>
      <c r="IH8" s="299"/>
      <c r="II8" s="299"/>
      <c r="IJ8" s="299"/>
      <c r="IK8" s="299"/>
      <c r="IL8" s="299"/>
      <c r="IM8" s="299"/>
    </row>
    <row r="9" ht="18" customHeight="1" spans="1:247">
      <c r="A9" s="135"/>
      <c r="B9" s="127"/>
      <c r="C9" s="21" t="s">
        <v>22</v>
      </c>
      <c r="D9" s="280">
        <v>0</v>
      </c>
      <c r="E9" s="280"/>
      <c r="F9" s="284">
        <v>0</v>
      </c>
      <c r="G9" s="285"/>
      <c r="H9" s="256">
        <f t="shared" si="0"/>
        <v>0</v>
      </c>
      <c r="I9" s="290">
        <f>'平衡表（全厂）'!D10</f>
        <v>0</v>
      </c>
      <c r="J9" s="291">
        <f t="shared" si="1"/>
        <v>0</v>
      </c>
      <c r="K9" s="292" t="s">
        <v>287</v>
      </c>
      <c r="L9" s="294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6"/>
      <c r="BK9" s="226"/>
      <c r="BL9" s="226"/>
      <c r="BM9" s="226"/>
      <c r="BN9" s="226"/>
      <c r="BO9" s="226"/>
      <c r="BP9" s="226"/>
      <c r="BQ9" s="226"/>
      <c r="BR9" s="226"/>
      <c r="BS9" s="226"/>
      <c r="BT9" s="226"/>
      <c r="BU9" s="226"/>
      <c r="BV9" s="226"/>
      <c r="BW9" s="226"/>
      <c r="BX9" s="226"/>
      <c r="BY9" s="226"/>
      <c r="BZ9" s="226"/>
      <c r="CA9" s="226"/>
      <c r="CB9" s="226"/>
      <c r="CC9" s="226"/>
      <c r="CD9" s="226"/>
      <c r="CE9" s="226"/>
      <c r="CF9" s="226"/>
      <c r="CG9" s="226"/>
      <c r="CH9" s="226"/>
      <c r="CI9" s="226"/>
      <c r="CJ9" s="226"/>
      <c r="CK9" s="226"/>
      <c r="CL9" s="226"/>
      <c r="CM9" s="226"/>
      <c r="CN9" s="226"/>
      <c r="CO9" s="226"/>
      <c r="CP9" s="226"/>
      <c r="CQ9" s="226"/>
      <c r="CR9" s="226"/>
      <c r="CS9" s="226"/>
      <c r="CT9" s="226"/>
      <c r="CU9" s="226"/>
      <c r="CV9" s="226"/>
      <c r="CW9" s="226"/>
      <c r="CX9" s="226"/>
      <c r="CY9" s="226"/>
      <c r="CZ9" s="226"/>
      <c r="DA9" s="226"/>
      <c r="DB9" s="226"/>
      <c r="DC9" s="226"/>
      <c r="DD9" s="226"/>
      <c r="DE9" s="226"/>
      <c r="DF9" s="226"/>
      <c r="DG9" s="226"/>
      <c r="DH9" s="226"/>
      <c r="DI9" s="226"/>
      <c r="DJ9" s="226"/>
      <c r="DK9" s="226"/>
      <c r="DL9" s="226"/>
      <c r="DM9" s="226"/>
      <c r="DN9" s="226"/>
      <c r="DO9" s="226"/>
      <c r="DP9" s="226"/>
      <c r="DQ9" s="226"/>
      <c r="DR9" s="226"/>
      <c r="DS9" s="226"/>
      <c r="DT9" s="226"/>
      <c r="DU9" s="226"/>
      <c r="DV9" s="226"/>
      <c r="DW9" s="226"/>
      <c r="DX9" s="226"/>
      <c r="DY9" s="226"/>
      <c r="DZ9" s="226"/>
      <c r="EA9" s="226"/>
      <c r="EB9" s="226"/>
      <c r="EC9" s="226"/>
      <c r="ED9" s="226"/>
      <c r="EE9" s="226"/>
      <c r="EF9" s="226"/>
      <c r="EG9" s="226"/>
      <c r="EH9" s="226"/>
      <c r="EI9" s="226"/>
      <c r="EJ9" s="226"/>
      <c r="EK9" s="226"/>
      <c r="EL9" s="226"/>
      <c r="EM9" s="226"/>
      <c r="EN9" s="226"/>
      <c r="EO9" s="226"/>
      <c r="EP9" s="226"/>
      <c r="EQ9" s="226"/>
      <c r="ER9" s="226"/>
      <c r="ES9" s="226"/>
      <c r="ET9" s="226"/>
      <c r="EU9" s="226"/>
      <c r="EV9" s="226"/>
      <c r="EW9" s="226"/>
      <c r="EX9" s="226"/>
      <c r="EY9" s="226"/>
      <c r="EZ9" s="226"/>
      <c r="FA9" s="226"/>
      <c r="FB9" s="226"/>
      <c r="FC9" s="226"/>
      <c r="FD9" s="226"/>
      <c r="FE9" s="226"/>
      <c r="FF9" s="226"/>
      <c r="FG9" s="226"/>
      <c r="FH9" s="226"/>
      <c r="FI9" s="226"/>
      <c r="FJ9" s="226"/>
      <c r="FK9" s="226"/>
      <c r="FL9" s="226"/>
      <c r="FM9" s="226"/>
      <c r="FN9" s="226"/>
      <c r="FO9" s="226"/>
      <c r="FP9" s="226"/>
      <c r="FQ9" s="226"/>
      <c r="FR9" s="226"/>
      <c r="FS9" s="226"/>
      <c r="FT9" s="226"/>
      <c r="FU9" s="226"/>
      <c r="FV9" s="226"/>
      <c r="FW9" s="226"/>
      <c r="FX9" s="226"/>
      <c r="FY9" s="226"/>
      <c r="FZ9" s="226"/>
      <c r="GA9" s="226"/>
      <c r="GB9" s="226"/>
      <c r="GC9" s="226"/>
      <c r="GD9" s="226"/>
      <c r="GE9" s="226"/>
      <c r="GF9" s="226"/>
      <c r="GG9" s="226"/>
      <c r="GH9" s="226"/>
      <c r="GI9" s="226"/>
      <c r="GJ9" s="226"/>
      <c r="GK9" s="226"/>
      <c r="GL9" s="226"/>
      <c r="GM9" s="226"/>
      <c r="GN9" s="226"/>
      <c r="GO9" s="226"/>
      <c r="GP9" s="226"/>
      <c r="GQ9" s="226"/>
      <c r="GR9" s="226"/>
      <c r="GS9" s="226"/>
      <c r="GT9" s="226"/>
      <c r="GU9" s="226"/>
      <c r="GV9" s="226"/>
      <c r="GW9" s="226"/>
      <c r="GX9" s="226"/>
      <c r="GY9" s="226"/>
      <c r="GZ9" s="226"/>
      <c r="HA9" s="226"/>
      <c r="HB9" s="226"/>
      <c r="HC9" s="226"/>
      <c r="HD9" s="226"/>
      <c r="HE9" s="226"/>
      <c r="HF9" s="226"/>
      <c r="HG9" s="226"/>
      <c r="HH9" s="226"/>
      <c r="HI9" s="226"/>
      <c r="HJ9" s="226"/>
      <c r="HK9" s="226"/>
      <c r="HL9" s="226"/>
      <c r="HM9" s="226"/>
      <c r="HN9" s="226"/>
      <c r="HO9" s="226"/>
      <c r="HP9" s="226"/>
      <c r="HQ9" s="226"/>
      <c r="HR9" s="226"/>
      <c r="HS9" s="226"/>
      <c r="HT9" s="226"/>
      <c r="HU9" s="226"/>
      <c r="HV9" s="226"/>
      <c r="HW9" s="226"/>
      <c r="HX9" s="226"/>
      <c r="HY9" s="226"/>
      <c r="HZ9" s="226"/>
      <c r="IA9" s="226"/>
      <c r="IB9" s="226"/>
      <c r="IC9" s="226"/>
      <c r="ID9" s="226"/>
      <c r="IE9" s="226"/>
      <c r="IF9" s="299"/>
      <c r="IG9" s="299"/>
      <c r="IH9" s="299"/>
      <c r="II9" s="299"/>
      <c r="IJ9" s="299"/>
      <c r="IK9" s="299"/>
      <c r="IL9" s="299"/>
      <c r="IM9" s="299"/>
    </row>
    <row r="10" ht="18" customHeight="1" spans="1:247">
      <c r="A10" s="135"/>
      <c r="B10" s="127"/>
      <c r="C10" s="21" t="s">
        <v>85</v>
      </c>
      <c r="D10" s="280">
        <v>0</v>
      </c>
      <c r="E10" s="280"/>
      <c r="F10" s="284">
        <v>0.56</v>
      </c>
      <c r="G10" s="285"/>
      <c r="H10" s="256">
        <f t="shared" si="0"/>
        <v>0.56</v>
      </c>
      <c r="I10" s="290">
        <v>0</v>
      </c>
      <c r="J10" s="291">
        <f t="shared" si="1"/>
        <v>0</v>
      </c>
      <c r="K10" s="292"/>
      <c r="L10" s="294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26"/>
      <c r="AL10" s="226"/>
      <c r="AM10" s="226"/>
      <c r="AN10" s="226"/>
      <c r="AO10" s="226"/>
      <c r="AP10" s="226"/>
      <c r="AQ10" s="226"/>
      <c r="AR10" s="226"/>
      <c r="AS10" s="226"/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  <c r="EN10" s="226"/>
      <c r="EO10" s="226"/>
      <c r="EP10" s="226"/>
      <c r="EQ10" s="226"/>
      <c r="ER10" s="226"/>
      <c r="ES10" s="226"/>
      <c r="ET10" s="226"/>
      <c r="EU10" s="226"/>
      <c r="EV10" s="226"/>
      <c r="EW10" s="226"/>
      <c r="EX10" s="226"/>
      <c r="EY10" s="226"/>
      <c r="EZ10" s="226"/>
      <c r="FA10" s="226"/>
      <c r="FB10" s="226"/>
      <c r="FC10" s="226"/>
      <c r="FD10" s="226"/>
      <c r="FE10" s="226"/>
      <c r="FF10" s="226"/>
      <c r="FG10" s="226"/>
      <c r="FH10" s="226"/>
      <c r="FI10" s="226"/>
      <c r="FJ10" s="226"/>
      <c r="FK10" s="226"/>
      <c r="FL10" s="226"/>
      <c r="FM10" s="226"/>
      <c r="FN10" s="226"/>
      <c r="FO10" s="226"/>
      <c r="FP10" s="226"/>
      <c r="FQ10" s="226"/>
      <c r="FR10" s="226"/>
      <c r="FS10" s="226"/>
      <c r="FT10" s="226"/>
      <c r="FU10" s="226"/>
      <c r="FV10" s="226"/>
      <c r="FW10" s="226"/>
      <c r="FX10" s="226"/>
      <c r="FY10" s="226"/>
      <c r="FZ10" s="226"/>
      <c r="GA10" s="226"/>
      <c r="GB10" s="226"/>
      <c r="GC10" s="226"/>
      <c r="GD10" s="226"/>
      <c r="GE10" s="226"/>
      <c r="GF10" s="226"/>
      <c r="GG10" s="226"/>
      <c r="GH10" s="226"/>
      <c r="GI10" s="226"/>
      <c r="GJ10" s="226"/>
      <c r="GK10" s="226"/>
      <c r="GL10" s="226"/>
      <c r="GM10" s="226"/>
      <c r="GN10" s="226"/>
      <c r="GO10" s="226"/>
      <c r="GP10" s="226"/>
      <c r="GQ10" s="226"/>
      <c r="GR10" s="226"/>
      <c r="GS10" s="226"/>
      <c r="GT10" s="226"/>
      <c r="GU10" s="226"/>
      <c r="GV10" s="226"/>
      <c r="GW10" s="226"/>
      <c r="GX10" s="226"/>
      <c r="GY10" s="226"/>
      <c r="GZ10" s="226"/>
      <c r="HA10" s="226"/>
      <c r="HB10" s="226"/>
      <c r="HC10" s="226"/>
      <c r="HD10" s="226"/>
      <c r="HE10" s="226"/>
      <c r="HF10" s="226"/>
      <c r="HG10" s="226"/>
      <c r="HH10" s="226"/>
      <c r="HI10" s="226"/>
      <c r="HJ10" s="226"/>
      <c r="HK10" s="226"/>
      <c r="HL10" s="226"/>
      <c r="HM10" s="226"/>
      <c r="HN10" s="226"/>
      <c r="HO10" s="226"/>
      <c r="HP10" s="226"/>
      <c r="HQ10" s="226"/>
      <c r="HR10" s="226"/>
      <c r="HS10" s="226"/>
      <c r="HT10" s="226"/>
      <c r="HU10" s="226"/>
      <c r="HV10" s="226"/>
      <c r="HW10" s="226"/>
      <c r="HX10" s="226"/>
      <c r="HY10" s="226"/>
      <c r="HZ10" s="226"/>
      <c r="IA10" s="226"/>
      <c r="IB10" s="226"/>
      <c r="IC10" s="226"/>
      <c r="ID10" s="226"/>
      <c r="IE10" s="226"/>
      <c r="IF10" s="299"/>
      <c r="IG10" s="299"/>
      <c r="IH10" s="299"/>
      <c r="II10" s="299"/>
      <c r="IJ10" s="299"/>
      <c r="IK10" s="299"/>
      <c r="IL10" s="299"/>
      <c r="IM10" s="299"/>
    </row>
    <row r="11" ht="18" customHeight="1" spans="1:247">
      <c r="A11" s="135"/>
      <c r="B11" s="135" t="s">
        <v>23</v>
      </c>
      <c r="C11" s="21" t="s">
        <v>289</v>
      </c>
      <c r="D11" s="280">
        <v>600</v>
      </c>
      <c r="E11" s="285"/>
      <c r="F11" s="285">
        <f>-G57</f>
        <v>4986.81</v>
      </c>
      <c r="G11" s="285"/>
      <c r="H11" s="256">
        <f t="shared" si="0"/>
        <v>3850.81</v>
      </c>
      <c r="I11" s="290">
        <f>'平衡表（全厂）'!D11</f>
        <v>1736</v>
      </c>
      <c r="J11" s="291">
        <f t="shared" si="1"/>
        <v>0</v>
      </c>
      <c r="K11" s="292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226"/>
      <c r="AI11" s="226"/>
      <c r="AJ11" s="226"/>
      <c r="AK11" s="226"/>
      <c r="AL11" s="226"/>
      <c r="AM11" s="226"/>
      <c r="AN11" s="226"/>
      <c r="AO11" s="226"/>
      <c r="AP11" s="226"/>
      <c r="AQ11" s="226"/>
      <c r="AR11" s="226"/>
      <c r="AS11" s="226"/>
      <c r="AT11" s="226"/>
      <c r="AU11" s="226"/>
      <c r="AV11" s="226"/>
      <c r="AW11" s="226"/>
      <c r="AX11" s="226"/>
      <c r="AY11" s="226"/>
      <c r="AZ11" s="226"/>
      <c r="BA11" s="226"/>
      <c r="BB11" s="226"/>
      <c r="BC11" s="226"/>
      <c r="BD11" s="226"/>
      <c r="BE11" s="226"/>
      <c r="BF11" s="226"/>
      <c r="BG11" s="226"/>
      <c r="BH11" s="226"/>
      <c r="BI11" s="226"/>
      <c r="BJ11" s="226"/>
      <c r="BK11" s="226"/>
      <c r="BL11" s="226"/>
      <c r="BM11" s="226"/>
      <c r="BN11" s="226"/>
      <c r="BO11" s="226"/>
      <c r="BP11" s="226"/>
      <c r="BQ11" s="226"/>
      <c r="BR11" s="226"/>
      <c r="BS11" s="226"/>
      <c r="BT11" s="226"/>
      <c r="BU11" s="226"/>
      <c r="BV11" s="226"/>
      <c r="BW11" s="226"/>
      <c r="BX11" s="226"/>
      <c r="BY11" s="226"/>
      <c r="BZ11" s="226"/>
      <c r="CA11" s="226"/>
      <c r="CB11" s="226"/>
      <c r="CC11" s="226"/>
      <c r="CD11" s="226"/>
      <c r="CE11" s="226"/>
      <c r="CF11" s="226"/>
      <c r="CG11" s="226"/>
      <c r="CH11" s="226"/>
      <c r="CI11" s="226"/>
      <c r="CJ11" s="226"/>
      <c r="CK11" s="226"/>
      <c r="CL11" s="226"/>
      <c r="CM11" s="226"/>
      <c r="CN11" s="226"/>
      <c r="CO11" s="226"/>
      <c r="CP11" s="226"/>
      <c r="CQ11" s="226"/>
      <c r="CR11" s="226"/>
      <c r="CS11" s="226"/>
      <c r="CT11" s="226"/>
      <c r="CU11" s="226"/>
      <c r="CV11" s="226"/>
      <c r="CW11" s="226"/>
      <c r="CX11" s="226"/>
      <c r="CY11" s="226"/>
      <c r="CZ11" s="226"/>
      <c r="DA11" s="226"/>
      <c r="DB11" s="226"/>
      <c r="DC11" s="226"/>
      <c r="DD11" s="226"/>
      <c r="DE11" s="226"/>
      <c r="DF11" s="226"/>
      <c r="DG11" s="226"/>
      <c r="DH11" s="226"/>
      <c r="DI11" s="226"/>
      <c r="DJ11" s="226"/>
      <c r="DK11" s="226"/>
      <c r="DL11" s="226"/>
      <c r="DM11" s="226"/>
      <c r="DN11" s="226"/>
      <c r="DO11" s="226"/>
      <c r="DP11" s="226"/>
      <c r="DQ11" s="226"/>
      <c r="DR11" s="226"/>
      <c r="DS11" s="226"/>
      <c r="DT11" s="226"/>
      <c r="DU11" s="226"/>
      <c r="DV11" s="226"/>
      <c r="DW11" s="226"/>
      <c r="DX11" s="226"/>
      <c r="DY11" s="226"/>
      <c r="DZ11" s="226"/>
      <c r="EA11" s="226"/>
      <c r="EB11" s="226"/>
      <c r="EC11" s="226"/>
      <c r="ED11" s="226"/>
      <c r="EE11" s="226"/>
      <c r="EF11" s="226"/>
      <c r="EG11" s="226"/>
      <c r="EH11" s="226"/>
      <c r="EI11" s="226"/>
      <c r="EJ11" s="226"/>
      <c r="EK11" s="226"/>
      <c r="EL11" s="226"/>
      <c r="EM11" s="226"/>
      <c r="EN11" s="226"/>
      <c r="EO11" s="226"/>
      <c r="EP11" s="226"/>
      <c r="EQ11" s="226"/>
      <c r="ER11" s="226"/>
      <c r="ES11" s="226"/>
      <c r="ET11" s="226"/>
      <c r="EU11" s="226"/>
      <c r="EV11" s="226"/>
      <c r="EW11" s="226"/>
      <c r="EX11" s="226"/>
      <c r="EY11" s="226"/>
      <c r="EZ11" s="226"/>
      <c r="FA11" s="226"/>
      <c r="FB11" s="226"/>
      <c r="FC11" s="226"/>
      <c r="FD11" s="226"/>
      <c r="FE11" s="226"/>
      <c r="FF11" s="226"/>
      <c r="FG11" s="226"/>
      <c r="FH11" s="226"/>
      <c r="FI11" s="226"/>
      <c r="FJ11" s="226"/>
      <c r="FK11" s="226"/>
      <c r="FL11" s="226"/>
      <c r="FM11" s="226"/>
      <c r="FN11" s="226"/>
      <c r="FO11" s="226"/>
      <c r="FP11" s="226"/>
      <c r="FQ11" s="226"/>
      <c r="FR11" s="226"/>
      <c r="FS11" s="226"/>
      <c r="FT11" s="226"/>
      <c r="FU11" s="226"/>
      <c r="FV11" s="226"/>
      <c r="FW11" s="226"/>
      <c r="FX11" s="226"/>
      <c r="FY11" s="226"/>
      <c r="FZ11" s="226"/>
      <c r="GA11" s="226"/>
      <c r="GB11" s="226"/>
      <c r="GC11" s="226"/>
      <c r="GD11" s="226"/>
      <c r="GE11" s="226"/>
      <c r="GF11" s="226"/>
      <c r="GG11" s="226"/>
      <c r="GH11" s="226"/>
      <c r="GI11" s="226"/>
      <c r="GJ11" s="226"/>
      <c r="GK11" s="226"/>
      <c r="GL11" s="226"/>
      <c r="GM11" s="226"/>
      <c r="GN11" s="226"/>
      <c r="GO11" s="226"/>
      <c r="GP11" s="226"/>
      <c r="GQ11" s="226"/>
      <c r="GR11" s="226"/>
      <c r="GS11" s="226"/>
      <c r="GT11" s="226"/>
      <c r="GU11" s="226"/>
      <c r="GV11" s="226"/>
      <c r="GW11" s="226"/>
      <c r="GX11" s="226"/>
      <c r="GY11" s="226"/>
      <c r="GZ11" s="226"/>
      <c r="HA11" s="226"/>
      <c r="HB11" s="226"/>
      <c r="HC11" s="226"/>
      <c r="HD11" s="226"/>
      <c r="HE11" s="226"/>
      <c r="HF11" s="226"/>
      <c r="HG11" s="226"/>
      <c r="HH11" s="226"/>
      <c r="HI11" s="226"/>
      <c r="HJ11" s="226"/>
      <c r="HK11" s="226"/>
      <c r="HL11" s="226"/>
      <c r="HM11" s="226"/>
      <c r="HN11" s="226"/>
      <c r="HO11" s="226"/>
      <c r="HP11" s="226"/>
      <c r="HQ11" s="226"/>
      <c r="HR11" s="226"/>
      <c r="HS11" s="226"/>
      <c r="HT11" s="226"/>
      <c r="HU11" s="226"/>
      <c r="HV11" s="226"/>
      <c r="HW11" s="226"/>
      <c r="HX11" s="226"/>
      <c r="HY11" s="226"/>
      <c r="HZ11" s="226"/>
      <c r="IA11" s="226"/>
      <c r="IB11" s="226"/>
      <c r="IC11" s="226"/>
      <c r="ID11" s="226"/>
      <c r="IE11" s="226"/>
      <c r="IF11" s="299"/>
      <c r="IG11" s="299"/>
      <c r="IH11" s="299"/>
      <c r="II11" s="299"/>
      <c r="IJ11" s="299"/>
      <c r="IK11" s="299"/>
      <c r="IL11" s="299"/>
      <c r="IM11" s="299"/>
    </row>
    <row r="12" ht="18" customHeight="1" spans="1:247">
      <c r="A12" s="135"/>
      <c r="B12" s="135"/>
      <c r="C12" s="281" t="s">
        <v>25</v>
      </c>
      <c r="D12" s="280">
        <v>356.4</v>
      </c>
      <c r="E12" s="285"/>
      <c r="F12" s="285">
        <v>7.92</v>
      </c>
      <c r="G12" s="285"/>
      <c r="H12" s="256">
        <f t="shared" si="0"/>
        <v>-50</v>
      </c>
      <c r="I12" s="290">
        <f>'平衡表（全厂）'!D12</f>
        <v>414.32</v>
      </c>
      <c r="J12" s="291">
        <f t="shared" ref="J11:J40" si="2">I12-(D12+E12+F12+G12-H12)</f>
        <v>0</v>
      </c>
      <c r="K12" s="292"/>
      <c r="L12" s="226"/>
      <c r="M12" s="16"/>
      <c r="N12" s="1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226"/>
      <c r="AO12" s="226"/>
      <c r="AP12" s="226"/>
      <c r="AQ12" s="226"/>
      <c r="AR12" s="226"/>
      <c r="AS12" s="226"/>
      <c r="AT12" s="226"/>
      <c r="AU12" s="226"/>
      <c r="AV12" s="226"/>
      <c r="AW12" s="226"/>
      <c r="AX12" s="226"/>
      <c r="AY12" s="226"/>
      <c r="AZ12" s="226"/>
      <c r="BA12" s="226"/>
      <c r="BB12" s="226"/>
      <c r="BC12" s="226"/>
      <c r="BD12" s="226"/>
      <c r="BE12" s="226"/>
      <c r="BF12" s="226"/>
      <c r="BG12" s="226"/>
      <c r="BH12" s="226"/>
      <c r="BI12" s="226"/>
      <c r="BJ12" s="226"/>
      <c r="BK12" s="226"/>
      <c r="BL12" s="226"/>
      <c r="BM12" s="226"/>
      <c r="BN12" s="226"/>
      <c r="BO12" s="226"/>
      <c r="BP12" s="226"/>
      <c r="BQ12" s="226"/>
      <c r="BR12" s="226"/>
      <c r="BS12" s="226"/>
      <c r="BT12" s="226"/>
      <c r="BU12" s="226"/>
      <c r="BV12" s="226"/>
      <c r="BW12" s="226"/>
      <c r="BX12" s="226"/>
      <c r="BY12" s="226"/>
      <c r="BZ12" s="226"/>
      <c r="CA12" s="226"/>
      <c r="CB12" s="226"/>
      <c r="CC12" s="226"/>
      <c r="CD12" s="226"/>
      <c r="CE12" s="226"/>
      <c r="CF12" s="226"/>
      <c r="CG12" s="226"/>
      <c r="CH12" s="226"/>
      <c r="CI12" s="226"/>
      <c r="CJ12" s="226"/>
      <c r="CK12" s="226"/>
      <c r="CL12" s="226"/>
      <c r="CM12" s="226"/>
      <c r="CN12" s="226"/>
      <c r="CO12" s="226"/>
      <c r="CP12" s="226"/>
      <c r="CQ12" s="226"/>
      <c r="CR12" s="226"/>
      <c r="CS12" s="226"/>
      <c r="CT12" s="226"/>
      <c r="CU12" s="226"/>
      <c r="CV12" s="226"/>
      <c r="CW12" s="226"/>
      <c r="CX12" s="226"/>
      <c r="CY12" s="226"/>
      <c r="CZ12" s="226"/>
      <c r="DA12" s="226"/>
      <c r="DB12" s="226"/>
      <c r="DC12" s="226"/>
      <c r="DD12" s="226"/>
      <c r="DE12" s="226"/>
      <c r="DF12" s="226"/>
      <c r="DG12" s="226"/>
      <c r="DH12" s="226"/>
      <c r="DI12" s="226"/>
      <c r="DJ12" s="226"/>
      <c r="DK12" s="226"/>
      <c r="DL12" s="226"/>
      <c r="DM12" s="226"/>
      <c r="DN12" s="226"/>
      <c r="DO12" s="226"/>
      <c r="DP12" s="226"/>
      <c r="DQ12" s="226"/>
      <c r="DR12" s="226"/>
      <c r="DS12" s="226"/>
      <c r="DT12" s="226"/>
      <c r="DU12" s="226"/>
      <c r="DV12" s="226"/>
      <c r="DW12" s="226"/>
      <c r="DX12" s="226"/>
      <c r="DY12" s="226"/>
      <c r="DZ12" s="226"/>
      <c r="EA12" s="226"/>
      <c r="EB12" s="226"/>
      <c r="EC12" s="226"/>
      <c r="ED12" s="226"/>
      <c r="EE12" s="226"/>
      <c r="EF12" s="226"/>
      <c r="EG12" s="226"/>
      <c r="EH12" s="226"/>
      <c r="EI12" s="226"/>
      <c r="EJ12" s="226"/>
      <c r="EK12" s="226"/>
      <c r="EL12" s="226"/>
      <c r="EM12" s="226"/>
      <c r="EN12" s="226"/>
      <c r="EO12" s="226"/>
      <c r="EP12" s="226"/>
      <c r="EQ12" s="226"/>
      <c r="ER12" s="226"/>
      <c r="ES12" s="226"/>
      <c r="ET12" s="226"/>
      <c r="EU12" s="226"/>
      <c r="EV12" s="226"/>
      <c r="EW12" s="226"/>
      <c r="EX12" s="226"/>
      <c r="EY12" s="226"/>
      <c r="EZ12" s="226"/>
      <c r="FA12" s="226"/>
      <c r="FB12" s="226"/>
      <c r="FC12" s="226"/>
      <c r="FD12" s="226"/>
      <c r="FE12" s="226"/>
      <c r="FF12" s="226"/>
      <c r="FG12" s="226"/>
      <c r="FH12" s="226"/>
      <c r="FI12" s="226"/>
      <c r="FJ12" s="226"/>
      <c r="FK12" s="226"/>
      <c r="FL12" s="226"/>
      <c r="FM12" s="226"/>
      <c r="FN12" s="226"/>
      <c r="FO12" s="226"/>
      <c r="FP12" s="226"/>
      <c r="FQ12" s="226"/>
      <c r="FR12" s="226"/>
      <c r="FS12" s="226"/>
      <c r="FT12" s="226"/>
      <c r="FU12" s="226"/>
      <c r="FV12" s="226"/>
      <c r="FW12" s="226"/>
      <c r="FX12" s="226"/>
      <c r="FY12" s="226"/>
      <c r="FZ12" s="226"/>
      <c r="GA12" s="226"/>
      <c r="GB12" s="226"/>
      <c r="GC12" s="226"/>
      <c r="GD12" s="226"/>
      <c r="GE12" s="226"/>
      <c r="GF12" s="226"/>
      <c r="GG12" s="226"/>
      <c r="GH12" s="226"/>
      <c r="GI12" s="226"/>
      <c r="GJ12" s="226"/>
      <c r="GK12" s="226"/>
      <c r="GL12" s="226"/>
      <c r="GM12" s="226"/>
      <c r="GN12" s="226"/>
      <c r="GO12" s="226"/>
      <c r="GP12" s="226"/>
      <c r="GQ12" s="226"/>
      <c r="GR12" s="226"/>
      <c r="GS12" s="226"/>
      <c r="GT12" s="226"/>
      <c r="GU12" s="226"/>
      <c r="GV12" s="226"/>
      <c r="GW12" s="226"/>
      <c r="GX12" s="226"/>
      <c r="GY12" s="226"/>
      <c r="GZ12" s="226"/>
      <c r="HA12" s="226"/>
      <c r="HB12" s="226"/>
      <c r="HC12" s="226"/>
      <c r="HD12" s="226"/>
      <c r="HE12" s="226"/>
      <c r="HF12" s="226"/>
      <c r="HG12" s="226"/>
      <c r="HH12" s="226"/>
      <c r="HI12" s="226"/>
      <c r="HJ12" s="226"/>
      <c r="HK12" s="226"/>
      <c r="HL12" s="226"/>
      <c r="HM12" s="226"/>
      <c r="HN12" s="226"/>
      <c r="HO12" s="226"/>
      <c r="HP12" s="226"/>
      <c r="HQ12" s="226"/>
      <c r="HR12" s="226"/>
      <c r="HS12" s="226"/>
      <c r="HT12" s="226"/>
      <c r="HU12" s="226"/>
      <c r="HV12" s="226"/>
      <c r="HW12" s="226"/>
      <c r="HX12" s="226"/>
      <c r="HY12" s="226"/>
      <c r="HZ12" s="226"/>
      <c r="IA12" s="226"/>
      <c r="IB12" s="226"/>
      <c r="IC12" s="226"/>
      <c r="ID12" s="226"/>
      <c r="IE12" s="226"/>
      <c r="IF12" s="299"/>
      <c r="IG12" s="299"/>
      <c r="IH12" s="299"/>
      <c r="II12" s="299"/>
      <c r="IJ12" s="299"/>
      <c r="IK12" s="299"/>
      <c r="IL12" s="299"/>
      <c r="IM12" s="299"/>
    </row>
    <row r="13" ht="18" customHeight="1" spans="1:247">
      <c r="A13" s="135"/>
      <c r="B13" s="135"/>
      <c r="C13" s="281" t="s">
        <v>26</v>
      </c>
      <c r="D13" s="281">
        <v>209.8</v>
      </c>
      <c r="E13" s="280"/>
      <c r="F13" s="84">
        <v>0</v>
      </c>
      <c r="G13" s="281"/>
      <c r="H13" s="256">
        <f t="shared" si="0"/>
        <v>2.89</v>
      </c>
      <c r="I13" s="290">
        <f>'平衡表（全厂）'!D13</f>
        <v>206.91</v>
      </c>
      <c r="J13" s="291">
        <f t="shared" si="2"/>
        <v>0</v>
      </c>
      <c r="K13" s="292"/>
      <c r="L13" s="226"/>
      <c r="M13" s="16"/>
      <c r="N13" s="1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226"/>
      <c r="BN13" s="226"/>
      <c r="BO13" s="226"/>
      <c r="BP13" s="226"/>
      <c r="BQ13" s="226"/>
      <c r="BR13" s="226"/>
      <c r="BS13" s="226"/>
      <c r="BT13" s="226"/>
      <c r="BU13" s="226"/>
      <c r="BV13" s="226"/>
      <c r="BW13" s="226"/>
      <c r="BX13" s="226"/>
      <c r="BY13" s="226"/>
      <c r="BZ13" s="226"/>
      <c r="CA13" s="226"/>
      <c r="CB13" s="226"/>
      <c r="CC13" s="226"/>
      <c r="CD13" s="226"/>
      <c r="CE13" s="226"/>
      <c r="CF13" s="226"/>
      <c r="CG13" s="226"/>
      <c r="CH13" s="226"/>
      <c r="CI13" s="226"/>
      <c r="CJ13" s="226"/>
      <c r="CK13" s="226"/>
      <c r="CL13" s="226"/>
      <c r="CM13" s="226"/>
      <c r="CN13" s="226"/>
      <c r="CO13" s="226"/>
      <c r="CP13" s="226"/>
      <c r="CQ13" s="226"/>
      <c r="CR13" s="226"/>
      <c r="CS13" s="226"/>
      <c r="CT13" s="226"/>
      <c r="CU13" s="226"/>
      <c r="CV13" s="226"/>
      <c r="CW13" s="226"/>
      <c r="CX13" s="226"/>
      <c r="CY13" s="226"/>
      <c r="CZ13" s="226"/>
      <c r="DA13" s="226"/>
      <c r="DB13" s="226"/>
      <c r="DC13" s="226"/>
      <c r="DD13" s="226"/>
      <c r="DE13" s="226"/>
      <c r="DF13" s="226"/>
      <c r="DG13" s="226"/>
      <c r="DH13" s="226"/>
      <c r="DI13" s="226"/>
      <c r="DJ13" s="226"/>
      <c r="DK13" s="226"/>
      <c r="DL13" s="226"/>
      <c r="DM13" s="226"/>
      <c r="DN13" s="226"/>
      <c r="DO13" s="226"/>
      <c r="DP13" s="226"/>
      <c r="DQ13" s="226"/>
      <c r="DR13" s="226"/>
      <c r="DS13" s="226"/>
      <c r="DT13" s="226"/>
      <c r="DU13" s="226"/>
      <c r="DV13" s="226"/>
      <c r="DW13" s="226"/>
      <c r="DX13" s="226"/>
      <c r="DY13" s="226"/>
      <c r="DZ13" s="226"/>
      <c r="EA13" s="226"/>
      <c r="EB13" s="226"/>
      <c r="EC13" s="226"/>
      <c r="ED13" s="226"/>
      <c r="EE13" s="226"/>
      <c r="EF13" s="226"/>
      <c r="EG13" s="226"/>
      <c r="EH13" s="226"/>
      <c r="EI13" s="226"/>
      <c r="EJ13" s="226"/>
      <c r="EK13" s="226"/>
      <c r="EL13" s="226"/>
      <c r="EM13" s="226"/>
      <c r="EN13" s="226"/>
      <c r="EO13" s="226"/>
      <c r="EP13" s="226"/>
      <c r="EQ13" s="226"/>
      <c r="ER13" s="226"/>
      <c r="ES13" s="226"/>
      <c r="ET13" s="226"/>
      <c r="EU13" s="226"/>
      <c r="EV13" s="226"/>
      <c r="EW13" s="226"/>
      <c r="EX13" s="226"/>
      <c r="EY13" s="226"/>
      <c r="EZ13" s="226"/>
      <c r="FA13" s="226"/>
      <c r="FB13" s="226"/>
      <c r="FC13" s="226"/>
      <c r="FD13" s="226"/>
      <c r="FE13" s="226"/>
      <c r="FF13" s="226"/>
      <c r="FG13" s="226"/>
      <c r="FH13" s="226"/>
      <c r="FI13" s="226"/>
      <c r="FJ13" s="226"/>
      <c r="FK13" s="226"/>
      <c r="FL13" s="226"/>
      <c r="FM13" s="226"/>
      <c r="FN13" s="226"/>
      <c r="FO13" s="226"/>
      <c r="FP13" s="226"/>
      <c r="FQ13" s="226"/>
      <c r="FR13" s="226"/>
      <c r="FS13" s="226"/>
      <c r="FT13" s="226"/>
      <c r="FU13" s="226"/>
      <c r="FV13" s="226"/>
      <c r="FW13" s="226"/>
      <c r="FX13" s="226"/>
      <c r="FY13" s="226"/>
      <c r="FZ13" s="226"/>
      <c r="GA13" s="226"/>
      <c r="GB13" s="226"/>
      <c r="GC13" s="226"/>
      <c r="GD13" s="226"/>
      <c r="GE13" s="226"/>
      <c r="GF13" s="226"/>
      <c r="GG13" s="226"/>
      <c r="GH13" s="226"/>
      <c r="GI13" s="226"/>
      <c r="GJ13" s="226"/>
      <c r="GK13" s="226"/>
      <c r="GL13" s="226"/>
      <c r="GM13" s="226"/>
      <c r="GN13" s="226"/>
      <c r="GO13" s="226"/>
      <c r="GP13" s="226"/>
      <c r="GQ13" s="226"/>
      <c r="GR13" s="226"/>
      <c r="GS13" s="226"/>
      <c r="GT13" s="226"/>
      <c r="GU13" s="226"/>
      <c r="GV13" s="226"/>
      <c r="GW13" s="226"/>
      <c r="GX13" s="226"/>
      <c r="GY13" s="226"/>
      <c r="GZ13" s="226"/>
      <c r="HA13" s="226"/>
      <c r="HB13" s="226"/>
      <c r="HC13" s="226"/>
      <c r="HD13" s="226"/>
      <c r="HE13" s="226"/>
      <c r="HF13" s="226"/>
      <c r="HG13" s="226"/>
      <c r="HH13" s="226"/>
      <c r="HI13" s="226"/>
      <c r="HJ13" s="226"/>
      <c r="HK13" s="226"/>
      <c r="HL13" s="226"/>
      <c r="HM13" s="226"/>
      <c r="HN13" s="226"/>
      <c r="HO13" s="226"/>
      <c r="HP13" s="226"/>
      <c r="HQ13" s="226"/>
      <c r="HR13" s="226"/>
      <c r="HS13" s="226"/>
      <c r="HT13" s="226"/>
      <c r="HU13" s="226"/>
      <c r="HV13" s="226"/>
      <c r="HW13" s="226"/>
      <c r="HX13" s="226"/>
      <c r="HY13" s="226"/>
      <c r="HZ13" s="226"/>
      <c r="IA13" s="226"/>
      <c r="IB13" s="226"/>
      <c r="IC13" s="226"/>
      <c r="ID13" s="226"/>
      <c r="IE13" s="226"/>
      <c r="IF13" s="299"/>
      <c r="IG13" s="299"/>
      <c r="IH13" s="299"/>
      <c r="II13" s="299"/>
      <c r="IJ13" s="299"/>
      <c r="IK13" s="299"/>
      <c r="IL13" s="299"/>
      <c r="IM13" s="299"/>
    </row>
    <row r="14" ht="22" customHeight="1" spans="1:247">
      <c r="A14" s="135"/>
      <c r="B14" s="135"/>
      <c r="C14" s="281" t="s">
        <v>28</v>
      </c>
      <c r="D14" s="281">
        <v>51.2</v>
      </c>
      <c r="E14" s="280"/>
      <c r="F14" s="281">
        <v>762.23</v>
      </c>
      <c r="G14" s="280"/>
      <c r="H14" s="256">
        <f t="shared" si="0"/>
        <v>613.43</v>
      </c>
      <c r="I14" s="290">
        <f>'平衡表（全厂）'!D15</f>
        <v>200</v>
      </c>
      <c r="J14" s="291">
        <f t="shared" si="2"/>
        <v>0</v>
      </c>
      <c r="K14" s="292"/>
      <c r="L14" s="226"/>
      <c r="M14" s="16"/>
      <c r="N14" s="1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226"/>
      <c r="BN14" s="226"/>
      <c r="BO14" s="226"/>
      <c r="BP14" s="226"/>
      <c r="BQ14" s="226"/>
      <c r="BR14" s="226"/>
      <c r="BS14" s="226"/>
      <c r="BT14" s="226"/>
      <c r="BU14" s="226"/>
      <c r="BV14" s="226"/>
      <c r="BW14" s="226"/>
      <c r="BX14" s="226"/>
      <c r="BY14" s="226"/>
      <c r="BZ14" s="226"/>
      <c r="CA14" s="226"/>
      <c r="CB14" s="226"/>
      <c r="CC14" s="226"/>
      <c r="CD14" s="226"/>
      <c r="CE14" s="226"/>
      <c r="CF14" s="226"/>
      <c r="CG14" s="226"/>
      <c r="CH14" s="226"/>
      <c r="CI14" s="226"/>
      <c r="CJ14" s="226"/>
      <c r="CK14" s="226"/>
      <c r="CL14" s="226"/>
      <c r="CM14" s="226"/>
      <c r="CN14" s="226"/>
      <c r="CO14" s="226"/>
      <c r="CP14" s="226"/>
      <c r="CQ14" s="226"/>
      <c r="CR14" s="226"/>
      <c r="CS14" s="226"/>
      <c r="CT14" s="226"/>
      <c r="CU14" s="226"/>
      <c r="CV14" s="226"/>
      <c r="CW14" s="226"/>
      <c r="CX14" s="226"/>
      <c r="CY14" s="226"/>
      <c r="CZ14" s="226"/>
      <c r="DA14" s="226"/>
      <c r="DB14" s="226"/>
      <c r="DC14" s="226"/>
      <c r="DD14" s="226"/>
      <c r="DE14" s="226"/>
      <c r="DF14" s="226"/>
      <c r="DG14" s="226"/>
      <c r="DH14" s="226"/>
      <c r="DI14" s="226"/>
      <c r="DJ14" s="226"/>
      <c r="DK14" s="226"/>
      <c r="DL14" s="226"/>
      <c r="DM14" s="226"/>
      <c r="DN14" s="226"/>
      <c r="DO14" s="226"/>
      <c r="DP14" s="226"/>
      <c r="DQ14" s="226"/>
      <c r="DR14" s="226"/>
      <c r="DS14" s="226"/>
      <c r="DT14" s="226"/>
      <c r="DU14" s="226"/>
      <c r="DV14" s="226"/>
      <c r="DW14" s="226"/>
      <c r="DX14" s="226"/>
      <c r="DY14" s="226"/>
      <c r="DZ14" s="226"/>
      <c r="EA14" s="226"/>
      <c r="EB14" s="226"/>
      <c r="EC14" s="226"/>
      <c r="ED14" s="226"/>
      <c r="EE14" s="226"/>
      <c r="EF14" s="226"/>
      <c r="EG14" s="226"/>
      <c r="EH14" s="226"/>
      <c r="EI14" s="226"/>
      <c r="EJ14" s="226"/>
      <c r="EK14" s="226"/>
      <c r="EL14" s="226"/>
      <c r="EM14" s="226"/>
      <c r="EN14" s="226"/>
      <c r="EO14" s="226"/>
      <c r="EP14" s="226"/>
      <c r="EQ14" s="226"/>
      <c r="ER14" s="226"/>
      <c r="ES14" s="226"/>
      <c r="ET14" s="226"/>
      <c r="EU14" s="226"/>
      <c r="EV14" s="226"/>
      <c r="EW14" s="226"/>
      <c r="EX14" s="226"/>
      <c r="EY14" s="226"/>
      <c r="EZ14" s="226"/>
      <c r="FA14" s="226"/>
      <c r="FB14" s="226"/>
      <c r="FC14" s="226"/>
      <c r="FD14" s="226"/>
      <c r="FE14" s="226"/>
      <c r="FF14" s="226"/>
      <c r="FG14" s="226"/>
      <c r="FH14" s="226"/>
      <c r="FI14" s="226"/>
      <c r="FJ14" s="226"/>
      <c r="FK14" s="226"/>
      <c r="FL14" s="226"/>
      <c r="FM14" s="226"/>
      <c r="FN14" s="226"/>
      <c r="FO14" s="226"/>
      <c r="FP14" s="226"/>
      <c r="FQ14" s="226"/>
      <c r="FR14" s="226"/>
      <c r="FS14" s="226"/>
      <c r="FT14" s="226"/>
      <c r="FU14" s="226"/>
      <c r="FV14" s="226"/>
      <c r="FW14" s="226"/>
      <c r="FX14" s="226"/>
      <c r="FY14" s="226"/>
      <c r="FZ14" s="226"/>
      <c r="GA14" s="226"/>
      <c r="GB14" s="226"/>
      <c r="GC14" s="226"/>
      <c r="GD14" s="226"/>
      <c r="GE14" s="226"/>
      <c r="GF14" s="226"/>
      <c r="GG14" s="226"/>
      <c r="GH14" s="226"/>
      <c r="GI14" s="226"/>
      <c r="GJ14" s="226"/>
      <c r="GK14" s="226"/>
      <c r="GL14" s="226"/>
      <c r="GM14" s="226"/>
      <c r="GN14" s="226"/>
      <c r="GO14" s="226"/>
      <c r="GP14" s="226"/>
      <c r="GQ14" s="226"/>
      <c r="GR14" s="226"/>
      <c r="GS14" s="226"/>
      <c r="GT14" s="226"/>
      <c r="GU14" s="226"/>
      <c r="GV14" s="226"/>
      <c r="GW14" s="226"/>
      <c r="GX14" s="226"/>
      <c r="GY14" s="226"/>
      <c r="GZ14" s="226"/>
      <c r="HA14" s="226"/>
      <c r="HB14" s="226"/>
      <c r="HC14" s="226"/>
      <c r="HD14" s="226"/>
      <c r="HE14" s="226"/>
      <c r="HF14" s="226"/>
      <c r="HG14" s="226"/>
      <c r="HH14" s="226"/>
      <c r="HI14" s="226"/>
      <c r="HJ14" s="226"/>
      <c r="HK14" s="226"/>
      <c r="HL14" s="226"/>
      <c r="HM14" s="226"/>
      <c r="HN14" s="226"/>
      <c r="HO14" s="226"/>
      <c r="HP14" s="226"/>
      <c r="HQ14" s="226"/>
      <c r="HR14" s="226"/>
      <c r="HS14" s="226"/>
      <c r="HT14" s="226"/>
      <c r="HU14" s="226"/>
      <c r="HV14" s="226"/>
      <c r="HW14" s="226"/>
      <c r="HX14" s="226"/>
      <c r="HY14" s="226"/>
      <c r="HZ14" s="226"/>
      <c r="IA14" s="226"/>
      <c r="IB14" s="226"/>
      <c r="IC14" s="226"/>
      <c r="ID14" s="226"/>
      <c r="IE14" s="226"/>
      <c r="IF14" s="299"/>
      <c r="IG14" s="299"/>
      <c r="IH14" s="299"/>
      <c r="II14" s="299"/>
      <c r="IJ14" s="299"/>
      <c r="IK14" s="299"/>
      <c r="IL14" s="299"/>
      <c r="IM14" s="299"/>
    </row>
    <row r="15" ht="22" customHeight="1" spans="1:247">
      <c r="A15" s="135"/>
      <c r="B15" s="135"/>
      <c r="C15" s="281" t="s">
        <v>29</v>
      </c>
      <c r="D15" s="281">
        <v>555.49</v>
      </c>
      <c r="E15" s="280"/>
      <c r="F15" s="281">
        <v>140.33</v>
      </c>
      <c r="G15" s="280"/>
      <c r="H15" s="256">
        <f>D15+E15+F15+G15-I15</f>
        <v>180.66</v>
      </c>
      <c r="I15" s="290">
        <f>'平衡表（全厂）'!D16</f>
        <v>515.16</v>
      </c>
      <c r="J15" s="291">
        <f t="shared" si="2"/>
        <v>0</v>
      </c>
      <c r="K15" s="292"/>
      <c r="L15" s="226"/>
      <c r="M15" s="16"/>
      <c r="N15" s="1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  <c r="EN15" s="226"/>
      <c r="EO15" s="226"/>
      <c r="EP15" s="226"/>
      <c r="EQ15" s="226"/>
      <c r="ER15" s="226"/>
      <c r="ES15" s="226"/>
      <c r="ET15" s="226"/>
      <c r="EU15" s="226"/>
      <c r="EV15" s="226"/>
      <c r="EW15" s="226"/>
      <c r="EX15" s="226"/>
      <c r="EY15" s="226"/>
      <c r="EZ15" s="226"/>
      <c r="FA15" s="226"/>
      <c r="FB15" s="226"/>
      <c r="FC15" s="226"/>
      <c r="FD15" s="226"/>
      <c r="FE15" s="226"/>
      <c r="FF15" s="226"/>
      <c r="FG15" s="226"/>
      <c r="FH15" s="226"/>
      <c r="FI15" s="226"/>
      <c r="FJ15" s="226"/>
      <c r="FK15" s="226"/>
      <c r="FL15" s="226"/>
      <c r="FM15" s="226"/>
      <c r="FN15" s="226"/>
      <c r="FO15" s="226"/>
      <c r="FP15" s="226"/>
      <c r="FQ15" s="226"/>
      <c r="FR15" s="226"/>
      <c r="FS15" s="226"/>
      <c r="FT15" s="226"/>
      <c r="FU15" s="226"/>
      <c r="FV15" s="226"/>
      <c r="FW15" s="226"/>
      <c r="FX15" s="226"/>
      <c r="FY15" s="226"/>
      <c r="FZ15" s="226"/>
      <c r="GA15" s="226"/>
      <c r="GB15" s="226"/>
      <c r="GC15" s="226"/>
      <c r="GD15" s="226"/>
      <c r="GE15" s="226"/>
      <c r="GF15" s="226"/>
      <c r="GG15" s="226"/>
      <c r="GH15" s="226"/>
      <c r="GI15" s="226"/>
      <c r="GJ15" s="226"/>
      <c r="GK15" s="226"/>
      <c r="GL15" s="226"/>
      <c r="GM15" s="226"/>
      <c r="GN15" s="226"/>
      <c r="GO15" s="226"/>
      <c r="GP15" s="226"/>
      <c r="GQ15" s="226"/>
      <c r="GR15" s="226"/>
      <c r="GS15" s="226"/>
      <c r="GT15" s="226"/>
      <c r="GU15" s="226"/>
      <c r="GV15" s="226"/>
      <c r="GW15" s="226"/>
      <c r="GX15" s="226"/>
      <c r="GY15" s="226"/>
      <c r="GZ15" s="226"/>
      <c r="HA15" s="226"/>
      <c r="HB15" s="226"/>
      <c r="HC15" s="226"/>
      <c r="HD15" s="226"/>
      <c r="HE15" s="226"/>
      <c r="HF15" s="226"/>
      <c r="HG15" s="226"/>
      <c r="HH15" s="226"/>
      <c r="HI15" s="226"/>
      <c r="HJ15" s="226"/>
      <c r="HK15" s="226"/>
      <c r="HL15" s="226"/>
      <c r="HM15" s="226"/>
      <c r="HN15" s="226"/>
      <c r="HO15" s="226"/>
      <c r="HP15" s="226"/>
      <c r="HQ15" s="226"/>
      <c r="HR15" s="226"/>
      <c r="HS15" s="226"/>
      <c r="HT15" s="226"/>
      <c r="HU15" s="226"/>
      <c r="HV15" s="226"/>
      <c r="HW15" s="226"/>
      <c r="HX15" s="226"/>
      <c r="HY15" s="226"/>
      <c r="HZ15" s="226"/>
      <c r="IA15" s="226"/>
      <c r="IB15" s="226"/>
      <c r="IC15" s="226"/>
      <c r="ID15" s="226"/>
      <c r="IE15" s="226"/>
      <c r="IF15" s="299"/>
      <c r="IG15" s="299"/>
      <c r="IH15" s="299"/>
      <c r="II15" s="299"/>
      <c r="IJ15" s="299"/>
      <c r="IK15" s="299"/>
      <c r="IL15" s="299"/>
      <c r="IM15" s="299"/>
    </row>
    <row r="16" ht="18" customHeight="1" spans="1:247">
      <c r="A16" s="135"/>
      <c r="B16" s="135"/>
      <c r="C16" s="281" t="s">
        <v>30</v>
      </c>
      <c r="D16" s="281">
        <v>42.9</v>
      </c>
      <c r="E16" s="280"/>
      <c r="F16" s="281">
        <v>96.75</v>
      </c>
      <c r="G16" s="280"/>
      <c r="H16" s="256">
        <f>D16+E16+F16+G16-I16</f>
        <v>0</v>
      </c>
      <c r="I16" s="290">
        <f>'平衡表（全厂）'!D17</f>
        <v>139.65</v>
      </c>
      <c r="J16" s="291">
        <f t="shared" si="2"/>
        <v>0</v>
      </c>
      <c r="K16" s="292"/>
      <c r="L16" s="226"/>
      <c r="M16" s="16"/>
      <c r="N16" s="1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  <c r="EN16" s="226"/>
      <c r="EO16" s="226"/>
      <c r="EP16" s="226"/>
      <c r="EQ16" s="226"/>
      <c r="ER16" s="226"/>
      <c r="ES16" s="226"/>
      <c r="ET16" s="226"/>
      <c r="EU16" s="226"/>
      <c r="EV16" s="226"/>
      <c r="EW16" s="226"/>
      <c r="EX16" s="226"/>
      <c r="EY16" s="226"/>
      <c r="EZ16" s="226"/>
      <c r="FA16" s="226"/>
      <c r="FB16" s="226"/>
      <c r="FC16" s="226"/>
      <c r="FD16" s="226"/>
      <c r="FE16" s="226"/>
      <c r="FF16" s="226"/>
      <c r="FG16" s="226"/>
      <c r="FH16" s="226"/>
      <c r="FI16" s="226"/>
      <c r="FJ16" s="226"/>
      <c r="FK16" s="226"/>
      <c r="FL16" s="226"/>
      <c r="FM16" s="226"/>
      <c r="FN16" s="226"/>
      <c r="FO16" s="226"/>
      <c r="FP16" s="226"/>
      <c r="FQ16" s="226"/>
      <c r="FR16" s="226"/>
      <c r="FS16" s="226"/>
      <c r="FT16" s="226"/>
      <c r="FU16" s="226"/>
      <c r="FV16" s="226"/>
      <c r="FW16" s="226"/>
      <c r="FX16" s="226"/>
      <c r="FY16" s="226"/>
      <c r="FZ16" s="226"/>
      <c r="GA16" s="226"/>
      <c r="GB16" s="226"/>
      <c r="GC16" s="226"/>
      <c r="GD16" s="226"/>
      <c r="GE16" s="226"/>
      <c r="GF16" s="226"/>
      <c r="GG16" s="226"/>
      <c r="GH16" s="226"/>
      <c r="GI16" s="226"/>
      <c r="GJ16" s="226"/>
      <c r="GK16" s="226"/>
      <c r="GL16" s="226"/>
      <c r="GM16" s="226"/>
      <c r="GN16" s="226"/>
      <c r="GO16" s="226"/>
      <c r="GP16" s="226"/>
      <c r="GQ16" s="226"/>
      <c r="GR16" s="226"/>
      <c r="GS16" s="226"/>
      <c r="GT16" s="226"/>
      <c r="GU16" s="226"/>
      <c r="GV16" s="226"/>
      <c r="GW16" s="226"/>
      <c r="GX16" s="226"/>
      <c r="GY16" s="226"/>
      <c r="GZ16" s="226"/>
      <c r="HA16" s="226"/>
      <c r="HB16" s="226"/>
      <c r="HC16" s="226"/>
      <c r="HD16" s="226"/>
      <c r="HE16" s="226"/>
      <c r="HF16" s="226"/>
      <c r="HG16" s="226"/>
      <c r="HH16" s="226"/>
      <c r="HI16" s="226"/>
      <c r="HJ16" s="226"/>
      <c r="HK16" s="226"/>
      <c r="HL16" s="226"/>
      <c r="HM16" s="226"/>
      <c r="HN16" s="226"/>
      <c r="HO16" s="226"/>
      <c r="HP16" s="226"/>
      <c r="HQ16" s="226"/>
      <c r="HR16" s="226"/>
      <c r="HS16" s="226"/>
      <c r="HT16" s="226"/>
      <c r="HU16" s="226"/>
      <c r="HV16" s="226"/>
      <c r="HW16" s="226"/>
      <c r="HX16" s="226"/>
      <c r="HY16" s="226"/>
      <c r="HZ16" s="226"/>
      <c r="IA16" s="226"/>
      <c r="IB16" s="226"/>
      <c r="IC16" s="226"/>
      <c r="ID16" s="226"/>
      <c r="IE16" s="226"/>
      <c r="IF16" s="299"/>
      <c r="IG16" s="299"/>
      <c r="IH16" s="299"/>
      <c r="II16" s="299"/>
      <c r="IJ16" s="299"/>
      <c r="IK16" s="299"/>
      <c r="IL16" s="299"/>
      <c r="IM16" s="299"/>
    </row>
    <row r="17" ht="18" customHeight="1" spans="1:247">
      <c r="A17" s="135"/>
      <c r="B17" s="135"/>
      <c r="C17" s="281" t="s">
        <v>31</v>
      </c>
      <c r="D17" s="281">
        <v>420</v>
      </c>
      <c r="E17" s="280"/>
      <c r="F17" s="281">
        <v>3371</v>
      </c>
      <c r="G17" s="280"/>
      <c r="H17" s="256">
        <v>3440.84</v>
      </c>
      <c r="I17" s="290">
        <f>'平衡表（全厂）'!D18</f>
        <v>350</v>
      </c>
      <c r="J17" s="295">
        <f t="shared" si="2"/>
        <v>0</v>
      </c>
      <c r="K17" s="292"/>
      <c r="L17" s="226"/>
      <c r="M17" s="16"/>
      <c r="N17" s="1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  <c r="EN17" s="226"/>
      <c r="EO17" s="226"/>
      <c r="EP17" s="226"/>
      <c r="EQ17" s="226"/>
      <c r="ER17" s="226"/>
      <c r="ES17" s="226"/>
      <c r="ET17" s="226"/>
      <c r="EU17" s="226"/>
      <c r="EV17" s="226"/>
      <c r="EW17" s="226"/>
      <c r="EX17" s="226"/>
      <c r="EY17" s="226"/>
      <c r="EZ17" s="226"/>
      <c r="FA17" s="226"/>
      <c r="FB17" s="226"/>
      <c r="FC17" s="226"/>
      <c r="FD17" s="226"/>
      <c r="FE17" s="226"/>
      <c r="FF17" s="226"/>
      <c r="FG17" s="226"/>
      <c r="FH17" s="226"/>
      <c r="FI17" s="226"/>
      <c r="FJ17" s="226"/>
      <c r="FK17" s="226"/>
      <c r="FL17" s="226"/>
      <c r="FM17" s="226"/>
      <c r="FN17" s="226"/>
      <c r="FO17" s="226"/>
      <c r="FP17" s="226"/>
      <c r="FQ17" s="226"/>
      <c r="FR17" s="226"/>
      <c r="FS17" s="226"/>
      <c r="FT17" s="226"/>
      <c r="FU17" s="226"/>
      <c r="FV17" s="226"/>
      <c r="FW17" s="226"/>
      <c r="FX17" s="226"/>
      <c r="FY17" s="226"/>
      <c r="FZ17" s="226"/>
      <c r="GA17" s="226"/>
      <c r="GB17" s="226"/>
      <c r="GC17" s="226"/>
      <c r="GD17" s="226"/>
      <c r="GE17" s="226"/>
      <c r="GF17" s="226"/>
      <c r="GG17" s="226"/>
      <c r="GH17" s="226"/>
      <c r="GI17" s="226"/>
      <c r="GJ17" s="226"/>
      <c r="GK17" s="226"/>
      <c r="GL17" s="226"/>
      <c r="GM17" s="226"/>
      <c r="GN17" s="226"/>
      <c r="GO17" s="226"/>
      <c r="GP17" s="226"/>
      <c r="GQ17" s="226"/>
      <c r="GR17" s="226"/>
      <c r="GS17" s="226"/>
      <c r="GT17" s="226"/>
      <c r="GU17" s="226"/>
      <c r="GV17" s="226"/>
      <c r="GW17" s="226"/>
      <c r="GX17" s="226"/>
      <c r="GY17" s="226"/>
      <c r="GZ17" s="226"/>
      <c r="HA17" s="226"/>
      <c r="HB17" s="226"/>
      <c r="HC17" s="226"/>
      <c r="HD17" s="226"/>
      <c r="HE17" s="226"/>
      <c r="HF17" s="226"/>
      <c r="HG17" s="226"/>
      <c r="HH17" s="226"/>
      <c r="HI17" s="226"/>
      <c r="HJ17" s="226"/>
      <c r="HK17" s="226"/>
      <c r="HL17" s="226"/>
      <c r="HM17" s="226"/>
      <c r="HN17" s="226"/>
      <c r="HO17" s="226"/>
      <c r="HP17" s="226"/>
      <c r="HQ17" s="226"/>
      <c r="HR17" s="226"/>
      <c r="HS17" s="226"/>
      <c r="HT17" s="226"/>
      <c r="HU17" s="226"/>
      <c r="HV17" s="226"/>
      <c r="HW17" s="226"/>
      <c r="HX17" s="226"/>
      <c r="HY17" s="226"/>
      <c r="HZ17" s="226"/>
      <c r="IA17" s="226"/>
      <c r="IB17" s="226"/>
      <c r="IC17" s="226"/>
      <c r="ID17" s="226"/>
      <c r="IE17" s="226"/>
      <c r="IF17" s="299"/>
      <c r="IG17" s="299"/>
      <c r="IH17" s="299"/>
      <c r="II17" s="299"/>
      <c r="IJ17" s="299"/>
      <c r="IK17" s="299"/>
      <c r="IL17" s="299"/>
      <c r="IM17" s="299"/>
    </row>
    <row r="18" ht="18" customHeight="1" spans="1:247">
      <c r="A18" s="135"/>
      <c r="B18" s="135"/>
      <c r="C18" s="281" t="s">
        <v>32</v>
      </c>
      <c r="D18" s="281">
        <v>15.1</v>
      </c>
      <c r="E18" s="280"/>
      <c r="F18" s="281">
        <v>300.71</v>
      </c>
      <c r="G18" s="280"/>
      <c r="H18" s="256">
        <f t="shared" ref="H18:H29" si="3">D18+E18+F18+G18-I18</f>
        <v>101.81</v>
      </c>
      <c r="I18" s="290">
        <f>'平衡表（全厂）'!D19</f>
        <v>214</v>
      </c>
      <c r="J18" s="295">
        <f t="shared" si="2"/>
        <v>0</v>
      </c>
      <c r="K18" s="292"/>
      <c r="L18" s="226"/>
      <c r="M18" s="298"/>
      <c r="N18" s="1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  <c r="EN18" s="226"/>
      <c r="EO18" s="226"/>
      <c r="EP18" s="226"/>
      <c r="EQ18" s="226"/>
      <c r="ER18" s="226"/>
      <c r="ES18" s="226"/>
      <c r="ET18" s="226"/>
      <c r="EU18" s="226"/>
      <c r="EV18" s="226"/>
      <c r="EW18" s="226"/>
      <c r="EX18" s="226"/>
      <c r="EY18" s="226"/>
      <c r="EZ18" s="226"/>
      <c r="FA18" s="226"/>
      <c r="FB18" s="226"/>
      <c r="FC18" s="226"/>
      <c r="FD18" s="226"/>
      <c r="FE18" s="226"/>
      <c r="FF18" s="226"/>
      <c r="FG18" s="226"/>
      <c r="FH18" s="226"/>
      <c r="FI18" s="226"/>
      <c r="FJ18" s="226"/>
      <c r="FK18" s="226"/>
      <c r="FL18" s="226"/>
      <c r="FM18" s="226"/>
      <c r="FN18" s="226"/>
      <c r="FO18" s="226"/>
      <c r="FP18" s="226"/>
      <c r="FQ18" s="226"/>
      <c r="FR18" s="226"/>
      <c r="FS18" s="226"/>
      <c r="FT18" s="226"/>
      <c r="FU18" s="226"/>
      <c r="FV18" s="226"/>
      <c r="FW18" s="226"/>
      <c r="FX18" s="226"/>
      <c r="FY18" s="226"/>
      <c r="FZ18" s="226"/>
      <c r="GA18" s="226"/>
      <c r="GB18" s="226"/>
      <c r="GC18" s="226"/>
      <c r="GD18" s="226"/>
      <c r="GE18" s="226"/>
      <c r="GF18" s="226"/>
      <c r="GG18" s="226"/>
      <c r="GH18" s="226"/>
      <c r="GI18" s="226"/>
      <c r="GJ18" s="226"/>
      <c r="GK18" s="226"/>
      <c r="GL18" s="226"/>
      <c r="GM18" s="226"/>
      <c r="GN18" s="226"/>
      <c r="GO18" s="226"/>
      <c r="GP18" s="226"/>
      <c r="GQ18" s="226"/>
      <c r="GR18" s="226"/>
      <c r="GS18" s="226"/>
      <c r="GT18" s="226"/>
      <c r="GU18" s="226"/>
      <c r="GV18" s="226"/>
      <c r="GW18" s="226"/>
      <c r="GX18" s="226"/>
      <c r="GY18" s="226"/>
      <c r="GZ18" s="226"/>
      <c r="HA18" s="226"/>
      <c r="HB18" s="226"/>
      <c r="HC18" s="226"/>
      <c r="HD18" s="226"/>
      <c r="HE18" s="226"/>
      <c r="HF18" s="226"/>
      <c r="HG18" s="226"/>
      <c r="HH18" s="226"/>
      <c r="HI18" s="226"/>
      <c r="HJ18" s="226"/>
      <c r="HK18" s="226"/>
      <c r="HL18" s="226"/>
      <c r="HM18" s="226"/>
      <c r="HN18" s="226"/>
      <c r="HO18" s="226"/>
      <c r="HP18" s="226"/>
      <c r="HQ18" s="226"/>
      <c r="HR18" s="226"/>
      <c r="HS18" s="226"/>
      <c r="HT18" s="226"/>
      <c r="HU18" s="226"/>
      <c r="HV18" s="226"/>
      <c r="HW18" s="226"/>
      <c r="HX18" s="226"/>
      <c r="HY18" s="226"/>
      <c r="HZ18" s="226"/>
      <c r="IA18" s="226"/>
      <c r="IB18" s="226"/>
      <c r="IC18" s="226"/>
      <c r="ID18" s="226"/>
      <c r="IE18" s="226"/>
      <c r="IF18" s="299"/>
      <c r="IG18" s="299"/>
      <c r="IH18" s="299"/>
      <c r="II18" s="299"/>
      <c r="IJ18" s="299"/>
      <c r="IK18" s="299"/>
      <c r="IL18" s="299"/>
      <c r="IM18" s="299"/>
    </row>
    <row r="19" ht="29" customHeight="1" spans="1:247">
      <c r="A19" s="135"/>
      <c r="B19" s="135"/>
      <c r="C19" s="281" t="s">
        <v>33</v>
      </c>
      <c r="D19" s="281">
        <v>2266.3</v>
      </c>
      <c r="E19" s="280"/>
      <c r="F19" s="282">
        <v>44.43</v>
      </c>
      <c r="G19" s="280"/>
      <c r="H19" s="94">
        <v>0</v>
      </c>
      <c r="I19" s="290">
        <f>'平衡表（全厂）'!D20</f>
        <v>2310.73</v>
      </c>
      <c r="J19" s="291">
        <f t="shared" si="2"/>
        <v>0</v>
      </c>
      <c r="K19" s="292"/>
      <c r="L19" s="226"/>
      <c r="M19" s="16"/>
      <c r="N19" s="1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  <c r="EN19" s="226"/>
      <c r="EO19" s="226"/>
      <c r="EP19" s="226"/>
      <c r="EQ19" s="226"/>
      <c r="ER19" s="226"/>
      <c r="ES19" s="226"/>
      <c r="ET19" s="226"/>
      <c r="EU19" s="226"/>
      <c r="EV19" s="226"/>
      <c r="EW19" s="226"/>
      <c r="EX19" s="226"/>
      <c r="EY19" s="226"/>
      <c r="EZ19" s="226"/>
      <c r="FA19" s="226"/>
      <c r="FB19" s="226"/>
      <c r="FC19" s="226"/>
      <c r="FD19" s="226"/>
      <c r="FE19" s="226"/>
      <c r="FF19" s="226"/>
      <c r="FG19" s="226"/>
      <c r="FH19" s="226"/>
      <c r="FI19" s="226"/>
      <c r="FJ19" s="226"/>
      <c r="FK19" s="226"/>
      <c r="FL19" s="226"/>
      <c r="FM19" s="226"/>
      <c r="FN19" s="226"/>
      <c r="FO19" s="226"/>
      <c r="FP19" s="226"/>
      <c r="FQ19" s="226"/>
      <c r="FR19" s="226"/>
      <c r="FS19" s="226"/>
      <c r="FT19" s="226"/>
      <c r="FU19" s="226"/>
      <c r="FV19" s="226"/>
      <c r="FW19" s="226"/>
      <c r="FX19" s="226"/>
      <c r="FY19" s="226"/>
      <c r="FZ19" s="226"/>
      <c r="GA19" s="226"/>
      <c r="GB19" s="226"/>
      <c r="GC19" s="226"/>
      <c r="GD19" s="226"/>
      <c r="GE19" s="226"/>
      <c r="GF19" s="226"/>
      <c r="GG19" s="226"/>
      <c r="GH19" s="226"/>
      <c r="GI19" s="226"/>
      <c r="GJ19" s="226"/>
      <c r="GK19" s="226"/>
      <c r="GL19" s="226"/>
      <c r="GM19" s="226"/>
      <c r="GN19" s="226"/>
      <c r="GO19" s="226"/>
      <c r="GP19" s="226"/>
      <c r="GQ19" s="226"/>
      <c r="GR19" s="226"/>
      <c r="GS19" s="226"/>
      <c r="GT19" s="226"/>
      <c r="GU19" s="226"/>
      <c r="GV19" s="226"/>
      <c r="GW19" s="226"/>
      <c r="GX19" s="226"/>
      <c r="GY19" s="226"/>
      <c r="GZ19" s="226"/>
      <c r="HA19" s="226"/>
      <c r="HB19" s="226"/>
      <c r="HC19" s="226"/>
      <c r="HD19" s="226"/>
      <c r="HE19" s="226"/>
      <c r="HF19" s="226"/>
      <c r="HG19" s="226"/>
      <c r="HH19" s="226"/>
      <c r="HI19" s="226"/>
      <c r="HJ19" s="226"/>
      <c r="HK19" s="226"/>
      <c r="HL19" s="226"/>
      <c r="HM19" s="226"/>
      <c r="HN19" s="226"/>
      <c r="HO19" s="226"/>
      <c r="HP19" s="226"/>
      <c r="HQ19" s="226"/>
      <c r="HR19" s="226"/>
      <c r="HS19" s="226"/>
      <c r="HT19" s="226"/>
      <c r="HU19" s="226"/>
      <c r="HV19" s="226"/>
      <c r="HW19" s="226"/>
      <c r="HX19" s="226"/>
      <c r="HY19" s="226"/>
      <c r="HZ19" s="226"/>
      <c r="IA19" s="226"/>
      <c r="IB19" s="226"/>
      <c r="IC19" s="226"/>
      <c r="ID19" s="226"/>
      <c r="IE19" s="226"/>
      <c r="IF19" s="299"/>
      <c r="IG19" s="299"/>
      <c r="IH19" s="299"/>
      <c r="II19" s="299"/>
      <c r="IJ19" s="299"/>
      <c r="IK19" s="299"/>
      <c r="IL19" s="299"/>
      <c r="IM19" s="299"/>
    </row>
    <row r="20" ht="18" customHeight="1" spans="1:247">
      <c r="A20" s="135"/>
      <c r="B20" s="135"/>
      <c r="C20" s="281" t="s">
        <v>34</v>
      </c>
      <c r="D20" s="280">
        <v>835</v>
      </c>
      <c r="E20" s="280"/>
      <c r="F20" s="281">
        <v>0</v>
      </c>
      <c r="G20" s="280"/>
      <c r="H20" s="256">
        <f t="shared" si="3"/>
        <v>485</v>
      </c>
      <c r="I20" s="290">
        <f>'平衡表（全厂）'!D21</f>
        <v>350</v>
      </c>
      <c r="J20" s="291">
        <f t="shared" si="2"/>
        <v>0</v>
      </c>
      <c r="K20" s="292"/>
      <c r="L20" s="226"/>
      <c r="M20" s="16"/>
      <c r="N20" s="1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  <c r="EN20" s="226"/>
      <c r="EO20" s="226"/>
      <c r="EP20" s="226"/>
      <c r="EQ20" s="226"/>
      <c r="ER20" s="226"/>
      <c r="ES20" s="226"/>
      <c r="ET20" s="226"/>
      <c r="EU20" s="226"/>
      <c r="EV20" s="226"/>
      <c r="EW20" s="226"/>
      <c r="EX20" s="226"/>
      <c r="EY20" s="226"/>
      <c r="EZ20" s="226"/>
      <c r="FA20" s="226"/>
      <c r="FB20" s="226"/>
      <c r="FC20" s="226"/>
      <c r="FD20" s="226"/>
      <c r="FE20" s="226"/>
      <c r="FF20" s="226"/>
      <c r="FG20" s="226"/>
      <c r="FH20" s="226"/>
      <c r="FI20" s="226"/>
      <c r="FJ20" s="226"/>
      <c r="FK20" s="226"/>
      <c r="FL20" s="226"/>
      <c r="FM20" s="226"/>
      <c r="FN20" s="226"/>
      <c r="FO20" s="226"/>
      <c r="FP20" s="226"/>
      <c r="FQ20" s="226"/>
      <c r="FR20" s="226"/>
      <c r="FS20" s="226"/>
      <c r="FT20" s="226"/>
      <c r="FU20" s="226"/>
      <c r="FV20" s="226"/>
      <c r="FW20" s="226"/>
      <c r="FX20" s="226"/>
      <c r="FY20" s="226"/>
      <c r="FZ20" s="226"/>
      <c r="GA20" s="226"/>
      <c r="GB20" s="226"/>
      <c r="GC20" s="226"/>
      <c r="GD20" s="226"/>
      <c r="GE20" s="226"/>
      <c r="GF20" s="226"/>
      <c r="GG20" s="226"/>
      <c r="GH20" s="226"/>
      <c r="GI20" s="226"/>
      <c r="GJ20" s="226"/>
      <c r="GK20" s="226"/>
      <c r="GL20" s="226"/>
      <c r="GM20" s="226"/>
      <c r="GN20" s="226"/>
      <c r="GO20" s="226"/>
      <c r="GP20" s="226"/>
      <c r="GQ20" s="226"/>
      <c r="GR20" s="226"/>
      <c r="GS20" s="226"/>
      <c r="GT20" s="226"/>
      <c r="GU20" s="226"/>
      <c r="GV20" s="226"/>
      <c r="GW20" s="226"/>
      <c r="GX20" s="226"/>
      <c r="GY20" s="226"/>
      <c r="GZ20" s="226"/>
      <c r="HA20" s="226"/>
      <c r="HB20" s="226"/>
      <c r="HC20" s="226"/>
      <c r="HD20" s="226"/>
      <c r="HE20" s="226"/>
      <c r="HF20" s="226"/>
      <c r="HG20" s="226"/>
      <c r="HH20" s="226"/>
      <c r="HI20" s="226"/>
      <c r="HJ20" s="226"/>
      <c r="HK20" s="226"/>
      <c r="HL20" s="226"/>
      <c r="HM20" s="226"/>
      <c r="HN20" s="226"/>
      <c r="HO20" s="226"/>
      <c r="HP20" s="226"/>
      <c r="HQ20" s="226"/>
      <c r="HR20" s="226"/>
      <c r="HS20" s="226"/>
      <c r="HT20" s="226"/>
      <c r="HU20" s="226"/>
      <c r="HV20" s="226"/>
      <c r="HW20" s="226"/>
      <c r="HX20" s="226"/>
      <c r="HY20" s="226"/>
      <c r="HZ20" s="226"/>
      <c r="IA20" s="226"/>
      <c r="IB20" s="226"/>
      <c r="IC20" s="226"/>
      <c r="ID20" s="226"/>
      <c r="IE20" s="226"/>
      <c r="IF20" s="299"/>
      <c r="IG20" s="299"/>
      <c r="IH20" s="299"/>
      <c r="II20" s="299"/>
      <c r="IJ20" s="299"/>
      <c r="IK20" s="299"/>
      <c r="IL20" s="299"/>
      <c r="IM20" s="299"/>
    </row>
    <row r="21" ht="19" customHeight="1" spans="1:247">
      <c r="A21" s="135"/>
      <c r="B21" s="135"/>
      <c r="C21" s="281" t="s">
        <v>35</v>
      </c>
      <c r="D21" s="282">
        <v>496</v>
      </c>
      <c r="E21" s="280"/>
      <c r="F21" s="282">
        <f>'回收率（熔炼） '!I39</f>
        <v>27761.27</v>
      </c>
      <c r="G21" s="285"/>
      <c r="H21" s="256">
        <f t="shared" si="3"/>
        <v>26827.27</v>
      </c>
      <c r="I21" s="290">
        <f>'平衡表（全厂）'!D22</f>
        <v>1430</v>
      </c>
      <c r="J21" s="295">
        <f t="shared" si="2"/>
        <v>0</v>
      </c>
      <c r="K21" s="292" t="s">
        <v>290</v>
      </c>
      <c r="L21" s="226"/>
      <c r="M21" s="16"/>
      <c r="N21" s="1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  <c r="EN21" s="226"/>
      <c r="EO21" s="226"/>
      <c r="EP21" s="226"/>
      <c r="EQ21" s="226"/>
      <c r="ER21" s="226"/>
      <c r="ES21" s="226"/>
      <c r="ET21" s="226"/>
      <c r="EU21" s="226"/>
      <c r="EV21" s="226"/>
      <c r="EW21" s="226"/>
      <c r="EX21" s="226"/>
      <c r="EY21" s="226"/>
      <c r="EZ21" s="226"/>
      <c r="FA21" s="226"/>
      <c r="FB21" s="226"/>
      <c r="FC21" s="226"/>
      <c r="FD21" s="226"/>
      <c r="FE21" s="226"/>
      <c r="FF21" s="226"/>
      <c r="FG21" s="226"/>
      <c r="FH21" s="226"/>
      <c r="FI21" s="226"/>
      <c r="FJ21" s="226"/>
      <c r="FK21" s="226"/>
      <c r="FL21" s="226"/>
      <c r="FM21" s="226"/>
      <c r="FN21" s="226"/>
      <c r="FO21" s="226"/>
      <c r="FP21" s="226"/>
      <c r="FQ21" s="226"/>
      <c r="FR21" s="226"/>
      <c r="FS21" s="226"/>
      <c r="FT21" s="226"/>
      <c r="FU21" s="226"/>
      <c r="FV21" s="226"/>
      <c r="FW21" s="226"/>
      <c r="FX21" s="226"/>
      <c r="FY21" s="226"/>
      <c r="FZ21" s="226"/>
      <c r="GA21" s="226"/>
      <c r="GB21" s="226"/>
      <c r="GC21" s="226"/>
      <c r="GD21" s="226"/>
      <c r="GE21" s="226"/>
      <c r="GF21" s="226"/>
      <c r="GG21" s="226"/>
      <c r="GH21" s="226"/>
      <c r="GI21" s="226"/>
      <c r="GJ21" s="226"/>
      <c r="GK21" s="226"/>
      <c r="GL21" s="226"/>
      <c r="GM21" s="226"/>
      <c r="GN21" s="226"/>
      <c r="GO21" s="226"/>
      <c r="GP21" s="226"/>
      <c r="GQ21" s="226"/>
      <c r="GR21" s="226"/>
      <c r="GS21" s="226"/>
      <c r="GT21" s="226"/>
      <c r="GU21" s="226"/>
      <c r="GV21" s="226"/>
      <c r="GW21" s="226"/>
      <c r="GX21" s="226"/>
      <c r="GY21" s="226"/>
      <c r="GZ21" s="226"/>
      <c r="HA21" s="226"/>
      <c r="HB21" s="226"/>
      <c r="HC21" s="226"/>
      <c r="HD21" s="226"/>
      <c r="HE21" s="226"/>
      <c r="HF21" s="226"/>
      <c r="HG21" s="226"/>
      <c r="HH21" s="226"/>
      <c r="HI21" s="226"/>
      <c r="HJ21" s="226"/>
      <c r="HK21" s="226"/>
      <c r="HL21" s="226"/>
      <c r="HM21" s="226"/>
      <c r="HN21" s="226"/>
      <c r="HO21" s="226"/>
      <c r="HP21" s="226"/>
      <c r="HQ21" s="226"/>
      <c r="HR21" s="226"/>
      <c r="HS21" s="226"/>
      <c r="HT21" s="226"/>
      <c r="HU21" s="226"/>
      <c r="HV21" s="226"/>
      <c r="HW21" s="226"/>
      <c r="HX21" s="226"/>
      <c r="HY21" s="226"/>
      <c r="HZ21" s="226"/>
      <c r="IA21" s="226"/>
      <c r="IB21" s="226"/>
      <c r="IC21" s="226"/>
      <c r="ID21" s="226"/>
      <c r="IE21" s="226"/>
      <c r="IF21" s="299"/>
      <c r="IG21" s="299"/>
      <c r="IH21" s="299"/>
      <c r="II21" s="299"/>
      <c r="IJ21" s="299"/>
      <c r="IK21" s="299"/>
      <c r="IL21" s="299"/>
      <c r="IM21" s="299"/>
    </row>
    <row r="22" ht="18" customHeight="1" spans="1:247">
      <c r="A22" s="135"/>
      <c r="B22" s="135"/>
      <c r="C22" s="281" t="s">
        <v>36</v>
      </c>
      <c r="D22" s="281">
        <v>128.8</v>
      </c>
      <c r="E22" s="280"/>
      <c r="F22" s="281">
        <v>0</v>
      </c>
      <c r="G22" s="280"/>
      <c r="H22" s="256">
        <f t="shared" si="3"/>
        <v>69.83</v>
      </c>
      <c r="I22" s="290">
        <f>'平衡表（全厂）'!D23</f>
        <v>58.97</v>
      </c>
      <c r="J22" s="291">
        <f t="shared" si="2"/>
        <v>0</v>
      </c>
      <c r="K22" s="292"/>
      <c r="L22" s="226"/>
      <c r="M22" s="16"/>
      <c r="N22" s="1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  <c r="EN22" s="226"/>
      <c r="EO22" s="226"/>
      <c r="EP22" s="226"/>
      <c r="EQ22" s="226"/>
      <c r="ER22" s="226"/>
      <c r="ES22" s="226"/>
      <c r="ET22" s="226"/>
      <c r="EU22" s="226"/>
      <c r="EV22" s="226"/>
      <c r="EW22" s="226"/>
      <c r="EX22" s="226"/>
      <c r="EY22" s="226"/>
      <c r="EZ22" s="226"/>
      <c r="FA22" s="226"/>
      <c r="FB22" s="226"/>
      <c r="FC22" s="226"/>
      <c r="FD22" s="226"/>
      <c r="FE22" s="226"/>
      <c r="FF22" s="226"/>
      <c r="FG22" s="226"/>
      <c r="FH22" s="226"/>
      <c r="FI22" s="226"/>
      <c r="FJ22" s="226"/>
      <c r="FK22" s="226"/>
      <c r="FL22" s="226"/>
      <c r="FM22" s="226"/>
      <c r="FN22" s="226"/>
      <c r="FO22" s="226"/>
      <c r="FP22" s="226"/>
      <c r="FQ22" s="226"/>
      <c r="FR22" s="226"/>
      <c r="FS22" s="226"/>
      <c r="FT22" s="226"/>
      <c r="FU22" s="226"/>
      <c r="FV22" s="226"/>
      <c r="FW22" s="226"/>
      <c r="FX22" s="226"/>
      <c r="FY22" s="226"/>
      <c r="FZ22" s="226"/>
      <c r="GA22" s="226"/>
      <c r="GB22" s="226"/>
      <c r="GC22" s="226"/>
      <c r="GD22" s="226"/>
      <c r="GE22" s="226"/>
      <c r="GF22" s="226"/>
      <c r="GG22" s="226"/>
      <c r="GH22" s="226"/>
      <c r="GI22" s="226"/>
      <c r="GJ22" s="226"/>
      <c r="GK22" s="226"/>
      <c r="GL22" s="226"/>
      <c r="GM22" s="226"/>
      <c r="GN22" s="226"/>
      <c r="GO22" s="226"/>
      <c r="GP22" s="226"/>
      <c r="GQ22" s="226"/>
      <c r="GR22" s="226"/>
      <c r="GS22" s="226"/>
      <c r="GT22" s="226"/>
      <c r="GU22" s="226"/>
      <c r="GV22" s="226"/>
      <c r="GW22" s="226"/>
      <c r="GX22" s="226"/>
      <c r="GY22" s="226"/>
      <c r="GZ22" s="226"/>
      <c r="HA22" s="226"/>
      <c r="HB22" s="226"/>
      <c r="HC22" s="226"/>
      <c r="HD22" s="226"/>
      <c r="HE22" s="226"/>
      <c r="HF22" s="226"/>
      <c r="HG22" s="226"/>
      <c r="HH22" s="226"/>
      <c r="HI22" s="226"/>
      <c r="HJ22" s="226"/>
      <c r="HK22" s="226"/>
      <c r="HL22" s="226"/>
      <c r="HM22" s="226"/>
      <c r="HN22" s="226"/>
      <c r="HO22" s="226"/>
      <c r="HP22" s="226"/>
      <c r="HQ22" s="226"/>
      <c r="HR22" s="226"/>
      <c r="HS22" s="226"/>
      <c r="HT22" s="226"/>
      <c r="HU22" s="226"/>
      <c r="HV22" s="226"/>
      <c r="HW22" s="226"/>
      <c r="HX22" s="226"/>
      <c r="HY22" s="226"/>
      <c r="HZ22" s="226"/>
      <c r="IA22" s="226"/>
      <c r="IB22" s="226"/>
      <c r="IC22" s="226"/>
      <c r="ID22" s="226"/>
      <c r="IE22" s="226"/>
      <c r="IF22" s="299"/>
      <c r="IG22" s="299"/>
      <c r="IH22" s="299"/>
      <c r="II22" s="299"/>
      <c r="IJ22" s="299"/>
      <c r="IK22" s="299"/>
      <c r="IL22" s="299"/>
      <c r="IM22" s="299"/>
    </row>
    <row r="23" ht="18" customHeight="1" spans="1:247">
      <c r="A23" s="135"/>
      <c r="B23" s="135"/>
      <c r="C23" s="281" t="s">
        <v>37</v>
      </c>
      <c r="D23" s="281">
        <v>0</v>
      </c>
      <c r="E23" s="280"/>
      <c r="F23" s="281">
        <v>79.8</v>
      </c>
      <c r="G23" s="280"/>
      <c r="H23" s="256">
        <f t="shared" si="3"/>
        <v>0</v>
      </c>
      <c r="I23" s="290">
        <f>'平衡表（全厂）'!D24</f>
        <v>79.8</v>
      </c>
      <c r="J23" s="291">
        <f t="shared" si="2"/>
        <v>0</v>
      </c>
      <c r="K23" s="292"/>
      <c r="L23" s="226"/>
      <c r="M23" s="16"/>
      <c r="N23" s="1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  <c r="EN23" s="226"/>
      <c r="EO23" s="226"/>
      <c r="EP23" s="226"/>
      <c r="EQ23" s="226"/>
      <c r="ER23" s="226"/>
      <c r="ES23" s="226"/>
      <c r="ET23" s="226"/>
      <c r="EU23" s="226"/>
      <c r="EV23" s="226"/>
      <c r="EW23" s="226"/>
      <c r="EX23" s="226"/>
      <c r="EY23" s="226"/>
      <c r="EZ23" s="226"/>
      <c r="FA23" s="226"/>
      <c r="FB23" s="226"/>
      <c r="FC23" s="226"/>
      <c r="FD23" s="226"/>
      <c r="FE23" s="226"/>
      <c r="FF23" s="226"/>
      <c r="FG23" s="226"/>
      <c r="FH23" s="226"/>
      <c r="FI23" s="226"/>
      <c r="FJ23" s="226"/>
      <c r="FK23" s="226"/>
      <c r="FL23" s="226"/>
      <c r="FM23" s="226"/>
      <c r="FN23" s="226"/>
      <c r="FO23" s="226"/>
      <c r="FP23" s="226"/>
      <c r="FQ23" s="226"/>
      <c r="FR23" s="226"/>
      <c r="FS23" s="226"/>
      <c r="FT23" s="226"/>
      <c r="FU23" s="226"/>
      <c r="FV23" s="226"/>
      <c r="FW23" s="226"/>
      <c r="FX23" s="226"/>
      <c r="FY23" s="226"/>
      <c r="FZ23" s="226"/>
      <c r="GA23" s="226"/>
      <c r="GB23" s="226"/>
      <c r="GC23" s="226"/>
      <c r="GD23" s="226"/>
      <c r="GE23" s="226"/>
      <c r="GF23" s="226"/>
      <c r="GG23" s="226"/>
      <c r="GH23" s="226"/>
      <c r="GI23" s="226"/>
      <c r="GJ23" s="226"/>
      <c r="GK23" s="226"/>
      <c r="GL23" s="226"/>
      <c r="GM23" s="226"/>
      <c r="GN23" s="226"/>
      <c r="GO23" s="226"/>
      <c r="GP23" s="226"/>
      <c r="GQ23" s="226"/>
      <c r="GR23" s="226"/>
      <c r="GS23" s="226"/>
      <c r="GT23" s="226"/>
      <c r="GU23" s="226"/>
      <c r="GV23" s="226"/>
      <c r="GW23" s="226"/>
      <c r="GX23" s="226"/>
      <c r="GY23" s="226"/>
      <c r="GZ23" s="226"/>
      <c r="HA23" s="226"/>
      <c r="HB23" s="226"/>
      <c r="HC23" s="226"/>
      <c r="HD23" s="226"/>
      <c r="HE23" s="226"/>
      <c r="HF23" s="226"/>
      <c r="HG23" s="226"/>
      <c r="HH23" s="226"/>
      <c r="HI23" s="226"/>
      <c r="HJ23" s="226"/>
      <c r="HK23" s="226"/>
      <c r="HL23" s="226"/>
      <c r="HM23" s="226"/>
      <c r="HN23" s="226"/>
      <c r="HO23" s="226"/>
      <c r="HP23" s="226"/>
      <c r="HQ23" s="226"/>
      <c r="HR23" s="226"/>
      <c r="HS23" s="226"/>
      <c r="HT23" s="226"/>
      <c r="HU23" s="226"/>
      <c r="HV23" s="226"/>
      <c r="HW23" s="226"/>
      <c r="HX23" s="226"/>
      <c r="HY23" s="226"/>
      <c r="HZ23" s="226"/>
      <c r="IA23" s="226"/>
      <c r="IB23" s="226"/>
      <c r="IC23" s="226"/>
      <c r="ID23" s="226"/>
      <c r="IE23" s="226"/>
      <c r="IF23" s="299"/>
      <c r="IG23" s="299"/>
      <c r="IH23" s="299"/>
      <c r="II23" s="299"/>
      <c r="IJ23" s="299"/>
      <c r="IK23" s="299"/>
      <c r="IL23" s="299"/>
      <c r="IM23" s="299"/>
    </row>
    <row r="24" ht="18" customHeight="1" spans="1:247">
      <c r="A24" s="135"/>
      <c r="B24" s="135"/>
      <c r="C24" s="281" t="s">
        <v>38</v>
      </c>
      <c r="D24" s="281">
        <v>707.16</v>
      </c>
      <c r="E24" s="280"/>
      <c r="F24" s="281">
        <v>233.58</v>
      </c>
      <c r="G24" s="280"/>
      <c r="H24" s="256">
        <f t="shared" si="3"/>
        <v>59.04</v>
      </c>
      <c r="I24" s="290">
        <f>'平衡表（全厂）'!D25</f>
        <v>881.7</v>
      </c>
      <c r="J24" s="291">
        <f t="shared" si="2"/>
        <v>0</v>
      </c>
      <c r="K24" s="292" t="s">
        <v>291</v>
      </c>
      <c r="L24" s="226"/>
      <c r="M24" s="16"/>
      <c r="N24" s="1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  <c r="EN24" s="226"/>
      <c r="EO24" s="226"/>
      <c r="EP24" s="226"/>
      <c r="EQ24" s="226"/>
      <c r="ER24" s="226"/>
      <c r="ES24" s="226"/>
      <c r="ET24" s="226"/>
      <c r="EU24" s="226"/>
      <c r="EV24" s="226"/>
      <c r="EW24" s="226"/>
      <c r="EX24" s="226"/>
      <c r="EY24" s="226"/>
      <c r="EZ24" s="226"/>
      <c r="FA24" s="226"/>
      <c r="FB24" s="226"/>
      <c r="FC24" s="226"/>
      <c r="FD24" s="226"/>
      <c r="FE24" s="226"/>
      <c r="FF24" s="226"/>
      <c r="FG24" s="226"/>
      <c r="FH24" s="226"/>
      <c r="FI24" s="226"/>
      <c r="FJ24" s="226"/>
      <c r="FK24" s="226"/>
      <c r="FL24" s="226"/>
      <c r="FM24" s="226"/>
      <c r="FN24" s="226"/>
      <c r="FO24" s="226"/>
      <c r="FP24" s="226"/>
      <c r="FQ24" s="226"/>
      <c r="FR24" s="226"/>
      <c r="FS24" s="226"/>
      <c r="FT24" s="226"/>
      <c r="FU24" s="226"/>
      <c r="FV24" s="226"/>
      <c r="FW24" s="226"/>
      <c r="FX24" s="226"/>
      <c r="FY24" s="226"/>
      <c r="FZ24" s="226"/>
      <c r="GA24" s="226"/>
      <c r="GB24" s="226"/>
      <c r="GC24" s="226"/>
      <c r="GD24" s="226"/>
      <c r="GE24" s="226"/>
      <c r="GF24" s="226"/>
      <c r="GG24" s="226"/>
      <c r="GH24" s="226"/>
      <c r="GI24" s="226"/>
      <c r="GJ24" s="226"/>
      <c r="GK24" s="226"/>
      <c r="GL24" s="226"/>
      <c r="GM24" s="226"/>
      <c r="GN24" s="226"/>
      <c r="GO24" s="226"/>
      <c r="GP24" s="226"/>
      <c r="GQ24" s="226"/>
      <c r="GR24" s="226"/>
      <c r="GS24" s="226"/>
      <c r="GT24" s="226"/>
      <c r="GU24" s="226"/>
      <c r="GV24" s="226"/>
      <c r="GW24" s="226"/>
      <c r="GX24" s="226"/>
      <c r="GY24" s="226"/>
      <c r="GZ24" s="226"/>
      <c r="HA24" s="226"/>
      <c r="HB24" s="226"/>
      <c r="HC24" s="226"/>
      <c r="HD24" s="226"/>
      <c r="HE24" s="226"/>
      <c r="HF24" s="226"/>
      <c r="HG24" s="226"/>
      <c r="HH24" s="226"/>
      <c r="HI24" s="226"/>
      <c r="HJ24" s="226"/>
      <c r="HK24" s="226"/>
      <c r="HL24" s="226"/>
      <c r="HM24" s="226"/>
      <c r="HN24" s="226"/>
      <c r="HO24" s="226"/>
      <c r="HP24" s="226"/>
      <c r="HQ24" s="226"/>
      <c r="HR24" s="226"/>
      <c r="HS24" s="226"/>
      <c r="HT24" s="226"/>
      <c r="HU24" s="226"/>
      <c r="HV24" s="226"/>
      <c r="HW24" s="226"/>
      <c r="HX24" s="226"/>
      <c r="HY24" s="226"/>
      <c r="HZ24" s="226"/>
      <c r="IA24" s="226"/>
      <c r="IB24" s="226"/>
      <c r="IC24" s="226"/>
      <c r="ID24" s="226"/>
      <c r="IE24" s="226"/>
      <c r="IF24" s="299"/>
      <c r="IG24" s="299"/>
      <c r="IH24" s="299"/>
      <c r="II24" s="299"/>
      <c r="IJ24" s="299"/>
      <c r="IK24" s="299"/>
      <c r="IL24" s="299"/>
      <c r="IM24" s="299"/>
    </row>
    <row r="25" ht="18" customHeight="1" spans="1:247">
      <c r="A25" s="135"/>
      <c r="B25" s="135"/>
      <c r="C25" s="281" t="s">
        <v>39</v>
      </c>
      <c r="D25" s="281">
        <v>70.9</v>
      </c>
      <c r="E25" s="280"/>
      <c r="F25" s="281">
        <v>42.62</v>
      </c>
      <c r="G25" s="280"/>
      <c r="H25" s="256">
        <f t="shared" si="3"/>
        <v>110.77</v>
      </c>
      <c r="I25" s="281">
        <f>'平衡表（全厂）'!D26</f>
        <v>2.75</v>
      </c>
      <c r="J25" s="291">
        <f>I25-(D25+E25+F25+G25)+H25</f>
        <v>0</v>
      </c>
      <c r="K25" s="292"/>
      <c r="L25" s="226"/>
      <c r="M25" s="16"/>
      <c r="N25" s="1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  <c r="EN25" s="226"/>
      <c r="EO25" s="226"/>
      <c r="EP25" s="226"/>
      <c r="EQ25" s="226"/>
      <c r="ER25" s="226"/>
      <c r="ES25" s="226"/>
      <c r="ET25" s="226"/>
      <c r="EU25" s="226"/>
      <c r="EV25" s="226"/>
      <c r="EW25" s="226"/>
      <c r="EX25" s="226"/>
      <c r="EY25" s="226"/>
      <c r="EZ25" s="226"/>
      <c r="FA25" s="226"/>
      <c r="FB25" s="226"/>
      <c r="FC25" s="226"/>
      <c r="FD25" s="226"/>
      <c r="FE25" s="226"/>
      <c r="FF25" s="226"/>
      <c r="FG25" s="226"/>
      <c r="FH25" s="226"/>
      <c r="FI25" s="226"/>
      <c r="FJ25" s="226"/>
      <c r="FK25" s="226"/>
      <c r="FL25" s="226"/>
      <c r="FM25" s="226"/>
      <c r="FN25" s="226"/>
      <c r="FO25" s="226"/>
      <c r="FP25" s="226"/>
      <c r="FQ25" s="226"/>
      <c r="FR25" s="226"/>
      <c r="FS25" s="226"/>
      <c r="FT25" s="226"/>
      <c r="FU25" s="226"/>
      <c r="FV25" s="226"/>
      <c r="FW25" s="226"/>
      <c r="FX25" s="226"/>
      <c r="FY25" s="226"/>
      <c r="FZ25" s="226"/>
      <c r="GA25" s="226"/>
      <c r="GB25" s="226"/>
      <c r="GC25" s="226"/>
      <c r="GD25" s="226"/>
      <c r="GE25" s="226"/>
      <c r="GF25" s="226"/>
      <c r="GG25" s="226"/>
      <c r="GH25" s="226"/>
      <c r="GI25" s="226"/>
      <c r="GJ25" s="226"/>
      <c r="GK25" s="226"/>
      <c r="GL25" s="226"/>
      <c r="GM25" s="226"/>
      <c r="GN25" s="226"/>
      <c r="GO25" s="226"/>
      <c r="GP25" s="226"/>
      <c r="GQ25" s="226"/>
      <c r="GR25" s="226"/>
      <c r="GS25" s="226"/>
      <c r="GT25" s="226"/>
      <c r="GU25" s="226"/>
      <c r="GV25" s="226"/>
      <c r="GW25" s="226"/>
      <c r="GX25" s="226"/>
      <c r="GY25" s="226"/>
      <c r="GZ25" s="226"/>
      <c r="HA25" s="226"/>
      <c r="HB25" s="226"/>
      <c r="HC25" s="226"/>
      <c r="HD25" s="226"/>
      <c r="HE25" s="226"/>
      <c r="HF25" s="226"/>
      <c r="HG25" s="226"/>
      <c r="HH25" s="226"/>
      <c r="HI25" s="226"/>
      <c r="HJ25" s="226"/>
      <c r="HK25" s="226"/>
      <c r="HL25" s="226"/>
      <c r="HM25" s="226"/>
      <c r="HN25" s="226"/>
      <c r="HO25" s="226"/>
      <c r="HP25" s="226"/>
      <c r="HQ25" s="226"/>
      <c r="HR25" s="226"/>
      <c r="HS25" s="226"/>
      <c r="HT25" s="226"/>
      <c r="HU25" s="226"/>
      <c r="HV25" s="226"/>
      <c r="HW25" s="226"/>
      <c r="HX25" s="226"/>
      <c r="HY25" s="226"/>
      <c r="HZ25" s="226"/>
      <c r="IA25" s="226"/>
      <c r="IB25" s="226"/>
      <c r="IC25" s="226"/>
      <c r="ID25" s="226"/>
      <c r="IE25" s="226"/>
      <c r="IF25" s="299"/>
      <c r="IG25" s="299"/>
      <c r="IH25" s="299"/>
      <c r="II25" s="299"/>
      <c r="IJ25" s="299"/>
      <c r="IK25" s="299"/>
      <c r="IL25" s="299"/>
      <c r="IM25" s="299"/>
    </row>
    <row r="26" ht="18" customHeight="1" spans="1:247">
      <c r="A26" s="135"/>
      <c r="B26" s="135"/>
      <c r="C26" s="281" t="s">
        <v>40</v>
      </c>
      <c r="D26" s="282">
        <v>0</v>
      </c>
      <c r="E26" s="280"/>
      <c r="F26" s="281">
        <v>7</v>
      </c>
      <c r="G26" s="285"/>
      <c r="H26" s="256">
        <f t="shared" si="3"/>
        <v>7</v>
      </c>
      <c r="I26" s="290">
        <f>'平衡表（全厂）'!D27</f>
        <v>0</v>
      </c>
      <c r="J26" s="291">
        <f t="shared" si="2"/>
        <v>0</v>
      </c>
      <c r="K26" s="292"/>
      <c r="L26" s="226"/>
      <c r="M26" s="16"/>
      <c r="N26" s="1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  <c r="EN26" s="226"/>
      <c r="EO26" s="226"/>
      <c r="EP26" s="226"/>
      <c r="EQ26" s="226"/>
      <c r="ER26" s="226"/>
      <c r="ES26" s="226"/>
      <c r="ET26" s="226"/>
      <c r="EU26" s="226"/>
      <c r="EV26" s="226"/>
      <c r="EW26" s="226"/>
      <c r="EX26" s="226"/>
      <c r="EY26" s="226"/>
      <c r="EZ26" s="226"/>
      <c r="FA26" s="226"/>
      <c r="FB26" s="226"/>
      <c r="FC26" s="226"/>
      <c r="FD26" s="226"/>
      <c r="FE26" s="226"/>
      <c r="FF26" s="226"/>
      <c r="FG26" s="226"/>
      <c r="FH26" s="226"/>
      <c r="FI26" s="226"/>
      <c r="FJ26" s="226"/>
      <c r="FK26" s="226"/>
      <c r="FL26" s="226"/>
      <c r="FM26" s="226"/>
      <c r="FN26" s="226"/>
      <c r="FO26" s="226"/>
      <c r="FP26" s="226"/>
      <c r="FQ26" s="226"/>
      <c r="FR26" s="226"/>
      <c r="FS26" s="226"/>
      <c r="FT26" s="226"/>
      <c r="FU26" s="226"/>
      <c r="FV26" s="226"/>
      <c r="FW26" s="226"/>
      <c r="FX26" s="226"/>
      <c r="FY26" s="226"/>
      <c r="FZ26" s="226"/>
      <c r="GA26" s="226"/>
      <c r="GB26" s="226"/>
      <c r="GC26" s="226"/>
      <c r="GD26" s="226"/>
      <c r="GE26" s="226"/>
      <c r="GF26" s="226"/>
      <c r="GG26" s="226"/>
      <c r="GH26" s="226"/>
      <c r="GI26" s="226"/>
      <c r="GJ26" s="226"/>
      <c r="GK26" s="226"/>
      <c r="GL26" s="226"/>
      <c r="GM26" s="226"/>
      <c r="GN26" s="226"/>
      <c r="GO26" s="226"/>
      <c r="GP26" s="226"/>
      <c r="GQ26" s="226"/>
      <c r="GR26" s="226"/>
      <c r="GS26" s="226"/>
      <c r="GT26" s="226"/>
      <c r="GU26" s="226"/>
      <c r="GV26" s="226"/>
      <c r="GW26" s="226"/>
      <c r="GX26" s="226"/>
      <c r="GY26" s="226"/>
      <c r="GZ26" s="226"/>
      <c r="HA26" s="226"/>
      <c r="HB26" s="226"/>
      <c r="HC26" s="226"/>
      <c r="HD26" s="226"/>
      <c r="HE26" s="226"/>
      <c r="HF26" s="226"/>
      <c r="HG26" s="226"/>
      <c r="HH26" s="226"/>
      <c r="HI26" s="226"/>
      <c r="HJ26" s="226"/>
      <c r="HK26" s="226"/>
      <c r="HL26" s="226"/>
      <c r="HM26" s="226"/>
      <c r="HN26" s="226"/>
      <c r="HO26" s="226"/>
      <c r="HP26" s="226"/>
      <c r="HQ26" s="226"/>
      <c r="HR26" s="226"/>
      <c r="HS26" s="226"/>
      <c r="HT26" s="226"/>
      <c r="HU26" s="226"/>
      <c r="HV26" s="226"/>
      <c r="HW26" s="226"/>
      <c r="HX26" s="226"/>
      <c r="HY26" s="226"/>
      <c r="HZ26" s="226"/>
      <c r="IA26" s="226"/>
      <c r="IB26" s="226"/>
      <c r="IC26" s="226"/>
      <c r="ID26" s="226"/>
      <c r="IE26" s="226"/>
      <c r="IF26" s="299"/>
      <c r="IG26" s="299"/>
      <c r="IH26" s="299"/>
      <c r="II26" s="299"/>
      <c r="IJ26" s="299"/>
      <c r="IK26" s="299"/>
      <c r="IL26" s="299"/>
      <c r="IM26" s="299"/>
    </row>
    <row r="27" ht="18" customHeight="1" spans="1:247">
      <c r="A27" s="135"/>
      <c r="B27" s="135"/>
      <c r="C27" s="281" t="s">
        <v>41</v>
      </c>
      <c r="D27" s="281">
        <v>40.58</v>
      </c>
      <c r="E27" s="280"/>
      <c r="F27" s="281">
        <f>H47</f>
        <v>3563.38</v>
      </c>
      <c r="G27" s="281"/>
      <c r="H27" s="256">
        <f t="shared" si="3"/>
        <v>3592.14</v>
      </c>
      <c r="I27" s="282">
        <f>'平衡表（全厂）'!D28</f>
        <v>11.82</v>
      </c>
      <c r="J27" s="295">
        <f t="shared" si="2"/>
        <v>0</v>
      </c>
      <c r="K27" s="292" t="s">
        <v>292</v>
      </c>
      <c r="L27" s="226"/>
      <c r="M27" s="16"/>
      <c r="N27" s="1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  <c r="EN27" s="226"/>
      <c r="EO27" s="226"/>
      <c r="EP27" s="226"/>
      <c r="EQ27" s="226"/>
      <c r="ER27" s="226"/>
      <c r="ES27" s="226"/>
      <c r="ET27" s="226"/>
      <c r="EU27" s="226"/>
      <c r="EV27" s="226"/>
      <c r="EW27" s="226"/>
      <c r="EX27" s="226"/>
      <c r="EY27" s="226"/>
      <c r="EZ27" s="226"/>
      <c r="FA27" s="226"/>
      <c r="FB27" s="226"/>
      <c r="FC27" s="226"/>
      <c r="FD27" s="226"/>
      <c r="FE27" s="226"/>
      <c r="FF27" s="226"/>
      <c r="FG27" s="226"/>
      <c r="FH27" s="226"/>
      <c r="FI27" s="226"/>
      <c r="FJ27" s="226"/>
      <c r="FK27" s="226"/>
      <c r="FL27" s="226"/>
      <c r="FM27" s="226"/>
      <c r="FN27" s="226"/>
      <c r="FO27" s="226"/>
      <c r="FP27" s="226"/>
      <c r="FQ27" s="226"/>
      <c r="FR27" s="226"/>
      <c r="FS27" s="226"/>
      <c r="FT27" s="226"/>
      <c r="FU27" s="226"/>
      <c r="FV27" s="226"/>
      <c r="FW27" s="226"/>
      <c r="FX27" s="226"/>
      <c r="FY27" s="226"/>
      <c r="FZ27" s="226"/>
      <c r="GA27" s="226"/>
      <c r="GB27" s="226"/>
      <c r="GC27" s="226"/>
      <c r="GD27" s="226"/>
      <c r="GE27" s="226"/>
      <c r="GF27" s="226"/>
      <c r="GG27" s="226"/>
      <c r="GH27" s="226"/>
      <c r="GI27" s="226"/>
      <c r="GJ27" s="226"/>
      <c r="GK27" s="226"/>
      <c r="GL27" s="226"/>
      <c r="GM27" s="226"/>
      <c r="GN27" s="226"/>
      <c r="GO27" s="226"/>
      <c r="GP27" s="226"/>
      <c r="GQ27" s="226"/>
      <c r="GR27" s="226"/>
      <c r="GS27" s="226"/>
      <c r="GT27" s="226"/>
      <c r="GU27" s="226"/>
      <c r="GV27" s="226"/>
      <c r="GW27" s="226"/>
      <c r="GX27" s="226"/>
      <c r="GY27" s="226"/>
      <c r="GZ27" s="226"/>
      <c r="HA27" s="226"/>
      <c r="HB27" s="226"/>
      <c r="HC27" s="226"/>
      <c r="HD27" s="226"/>
      <c r="HE27" s="226"/>
      <c r="HF27" s="226"/>
      <c r="HG27" s="226"/>
      <c r="HH27" s="226"/>
      <c r="HI27" s="226"/>
      <c r="HJ27" s="226"/>
      <c r="HK27" s="226"/>
      <c r="HL27" s="226"/>
      <c r="HM27" s="226"/>
      <c r="HN27" s="226"/>
      <c r="HO27" s="226"/>
      <c r="HP27" s="226"/>
      <c r="HQ27" s="226"/>
      <c r="HR27" s="226"/>
      <c r="HS27" s="226"/>
      <c r="HT27" s="226"/>
      <c r="HU27" s="226"/>
      <c r="HV27" s="226"/>
      <c r="HW27" s="226"/>
      <c r="HX27" s="226"/>
      <c r="HY27" s="226"/>
      <c r="HZ27" s="226"/>
      <c r="IA27" s="226"/>
      <c r="IB27" s="226"/>
      <c r="IC27" s="226"/>
      <c r="ID27" s="226"/>
      <c r="IE27" s="226"/>
      <c r="IF27" s="299"/>
      <c r="IG27" s="299"/>
      <c r="IH27" s="299"/>
      <c r="II27" s="299"/>
      <c r="IJ27" s="299"/>
      <c r="IK27" s="299"/>
      <c r="IL27" s="299"/>
      <c r="IM27" s="299"/>
    </row>
    <row r="28" ht="18" customHeight="1" spans="1:247">
      <c r="A28" s="135"/>
      <c r="B28" s="135"/>
      <c r="C28" s="281" t="s">
        <v>42</v>
      </c>
      <c r="D28" s="281">
        <v>2.2</v>
      </c>
      <c r="E28" s="280"/>
      <c r="F28" s="281">
        <f>'回收率（熔炼） '!I13</f>
        <v>14.84</v>
      </c>
      <c r="G28" s="281"/>
      <c r="H28" s="256">
        <f t="shared" si="3"/>
        <v>14.3</v>
      </c>
      <c r="I28" s="282">
        <f>'平衡表（全厂）'!D29</f>
        <v>2.74</v>
      </c>
      <c r="J28" s="295">
        <f t="shared" si="2"/>
        <v>0</v>
      </c>
      <c r="K28" s="296"/>
      <c r="L28" s="226"/>
      <c r="M28" s="16"/>
      <c r="N28" s="1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  <c r="EN28" s="226"/>
      <c r="EO28" s="226"/>
      <c r="EP28" s="226"/>
      <c r="EQ28" s="226"/>
      <c r="ER28" s="226"/>
      <c r="ES28" s="226"/>
      <c r="ET28" s="226"/>
      <c r="EU28" s="226"/>
      <c r="EV28" s="226"/>
      <c r="EW28" s="226"/>
      <c r="EX28" s="226"/>
      <c r="EY28" s="226"/>
      <c r="EZ28" s="226"/>
      <c r="FA28" s="226"/>
      <c r="FB28" s="226"/>
      <c r="FC28" s="226"/>
      <c r="FD28" s="226"/>
      <c r="FE28" s="226"/>
      <c r="FF28" s="226"/>
      <c r="FG28" s="226"/>
      <c r="FH28" s="226"/>
      <c r="FI28" s="226"/>
      <c r="FJ28" s="226"/>
      <c r="FK28" s="226"/>
      <c r="FL28" s="226"/>
      <c r="FM28" s="226"/>
      <c r="FN28" s="226"/>
      <c r="FO28" s="226"/>
      <c r="FP28" s="226"/>
      <c r="FQ28" s="226"/>
      <c r="FR28" s="226"/>
      <c r="FS28" s="226"/>
      <c r="FT28" s="226"/>
      <c r="FU28" s="226"/>
      <c r="FV28" s="226"/>
      <c r="FW28" s="226"/>
      <c r="FX28" s="226"/>
      <c r="FY28" s="226"/>
      <c r="FZ28" s="226"/>
      <c r="GA28" s="226"/>
      <c r="GB28" s="226"/>
      <c r="GC28" s="226"/>
      <c r="GD28" s="226"/>
      <c r="GE28" s="226"/>
      <c r="GF28" s="226"/>
      <c r="GG28" s="226"/>
      <c r="GH28" s="226"/>
      <c r="GI28" s="226"/>
      <c r="GJ28" s="226"/>
      <c r="GK28" s="226"/>
      <c r="GL28" s="226"/>
      <c r="GM28" s="226"/>
      <c r="GN28" s="226"/>
      <c r="GO28" s="226"/>
      <c r="GP28" s="226"/>
      <c r="GQ28" s="226"/>
      <c r="GR28" s="226"/>
      <c r="GS28" s="226"/>
      <c r="GT28" s="226"/>
      <c r="GU28" s="226"/>
      <c r="GV28" s="226"/>
      <c r="GW28" s="226"/>
      <c r="GX28" s="226"/>
      <c r="GY28" s="226"/>
      <c r="GZ28" s="226"/>
      <c r="HA28" s="226"/>
      <c r="HB28" s="226"/>
      <c r="HC28" s="226"/>
      <c r="HD28" s="226"/>
      <c r="HE28" s="226"/>
      <c r="HF28" s="226"/>
      <c r="HG28" s="226"/>
      <c r="HH28" s="226"/>
      <c r="HI28" s="226"/>
      <c r="HJ28" s="226"/>
      <c r="HK28" s="226"/>
      <c r="HL28" s="226"/>
      <c r="HM28" s="226"/>
      <c r="HN28" s="226"/>
      <c r="HO28" s="226"/>
      <c r="HP28" s="226"/>
      <c r="HQ28" s="226"/>
      <c r="HR28" s="226"/>
      <c r="HS28" s="226"/>
      <c r="HT28" s="226"/>
      <c r="HU28" s="226"/>
      <c r="HV28" s="226"/>
      <c r="HW28" s="226"/>
      <c r="HX28" s="226"/>
      <c r="HY28" s="226"/>
      <c r="HZ28" s="226"/>
      <c r="IA28" s="226"/>
      <c r="IB28" s="226"/>
      <c r="IC28" s="226"/>
      <c r="ID28" s="226"/>
      <c r="IE28" s="226"/>
      <c r="IF28" s="299"/>
      <c r="IG28" s="299"/>
      <c r="IH28" s="299"/>
      <c r="II28" s="299"/>
      <c r="IJ28" s="299"/>
      <c r="IK28" s="299"/>
      <c r="IL28" s="299"/>
      <c r="IM28" s="299"/>
    </row>
    <row r="29" ht="18" customHeight="1" spans="1:247">
      <c r="A29" s="135"/>
      <c r="B29" s="135"/>
      <c r="C29" s="281" t="s">
        <v>43</v>
      </c>
      <c r="D29" s="281">
        <v>2.24</v>
      </c>
      <c r="E29" s="280"/>
      <c r="F29" s="281">
        <f>'回收率（熔炼） '!I14</f>
        <v>41.24</v>
      </c>
      <c r="G29" s="281"/>
      <c r="H29" s="256">
        <f t="shared" si="3"/>
        <v>43.48</v>
      </c>
      <c r="I29" s="282">
        <f>'平衡表（全厂）'!D30</f>
        <v>0</v>
      </c>
      <c r="J29" s="295">
        <f t="shared" si="2"/>
        <v>0</v>
      </c>
      <c r="K29" s="296"/>
      <c r="L29" s="226"/>
      <c r="M29" s="16"/>
      <c r="N29" s="1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6"/>
      <c r="AK29" s="226"/>
      <c r="AL29" s="226"/>
      <c r="AM29" s="226"/>
      <c r="AN29" s="226"/>
      <c r="AO29" s="226"/>
      <c r="AP29" s="226"/>
      <c r="AQ29" s="226"/>
      <c r="AR29" s="226"/>
      <c r="AS29" s="226"/>
      <c r="AT29" s="226"/>
      <c r="AU29" s="226"/>
      <c r="AV29" s="226"/>
      <c r="AW29" s="226"/>
      <c r="AX29" s="226"/>
      <c r="AY29" s="226"/>
      <c r="AZ29" s="226"/>
      <c r="BA29" s="226"/>
      <c r="BB29" s="226"/>
      <c r="BC29" s="226"/>
      <c r="BD29" s="226"/>
      <c r="BE29" s="226"/>
      <c r="BF29" s="226"/>
      <c r="BG29" s="226"/>
      <c r="BH29" s="226"/>
      <c r="BI29" s="226"/>
      <c r="BJ29" s="226"/>
      <c r="BK29" s="226"/>
      <c r="BL29" s="226"/>
      <c r="BM29" s="226"/>
      <c r="BN29" s="226"/>
      <c r="BO29" s="226"/>
      <c r="BP29" s="226"/>
      <c r="BQ29" s="226"/>
      <c r="BR29" s="226"/>
      <c r="BS29" s="226"/>
      <c r="BT29" s="226"/>
      <c r="BU29" s="226"/>
      <c r="BV29" s="226"/>
      <c r="BW29" s="226"/>
      <c r="BX29" s="226"/>
      <c r="BY29" s="226"/>
      <c r="BZ29" s="226"/>
      <c r="CA29" s="226"/>
      <c r="CB29" s="226"/>
      <c r="CC29" s="226"/>
      <c r="CD29" s="226"/>
      <c r="CE29" s="226"/>
      <c r="CF29" s="226"/>
      <c r="CG29" s="226"/>
      <c r="CH29" s="226"/>
      <c r="CI29" s="226"/>
      <c r="CJ29" s="226"/>
      <c r="CK29" s="226"/>
      <c r="CL29" s="226"/>
      <c r="CM29" s="226"/>
      <c r="CN29" s="226"/>
      <c r="CO29" s="226"/>
      <c r="CP29" s="226"/>
      <c r="CQ29" s="226"/>
      <c r="CR29" s="226"/>
      <c r="CS29" s="226"/>
      <c r="CT29" s="226"/>
      <c r="CU29" s="226"/>
      <c r="CV29" s="226"/>
      <c r="CW29" s="226"/>
      <c r="CX29" s="226"/>
      <c r="CY29" s="226"/>
      <c r="CZ29" s="226"/>
      <c r="DA29" s="226"/>
      <c r="DB29" s="226"/>
      <c r="DC29" s="226"/>
      <c r="DD29" s="226"/>
      <c r="DE29" s="226"/>
      <c r="DF29" s="226"/>
      <c r="DG29" s="226"/>
      <c r="DH29" s="226"/>
      <c r="DI29" s="226"/>
      <c r="DJ29" s="226"/>
      <c r="DK29" s="226"/>
      <c r="DL29" s="226"/>
      <c r="DM29" s="226"/>
      <c r="DN29" s="226"/>
      <c r="DO29" s="226"/>
      <c r="DP29" s="226"/>
      <c r="DQ29" s="226"/>
      <c r="DR29" s="226"/>
      <c r="DS29" s="226"/>
      <c r="DT29" s="226"/>
      <c r="DU29" s="226"/>
      <c r="DV29" s="226"/>
      <c r="DW29" s="226"/>
      <c r="DX29" s="226"/>
      <c r="DY29" s="226"/>
      <c r="DZ29" s="226"/>
      <c r="EA29" s="226"/>
      <c r="EB29" s="226"/>
      <c r="EC29" s="226"/>
      <c r="ED29" s="226"/>
      <c r="EE29" s="226"/>
      <c r="EF29" s="226"/>
      <c r="EG29" s="226"/>
      <c r="EH29" s="226"/>
      <c r="EI29" s="226"/>
      <c r="EJ29" s="226"/>
      <c r="EK29" s="226"/>
      <c r="EL29" s="226"/>
      <c r="EM29" s="226"/>
      <c r="EN29" s="226"/>
      <c r="EO29" s="226"/>
      <c r="EP29" s="226"/>
      <c r="EQ29" s="226"/>
      <c r="ER29" s="226"/>
      <c r="ES29" s="226"/>
      <c r="ET29" s="226"/>
      <c r="EU29" s="226"/>
      <c r="EV29" s="226"/>
      <c r="EW29" s="226"/>
      <c r="EX29" s="226"/>
      <c r="EY29" s="226"/>
      <c r="EZ29" s="226"/>
      <c r="FA29" s="226"/>
      <c r="FB29" s="226"/>
      <c r="FC29" s="226"/>
      <c r="FD29" s="226"/>
      <c r="FE29" s="226"/>
      <c r="FF29" s="226"/>
      <c r="FG29" s="226"/>
      <c r="FH29" s="226"/>
      <c r="FI29" s="226"/>
      <c r="FJ29" s="226"/>
      <c r="FK29" s="226"/>
      <c r="FL29" s="226"/>
      <c r="FM29" s="226"/>
      <c r="FN29" s="226"/>
      <c r="FO29" s="226"/>
      <c r="FP29" s="226"/>
      <c r="FQ29" s="226"/>
      <c r="FR29" s="226"/>
      <c r="FS29" s="226"/>
      <c r="FT29" s="226"/>
      <c r="FU29" s="226"/>
      <c r="FV29" s="226"/>
      <c r="FW29" s="226"/>
      <c r="FX29" s="226"/>
      <c r="FY29" s="226"/>
      <c r="FZ29" s="226"/>
      <c r="GA29" s="226"/>
      <c r="GB29" s="226"/>
      <c r="GC29" s="226"/>
      <c r="GD29" s="226"/>
      <c r="GE29" s="226"/>
      <c r="GF29" s="226"/>
      <c r="GG29" s="226"/>
      <c r="GH29" s="226"/>
      <c r="GI29" s="226"/>
      <c r="GJ29" s="226"/>
      <c r="GK29" s="226"/>
      <c r="GL29" s="226"/>
      <c r="GM29" s="226"/>
      <c r="GN29" s="226"/>
      <c r="GO29" s="226"/>
      <c r="GP29" s="226"/>
      <c r="GQ29" s="226"/>
      <c r="GR29" s="226"/>
      <c r="GS29" s="226"/>
      <c r="GT29" s="226"/>
      <c r="GU29" s="226"/>
      <c r="GV29" s="226"/>
      <c r="GW29" s="226"/>
      <c r="GX29" s="226"/>
      <c r="GY29" s="226"/>
      <c r="GZ29" s="226"/>
      <c r="HA29" s="226"/>
      <c r="HB29" s="226"/>
      <c r="HC29" s="226"/>
      <c r="HD29" s="226"/>
      <c r="HE29" s="226"/>
      <c r="HF29" s="226"/>
      <c r="HG29" s="226"/>
      <c r="HH29" s="226"/>
      <c r="HI29" s="226"/>
      <c r="HJ29" s="226"/>
      <c r="HK29" s="226"/>
      <c r="HL29" s="226"/>
      <c r="HM29" s="226"/>
      <c r="HN29" s="226"/>
      <c r="HO29" s="226"/>
      <c r="HP29" s="226"/>
      <c r="HQ29" s="226"/>
      <c r="HR29" s="226"/>
      <c r="HS29" s="226"/>
      <c r="HT29" s="226"/>
      <c r="HU29" s="226"/>
      <c r="HV29" s="226"/>
      <c r="HW29" s="226"/>
      <c r="HX29" s="226"/>
      <c r="HY29" s="226"/>
      <c r="HZ29" s="226"/>
      <c r="IA29" s="226"/>
      <c r="IB29" s="226"/>
      <c r="IC29" s="226"/>
      <c r="ID29" s="226"/>
      <c r="IE29" s="226"/>
      <c r="IF29" s="299"/>
      <c r="IG29" s="299"/>
      <c r="IH29" s="299"/>
      <c r="II29" s="299"/>
      <c r="IJ29" s="299"/>
      <c r="IK29" s="299"/>
      <c r="IL29" s="299"/>
      <c r="IM29" s="299"/>
    </row>
    <row r="30" ht="18" customHeight="1" spans="1:247">
      <c r="A30" s="135"/>
      <c r="B30" s="135"/>
      <c r="C30" s="281" t="s">
        <v>194</v>
      </c>
      <c r="D30" s="281">
        <v>0</v>
      </c>
      <c r="E30" s="280"/>
      <c r="F30" s="281">
        <f>'回收率（精炼） '!I22</f>
        <v>8.6</v>
      </c>
      <c r="G30" s="281"/>
      <c r="H30" s="256">
        <f>'回收率（熔炼） '!I15</f>
        <v>8.6</v>
      </c>
      <c r="I30" s="282">
        <v>0</v>
      </c>
      <c r="J30" s="295">
        <f t="shared" si="2"/>
        <v>0</v>
      </c>
      <c r="K30" s="296"/>
      <c r="L30" s="226"/>
      <c r="M30" s="16"/>
      <c r="N30" s="1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6"/>
      <c r="AK30" s="226"/>
      <c r="AL30" s="226"/>
      <c r="AM30" s="226"/>
      <c r="AN30" s="226"/>
      <c r="AO30" s="226"/>
      <c r="AP30" s="226"/>
      <c r="AQ30" s="226"/>
      <c r="AR30" s="226"/>
      <c r="AS30" s="226"/>
      <c r="AT30" s="226"/>
      <c r="AU30" s="226"/>
      <c r="AV30" s="226"/>
      <c r="AW30" s="226"/>
      <c r="AX30" s="226"/>
      <c r="AY30" s="226"/>
      <c r="AZ30" s="226"/>
      <c r="BA30" s="226"/>
      <c r="BB30" s="226"/>
      <c r="BC30" s="226"/>
      <c r="BD30" s="226"/>
      <c r="BE30" s="226"/>
      <c r="BF30" s="226"/>
      <c r="BG30" s="226"/>
      <c r="BH30" s="226"/>
      <c r="BI30" s="226"/>
      <c r="BJ30" s="226"/>
      <c r="BK30" s="226"/>
      <c r="BL30" s="226"/>
      <c r="BM30" s="226"/>
      <c r="BN30" s="226"/>
      <c r="BO30" s="226"/>
      <c r="BP30" s="226"/>
      <c r="BQ30" s="226"/>
      <c r="BR30" s="226"/>
      <c r="BS30" s="226"/>
      <c r="BT30" s="226"/>
      <c r="BU30" s="226"/>
      <c r="BV30" s="226"/>
      <c r="BW30" s="226"/>
      <c r="BX30" s="226"/>
      <c r="BY30" s="226"/>
      <c r="BZ30" s="226"/>
      <c r="CA30" s="226"/>
      <c r="CB30" s="226"/>
      <c r="CC30" s="226"/>
      <c r="CD30" s="226"/>
      <c r="CE30" s="226"/>
      <c r="CF30" s="226"/>
      <c r="CG30" s="226"/>
      <c r="CH30" s="226"/>
      <c r="CI30" s="226"/>
      <c r="CJ30" s="226"/>
      <c r="CK30" s="226"/>
      <c r="CL30" s="226"/>
      <c r="CM30" s="226"/>
      <c r="CN30" s="226"/>
      <c r="CO30" s="226"/>
      <c r="CP30" s="226"/>
      <c r="CQ30" s="226"/>
      <c r="CR30" s="226"/>
      <c r="CS30" s="226"/>
      <c r="CT30" s="226"/>
      <c r="CU30" s="226"/>
      <c r="CV30" s="226"/>
      <c r="CW30" s="226"/>
      <c r="CX30" s="226"/>
      <c r="CY30" s="226"/>
      <c r="CZ30" s="226"/>
      <c r="DA30" s="226"/>
      <c r="DB30" s="226"/>
      <c r="DC30" s="226"/>
      <c r="DD30" s="226"/>
      <c r="DE30" s="226"/>
      <c r="DF30" s="226"/>
      <c r="DG30" s="226"/>
      <c r="DH30" s="226"/>
      <c r="DI30" s="226"/>
      <c r="DJ30" s="226"/>
      <c r="DK30" s="226"/>
      <c r="DL30" s="226"/>
      <c r="DM30" s="226"/>
      <c r="DN30" s="226"/>
      <c r="DO30" s="226"/>
      <c r="DP30" s="226"/>
      <c r="DQ30" s="226"/>
      <c r="DR30" s="226"/>
      <c r="DS30" s="226"/>
      <c r="DT30" s="226"/>
      <c r="DU30" s="226"/>
      <c r="DV30" s="226"/>
      <c r="DW30" s="226"/>
      <c r="DX30" s="226"/>
      <c r="DY30" s="226"/>
      <c r="DZ30" s="226"/>
      <c r="EA30" s="226"/>
      <c r="EB30" s="226"/>
      <c r="EC30" s="226"/>
      <c r="ED30" s="226"/>
      <c r="EE30" s="226"/>
      <c r="EF30" s="226"/>
      <c r="EG30" s="226"/>
      <c r="EH30" s="226"/>
      <c r="EI30" s="226"/>
      <c r="EJ30" s="226"/>
      <c r="EK30" s="226"/>
      <c r="EL30" s="226"/>
      <c r="EM30" s="226"/>
      <c r="EN30" s="226"/>
      <c r="EO30" s="226"/>
      <c r="EP30" s="226"/>
      <c r="EQ30" s="226"/>
      <c r="ER30" s="226"/>
      <c r="ES30" s="226"/>
      <c r="ET30" s="226"/>
      <c r="EU30" s="226"/>
      <c r="EV30" s="226"/>
      <c r="EW30" s="226"/>
      <c r="EX30" s="226"/>
      <c r="EY30" s="226"/>
      <c r="EZ30" s="226"/>
      <c r="FA30" s="226"/>
      <c r="FB30" s="226"/>
      <c r="FC30" s="226"/>
      <c r="FD30" s="226"/>
      <c r="FE30" s="226"/>
      <c r="FF30" s="226"/>
      <c r="FG30" s="226"/>
      <c r="FH30" s="226"/>
      <c r="FI30" s="226"/>
      <c r="FJ30" s="226"/>
      <c r="FK30" s="226"/>
      <c r="FL30" s="226"/>
      <c r="FM30" s="226"/>
      <c r="FN30" s="226"/>
      <c r="FO30" s="226"/>
      <c r="FP30" s="226"/>
      <c r="FQ30" s="226"/>
      <c r="FR30" s="226"/>
      <c r="FS30" s="226"/>
      <c r="FT30" s="226"/>
      <c r="FU30" s="226"/>
      <c r="FV30" s="226"/>
      <c r="FW30" s="226"/>
      <c r="FX30" s="226"/>
      <c r="FY30" s="226"/>
      <c r="FZ30" s="226"/>
      <c r="GA30" s="226"/>
      <c r="GB30" s="226"/>
      <c r="GC30" s="226"/>
      <c r="GD30" s="226"/>
      <c r="GE30" s="226"/>
      <c r="GF30" s="226"/>
      <c r="GG30" s="226"/>
      <c r="GH30" s="226"/>
      <c r="GI30" s="226"/>
      <c r="GJ30" s="226"/>
      <c r="GK30" s="226"/>
      <c r="GL30" s="226"/>
      <c r="GM30" s="226"/>
      <c r="GN30" s="226"/>
      <c r="GO30" s="226"/>
      <c r="GP30" s="226"/>
      <c r="GQ30" s="226"/>
      <c r="GR30" s="226"/>
      <c r="GS30" s="226"/>
      <c r="GT30" s="226"/>
      <c r="GU30" s="226"/>
      <c r="GV30" s="226"/>
      <c r="GW30" s="226"/>
      <c r="GX30" s="226"/>
      <c r="GY30" s="226"/>
      <c r="GZ30" s="226"/>
      <c r="HA30" s="226"/>
      <c r="HB30" s="226"/>
      <c r="HC30" s="226"/>
      <c r="HD30" s="226"/>
      <c r="HE30" s="226"/>
      <c r="HF30" s="226"/>
      <c r="HG30" s="226"/>
      <c r="HH30" s="226"/>
      <c r="HI30" s="226"/>
      <c r="HJ30" s="226"/>
      <c r="HK30" s="226"/>
      <c r="HL30" s="226"/>
      <c r="HM30" s="226"/>
      <c r="HN30" s="226"/>
      <c r="HO30" s="226"/>
      <c r="HP30" s="226"/>
      <c r="HQ30" s="226"/>
      <c r="HR30" s="226"/>
      <c r="HS30" s="226"/>
      <c r="HT30" s="226"/>
      <c r="HU30" s="226"/>
      <c r="HV30" s="226"/>
      <c r="HW30" s="226"/>
      <c r="HX30" s="226"/>
      <c r="HY30" s="226"/>
      <c r="HZ30" s="226"/>
      <c r="IA30" s="226"/>
      <c r="IB30" s="226"/>
      <c r="IC30" s="226"/>
      <c r="ID30" s="226"/>
      <c r="IE30" s="226"/>
      <c r="IF30" s="299"/>
      <c r="IG30" s="299"/>
      <c r="IH30" s="299"/>
      <c r="II30" s="299"/>
      <c r="IJ30" s="299"/>
      <c r="IK30" s="299"/>
      <c r="IL30" s="299"/>
      <c r="IM30" s="299"/>
    </row>
    <row r="31" ht="18" customHeight="1" spans="1:247">
      <c r="A31" s="135"/>
      <c r="B31" s="135"/>
      <c r="C31" s="281" t="s">
        <v>27</v>
      </c>
      <c r="D31" s="282">
        <v>148.32</v>
      </c>
      <c r="E31" s="280"/>
      <c r="F31" s="281">
        <f>'回收率（熔炼） '!I36</f>
        <v>52950.45</v>
      </c>
      <c r="G31" s="285">
        <f>-'回收率（熔炼） '!W36</f>
        <v>-52950.45</v>
      </c>
      <c r="H31" s="256">
        <f>D31+E31+F31+G31-I31</f>
        <v>0</v>
      </c>
      <c r="I31" s="282">
        <f>'平衡表（全厂）'!D14</f>
        <v>148.32</v>
      </c>
      <c r="J31" s="295">
        <f t="shared" si="2"/>
        <v>0</v>
      </c>
      <c r="K31" s="297"/>
      <c r="L31" s="226"/>
      <c r="M31" s="16"/>
      <c r="N31" s="1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226"/>
      <c r="AV31" s="226"/>
      <c r="AW31" s="226"/>
      <c r="AX31" s="226"/>
      <c r="AY31" s="226"/>
      <c r="AZ31" s="226"/>
      <c r="BA31" s="226"/>
      <c r="BB31" s="226"/>
      <c r="BC31" s="226"/>
      <c r="BD31" s="226"/>
      <c r="BE31" s="226"/>
      <c r="BF31" s="226"/>
      <c r="BG31" s="226"/>
      <c r="BH31" s="226"/>
      <c r="BI31" s="226"/>
      <c r="BJ31" s="226"/>
      <c r="BK31" s="226"/>
      <c r="BL31" s="226"/>
      <c r="BM31" s="226"/>
      <c r="BN31" s="226"/>
      <c r="BO31" s="226"/>
      <c r="BP31" s="226"/>
      <c r="BQ31" s="226"/>
      <c r="BR31" s="226"/>
      <c r="BS31" s="226"/>
      <c r="BT31" s="226"/>
      <c r="BU31" s="226"/>
      <c r="BV31" s="226"/>
      <c r="BW31" s="226"/>
      <c r="BX31" s="226"/>
      <c r="BY31" s="226"/>
      <c r="BZ31" s="226"/>
      <c r="CA31" s="226"/>
      <c r="CB31" s="226"/>
      <c r="CC31" s="226"/>
      <c r="CD31" s="226"/>
      <c r="CE31" s="226"/>
      <c r="CF31" s="226"/>
      <c r="CG31" s="226"/>
      <c r="CH31" s="226"/>
      <c r="CI31" s="226"/>
      <c r="CJ31" s="226"/>
      <c r="CK31" s="226"/>
      <c r="CL31" s="226"/>
      <c r="CM31" s="226"/>
      <c r="CN31" s="226"/>
      <c r="CO31" s="226"/>
      <c r="CP31" s="226"/>
      <c r="CQ31" s="226"/>
      <c r="CR31" s="226"/>
      <c r="CS31" s="226"/>
      <c r="CT31" s="226"/>
      <c r="CU31" s="226"/>
      <c r="CV31" s="226"/>
      <c r="CW31" s="226"/>
      <c r="CX31" s="226"/>
      <c r="CY31" s="226"/>
      <c r="CZ31" s="226"/>
      <c r="DA31" s="226"/>
      <c r="DB31" s="226"/>
      <c r="DC31" s="226"/>
      <c r="DD31" s="226"/>
      <c r="DE31" s="226"/>
      <c r="DF31" s="226"/>
      <c r="DG31" s="226"/>
      <c r="DH31" s="226"/>
      <c r="DI31" s="226"/>
      <c r="DJ31" s="226"/>
      <c r="DK31" s="226"/>
      <c r="DL31" s="226"/>
      <c r="DM31" s="226"/>
      <c r="DN31" s="226"/>
      <c r="DO31" s="226"/>
      <c r="DP31" s="226"/>
      <c r="DQ31" s="226"/>
      <c r="DR31" s="226"/>
      <c r="DS31" s="226"/>
      <c r="DT31" s="226"/>
      <c r="DU31" s="226"/>
      <c r="DV31" s="226"/>
      <c r="DW31" s="226"/>
      <c r="DX31" s="226"/>
      <c r="DY31" s="226"/>
      <c r="DZ31" s="226"/>
      <c r="EA31" s="226"/>
      <c r="EB31" s="226"/>
      <c r="EC31" s="226"/>
      <c r="ED31" s="226"/>
      <c r="EE31" s="226"/>
      <c r="EF31" s="226"/>
      <c r="EG31" s="226"/>
      <c r="EH31" s="226"/>
      <c r="EI31" s="226"/>
      <c r="EJ31" s="226"/>
      <c r="EK31" s="226"/>
      <c r="EL31" s="226"/>
      <c r="EM31" s="226"/>
      <c r="EN31" s="226"/>
      <c r="EO31" s="226"/>
      <c r="EP31" s="226"/>
      <c r="EQ31" s="226"/>
      <c r="ER31" s="226"/>
      <c r="ES31" s="226"/>
      <c r="ET31" s="226"/>
      <c r="EU31" s="226"/>
      <c r="EV31" s="226"/>
      <c r="EW31" s="226"/>
      <c r="EX31" s="226"/>
      <c r="EY31" s="226"/>
      <c r="EZ31" s="226"/>
      <c r="FA31" s="226"/>
      <c r="FB31" s="226"/>
      <c r="FC31" s="226"/>
      <c r="FD31" s="226"/>
      <c r="FE31" s="226"/>
      <c r="FF31" s="226"/>
      <c r="FG31" s="226"/>
      <c r="FH31" s="226"/>
      <c r="FI31" s="226"/>
      <c r="FJ31" s="226"/>
      <c r="FK31" s="226"/>
      <c r="FL31" s="226"/>
      <c r="FM31" s="226"/>
      <c r="FN31" s="226"/>
      <c r="FO31" s="226"/>
      <c r="FP31" s="226"/>
      <c r="FQ31" s="226"/>
      <c r="FR31" s="226"/>
      <c r="FS31" s="226"/>
      <c r="FT31" s="226"/>
      <c r="FU31" s="226"/>
      <c r="FV31" s="226"/>
      <c r="FW31" s="226"/>
      <c r="FX31" s="226"/>
      <c r="FY31" s="226"/>
      <c r="FZ31" s="226"/>
      <c r="GA31" s="226"/>
      <c r="GB31" s="226"/>
      <c r="GC31" s="226"/>
      <c r="GD31" s="226"/>
      <c r="GE31" s="226"/>
      <c r="GF31" s="226"/>
      <c r="GG31" s="226"/>
      <c r="GH31" s="226"/>
      <c r="GI31" s="226"/>
      <c r="GJ31" s="226"/>
      <c r="GK31" s="226"/>
      <c r="GL31" s="226"/>
      <c r="GM31" s="226"/>
      <c r="GN31" s="226"/>
      <c r="GO31" s="226"/>
      <c r="GP31" s="226"/>
      <c r="GQ31" s="226"/>
      <c r="GR31" s="226"/>
      <c r="GS31" s="226"/>
      <c r="GT31" s="226"/>
      <c r="GU31" s="226"/>
      <c r="GV31" s="226"/>
      <c r="GW31" s="226"/>
      <c r="GX31" s="226"/>
      <c r="GY31" s="226"/>
      <c r="GZ31" s="226"/>
      <c r="HA31" s="226"/>
      <c r="HB31" s="226"/>
      <c r="HC31" s="226"/>
      <c r="HD31" s="226"/>
      <c r="HE31" s="226"/>
      <c r="HF31" s="226"/>
      <c r="HG31" s="226"/>
      <c r="HH31" s="226"/>
      <c r="HI31" s="226"/>
      <c r="HJ31" s="226"/>
      <c r="HK31" s="226"/>
      <c r="HL31" s="226"/>
      <c r="HM31" s="226"/>
      <c r="HN31" s="226"/>
      <c r="HO31" s="226"/>
      <c r="HP31" s="226"/>
      <c r="HQ31" s="226"/>
      <c r="HR31" s="226"/>
      <c r="HS31" s="226"/>
      <c r="HT31" s="226"/>
      <c r="HU31" s="226"/>
      <c r="HV31" s="226"/>
      <c r="HW31" s="226"/>
      <c r="HX31" s="226"/>
      <c r="HY31" s="226"/>
      <c r="HZ31" s="226"/>
      <c r="IA31" s="226"/>
      <c r="IB31" s="226"/>
      <c r="IC31" s="226"/>
      <c r="ID31" s="226"/>
      <c r="IE31" s="226"/>
      <c r="IF31" s="299"/>
      <c r="IG31" s="299"/>
      <c r="IH31" s="299"/>
      <c r="II31" s="299"/>
      <c r="IJ31" s="299"/>
      <c r="IK31" s="299"/>
      <c r="IL31" s="299"/>
      <c r="IM31" s="299"/>
    </row>
    <row r="32" ht="18" customHeight="1" spans="1:247">
      <c r="A32" s="135"/>
      <c r="B32" s="135"/>
      <c r="C32" s="281" t="s">
        <v>293</v>
      </c>
      <c r="D32" s="281">
        <v>66.6</v>
      </c>
      <c r="E32" s="280"/>
      <c r="F32" s="281">
        <v>-2.59</v>
      </c>
      <c r="G32" s="280"/>
      <c r="H32" s="256">
        <f t="shared" ref="H32:H42" si="4">D32+E32+F32+G32-I32</f>
        <v>0</v>
      </c>
      <c r="I32" s="290">
        <f>'平衡表（全厂）'!D31</f>
        <v>64.01</v>
      </c>
      <c r="J32" s="295">
        <f t="shared" si="2"/>
        <v>0</v>
      </c>
      <c r="K32" s="297" t="s">
        <v>294</v>
      </c>
      <c r="L32" s="226"/>
      <c r="M32" s="16"/>
      <c r="N32" s="1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  <c r="AW32" s="226"/>
      <c r="AX32" s="226"/>
      <c r="AY32" s="226"/>
      <c r="AZ32" s="226"/>
      <c r="BA32" s="226"/>
      <c r="BB32" s="226"/>
      <c r="BC32" s="226"/>
      <c r="BD32" s="226"/>
      <c r="BE32" s="226"/>
      <c r="BF32" s="226"/>
      <c r="BG32" s="226"/>
      <c r="BH32" s="226"/>
      <c r="BI32" s="226"/>
      <c r="BJ32" s="226"/>
      <c r="BK32" s="226"/>
      <c r="BL32" s="226"/>
      <c r="BM32" s="226"/>
      <c r="BN32" s="226"/>
      <c r="BO32" s="226"/>
      <c r="BP32" s="226"/>
      <c r="BQ32" s="226"/>
      <c r="BR32" s="226"/>
      <c r="BS32" s="226"/>
      <c r="BT32" s="226"/>
      <c r="BU32" s="226"/>
      <c r="BV32" s="226"/>
      <c r="BW32" s="226"/>
      <c r="BX32" s="226"/>
      <c r="BY32" s="226"/>
      <c r="BZ32" s="226"/>
      <c r="CA32" s="226"/>
      <c r="CB32" s="226"/>
      <c r="CC32" s="226"/>
      <c r="CD32" s="226"/>
      <c r="CE32" s="226"/>
      <c r="CF32" s="226"/>
      <c r="CG32" s="226"/>
      <c r="CH32" s="226"/>
      <c r="CI32" s="226"/>
      <c r="CJ32" s="226"/>
      <c r="CK32" s="226"/>
      <c r="CL32" s="226"/>
      <c r="CM32" s="226"/>
      <c r="CN32" s="226"/>
      <c r="CO32" s="226"/>
      <c r="CP32" s="226"/>
      <c r="CQ32" s="226"/>
      <c r="CR32" s="226"/>
      <c r="CS32" s="226"/>
      <c r="CT32" s="226"/>
      <c r="CU32" s="226"/>
      <c r="CV32" s="226"/>
      <c r="CW32" s="226"/>
      <c r="CX32" s="226"/>
      <c r="CY32" s="226"/>
      <c r="CZ32" s="226"/>
      <c r="DA32" s="226"/>
      <c r="DB32" s="226"/>
      <c r="DC32" s="226"/>
      <c r="DD32" s="226"/>
      <c r="DE32" s="226"/>
      <c r="DF32" s="226"/>
      <c r="DG32" s="226"/>
      <c r="DH32" s="226"/>
      <c r="DI32" s="226"/>
      <c r="DJ32" s="226"/>
      <c r="DK32" s="226"/>
      <c r="DL32" s="226"/>
      <c r="DM32" s="226"/>
      <c r="DN32" s="226"/>
      <c r="DO32" s="226"/>
      <c r="DP32" s="226"/>
      <c r="DQ32" s="226"/>
      <c r="DR32" s="226"/>
      <c r="DS32" s="226"/>
      <c r="DT32" s="226"/>
      <c r="DU32" s="226"/>
      <c r="DV32" s="226"/>
      <c r="DW32" s="226"/>
      <c r="DX32" s="226"/>
      <c r="DY32" s="226"/>
      <c r="DZ32" s="226"/>
      <c r="EA32" s="226"/>
      <c r="EB32" s="226"/>
      <c r="EC32" s="226"/>
      <c r="ED32" s="226"/>
      <c r="EE32" s="226"/>
      <c r="EF32" s="226"/>
      <c r="EG32" s="226"/>
      <c r="EH32" s="226"/>
      <c r="EI32" s="226"/>
      <c r="EJ32" s="226"/>
      <c r="EK32" s="226"/>
      <c r="EL32" s="226"/>
      <c r="EM32" s="226"/>
      <c r="EN32" s="226"/>
      <c r="EO32" s="226"/>
      <c r="EP32" s="226"/>
      <c r="EQ32" s="226"/>
      <c r="ER32" s="226"/>
      <c r="ES32" s="226"/>
      <c r="ET32" s="226"/>
      <c r="EU32" s="226"/>
      <c r="EV32" s="226"/>
      <c r="EW32" s="226"/>
      <c r="EX32" s="226"/>
      <c r="EY32" s="226"/>
      <c r="EZ32" s="226"/>
      <c r="FA32" s="226"/>
      <c r="FB32" s="226"/>
      <c r="FC32" s="226"/>
      <c r="FD32" s="226"/>
      <c r="FE32" s="226"/>
      <c r="FF32" s="226"/>
      <c r="FG32" s="226"/>
      <c r="FH32" s="226"/>
      <c r="FI32" s="226"/>
      <c r="FJ32" s="226"/>
      <c r="FK32" s="226"/>
      <c r="FL32" s="226"/>
      <c r="FM32" s="226"/>
      <c r="FN32" s="226"/>
      <c r="FO32" s="226"/>
      <c r="FP32" s="226"/>
      <c r="FQ32" s="226"/>
      <c r="FR32" s="226"/>
      <c r="FS32" s="226"/>
      <c r="FT32" s="226"/>
      <c r="FU32" s="226"/>
      <c r="FV32" s="226"/>
      <c r="FW32" s="226"/>
      <c r="FX32" s="226"/>
      <c r="FY32" s="226"/>
      <c r="FZ32" s="226"/>
      <c r="GA32" s="226"/>
      <c r="GB32" s="226"/>
      <c r="GC32" s="226"/>
      <c r="GD32" s="226"/>
      <c r="GE32" s="226"/>
      <c r="GF32" s="226"/>
      <c r="GG32" s="226"/>
      <c r="GH32" s="226"/>
      <c r="GI32" s="226"/>
      <c r="GJ32" s="226"/>
      <c r="GK32" s="226"/>
      <c r="GL32" s="226"/>
      <c r="GM32" s="226"/>
      <c r="GN32" s="226"/>
      <c r="GO32" s="226"/>
      <c r="GP32" s="226"/>
      <c r="GQ32" s="226"/>
      <c r="GR32" s="226"/>
      <c r="GS32" s="226"/>
      <c r="GT32" s="226"/>
      <c r="GU32" s="226"/>
      <c r="GV32" s="226"/>
      <c r="GW32" s="226"/>
      <c r="GX32" s="226"/>
      <c r="GY32" s="226"/>
      <c r="GZ32" s="226"/>
      <c r="HA32" s="226"/>
      <c r="HB32" s="226"/>
      <c r="HC32" s="226"/>
      <c r="HD32" s="226"/>
      <c r="HE32" s="226"/>
      <c r="HF32" s="226"/>
      <c r="HG32" s="226"/>
      <c r="HH32" s="226"/>
      <c r="HI32" s="226"/>
      <c r="HJ32" s="226"/>
      <c r="HK32" s="226"/>
      <c r="HL32" s="226"/>
      <c r="HM32" s="226"/>
      <c r="HN32" s="226"/>
      <c r="HO32" s="226"/>
      <c r="HP32" s="226"/>
      <c r="HQ32" s="226"/>
      <c r="HR32" s="226"/>
      <c r="HS32" s="226"/>
      <c r="HT32" s="226"/>
      <c r="HU32" s="226"/>
      <c r="HV32" s="226"/>
      <c r="HW32" s="226"/>
      <c r="HX32" s="226"/>
      <c r="HY32" s="226"/>
      <c r="HZ32" s="226"/>
      <c r="IA32" s="226"/>
      <c r="IB32" s="226"/>
      <c r="IC32" s="226"/>
      <c r="ID32" s="226"/>
      <c r="IE32" s="226"/>
      <c r="IF32" s="299"/>
      <c r="IG32" s="299"/>
      <c r="IH32" s="299"/>
      <c r="II32" s="299"/>
      <c r="IJ32" s="299"/>
      <c r="IK32" s="299"/>
      <c r="IL32" s="299"/>
      <c r="IM32" s="299"/>
    </row>
    <row r="33" ht="18" customHeight="1" spans="1:247">
      <c r="A33" s="135"/>
      <c r="B33" s="135"/>
      <c r="C33" s="281" t="s">
        <v>295</v>
      </c>
      <c r="D33" s="281">
        <v>0</v>
      </c>
      <c r="E33" s="280"/>
      <c r="F33" s="281">
        <v>126.1</v>
      </c>
      <c r="G33" s="280"/>
      <c r="H33" s="256">
        <f t="shared" si="4"/>
        <v>126.1</v>
      </c>
      <c r="I33" s="290">
        <f>'平衡表（全厂）'!D32</f>
        <v>0</v>
      </c>
      <c r="J33" s="291">
        <f t="shared" si="2"/>
        <v>0</v>
      </c>
      <c r="K33" s="297" t="s">
        <v>296</v>
      </c>
      <c r="L33" s="226"/>
      <c r="M33" s="16"/>
      <c r="N33" s="1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226"/>
      <c r="AS33" s="226"/>
      <c r="AT33" s="226"/>
      <c r="AU33" s="226"/>
      <c r="AV33" s="226"/>
      <c r="AW33" s="226"/>
      <c r="AX33" s="226"/>
      <c r="AY33" s="226"/>
      <c r="AZ33" s="226"/>
      <c r="BA33" s="226"/>
      <c r="BB33" s="226"/>
      <c r="BC33" s="226"/>
      <c r="BD33" s="226"/>
      <c r="BE33" s="226"/>
      <c r="BF33" s="226"/>
      <c r="BG33" s="226"/>
      <c r="BH33" s="226"/>
      <c r="BI33" s="226"/>
      <c r="BJ33" s="226"/>
      <c r="BK33" s="226"/>
      <c r="BL33" s="226"/>
      <c r="BM33" s="226"/>
      <c r="BN33" s="226"/>
      <c r="BO33" s="226"/>
      <c r="BP33" s="226"/>
      <c r="BQ33" s="226"/>
      <c r="BR33" s="226"/>
      <c r="BS33" s="226"/>
      <c r="BT33" s="226"/>
      <c r="BU33" s="226"/>
      <c r="BV33" s="226"/>
      <c r="BW33" s="226"/>
      <c r="BX33" s="226"/>
      <c r="BY33" s="226"/>
      <c r="BZ33" s="226"/>
      <c r="CA33" s="226"/>
      <c r="CB33" s="226"/>
      <c r="CC33" s="226"/>
      <c r="CD33" s="226"/>
      <c r="CE33" s="226"/>
      <c r="CF33" s="226"/>
      <c r="CG33" s="226"/>
      <c r="CH33" s="226"/>
      <c r="CI33" s="226"/>
      <c r="CJ33" s="226"/>
      <c r="CK33" s="226"/>
      <c r="CL33" s="226"/>
      <c r="CM33" s="226"/>
      <c r="CN33" s="226"/>
      <c r="CO33" s="226"/>
      <c r="CP33" s="226"/>
      <c r="CQ33" s="226"/>
      <c r="CR33" s="226"/>
      <c r="CS33" s="226"/>
      <c r="CT33" s="226"/>
      <c r="CU33" s="226"/>
      <c r="CV33" s="226"/>
      <c r="CW33" s="226"/>
      <c r="CX33" s="226"/>
      <c r="CY33" s="226"/>
      <c r="CZ33" s="226"/>
      <c r="DA33" s="226"/>
      <c r="DB33" s="226"/>
      <c r="DC33" s="226"/>
      <c r="DD33" s="226"/>
      <c r="DE33" s="226"/>
      <c r="DF33" s="226"/>
      <c r="DG33" s="226"/>
      <c r="DH33" s="226"/>
      <c r="DI33" s="226"/>
      <c r="DJ33" s="226"/>
      <c r="DK33" s="226"/>
      <c r="DL33" s="226"/>
      <c r="DM33" s="226"/>
      <c r="DN33" s="226"/>
      <c r="DO33" s="226"/>
      <c r="DP33" s="226"/>
      <c r="DQ33" s="226"/>
      <c r="DR33" s="226"/>
      <c r="DS33" s="226"/>
      <c r="DT33" s="226"/>
      <c r="DU33" s="226"/>
      <c r="DV33" s="226"/>
      <c r="DW33" s="226"/>
      <c r="DX33" s="226"/>
      <c r="DY33" s="226"/>
      <c r="DZ33" s="226"/>
      <c r="EA33" s="226"/>
      <c r="EB33" s="226"/>
      <c r="EC33" s="226"/>
      <c r="ED33" s="226"/>
      <c r="EE33" s="226"/>
      <c r="EF33" s="226"/>
      <c r="EG33" s="226"/>
      <c r="EH33" s="226"/>
      <c r="EI33" s="226"/>
      <c r="EJ33" s="226"/>
      <c r="EK33" s="226"/>
      <c r="EL33" s="226"/>
      <c r="EM33" s="226"/>
      <c r="EN33" s="226"/>
      <c r="EO33" s="226"/>
      <c r="EP33" s="226"/>
      <c r="EQ33" s="226"/>
      <c r="ER33" s="226"/>
      <c r="ES33" s="226"/>
      <c r="ET33" s="226"/>
      <c r="EU33" s="226"/>
      <c r="EV33" s="226"/>
      <c r="EW33" s="226"/>
      <c r="EX33" s="226"/>
      <c r="EY33" s="226"/>
      <c r="EZ33" s="226"/>
      <c r="FA33" s="226"/>
      <c r="FB33" s="226"/>
      <c r="FC33" s="226"/>
      <c r="FD33" s="226"/>
      <c r="FE33" s="226"/>
      <c r="FF33" s="226"/>
      <c r="FG33" s="226"/>
      <c r="FH33" s="226"/>
      <c r="FI33" s="226"/>
      <c r="FJ33" s="226"/>
      <c r="FK33" s="226"/>
      <c r="FL33" s="226"/>
      <c r="FM33" s="226"/>
      <c r="FN33" s="226"/>
      <c r="FO33" s="226"/>
      <c r="FP33" s="226"/>
      <c r="FQ33" s="226"/>
      <c r="FR33" s="226"/>
      <c r="FS33" s="226"/>
      <c r="FT33" s="226"/>
      <c r="FU33" s="226"/>
      <c r="FV33" s="226"/>
      <c r="FW33" s="226"/>
      <c r="FX33" s="226"/>
      <c r="FY33" s="226"/>
      <c r="FZ33" s="226"/>
      <c r="GA33" s="226"/>
      <c r="GB33" s="226"/>
      <c r="GC33" s="226"/>
      <c r="GD33" s="226"/>
      <c r="GE33" s="226"/>
      <c r="GF33" s="226"/>
      <c r="GG33" s="226"/>
      <c r="GH33" s="226"/>
      <c r="GI33" s="226"/>
      <c r="GJ33" s="226"/>
      <c r="GK33" s="226"/>
      <c r="GL33" s="226"/>
      <c r="GM33" s="226"/>
      <c r="GN33" s="226"/>
      <c r="GO33" s="226"/>
      <c r="GP33" s="226"/>
      <c r="GQ33" s="226"/>
      <c r="GR33" s="226"/>
      <c r="GS33" s="226"/>
      <c r="GT33" s="226"/>
      <c r="GU33" s="226"/>
      <c r="GV33" s="226"/>
      <c r="GW33" s="226"/>
      <c r="GX33" s="226"/>
      <c r="GY33" s="226"/>
      <c r="GZ33" s="226"/>
      <c r="HA33" s="226"/>
      <c r="HB33" s="226"/>
      <c r="HC33" s="226"/>
      <c r="HD33" s="226"/>
      <c r="HE33" s="226"/>
      <c r="HF33" s="226"/>
      <c r="HG33" s="226"/>
      <c r="HH33" s="226"/>
      <c r="HI33" s="226"/>
      <c r="HJ33" s="226"/>
      <c r="HK33" s="226"/>
      <c r="HL33" s="226"/>
      <c r="HM33" s="226"/>
      <c r="HN33" s="226"/>
      <c r="HO33" s="226"/>
      <c r="HP33" s="226"/>
      <c r="HQ33" s="226"/>
      <c r="HR33" s="226"/>
      <c r="HS33" s="226"/>
      <c r="HT33" s="226"/>
      <c r="HU33" s="226"/>
      <c r="HV33" s="226"/>
      <c r="HW33" s="226"/>
      <c r="HX33" s="226"/>
      <c r="HY33" s="226"/>
      <c r="HZ33" s="226"/>
      <c r="IA33" s="226"/>
      <c r="IB33" s="226"/>
      <c r="IC33" s="226"/>
      <c r="ID33" s="226"/>
      <c r="IE33" s="226"/>
      <c r="IF33" s="299"/>
      <c r="IG33" s="299"/>
      <c r="IH33" s="299"/>
      <c r="II33" s="299"/>
      <c r="IJ33" s="299"/>
      <c r="IK33" s="299"/>
      <c r="IL33" s="299"/>
      <c r="IM33" s="299"/>
    </row>
    <row r="34" ht="18" customHeight="1" spans="1:247">
      <c r="A34" s="135"/>
      <c r="B34" s="135"/>
      <c r="C34" s="281" t="s">
        <v>297</v>
      </c>
      <c r="D34" s="281">
        <v>4709.31</v>
      </c>
      <c r="E34" s="280"/>
      <c r="F34" s="281">
        <v>974.08</v>
      </c>
      <c r="G34" s="280"/>
      <c r="H34" s="256">
        <f t="shared" si="4"/>
        <v>0</v>
      </c>
      <c r="I34" s="290">
        <f>'平衡表（全厂）'!D33</f>
        <v>5683.39</v>
      </c>
      <c r="J34" s="291">
        <f t="shared" si="2"/>
        <v>0</v>
      </c>
      <c r="K34" s="297"/>
      <c r="L34" s="226"/>
      <c r="M34" s="16"/>
      <c r="N34" s="1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226"/>
      <c r="AV34" s="226"/>
      <c r="AW34" s="226"/>
      <c r="AX34" s="226"/>
      <c r="AY34" s="226"/>
      <c r="AZ34" s="226"/>
      <c r="BA34" s="226"/>
      <c r="BB34" s="226"/>
      <c r="BC34" s="226"/>
      <c r="BD34" s="226"/>
      <c r="BE34" s="226"/>
      <c r="BF34" s="226"/>
      <c r="BG34" s="226"/>
      <c r="BH34" s="226"/>
      <c r="BI34" s="226"/>
      <c r="BJ34" s="226"/>
      <c r="BK34" s="226"/>
      <c r="BL34" s="226"/>
      <c r="BM34" s="226"/>
      <c r="BN34" s="226"/>
      <c r="BO34" s="226"/>
      <c r="BP34" s="226"/>
      <c r="BQ34" s="226"/>
      <c r="BR34" s="226"/>
      <c r="BS34" s="226"/>
      <c r="BT34" s="226"/>
      <c r="BU34" s="226"/>
      <c r="BV34" s="226"/>
      <c r="BW34" s="226"/>
      <c r="BX34" s="226"/>
      <c r="BY34" s="226"/>
      <c r="BZ34" s="226"/>
      <c r="CA34" s="226"/>
      <c r="CB34" s="226"/>
      <c r="CC34" s="226"/>
      <c r="CD34" s="226"/>
      <c r="CE34" s="226"/>
      <c r="CF34" s="226"/>
      <c r="CG34" s="226"/>
      <c r="CH34" s="226"/>
      <c r="CI34" s="226"/>
      <c r="CJ34" s="226"/>
      <c r="CK34" s="226"/>
      <c r="CL34" s="226"/>
      <c r="CM34" s="226"/>
      <c r="CN34" s="226"/>
      <c r="CO34" s="226"/>
      <c r="CP34" s="226"/>
      <c r="CQ34" s="226"/>
      <c r="CR34" s="226"/>
      <c r="CS34" s="226"/>
      <c r="CT34" s="226"/>
      <c r="CU34" s="226"/>
      <c r="CV34" s="226"/>
      <c r="CW34" s="226"/>
      <c r="CX34" s="226"/>
      <c r="CY34" s="226"/>
      <c r="CZ34" s="226"/>
      <c r="DA34" s="226"/>
      <c r="DB34" s="226"/>
      <c r="DC34" s="226"/>
      <c r="DD34" s="226"/>
      <c r="DE34" s="226"/>
      <c r="DF34" s="226"/>
      <c r="DG34" s="226"/>
      <c r="DH34" s="226"/>
      <c r="DI34" s="226"/>
      <c r="DJ34" s="226"/>
      <c r="DK34" s="226"/>
      <c r="DL34" s="226"/>
      <c r="DM34" s="226"/>
      <c r="DN34" s="226"/>
      <c r="DO34" s="226"/>
      <c r="DP34" s="226"/>
      <c r="DQ34" s="226"/>
      <c r="DR34" s="226"/>
      <c r="DS34" s="226"/>
      <c r="DT34" s="226"/>
      <c r="DU34" s="226"/>
      <c r="DV34" s="226"/>
      <c r="DW34" s="226"/>
      <c r="DX34" s="226"/>
      <c r="DY34" s="226"/>
      <c r="DZ34" s="226"/>
      <c r="EA34" s="226"/>
      <c r="EB34" s="226"/>
      <c r="EC34" s="226"/>
      <c r="ED34" s="226"/>
      <c r="EE34" s="226"/>
      <c r="EF34" s="226"/>
      <c r="EG34" s="226"/>
      <c r="EH34" s="226"/>
      <c r="EI34" s="226"/>
      <c r="EJ34" s="226"/>
      <c r="EK34" s="226"/>
      <c r="EL34" s="226"/>
      <c r="EM34" s="226"/>
      <c r="EN34" s="226"/>
      <c r="EO34" s="226"/>
      <c r="EP34" s="226"/>
      <c r="EQ34" s="226"/>
      <c r="ER34" s="226"/>
      <c r="ES34" s="226"/>
      <c r="ET34" s="226"/>
      <c r="EU34" s="226"/>
      <c r="EV34" s="226"/>
      <c r="EW34" s="226"/>
      <c r="EX34" s="226"/>
      <c r="EY34" s="226"/>
      <c r="EZ34" s="226"/>
      <c r="FA34" s="226"/>
      <c r="FB34" s="226"/>
      <c r="FC34" s="226"/>
      <c r="FD34" s="226"/>
      <c r="FE34" s="226"/>
      <c r="FF34" s="226"/>
      <c r="FG34" s="226"/>
      <c r="FH34" s="226"/>
      <c r="FI34" s="226"/>
      <c r="FJ34" s="226"/>
      <c r="FK34" s="226"/>
      <c r="FL34" s="226"/>
      <c r="FM34" s="226"/>
      <c r="FN34" s="226"/>
      <c r="FO34" s="226"/>
      <c r="FP34" s="226"/>
      <c r="FQ34" s="226"/>
      <c r="FR34" s="226"/>
      <c r="FS34" s="226"/>
      <c r="FT34" s="226"/>
      <c r="FU34" s="226"/>
      <c r="FV34" s="226"/>
      <c r="FW34" s="226"/>
      <c r="FX34" s="226"/>
      <c r="FY34" s="226"/>
      <c r="FZ34" s="226"/>
      <c r="GA34" s="226"/>
      <c r="GB34" s="226"/>
      <c r="GC34" s="226"/>
      <c r="GD34" s="226"/>
      <c r="GE34" s="226"/>
      <c r="GF34" s="226"/>
      <c r="GG34" s="226"/>
      <c r="GH34" s="226"/>
      <c r="GI34" s="226"/>
      <c r="GJ34" s="226"/>
      <c r="GK34" s="226"/>
      <c r="GL34" s="226"/>
      <c r="GM34" s="226"/>
      <c r="GN34" s="226"/>
      <c r="GO34" s="226"/>
      <c r="GP34" s="226"/>
      <c r="GQ34" s="226"/>
      <c r="GR34" s="226"/>
      <c r="GS34" s="226"/>
      <c r="GT34" s="226"/>
      <c r="GU34" s="226"/>
      <c r="GV34" s="226"/>
      <c r="GW34" s="226"/>
      <c r="GX34" s="226"/>
      <c r="GY34" s="226"/>
      <c r="GZ34" s="226"/>
      <c r="HA34" s="226"/>
      <c r="HB34" s="226"/>
      <c r="HC34" s="226"/>
      <c r="HD34" s="226"/>
      <c r="HE34" s="226"/>
      <c r="HF34" s="226"/>
      <c r="HG34" s="226"/>
      <c r="HH34" s="226"/>
      <c r="HI34" s="226"/>
      <c r="HJ34" s="226"/>
      <c r="HK34" s="226"/>
      <c r="HL34" s="226"/>
      <c r="HM34" s="226"/>
      <c r="HN34" s="226"/>
      <c r="HO34" s="226"/>
      <c r="HP34" s="226"/>
      <c r="HQ34" s="226"/>
      <c r="HR34" s="226"/>
      <c r="HS34" s="226"/>
      <c r="HT34" s="226"/>
      <c r="HU34" s="226"/>
      <c r="HV34" s="226"/>
      <c r="HW34" s="226"/>
      <c r="HX34" s="226"/>
      <c r="HY34" s="226"/>
      <c r="HZ34" s="226"/>
      <c r="IA34" s="226"/>
      <c r="IB34" s="226"/>
      <c r="IC34" s="226"/>
      <c r="ID34" s="226"/>
      <c r="IE34" s="226"/>
      <c r="IF34" s="299"/>
      <c r="IG34" s="299"/>
      <c r="IH34" s="299"/>
      <c r="II34" s="299"/>
      <c r="IJ34" s="299"/>
      <c r="IK34" s="299"/>
      <c r="IL34" s="299"/>
      <c r="IM34" s="299"/>
    </row>
    <row r="35" ht="18" customHeight="1" spans="1:247">
      <c r="A35" s="135"/>
      <c r="B35" s="135"/>
      <c r="C35" s="281" t="s">
        <v>298</v>
      </c>
      <c r="D35" s="281">
        <v>3609.17</v>
      </c>
      <c r="E35" s="280"/>
      <c r="F35" s="281">
        <f>-G66</f>
        <v>794.04</v>
      </c>
      <c r="G35" s="280"/>
      <c r="H35" s="256">
        <f t="shared" si="4"/>
        <v>-81.89</v>
      </c>
      <c r="I35" s="290">
        <f>'平衡表（全厂）'!D34</f>
        <v>4485.1</v>
      </c>
      <c r="J35" s="291">
        <f t="shared" si="2"/>
        <v>0</v>
      </c>
      <c r="K35" s="297"/>
      <c r="L35" s="226"/>
      <c r="M35" s="16"/>
      <c r="N35" s="1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226"/>
      <c r="BN35" s="226"/>
      <c r="BO35" s="226"/>
      <c r="BP35" s="226"/>
      <c r="BQ35" s="226"/>
      <c r="BR35" s="226"/>
      <c r="BS35" s="226"/>
      <c r="BT35" s="226"/>
      <c r="BU35" s="226"/>
      <c r="BV35" s="226"/>
      <c r="BW35" s="226"/>
      <c r="BX35" s="226"/>
      <c r="BY35" s="226"/>
      <c r="BZ35" s="226"/>
      <c r="CA35" s="226"/>
      <c r="CB35" s="226"/>
      <c r="CC35" s="226"/>
      <c r="CD35" s="226"/>
      <c r="CE35" s="226"/>
      <c r="CF35" s="226"/>
      <c r="CG35" s="226"/>
      <c r="CH35" s="226"/>
      <c r="CI35" s="226"/>
      <c r="CJ35" s="226"/>
      <c r="CK35" s="226"/>
      <c r="CL35" s="226"/>
      <c r="CM35" s="226"/>
      <c r="CN35" s="226"/>
      <c r="CO35" s="226"/>
      <c r="CP35" s="226"/>
      <c r="CQ35" s="226"/>
      <c r="CR35" s="226"/>
      <c r="CS35" s="226"/>
      <c r="CT35" s="226"/>
      <c r="CU35" s="226"/>
      <c r="CV35" s="226"/>
      <c r="CW35" s="226"/>
      <c r="CX35" s="226"/>
      <c r="CY35" s="226"/>
      <c r="CZ35" s="226"/>
      <c r="DA35" s="226"/>
      <c r="DB35" s="226"/>
      <c r="DC35" s="226"/>
      <c r="DD35" s="226"/>
      <c r="DE35" s="226"/>
      <c r="DF35" s="226"/>
      <c r="DG35" s="226"/>
      <c r="DH35" s="226"/>
      <c r="DI35" s="226"/>
      <c r="DJ35" s="226"/>
      <c r="DK35" s="226"/>
      <c r="DL35" s="226"/>
      <c r="DM35" s="226"/>
      <c r="DN35" s="226"/>
      <c r="DO35" s="226"/>
      <c r="DP35" s="226"/>
      <c r="DQ35" s="226"/>
      <c r="DR35" s="226"/>
      <c r="DS35" s="226"/>
      <c r="DT35" s="226"/>
      <c r="DU35" s="226"/>
      <c r="DV35" s="226"/>
      <c r="DW35" s="226"/>
      <c r="DX35" s="226"/>
      <c r="DY35" s="226"/>
      <c r="DZ35" s="226"/>
      <c r="EA35" s="226"/>
      <c r="EB35" s="226"/>
      <c r="EC35" s="226"/>
      <c r="ED35" s="226"/>
      <c r="EE35" s="226"/>
      <c r="EF35" s="226"/>
      <c r="EG35" s="226"/>
      <c r="EH35" s="226"/>
      <c r="EI35" s="226"/>
      <c r="EJ35" s="226"/>
      <c r="EK35" s="226"/>
      <c r="EL35" s="226"/>
      <c r="EM35" s="226"/>
      <c r="EN35" s="226"/>
      <c r="EO35" s="226"/>
      <c r="EP35" s="226"/>
      <c r="EQ35" s="226"/>
      <c r="ER35" s="226"/>
      <c r="ES35" s="226"/>
      <c r="ET35" s="226"/>
      <c r="EU35" s="226"/>
      <c r="EV35" s="226"/>
      <c r="EW35" s="226"/>
      <c r="EX35" s="226"/>
      <c r="EY35" s="226"/>
      <c r="EZ35" s="226"/>
      <c r="FA35" s="226"/>
      <c r="FB35" s="226"/>
      <c r="FC35" s="226"/>
      <c r="FD35" s="226"/>
      <c r="FE35" s="226"/>
      <c r="FF35" s="226"/>
      <c r="FG35" s="226"/>
      <c r="FH35" s="226"/>
      <c r="FI35" s="226"/>
      <c r="FJ35" s="226"/>
      <c r="FK35" s="226"/>
      <c r="FL35" s="226"/>
      <c r="FM35" s="226"/>
      <c r="FN35" s="226"/>
      <c r="FO35" s="226"/>
      <c r="FP35" s="226"/>
      <c r="FQ35" s="226"/>
      <c r="FR35" s="226"/>
      <c r="FS35" s="226"/>
      <c r="FT35" s="226"/>
      <c r="FU35" s="226"/>
      <c r="FV35" s="226"/>
      <c r="FW35" s="226"/>
      <c r="FX35" s="226"/>
      <c r="FY35" s="226"/>
      <c r="FZ35" s="226"/>
      <c r="GA35" s="226"/>
      <c r="GB35" s="226"/>
      <c r="GC35" s="226"/>
      <c r="GD35" s="226"/>
      <c r="GE35" s="226"/>
      <c r="GF35" s="226"/>
      <c r="GG35" s="226"/>
      <c r="GH35" s="226"/>
      <c r="GI35" s="226"/>
      <c r="GJ35" s="226"/>
      <c r="GK35" s="226"/>
      <c r="GL35" s="226"/>
      <c r="GM35" s="226"/>
      <c r="GN35" s="226"/>
      <c r="GO35" s="226"/>
      <c r="GP35" s="226"/>
      <c r="GQ35" s="226"/>
      <c r="GR35" s="226"/>
      <c r="GS35" s="226"/>
      <c r="GT35" s="226"/>
      <c r="GU35" s="226"/>
      <c r="GV35" s="226"/>
      <c r="GW35" s="226"/>
      <c r="GX35" s="226"/>
      <c r="GY35" s="226"/>
      <c r="GZ35" s="226"/>
      <c r="HA35" s="226"/>
      <c r="HB35" s="226"/>
      <c r="HC35" s="226"/>
      <c r="HD35" s="226"/>
      <c r="HE35" s="226"/>
      <c r="HF35" s="226"/>
      <c r="HG35" s="226"/>
      <c r="HH35" s="226"/>
      <c r="HI35" s="226"/>
      <c r="HJ35" s="226"/>
      <c r="HK35" s="226"/>
      <c r="HL35" s="226"/>
      <c r="HM35" s="226"/>
      <c r="HN35" s="226"/>
      <c r="HO35" s="226"/>
      <c r="HP35" s="226"/>
      <c r="HQ35" s="226"/>
      <c r="HR35" s="226"/>
      <c r="HS35" s="226"/>
      <c r="HT35" s="226"/>
      <c r="HU35" s="226"/>
      <c r="HV35" s="226"/>
      <c r="HW35" s="226"/>
      <c r="HX35" s="226"/>
      <c r="HY35" s="226"/>
      <c r="HZ35" s="226"/>
      <c r="IA35" s="226"/>
      <c r="IB35" s="226"/>
      <c r="IC35" s="226"/>
      <c r="ID35" s="226"/>
      <c r="IE35" s="226"/>
      <c r="IF35" s="299"/>
      <c r="IG35" s="299"/>
      <c r="IH35" s="299"/>
      <c r="II35" s="299"/>
      <c r="IJ35" s="299"/>
      <c r="IK35" s="299"/>
      <c r="IL35" s="299"/>
      <c r="IM35" s="299"/>
    </row>
    <row r="36" ht="18" customHeight="1" spans="1:247">
      <c r="A36" s="135"/>
      <c r="B36" s="135"/>
      <c r="C36" s="281" t="s">
        <v>48</v>
      </c>
      <c r="D36" s="281">
        <v>406.92</v>
      </c>
      <c r="E36" s="280"/>
      <c r="F36" s="281"/>
      <c r="G36" s="280">
        <f>-G67</f>
        <v>39.32</v>
      </c>
      <c r="H36" s="256">
        <f t="shared" si="4"/>
        <v>446.24</v>
      </c>
      <c r="I36" s="290">
        <f>'平衡表（全厂）'!D35</f>
        <v>0</v>
      </c>
      <c r="J36" s="291">
        <f t="shared" si="2"/>
        <v>0</v>
      </c>
      <c r="K36" s="297"/>
      <c r="L36" s="226"/>
      <c r="M36" s="16"/>
      <c r="N36" s="1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226"/>
      <c r="BN36" s="226"/>
      <c r="BO36" s="226"/>
      <c r="BP36" s="226"/>
      <c r="BQ36" s="226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26"/>
      <c r="CC36" s="226"/>
      <c r="CD36" s="226"/>
      <c r="CE36" s="226"/>
      <c r="CF36" s="226"/>
      <c r="CG36" s="226"/>
      <c r="CH36" s="226"/>
      <c r="CI36" s="226"/>
      <c r="CJ36" s="226"/>
      <c r="CK36" s="226"/>
      <c r="CL36" s="226"/>
      <c r="CM36" s="226"/>
      <c r="CN36" s="226"/>
      <c r="CO36" s="226"/>
      <c r="CP36" s="226"/>
      <c r="CQ36" s="226"/>
      <c r="CR36" s="226"/>
      <c r="CS36" s="226"/>
      <c r="CT36" s="226"/>
      <c r="CU36" s="226"/>
      <c r="CV36" s="226"/>
      <c r="CW36" s="226"/>
      <c r="CX36" s="226"/>
      <c r="CY36" s="226"/>
      <c r="CZ36" s="226"/>
      <c r="DA36" s="226"/>
      <c r="DB36" s="226"/>
      <c r="DC36" s="226"/>
      <c r="DD36" s="226"/>
      <c r="DE36" s="226"/>
      <c r="DF36" s="226"/>
      <c r="DG36" s="226"/>
      <c r="DH36" s="226"/>
      <c r="DI36" s="226"/>
      <c r="DJ36" s="226"/>
      <c r="DK36" s="226"/>
      <c r="DL36" s="226"/>
      <c r="DM36" s="226"/>
      <c r="DN36" s="226"/>
      <c r="DO36" s="226"/>
      <c r="DP36" s="226"/>
      <c r="DQ36" s="226"/>
      <c r="DR36" s="226"/>
      <c r="DS36" s="226"/>
      <c r="DT36" s="226"/>
      <c r="DU36" s="226"/>
      <c r="DV36" s="226"/>
      <c r="DW36" s="226"/>
      <c r="DX36" s="226"/>
      <c r="DY36" s="226"/>
      <c r="DZ36" s="226"/>
      <c r="EA36" s="226"/>
      <c r="EB36" s="226"/>
      <c r="EC36" s="226"/>
      <c r="ED36" s="226"/>
      <c r="EE36" s="226"/>
      <c r="EF36" s="226"/>
      <c r="EG36" s="226"/>
      <c r="EH36" s="226"/>
      <c r="EI36" s="226"/>
      <c r="EJ36" s="226"/>
      <c r="EK36" s="226"/>
      <c r="EL36" s="226"/>
      <c r="EM36" s="226"/>
      <c r="EN36" s="226"/>
      <c r="EO36" s="226"/>
      <c r="EP36" s="226"/>
      <c r="EQ36" s="226"/>
      <c r="ER36" s="226"/>
      <c r="ES36" s="226"/>
      <c r="ET36" s="226"/>
      <c r="EU36" s="226"/>
      <c r="EV36" s="226"/>
      <c r="EW36" s="226"/>
      <c r="EX36" s="226"/>
      <c r="EY36" s="226"/>
      <c r="EZ36" s="226"/>
      <c r="FA36" s="226"/>
      <c r="FB36" s="226"/>
      <c r="FC36" s="226"/>
      <c r="FD36" s="226"/>
      <c r="FE36" s="226"/>
      <c r="FF36" s="226"/>
      <c r="FG36" s="226"/>
      <c r="FH36" s="226"/>
      <c r="FI36" s="226"/>
      <c r="FJ36" s="226"/>
      <c r="FK36" s="226"/>
      <c r="FL36" s="226"/>
      <c r="FM36" s="226"/>
      <c r="FN36" s="226"/>
      <c r="FO36" s="226"/>
      <c r="FP36" s="226"/>
      <c r="FQ36" s="226"/>
      <c r="FR36" s="226"/>
      <c r="FS36" s="226"/>
      <c r="FT36" s="226"/>
      <c r="FU36" s="226"/>
      <c r="FV36" s="226"/>
      <c r="FW36" s="226"/>
      <c r="FX36" s="226"/>
      <c r="FY36" s="226"/>
      <c r="FZ36" s="226"/>
      <c r="GA36" s="226"/>
      <c r="GB36" s="226"/>
      <c r="GC36" s="226"/>
      <c r="GD36" s="226"/>
      <c r="GE36" s="226"/>
      <c r="GF36" s="226"/>
      <c r="GG36" s="226"/>
      <c r="GH36" s="226"/>
      <c r="GI36" s="226"/>
      <c r="GJ36" s="226"/>
      <c r="GK36" s="226"/>
      <c r="GL36" s="226"/>
      <c r="GM36" s="226"/>
      <c r="GN36" s="226"/>
      <c r="GO36" s="226"/>
      <c r="GP36" s="226"/>
      <c r="GQ36" s="226"/>
      <c r="GR36" s="226"/>
      <c r="GS36" s="226"/>
      <c r="GT36" s="226"/>
      <c r="GU36" s="226"/>
      <c r="GV36" s="226"/>
      <c r="GW36" s="226"/>
      <c r="GX36" s="226"/>
      <c r="GY36" s="226"/>
      <c r="GZ36" s="226"/>
      <c r="HA36" s="226"/>
      <c r="HB36" s="226"/>
      <c r="HC36" s="226"/>
      <c r="HD36" s="226"/>
      <c r="HE36" s="226"/>
      <c r="HF36" s="226"/>
      <c r="HG36" s="226"/>
      <c r="HH36" s="226"/>
      <c r="HI36" s="226"/>
      <c r="HJ36" s="226"/>
      <c r="HK36" s="226"/>
      <c r="HL36" s="226"/>
      <c r="HM36" s="226"/>
      <c r="HN36" s="226"/>
      <c r="HO36" s="226"/>
      <c r="HP36" s="226"/>
      <c r="HQ36" s="226"/>
      <c r="HR36" s="226"/>
      <c r="HS36" s="226"/>
      <c r="HT36" s="226"/>
      <c r="HU36" s="226"/>
      <c r="HV36" s="226"/>
      <c r="HW36" s="226"/>
      <c r="HX36" s="226"/>
      <c r="HY36" s="226"/>
      <c r="HZ36" s="226"/>
      <c r="IA36" s="226"/>
      <c r="IB36" s="226"/>
      <c r="IC36" s="226"/>
      <c r="ID36" s="226"/>
      <c r="IE36" s="226"/>
      <c r="IF36" s="299"/>
      <c r="IG36" s="299"/>
      <c r="IH36" s="299"/>
      <c r="II36" s="299"/>
      <c r="IJ36" s="299"/>
      <c r="IK36" s="299"/>
      <c r="IL36" s="299"/>
      <c r="IM36" s="299"/>
    </row>
    <row r="37" ht="18" customHeight="1" spans="1:247">
      <c r="A37" s="127"/>
      <c r="B37" s="135" t="s">
        <v>16</v>
      </c>
      <c r="C37" s="256" t="s">
        <v>56</v>
      </c>
      <c r="D37" s="282">
        <v>21</v>
      </c>
      <c r="E37" s="280"/>
      <c r="F37" s="281">
        <v>0</v>
      </c>
      <c r="G37" s="280"/>
      <c r="H37" s="256">
        <f t="shared" si="4"/>
        <v>0</v>
      </c>
      <c r="I37" s="282">
        <f>'平衡表（全厂）'!F42</f>
        <v>21</v>
      </c>
      <c r="J37" s="291">
        <f t="shared" si="2"/>
        <v>0</v>
      </c>
      <c r="K37" s="297" t="s">
        <v>299</v>
      </c>
      <c r="L37" s="226"/>
      <c r="M37" s="16"/>
      <c r="N37" s="1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26"/>
      <c r="BL37" s="226"/>
      <c r="BM37" s="226"/>
      <c r="BN37" s="226"/>
      <c r="BO37" s="226"/>
      <c r="BP37" s="226"/>
      <c r="BQ37" s="226"/>
      <c r="BR37" s="226"/>
      <c r="BS37" s="226"/>
      <c r="BT37" s="226"/>
      <c r="BU37" s="226"/>
      <c r="BV37" s="226"/>
      <c r="BW37" s="226"/>
      <c r="BX37" s="226"/>
      <c r="BY37" s="226"/>
      <c r="BZ37" s="226"/>
      <c r="CA37" s="226"/>
      <c r="CB37" s="226"/>
      <c r="CC37" s="226"/>
      <c r="CD37" s="226"/>
      <c r="CE37" s="226"/>
      <c r="CF37" s="226"/>
      <c r="CG37" s="226"/>
      <c r="CH37" s="226"/>
      <c r="CI37" s="226"/>
      <c r="CJ37" s="226"/>
      <c r="CK37" s="226"/>
      <c r="CL37" s="226"/>
      <c r="CM37" s="226"/>
      <c r="CN37" s="226"/>
      <c r="CO37" s="226"/>
      <c r="CP37" s="226"/>
      <c r="CQ37" s="226"/>
      <c r="CR37" s="226"/>
      <c r="CS37" s="226"/>
      <c r="CT37" s="226"/>
      <c r="CU37" s="226"/>
      <c r="CV37" s="226"/>
      <c r="CW37" s="226"/>
      <c r="CX37" s="226"/>
      <c r="CY37" s="226"/>
      <c r="CZ37" s="226"/>
      <c r="DA37" s="226"/>
      <c r="DB37" s="226"/>
      <c r="DC37" s="226"/>
      <c r="DD37" s="226"/>
      <c r="DE37" s="226"/>
      <c r="DF37" s="226"/>
      <c r="DG37" s="226"/>
      <c r="DH37" s="226"/>
      <c r="DI37" s="226"/>
      <c r="DJ37" s="226"/>
      <c r="DK37" s="226"/>
      <c r="DL37" s="226"/>
      <c r="DM37" s="226"/>
      <c r="DN37" s="226"/>
      <c r="DO37" s="226"/>
      <c r="DP37" s="226"/>
      <c r="DQ37" s="226"/>
      <c r="DR37" s="226"/>
      <c r="DS37" s="226"/>
      <c r="DT37" s="226"/>
      <c r="DU37" s="226"/>
      <c r="DV37" s="226"/>
      <c r="DW37" s="226"/>
      <c r="DX37" s="226"/>
      <c r="DY37" s="226"/>
      <c r="DZ37" s="226"/>
      <c r="EA37" s="226"/>
      <c r="EB37" s="226"/>
      <c r="EC37" s="226"/>
      <c r="ED37" s="226"/>
      <c r="EE37" s="226"/>
      <c r="EF37" s="226"/>
      <c r="EG37" s="226"/>
      <c r="EH37" s="226"/>
      <c r="EI37" s="226"/>
      <c r="EJ37" s="226"/>
      <c r="EK37" s="226"/>
      <c r="EL37" s="226"/>
      <c r="EM37" s="226"/>
      <c r="EN37" s="226"/>
      <c r="EO37" s="226"/>
      <c r="EP37" s="226"/>
      <c r="EQ37" s="226"/>
      <c r="ER37" s="226"/>
      <c r="ES37" s="226"/>
      <c r="ET37" s="226"/>
      <c r="EU37" s="226"/>
      <c r="EV37" s="226"/>
      <c r="EW37" s="226"/>
      <c r="EX37" s="226"/>
      <c r="EY37" s="226"/>
      <c r="EZ37" s="226"/>
      <c r="FA37" s="226"/>
      <c r="FB37" s="226"/>
      <c r="FC37" s="226"/>
      <c r="FD37" s="226"/>
      <c r="FE37" s="226"/>
      <c r="FF37" s="226"/>
      <c r="FG37" s="226"/>
      <c r="FH37" s="226"/>
      <c r="FI37" s="226"/>
      <c r="FJ37" s="226"/>
      <c r="FK37" s="226"/>
      <c r="FL37" s="226"/>
      <c r="FM37" s="226"/>
      <c r="FN37" s="226"/>
      <c r="FO37" s="226"/>
      <c r="FP37" s="226"/>
      <c r="FQ37" s="226"/>
      <c r="FR37" s="226"/>
      <c r="FS37" s="226"/>
      <c r="FT37" s="226"/>
      <c r="FU37" s="226"/>
      <c r="FV37" s="226"/>
      <c r="FW37" s="226"/>
      <c r="FX37" s="226"/>
      <c r="FY37" s="226"/>
      <c r="FZ37" s="226"/>
      <c r="GA37" s="226"/>
      <c r="GB37" s="226"/>
      <c r="GC37" s="226"/>
      <c r="GD37" s="226"/>
      <c r="GE37" s="226"/>
      <c r="GF37" s="226"/>
      <c r="GG37" s="226"/>
      <c r="GH37" s="226"/>
      <c r="GI37" s="226"/>
      <c r="GJ37" s="226"/>
      <c r="GK37" s="226"/>
      <c r="GL37" s="226"/>
      <c r="GM37" s="226"/>
      <c r="GN37" s="226"/>
      <c r="GO37" s="226"/>
      <c r="GP37" s="226"/>
      <c r="GQ37" s="226"/>
      <c r="GR37" s="226"/>
      <c r="GS37" s="226"/>
      <c r="GT37" s="226"/>
      <c r="GU37" s="226"/>
      <c r="GV37" s="226"/>
      <c r="GW37" s="226"/>
      <c r="GX37" s="226"/>
      <c r="GY37" s="226"/>
      <c r="GZ37" s="226"/>
      <c r="HA37" s="226"/>
      <c r="HB37" s="226"/>
      <c r="HC37" s="226"/>
      <c r="HD37" s="226"/>
      <c r="HE37" s="226"/>
      <c r="HF37" s="226"/>
      <c r="HG37" s="226"/>
      <c r="HH37" s="226"/>
      <c r="HI37" s="226"/>
      <c r="HJ37" s="226"/>
      <c r="HK37" s="226"/>
      <c r="HL37" s="226"/>
      <c r="HM37" s="226"/>
      <c r="HN37" s="226"/>
      <c r="HO37" s="226"/>
      <c r="HP37" s="226"/>
      <c r="HQ37" s="226"/>
      <c r="HR37" s="226"/>
      <c r="HS37" s="226"/>
      <c r="HT37" s="226"/>
      <c r="HU37" s="226"/>
      <c r="HV37" s="226"/>
      <c r="HW37" s="226"/>
      <c r="HX37" s="226"/>
      <c r="HY37" s="226"/>
      <c r="HZ37" s="226"/>
      <c r="IA37" s="226"/>
      <c r="IB37" s="226"/>
      <c r="IC37" s="226"/>
      <c r="ID37" s="226"/>
      <c r="IE37" s="226"/>
      <c r="IF37" s="299"/>
      <c r="IG37" s="299"/>
      <c r="IH37" s="299"/>
      <c r="II37" s="299"/>
      <c r="IJ37" s="299"/>
      <c r="IK37" s="299"/>
      <c r="IL37" s="299"/>
      <c r="IM37" s="299"/>
    </row>
    <row r="38" ht="18" customHeight="1" spans="1:247">
      <c r="A38" s="127"/>
      <c r="B38" s="135"/>
      <c r="C38" s="281" t="s">
        <v>51</v>
      </c>
      <c r="D38" s="281">
        <v>10</v>
      </c>
      <c r="E38" s="280"/>
      <c r="F38" s="281">
        <v>0</v>
      </c>
      <c r="G38" s="280"/>
      <c r="H38" s="256">
        <f t="shared" si="4"/>
        <v>0</v>
      </c>
      <c r="I38" s="281">
        <f>'平衡表（全厂）'!F38</f>
        <v>10</v>
      </c>
      <c r="J38" s="291">
        <f t="shared" si="2"/>
        <v>0</v>
      </c>
      <c r="K38" s="297" t="s">
        <v>300</v>
      </c>
      <c r="L38" s="226"/>
      <c r="M38" s="16"/>
      <c r="N38" s="1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26"/>
      <c r="BK38" s="226"/>
      <c r="BL38" s="226"/>
      <c r="BM38" s="226"/>
      <c r="BN38" s="226"/>
      <c r="BO38" s="226"/>
      <c r="BP38" s="226"/>
      <c r="BQ38" s="226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26"/>
      <c r="CC38" s="226"/>
      <c r="CD38" s="226"/>
      <c r="CE38" s="226"/>
      <c r="CF38" s="226"/>
      <c r="CG38" s="226"/>
      <c r="CH38" s="226"/>
      <c r="CI38" s="226"/>
      <c r="CJ38" s="226"/>
      <c r="CK38" s="226"/>
      <c r="CL38" s="226"/>
      <c r="CM38" s="226"/>
      <c r="CN38" s="226"/>
      <c r="CO38" s="226"/>
      <c r="CP38" s="226"/>
      <c r="CQ38" s="226"/>
      <c r="CR38" s="226"/>
      <c r="CS38" s="226"/>
      <c r="CT38" s="226"/>
      <c r="CU38" s="226"/>
      <c r="CV38" s="226"/>
      <c r="CW38" s="226"/>
      <c r="CX38" s="226"/>
      <c r="CY38" s="226"/>
      <c r="CZ38" s="226"/>
      <c r="DA38" s="226"/>
      <c r="DB38" s="226"/>
      <c r="DC38" s="226"/>
      <c r="DD38" s="226"/>
      <c r="DE38" s="226"/>
      <c r="DF38" s="226"/>
      <c r="DG38" s="226"/>
      <c r="DH38" s="226"/>
      <c r="DI38" s="226"/>
      <c r="DJ38" s="226"/>
      <c r="DK38" s="226"/>
      <c r="DL38" s="226"/>
      <c r="DM38" s="226"/>
      <c r="DN38" s="226"/>
      <c r="DO38" s="226"/>
      <c r="DP38" s="226"/>
      <c r="DQ38" s="226"/>
      <c r="DR38" s="226"/>
      <c r="DS38" s="226"/>
      <c r="DT38" s="226"/>
      <c r="DU38" s="226"/>
      <c r="DV38" s="226"/>
      <c r="DW38" s="226"/>
      <c r="DX38" s="226"/>
      <c r="DY38" s="226"/>
      <c r="DZ38" s="226"/>
      <c r="EA38" s="226"/>
      <c r="EB38" s="226"/>
      <c r="EC38" s="226"/>
      <c r="ED38" s="226"/>
      <c r="EE38" s="226"/>
      <c r="EF38" s="226"/>
      <c r="EG38" s="226"/>
      <c r="EH38" s="226"/>
      <c r="EI38" s="226"/>
      <c r="EJ38" s="226"/>
      <c r="EK38" s="226"/>
      <c r="EL38" s="226"/>
      <c r="EM38" s="226"/>
      <c r="EN38" s="226"/>
      <c r="EO38" s="226"/>
      <c r="EP38" s="226"/>
      <c r="EQ38" s="226"/>
      <c r="ER38" s="226"/>
      <c r="ES38" s="226"/>
      <c r="ET38" s="226"/>
      <c r="EU38" s="226"/>
      <c r="EV38" s="226"/>
      <c r="EW38" s="226"/>
      <c r="EX38" s="226"/>
      <c r="EY38" s="226"/>
      <c r="EZ38" s="226"/>
      <c r="FA38" s="226"/>
      <c r="FB38" s="226"/>
      <c r="FC38" s="226"/>
      <c r="FD38" s="226"/>
      <c r="FE38" s="226"/>
      <c r="FF38" s="226"/>
      <c r="FG38" s="226"/>
      <c r="FH38" s="226"/>
      <c r="FI38" s="226"/>
      <c r="FJ38" s="226"/>
      <c r="FK38" s="226"/>
      <c r="FL38" s="226"/>
      <c r="FM38" s="226"/>
      <c r="FN38" s="226"/>
      <c r="FO38" s="226"/>
      <c r="FP38" s="226"/>
      <c r="FQ38" s="226"/>
      <c r="FR38" s="226"/>
      <c r="FS38" s="226"/>
      <c r="FT38" s="226"/>
      <c r="FU38" s="226"/>
      <c r="FV38" s="226"/>
      <c r="FW38" s="226"/>
      <c r="FX38" s="226"/>
      <c r="FY38" s="226"/>
      <c r="FZ38" s="226"/>
      <c r="GA38" s="226"/>
      <c r="GB38" s="226"/>
      <c r="GC38" s="226"/>
      <c r="GD38" s="226"/>
      <c r="GE38" s="226"/>
      <c r="GF38" s="226"/>
      <c r="GG38" s="226"/>
      <c r="GH38" s="226"/>
      <c r="GI38" s="226"/>
      <c r="GJ38" s="226"/>
      <c r="GK38" s="226"/>
      <c r="GL38" s="226"/>
      <c r="GM38" s="226"/>
      <c r="GN38" s="226"/>
      <c r="GO38" s="226"/>
      <c r="GP38" s="226"/>
      <c r="GQ38" s="226"/>
      <c r="GR38" s="226"/>
      <c r="GS38" s="226"/>
      <c r="GT38" s="226"/>
      <c r="GU38" s="226"/>
      <c r="GV38" s="226"/>
      <c r="GW38" s="226"/>
      <c r="GX38" s="226"/>
      <c r="GY38" s="226"/>
      <c r="GZ38" s="226"/>
      <c r="HA38" s="226"/>
      <c r="HB38" s="226"/>
      <c r="HC38" s="226"/>
      <c r="HD38" s="226"/>
      <c r="HE38" s="226"/>
      <c r="HF38" s="226"/>
      <c r="HG38" s="226"/>
      <c r="HH38" s="226"/>
      <c r="HI38" s="226"/>
      <c r="HJ38" s="226"/>
      <c r="HK38" s="226"/>
      <c r="HL38" s="226"/>
      <c r="HM38" s="226"/>
      <c r="HN38" s="226"/>
      <c r="HO38" s="226"/>
      <c r="HP38" s="226"/>
      <c r="HQ38" s="226"/>
      <c r="HR38" s="226"/>
      <c r="HS38" s="226"/>
      <c r="HT38" s="226"/>
      <c r="HU38" s="226"/>
      <c r="HV38" s="226"/>
      <c r="HW38" s="226"/>
      <c r="HX38" s="226"/>
      <c r="HY38" s="226"/>
      <c r="HZ38" s="226"/>
      <c r="IA38" s="226"/>
      <c r="IB38" s="226"/>
      <c r="IC38" s="226"/>
      <c r="ID38" s="226"/>
      <c r="IE38" s="226"/>
      <c r="IF38" s="299"/>
      <c r="IG38" s="299"/>
      <c r="IH38" s="299"/>
      <c r="II38" s="299"/>
      <c r="IJ38" s="299"/>
      <c r="IK38" s="299"/>
      <c r="IL38" s="299"/>
      <c r="IM38" s="299"/>
    </row>
    <row r="39" ht="18" customHeight="1" spans="1:247">
      <c r="A39" s="127" t="s">
        <v>55</v>
      </c>
      <c r="B39" s="135"/>
      <c r="C39" s="281" t="s">
        <v>50</v>
      </c>
      <c r="D39" s="283">
        <v>29.0146</v>
      </c>
      <c r="E39" s="280"/>
      <c r="F39" s="283">
        <v>0</v>
      </c>
      <c r="G39" s="280"/>
      <c r="H39" s="256">
        <f t="shared" si="4"/>
        <v>0</v>
      </c>
      <c r="I39" s="290">
        <f>'平衡表（全厂）'!D37</f>
        <v>29.0146</v>
      </c>
      <c r="J39" s="291">
        <f t="shared" si="2"/>
        <v>0</v>
      </c>
      <c r="K39" s="297" t="s">
        <v>301</v>
      </c>
      <c r="L39" s="226"/>
      <c r="M39" s="16"/>
      <c r="N39" s="1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226"/>
      <c r="BN39" s="226"/>
      <c r="BO39" s="226"/>
      <c r="BP39" s="226"/>
      <c r="BQ39" s="226"/>
      <c r="BR39" s="226"/>
      <c r="BS39" s="226"/>
      <c r="BT39" s="226"/>
      <c r="BU39" s="226"/>
      <c r="BV39" s="226"/>
      <c r="BW39" s="226"/>
      <c r="BX39" s="226"/>
      <c r="BY39" s="226"/>
      <c r="BZ39" s="226"/>
      <c r="CA39" s="226"/>
      <c r="CB39" s="226"/>
      <c r="CC39" s="226"/>
      <c r="CD39" s="226"/>
      <c r="CE39" s="226"/>
      <c r="CF39" s="226"/>
      <c r="CG39" s="226"/>
      <c r="CH39" s="226"/>
      <c r="CI39" s="226"/>
      <c r="CJ39" s="226"/>
      <c r="CK39" s="226"/>
      <c r="CL39" s="226"/>
      <c r="CM39" s="226"/>
      <c r="CN39" s="226"/>
      <c r="CO39" s="226"/>
      <c r="CP39" s="226"/>
      <c r="CQ39" s="226"/>
      <c r="CR39" s="226"/>
      <c r="CS39" s="226"/>
      <c r="CT39" s="226"/>
      <c r="CU39" s="226"/>
      <c r="CV39" s="226"/>
      <c r="CW39" s="226"/>
      <c r="CX39" s="226"/>
      <c r="CY39" s="226"/>
      <c r="CZ39" s="226"/>
      <c r="DA39" s="226"/>
      <c r="DB39" s="226"/>
      <c r="DC39" s="226"/>
      <c r="DD39" s="226"/>
      <c r="DE39" s="226"/>
      <c r="DF39" s="226"/>
      <c r="DG39" s="226"/>
      <c r="DH39" s="226"/>
      <c r="DI39" s="226"/>
      <c r="DJ39" s="226"/>
      <c r="DK39" s="226"/>
      <c r="DL39" s="226"/>
      <c r="DM39" s="226"/>
      <c r="DN39" s="226"/>
      <c r="DO39" s="226"/>
      <c r="DP39" s="226"/>
      <c r="DQ39" s="226"/>
      <c r="DR39" s="226"/>
      <c r="DS39" s="226"/>
      <c r="DT39" s="226"/>
      <c r="DU39" s="226"/>
      <c r="DV39" s="226"/>
      <c r="DW39" s="226"/>
      <c r="DX39" s="226"/>
      <c r="DY39" s="226"/>
      <c r="DZ39" s="226"/>
      <c r="EA39" s="226"/>
      <c r="EB39" s="226"/>
      <c r="EC39" s="226"/>
      <c r="ED39" s="226"/>
      <c r="EE39" s="226"/>
      <c r="EF39" s="226"/>
      <c r="EG39" s="226"/>
      <c r="EH39" s="226"/>
      <c r="EI39" s="226"/>
      <c r="EJ39" s="226"/>
      <c r="EK39" s="226"/>
      <c r="EL39" s="226"/>
      <c r="EM39" s="226"/>
      <c r="EN39" s="226"/>
      <c r="EO39" s="226"/>
      <c r="EP39" s="226"/>
      <c r="EQ39" s="226"/>
      <c r="ER39" s="226"/>
      <c r="ES39" s="226"/>
      <c r="ET39" s="226"/>
      <c r="EU39" s="226"/>
      <c r="EV39" s="226"/>
      <c r="EW39" s="226"/>
      <c r="EX39" s="226"/>
      <c r="EY39" s="226"/>
      <c r="EZ39" s="226"/>
      <c r="FA39" s="226"/>
      <c r="FB39" s="226"/>
      <c r="FC39" s="226"/>
      <c r="FD39" s="226"/>
      <c r="FE39" s="226"/>
      <c r="FF39" s="226"/>
      <c r="FG39" s="226"/>
      <c r="FH39" s="226"/>
      <c r="FI39" s="226"/>
      <c r="FJ39" s="226"/>
      <c r="FK39" s="226"/>
      <c r="FL39" s="226"/>
      <c r="FM39" s="226"/>
      <c r="FN39" s="226"/>
      <c r="FO39" s="226"/>
      <c r="FP39" s="226"/>
      <c r="FQ39" s="226"/>
      <c r="FR39" s="226"/>
      <c r="FS39" s="226"/>
      <c r="FT39" s="226"/>
      <c r="FU39" s="226"/>
      <c r="FV39" s="226"/>
      <c r="FW39" s="226"/>
      <c r="FX39" s="226"/>
      <c r="FY39" s="226"/>
      <c r="FZ39" s="226"/>
      <c r="GA39" s="226"/>
      <c r="GB39" s="226"/>
      <c r="GC39" s="226"/>
      <c r="GD39" s="226"/>
      <c r="GE39" s="226"/>
      <c r="GF39" s="226"/>
      <c r="GG39" s="226"/>
      <c r="GH39" s="226"/>
      <c r="GI39" s="226"/>
      <c r="GJ39" s="226"/>
      <c r="GK39" s="226"/>
      <c r="GL39" s="226"/>
      <c r="GM39" s="226"/>
      <c r="GN39" s="226"/>
      <c r="GO39" s="226"/>
      <c r="GP39" s="226"/>
      <c r="GQ39" s="226"/>
      <c r="GR39" s="226"/>
      <c r="GS39" s="226"/>
      <c r="GT39" s="226"/>
      <c r="GU39" s="226"/>
      <c r="GV39" s="226"/>
      <c r="GW39" s="226"/>
      <c r="GX39" s="226"/>
      <c r="GY39" s="226"/>
      <c r="GZ39" s="226"/>
      <c r="HA39" s="226"/>
      <c r="HB39" s="226"/>
      <c r="HC39" s="226"/>
      <c r="HD39" s="226"/>
      <c r="HE39" s="226"/>
      <c r="HF39" s="226"/>
      <c r="HG39" s="226"/>
      <c r="HH39" s="226"/>
      <c r="HI39" s="226"/>
      <c r="HJ39" s="226"/>
      <c r="HK39" s="226"/>
      <c r="HL39" s="226"/>
      <c r="HM39" s="226"/>
      <c r="HN39" s="226"/>
      <c r="HO39" s="226"/>
      <c r="HP39" s="226"/>
      <c r="HQ39" s="226"/>
      <c r="HR39" s="226"/>
      <c r="HS39" s="226"/>
      <c r="HT39" s="226"/>
      <c r="HU39" s="226"/>
      <c r="HV39" s="226"/>
      <c r="HW39" s="226"/>
      <c r="HX39" s="226"/>
      <c r="HY39" s="226"/>
      <c r="HZ39" s="226"/>
      <c r="IA39" s="226"/>
      <c r="IB39" s="226"/>
      <c r="IC39" s="226"/>
      <c r="ID39" s="226"/>
      <c r="IE39" s="226"/>
      <c r="IF39" s="299"/>
      <c r="IG39" s="299"/>
      <c r="IH39" s="299"/>
      <c r="II39" s="299"/>
      <c r="IJ39" s="299"/>
      <c r="IK39" s="299"/>
      <c r="IL39" s="299"/>
      <c r="IM39" s="299"/>
    </row>
    <row r="40" ht="18" customHeight="1" spans="1:247">
      <c r="A40" s="127"/>
      <c r="B40" s="135"/>
      <c r="C40" s="21" t="s">
        <v>52</v>
      </c>
      <c r="D40" s="280">
        <v>1</v>
      </c>
      <c r="E40" s="280"/>
      <c r="F40" s="284">
        <v>0</v>
      </c>
      <c r="G40" s="285"/>
      <c r="H40" s="256">
        <f t="shared" si="4"/>
        <v>0</v>
      </c>
      <c r="I40" s="281">
        <f>'平衡表（全厂）'!D39</f>
        <v>1</v>
      </c>
      <c r="J40" s="291">
        <f t="shared" si="2"/>
        <v>0</v>
      </c>
      <c r="K40" s="292" t="s">
        <v>302</v>
      </c>
      <c r="L40" s="294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26"/>
      <c r="BK40" s="226"/>
      <c r="BL40" s="226"/>
      <c r="BM40" s="226"/>
      <c r="BN40" s="226"/>
      <c r="BO40" s="226"/>
      <c r="BP40" s="226"/>
      <c r="BQ40" s="226"/>
      <c r="BR40" s="226"/>
      <c r="BS40" s="226"/>
      <c r="BT40" s="226"/>
      <c r="BU40" s="226"/>
      <c r="BV40" s="226"/>
      <c r="BW40" s="226"/>
      <c r="BX40" s="226"/>
      <c r="BY40" s="226"/>
      <c r="BZ40" s="226"/>
      <c r="CA40" s="226"/>
      <c r="CB40" s="226"/>
      <c r="CC40" s="226"/>
      <c r="CD40" s="226"/>
      <c r="CE40" s="226"/>
      <c r="CF40" s="226"/>
      <c r="CG40" s="226"/>
      <c r="CH40" s="226"/>
      <c r="CI40" s="226"/>
      <c r="CJ40" s="226"/>
      <c r="CK40" s="226"/>
      <c r="CL40" s="226"/>
      <c r="CM40" s="226"/>
      <c r="CN40" s="226"/>
      <c r="CO40" s="226"/>
      <c r="CP40" s="226"/>
      <c r="CQ40" s="226"/>
      <c r="CR40" s="226"/>
      <c r="CS40" s="226"/>
      <c r="CT40" s="226"/>
      <c r="CU40" s="226"/>
      <c r="CV40" s="226"/>
      <c r="CW40" s="226"/>
      <c r="CX40" s="226"/>
      <c r="CY40" s="226"/>
      <c r="CZ40" s="226"/>
      <c r="DA40" s="226"/>
      <c r="DB40" s="226"/>
      <c r="DC40" s="226"/>
      <c r="DD40" s="226"/>
      <c r="DE40" s="226"/>
      <c r="DF40" s="226"/>
      <c r="DG40" s="226"/>
      <c r="DH40" s="226"/>
      <c r="DI40" s="226"/>
      <c r="DJ40" s="226"/>
      <c r="DK40" s="226"/>
      <c r="DL40" s="226"/>
      <c r="DM40" s="226"/>
      <c r="DN40" s="226"/>
      <c r="DO40" s="226"/>
      <c r="DP40" s="226"/>
      <c r="DQ40" s="226"/>
      <c r="DR40" s="226"/>
      <c r="DS40" s="226"/>
      <c r="DT40" s="226"/>
      <c r="DU40" s="226"/>
      <c r="DV40" s="226"/>
      <c r="DW40" s="226"/>
      <c r="DX40" s="226"/>
      <c r="DY40" s="226"/>
      <c r="DZ40" s="226"/>
      <c r="EA40" s="226"/>
      <c r="EB40" s="226"/>
      <c r="EC40" s="226"/>
      <c r="ED40" s="226"/>
      <c r="EE40" s="226"/>
      <c r="EF40" s="226"/>
      <c r="EG40" s="226"/>
      <c r="EH40" s="226"/>
      <c r="EI40" s="226"/>
      <c r="EJ40" s="226"/>
      <c r="EK40" s="226"/>
      <c r="EL40" s="226"/>
      <c r="EM40" s="226"/>
      <c r="EN40" s="226"/>
      <c r="EO40" s="226"/>
      <c r="EP40" s="226"/>
      <c r="EQ40" s="226"/>
      <c r="ER40" s="226"/>
      <c r="ES40" s="226"/>
      <c r="ET40" s="226"/>
      <c r="EU40" s="226"/>
      <c r="EV40" s="226"/>
      <c r="EW40" s="226"/>
      <c r="EX40" s="226"/>
      <c r="EY40" s="226"/>
      <c r="EZ40" s="226"/>
      <c r="FA40" s="226"/>
      <c r="FB40" s="226"/>
      <c r="FC40" s="226"/>
      <c r="FD40" s="226"/>
      <c r="FE40" s="226"/>
      <c r="FF40" s="226"/>
      <c r="FG40" s="226"/>
      <c r="FH40" s="226"/>
      <c r="FI40" s="226"/>
      <c r="FJ40" s="226"/>
      <c r="FK40" s="226"/>
      <c r="FL40" s="226"/>
      <c r="FM40" s="226"/>
      <c r="FN40" s="226"/>
      <c r="FO40" s="226"/>
      <c r="FP40" s="226"/>
      <c r="FQ40" s="226"/>
      <c r="FR40" s="226"/>
      <c r="FS40" s="226"/>
      <c r="FT40" s="226"/>
      <c r="FU40" s="226"/>
      <c r="FV40" s="226"/>
      <c r="FW40" s="226"/>
      <c r="FX40" s="226"/>
      <c r="FY40" s="226"/>
      <c r="FZ40" s="226"/>
      <c r="GA40" s="226"/>
      <c r="GB40" s="226"/>
      <c r="GC40" s="226"/>
      <c r="GD40" s="226"/>
      <c r="GE40" s="226"/>
      <c r="GF40" s="226"/>
      <c r="GG40" s="226"/>
      <c r="GH40" s="226"/>
      <c r="GI40" s="226"/>
      <c r="GJ40" s="226"/>
      <c r="GK40" s="226"/>
      <c r="GL40" s="226"/>
      <c r="GM40" s="226"/>
      <c r="GN40" s="226"/>
      <c r="GO40" s="226"/>
      <c r="GP40" s="226"/>
      <c r="GQ40" s="226"/>
      <c r="GR40" s="226"/>
      <c r="GS40" s="226"/>
      <c r="GT40" s="226"/>
      <c r="GU40" s="226"/>
      <c r="GV40" s="226"/>
      <c r="GW40" s="226"/>
      <c r="GX40" s="226"/>
      <c r="GY40" s="226"/>
      <c r="GZ40" s="226"/>
      <c r="HA40" s="226"/>
      <c r="HB40" s="226"/>
      <c r="HC40" s="226"/>
      <c r="HD40" s="226"/>
      <c r="HE40" s="226"/>
      <c r="HF40" s="226"/>
      <c r="HG40" s="226"/>
      <c r="HH40" s="226"/>
      <c r="HI40" s="226"/>
      <c r="HJ40" s="226"/>
      <c r="HK40" s="226"/>
      <c r="HL40" s="226"/>
      <c r="HM40" s="226"/>
      <c r="HN40" s="226"/>
      <c r="HO40" s="226"/>
      <c r="HP40" s="226"/>
      <c r="HQ40" s="226"/>
      <c r="HR40" s="226"/>
      <c r="HS40" s="226"/>
      <c r="HT40" s="226"/>
      <c r="HU40" s="226"/>
      <c r="HV40" s="226"/>
      <c r="HW40" s="226"/>
      <c r="HX40" s="226"/>
      <c r="HY40" s="226"/>
      <c r="HZ40" s="226"/>
      <c r="IA40" s="226"/>
      <c r="IB40" s="226"/>
      <c r="IC40" s="226"/>
      <c r="ID40" s="226"/>
      <c r="IE40" s="226"/>
      <c r="IF40" s="299"/>
      <c r="IG40" s="299"/>
      <c r="IH40" s="299"/>
      <c r="II40" s="299"/>
      <c r="IJ40" s="299"/>
      <c r="IK40" s="299"/>
      <c r="IL40" s="299"/>
      <c r="IM40" s="299"/>
    </row>
    <row r="41" ht="18" customHeight="1" spans="1:247">
      <c r="A41" s="127"/>
      <c r="B41" s="135"/>
      <c r="C41" s="21" t="s">
        <v>20</v>
      </c>
      <c r="D41" s="280">
        <v>0</v>
      </c>
      <c r="E41" s="280"/>
      <c r="F41" s="284">
        <f>'平衡表（全厂）'!D77</f>
        <v>59.46</v>
      </c>
      <c r="G41" s="285"/>
      <c r="H41" s="256">
        <v>0</v>
      </c>
      <c r="I41" s="281">
        <f>'平衡表（全厂）'!D8</f>
        <v>59.46</v>
      </c>
      <c r="J41" s="291"/>
      <c r="K41" s="292" t="s">
        <v>303</v>
      </c>
      <c r="L41" s="294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226"/>
      <c r="BN41" s="226"/>
      <c r="BO41" s="226"/>
      <c r="BP41" s="226"/>
      <c r="BQ41" s="226"/>
      <c r="BR41" s="226"/>
      <c r="BS41" s="226"/>
      <c r="BT41" s="226"/>
      <c r="BU41" s="226"/>
      <c r="BV41" s="226"/>
      <c r="BW41" s="226"/>
      <c r="BX41" s="226"/>
      <c r="BY41" s="226"/>
      <c r="BZ41" s="226"/>
      <c r="CA41" s="226"/>
      <c r="CB41" s="226"/>
      <c r="CC41" s="226"/>
      <c r="CD41" s="226"/>
      <c r="CE41" s="226"/>
      <c r="CF41" s="226"/>
      <c r="CG41" s="226"/>
      <c r="CH41" s="226"/>
      <c r="CI41" s="226"/>
      <c r="CJ41" s="226"/>
      <c r="CK41" s="226"/>
      <c r="CL41" s="226"/>
      <c r="CM41" s="226"/>
      <c r="CN41" s="226"/>
      <c r="CO41" s="226"/>
      <c r="CP41" s="226"/>
      <c r="CQ41" s="226"/>
      <c r="CR41" s="226"/>
      <c r="CS41" s="226"/>
      <c r="CT41" s="226"/>
      <c r="CU41" s="226"/>
      <c r="CV41" s="226"/>
      <c r="CW41" s="226"/>
      <c r="CX41" s="226"/>
      <c r="CY41" s="226"/>
      <c r="CZ41" s="226"/>
      <c r="DA41" s="226"/>
      <c r="DB41" s="226"/>
      <c r="DC41" s="226"/>
      <c r="DD41" s="226"/>
      <c r="DE41" s="226"/>
      <c r="DF41" s="226"/>
      <c r="DG41" s="226"/>
      <c r="DH41" s="226"/>
      <c r="DI41" s="226"/>
      <c r="DJ41" s="226"/>
      <c r="DK41" s="226"/>
      <c r="DL41" s="226"/>
      <c r="DM41" s="226"/>
      <c r="DN41" s="226"/>
      <c r="DO41" s="226"/>
      <c r="DP41" s="226"/>
      <c r="DQ41" s="226"/>
      <c r="DR41" s="226"/>
      <c r="DS41" s="226"/>
      <c r="DT41" s="226"/>
      <c r="DU41" s="226"/>
      <c r="DV41" s="226"/>
      <c r="DW41" s="226"/>
      <c r="DX41" s="226"/>
      <c r="DY41" s="226"/>
      <c r="DZ41" s="226"/>
      <c r="EA41" s="226"/>
      <c r="EB41" s="226"/>
      <c r="EC41" s="226"/>
      <c r="ED41" s="226"/>
      <c r="EE41" s="226"/>
      <c r="EF41" s="226"/>
      <c r="EG41" s="226"/>
      <c r="EH41" s="226"/>
      <c r="EI41" s="226"/>
      <c r="EJ41" s="226"/>
      <c r="EK41" s="226"/>
      <c r="EL41" s="226"/>
      <c r="EM41" s="226"/>
      <c r="EN41" s="226"/>
      <c r="EO41" s="226"/>
      <c r="EP41" s="226"/>
      <c r="EQ41" s="226"/>
      <c r="ER41" s="226"/>
      <c r="ES41" s="226"/>
      <c r="ET41" s="226"/>
      <c r="EU41" s="226"/>
      <c r="EV41" s="226"/>
      <c r="EW41" s="226"/>
      <c r="EX41" s="226"/>
      <c r="EY41" s="226"/>
      <c r="EZ41" s="226"/>
      <c r="FA41" s="226"/>
      <c r="FB41" s="226"/>
      <c r="FC41" s="226"/>
      <c r="FD41" s="226"/>
      <c r="FE41" s="226"/>
      <c r="FF41" s="226"/>
      <c r="FG41" s="226"/>
      <c r="FH41" s="226"/>
      <c r="FI41" s="226"/>
      <c r="FJ41" s="226"/>
      <c r="FK41" s="226"/>
      <c r="FL41" s="226"/>
      <c r="FM41" s="226"/>
      <c r="FN41" s="226"/>
      <c r="FO41" s="226"/>
      <c r="FP41" s="226"/>
      <c r="FQ41" s="226"/>
      <c r="FR41" s="226"/>
      <c r="FS41" s="226"/>
      <c r="FT41" s="226"/>
      <c r="FU41" s="226"/>
      <c r="FV41" s="226"/>
      <c r="FW41" s="226"/>
      <c r="FX41" s="226"/>
      <c r="FY41" s="226"/>
      <c r="FZ41" s="226"/>
      <c r="GA41" s="226"/>
      <c r="GB41" s="226"/>
      <c r="GC41" s="226"/>
      <c r="GD41" s="226"/>
      <c r="GE41" s="226"/>
      <c r="GF41" s="226"/>
      <c r="GG41" s="226"/>
      <c r="GH41" s="226"/>
      <c r="GI41" s="226"/>
      <c r="GJ41" s="226"/>
      <c r="GK41" s="226"/>
      <c r="GL41" s="226"/>
      <c r="GM41" s="226"/>
      <c r="GN41" s="226"/>
      <c r="GO41" s="226"/>
      <c r="GP41" s="226"/>
      <c r="GQ41" s="226"/>
      <c r="GR41" s="226"/>
      <c r="GS41" s="226"/>
      <c r="GT41" s="226"/>
      <c r="GU41" s="226"/>
      <c r="GV41" s="226"/>
      <c r="GW41" s="226"/>
      <c r="GX41" s="226"/>
      <c r="GY41" s="226"/>
      <c r="GZ41" s="226"/>
      <c r="HA41" s="226"/>
      <c r="HB41" s="226"/>
      <c r="HC41" s="226"/>
      <c r="HD41" s="226"/>
      <c r="HE41" s="226"/>
      <c r="HF41" s="226"/>
      <c r="HG41" s="226"/>
      <c r="HH41" s="226"/>
      <c r="HI41" s="226"/>
      <c r="HJ41" s="226"/>
      <c r="HK41" s="226"/>
      <c r="HL41" s="226"/>
      <c r="HM41" s="226"/>
      <c r="HN41" s="226"/>
      <c r="HO41" s="226"/>
      <c r="HP41" s="226"/>
      <c r="HQ41" s="226"/>
      <c r="HR41" s="226"/>
      <c r="HS41" s="226"/>
      <c r="HT41" s="226"/>
      <c r="HU41" s="226"/>
      <c r="HV41" s="226"/>
      <c r="HW41" s="226"/>
      <c r="HX41" s="226"/>
      <c r="HY41" s="226"/>
      <c r="HZ41" s="226"/>
      <c r="IA41" s="226"/>
      <c r="IB41" s="226"/>
      <c r="IC41" s="226"/>
      <c r="ID41" s="226"/>
      <c r="IE41" s="226"/>
      <c r="IF41" s="299"/>
      <c r="IG41" s="299"/>
      <c r="IH41" s="299"/>
      <c r="II41" s="299"/>
      <c r="IJ41" s="299"/>
      <c r="IK41" s="299"/>
      <c r="IL41" s="299"/>
      <c r="IM41" s="299"/>
    </row>
    <row r="42" ht="18" customHeight="1" spans="1:247">
      <c r="A42" s="127"/>
      <c r="B42" s="135"/>
      <c r="C42" s="281" t="s">
        <v>141</v>
      </c>
      <c r="D42" s="281">
        <v>4.46</v>
      </c>
      <c r="E42" s="280"/>
      <c r="F42" s="281"/>
      <c r="G42" s="280"/>
      <c r="H42" s="256">
        <f>D42+E42+F42+G42-I42</f>
        <v>0</v>
      </c>
      <c r="I42" s="281">
        <f>'平衡表（全厂）'!D40</f>
        <v>4.46</v>
      </c>
      <c r="J42" s="291"/>
      <c r="K42" s="297" t="s">
        <v>304</v>
      </c>
      <c r="L42" s="226"/>
      <c r="M42" s="16"/>
      <c r="N42" s="1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226"/>
      <c r="BN42" s="226"/>
      <c r="BO42" s="226"/>
      <c r="BP42" s="226"/>
      <c r="BQ42" s="226"/>
      <c r="BR42" s="226"/>
      <c r="BS42" s="226"/>
      <c r="BT42" s="226"/>
      <c r="BU42" s="226"/>
      <c r="BV42" s="226"/>
      <c r="BW42" s="226"/>
      <c r="BX42" s="226"/>
      <c r="BY42" s="226"/>
      <c r="BZ42" s="226"/>
      <c r="CA42" s="226"/>
      <c r="CB42" s="226"/>
      <c r="CC42" s="226"/>
      <c r="CD42" s="226"/>
      <c r="CE42" s="226"/>
      <c r="CF42" s="226"/>
      <c r="CG42" s="226"/>
      <c r="CH42" s="226"/>
      <c r="CI42" s="226"/>
      <c r="CJ42" s="226"/>
      <c r="CK42" s="226"/>
      <c r="CL42" s="226"/>
      <c r="CM42" s="226"/>
      <c r="CN42" s="226"/>
      <c r="CO42" s="226"/>
      <c r="CP42" s="226"/>
      <c r="CQ42" s="226"/>
      <c r="CR42" s="226"/>
      <c r="CS42" s="226"/>
      <c r="CT42" s="226"/>
      <c r="CU42" s="226"/>
      <c r="CV42" s="226"/>
      <c r="CW42" s="226"/>
      <c r="CX42" s="226"/>
      <c r="CY42" s="226"/>
      <c r="CZ42" s="226"/>
      <c r="DA42" s="226"/>
      <c r="DB42" s="226"/>
      <c r="DC42" s="226"/>
      <c r="DD42" s="226"/>
      <c r="DE42" s="226"/>
      <c r="DF42" s="226"/>
      <c r="DG42" s="226"/>
      <c r="DH42" s="226"/>
      <c r="DI42" s="226"/>
      <c r="DJ42" s="226"/>
      <c r="DK42" s="226"/>
      <c r="DL42" s="226"/>
      <c r="DM42" s="226"/>
      <c r="DN42" s="226"/>
      <c r="DO42" s="226"/>
      <c r="DP42" s="226"/>
      <c r="DQ42" s="226"/>
      <c r="DR42" s="226"/>
      <c r="DS42" s="226"/>
      <c r="DT42" s="226"/>
      <c r="DU42" s="226"/>
      <c r="DV42" s="226"/>
      <c r="DW42" s="226"/>
      <c r="DX42" s="226"/>
      <c r="DY42" s="226"/>
      <c r="DZ42" s="226"/>
      <c r="EA42" s="226"/>
      <c r="EB42" s="226"/>
      <c r="EC42" s="226"/>
      <c r="ED42" s="226"/>
      <c r="EE42" s="226"/>
      <c r="EF42" s="226"/>
      <c r="EG42" s="226"/>
      <c r="EH42" s="226"/>
      <c r="EI42" s="226"/>
      <c r="EJ42" s="226"/>
      <c r="EK42" s="226"/>
      <c r="EL42" s="226"/>
      <c r="EM42" s="226"/>
      <c r="EN42" s="226"/>
      <c r="EO42" s="226"/>
      <c r="EP42" s="226"/>
      <c r="EQ42" s="226"/>
      <c r="ER42" s="226"/>
      <c r="ES42" s="226"/>
      <c r="ET42" s="226"/>
      <c r="EU42" s="226"/>
      <c r="EV42" s="226"/>
      <c r="EW42" s="226"/>
      <c r="EX42" s="226"/>
      <c r="EY42" s="226"/>
      <c r="EZ42" s="226"/>
      <c r="FA42" s="226"/>
      <c r="FB42" s="226"/>
      <c r="FC42" s="226"/>
      <c r="FD42" s="226"/>
      <c r="FE42" s="226"/>
      <c r="FF42" s="226"/>
      <c r="FG42" s="226"/>
      <c r="FH42" s="226"/>
      <c r="FI42" s="226"/>
      <c r="FJ42" s="226"/>
      <c r="FK42" s="226"/>
      <c r="FL42" s="226"/>
      <c r="FM42" s="226"/>
      <c r="FN42" s="226"/>
      <c r="FO42" s="226"/>
      <c r="FP42" s="226"/>
      <c r="FQ42" s="226"/>
      <c r="FR42" s="226"/>
      <c r="FS42" s="226"/>
      <c r="FT42" s="226"/>
      <c r="FU42" s="226"/>
      <c r="FV42" s="226"/>
      <c r="FW42" s="226"/>
      <c r="FX42" s="226"/>
      <c r="FY42" s="226"/>
      <c r="FZ42" s="226"/>
      <c r="GA42" s="226"/>
      <c r="GB42" s="226"/>
      <c r="GC42" s="226"/>
      <c r="GD42" s="226"/>
      <c r="GE42" s="226"/>
      <c r="GF42" s="226"/>
      <c r="GG42" s="226"/>
      <c r="GH42" s="226"/>
      <c r="GI42" s="226"/>
      <c r="GJ42" s="226"/>
      <c r="GK42" s="226"/>
      <c r="GL42" s="226"/>
      <c r="GM42" s="226"/>
      <c r="GN42" s="226"/>
      <c r="GO42" s="226"/>
      <c r="GP42" s="226"/>
      <c r="GQ42" s="226"/>
      <c r="GR42" s="226"/>
      <c r="GS42" s="226"/>
      <c r="GT42" s="226"/>
      <c r="GU42" s="226"/>
      <c r="GV42" s="226"/>
      <c r="GW42" s="226"/>
      <c r="GX42" s="226"/>
      <c r="GY42" s="226"/>
      <c r="GZ42" s="226"/>
      <c r="HA42" s="226"/>
      <c r="HB42" s="226"/>
      <c r="HC42" s="226"/>
      <c r="HD42" s="226"/>
      <c r="HE42" s="226"/>
      <c r="HF42" s="226"/>
      <c r="HG42" s="226"/>
      <c r="HH42" s="226"/>
      <c r="HI42" s="226"/>
      <c r="HJ42" s="226"/>
      <c r="HK42" s="226"/>
      <c r="HL42" s="226"/>
      <c r="HM42" s="226"/>
      <c r="HN42" s="226"/>
      <c r="HO42" s="226"/>
      <c r="HP42" s="226"/>
      <c r="HQ42" s="226"/>
      <c r="HR42" s="226"/>
      <c r="HS42" s="226"/>
      <c r="HT42" s="226"/>
      <c r="HU42" s="226"/>
      <c r="HV42" s="226"/>
      <c r="HW42" s="226"/>
      <c r="HX42" s="226"/>
      <c r="HY42" s="226"/>
      <c r="HZ42" s="226"/>
      <c r="IA42" s="226"/>
      <c r="IB42" s="226"/>
      <c r="IC42" s="226"/>
      <c r="ID42" s="226"/>
      <c r="IE42" s="226"/>
      <c r="IF42" s="299"/>
      <c r="IG42" s="299"/>
      <c r="IH42" s="299"/>
      <c r="II42" s="299"/>
      <c r="IJ42" s="299"/>
      <c r="IK42" s="299"/>
      <c r="IL42" s="299"/>
      <c r="IM42" s="299"/>
    </row>
    <row r="43" ht="18" customHeight="1" spans="1:247">
      <c r="A43" s="127"/>
      <c r="B43" s="135"/>
      <c r="C43" s="281" t="s">
        <v>54</v>
      </c>
      <c r="D43" s="281">
        <v>9.08</v>
      </c>
      <c r="E43" s="280"/>
      <c r="F43" s="281"/>
      <c r="G43" s="280"/>
      <c r="H43" s="256">
        <f>D43+E43+F43+G43-I43</f>
        <v>0</v>
      </c>
      <c r="I43" s="281">
        <f>'平衡表（全厂）'!D41</f>
        <v>9.08</v>
      </c>
      <c r="J43" s="291"/>
      <c r="K43" s="297" t="s">
        <v>304</v>
      </c>
      <c r="L43" s="226"/>
      <c r="M43" s="16"/>
      <c r="N43" s="1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226"/>
      <c r="CE43" s="226"/>
      <c r="CF43" s="226"/>
      <c r="CG43" s="226"/>
      <c r="CH43" s="226"/>
      <c r="CI43" s="226"/>
      <c r="CJ43" s="226"/>
      <c r="CK43" s="226"/>
      <c r="CL43" s="226"/>
      <c r="CM43" s="226"/>
      <c r="CN43" s="226"/>
      <c r="CO43" s="226"/>
      <c r="CP43" s="226"/>
      <c r="CQ43" s="226"/>
      <c r="CR43" s="226"/>
      <c r="CS43" s="226"/>
      <c r="CT43" s="226"/>
      <c r="CU43" s="226"/>
      <c r="CV43" s="226"/>
      <c r="CW43" s="226"/>
      <c r="CX43" s="226"/>
      <c r="CY43" s="226"/>
      <c r="CZ43" s="226"/>
      <c r="DA43" s="226"/>
      <c r="DB43" s="226"/>
      <c r="DC43" s="226"/>
      <c r="DD43" s="226"/>
      <c r="DE43" s="226"/>
      <c r="DF43" s="226"/>
      <c r="DG43" s="226"/>
      <c r="DH43" s="226"/>
      <c r="DI43" s="226"/>
      <c r="DJ43" s="226"/>
      <c r="DK43" s="226"/>
      <c r="DL43" s="226"/>
      <c r="DM43" s="226"/>
      <c r="DN43" s="226"/>
      <c r="DO43" s="226"/>
      <c r="DP43" s="226"/>
      <c r="DQ43" s="226"/>
      <c r="DR43" s="226"/>
      <c r="DS43" s="226"/>
      <c r="DT43" s="226"/>
      <c r="DU43" s="226"/>
      <c r="DV43" s="226"/>
      <c r="DW43" s="226"/>
      <c r="DX43" s="226"/>
      <c r="DY43" s="226"/>
      <c r="DZ43" s="226"/>
      <c r="EA43" s="226"/>
      <c r="EB43" s="226"/>
      <c r="EC43" s="226"/>
      <c r="ED43" s="226"/>
      <c r="EE43" s="226"/>
      <c r="EF43" s="226"/>
      <c r="EG43" s="226"/>
      <c r="EH43" s="226"/>
      <c r="EI43" s="226"/>
      <c r="EJ43" s="226"/>
      <c r="EK43" s="226"/>
      <c r="EL43" s="226"/>
      <c r="EM43" s="226"/>
      <c r="EN43" s="226"/>
      <c r="EO43" s="226"/>
      <c r="EP43" s="226"/>
      <c r="EQ43" s="226"/>
      <c r="ER43" s="226"/>
      <c r="ES43" s="226"/>
      <c r="ET43" s="226"/>
      <c r="EU43" s="226"/>
      <c r="EV43" s="226"/>
      <c r="EW43" s="226"/>
      <c r="EX43" s="226"/>
      <c r="EY43" s="226"/>
      <c r="EZ43" s="226"/>
      <c r="FA43" s="226"/>
      <c r="FB43" s="226"/>
      <c r="FC43" s="226"/>
      <c r="FD43" s="226"/>
      <c r="FE43" s="226"/>
      <c r="FF43" s="226"/>
      <c r="FG43" s="226"/>
      <c r="FH43" s="226"/>
      <c r="FI43" s="226"/>
      <c r="FJ43" s="226"/>
      <c r="FK43" s="226"/>
      <c r="FL43" s="226"/>
      <c r="FM43" s="226"/>
      <c r="FN43" s="226"/>
      <c r="FO43" s="226"/>
      <c r="FP43" s="226"/>
      <c r="FQ43" s="226"/>
      <c r="FR43" s="226"/>
      <c r="FS43" s="226"/>
      <c r="FT43" s="226"/>
      <c r="FU43" s="226"/>
      <c r="FV43" s="226"/>
      <c r="FW43" s="226"/>
      <c r="FX43" s="226"/>
      <c r="FY43" s="226"/>
      <c r="FZ43" s="226"/>
      <c r="GA43" s="226"/>
      <c r="GB43" s="226"/>
      <c r="GC43" s="226"/>
      <c r="GD43" s="226"/>
      <c r="GE43" s="226"/>
      <c r="GF43" s="226"/>
      <c r="GG43" s="226"/>
      <c r="GH43" s="226"/>
      <c r="GI43" s="226"/>
      <c r="GJ43" s="226"/>
      <c r="GK43" s="226"/>
      <c r="GL43" s="226"/>
      <c r="GM43" s="226"/>
      <c r="GN43" s="226"/>
      <c r="GO43" s="226"/>
      <c r="GP43" s="226"/>
      <c r="GQ43" s="226"/>
      <c r="GR43" s="226"/>
      <c r="GS43" s="226"/>
      <c r="GT43" s="226"/>
      <c r="GU43" s="226"/>
      <c r="GV43" s="226"/>
      <c r="GW43" s="226"/>
      <c r="GX43" s="226"/>
      <c r="GY43" s="226"/>
      <c r="GZ43" s="226"/>
      <c r="HA43" s="226"/>
      <c r="HB43" s="226"/>
      <c r="HC43" s="226"/>
      <c r="HD43" s="226"/>
      <c r="HE43" s="226"/>
      <c r="HF43" s="226"/>
      <c r="HG43" s="226"/>
      <c r="HH43" s="226"/>
      <c r="HI43" s="226"/>
      <c r="HJ43" s="226"/>
      <c r="HK43" s="226"/>
      <c r="HL43" s="226"/>
      <c r="HM43" s="226"/>
      <c r="HN43" s="226"/>
      <c r="HO43" s="226"/>
      <c r="HP43" s="226"/>
      <c r="HQ43" s="226"/>
      <c r="HR43" s="226"/>
      <c r="HS43" s="226"/>
      <c r="HT43" s="226"/>
      <c r="HU43" s="226"/>
      <c r="HV43" s="226"/>
      <c r="HW43" s="226"/>
      <c r="HX43" s="226"/>
      <c r="HY43" s="226"/>
      <c r="HZ43" s="226"/>
      <c r="IA43" s="226"/>
      <c r="IB43" s="226"/>
      <c r="IC43" s="226"/>
      <c r="ID43" s="226"/>
      <c r="IE43" s="226"/>
      <c r="IF43" s="299"/>
      <c r="IG43" s="299"/>
      <c r="IH43" s="299"/>
      <c r="II43" s="299"/>
      <c r="IJ43" s="299"/>
      <c r="IK43" s="299"/>
      <c r="IL43" s="299"/>
      <c r="IM43" s="299"/>
    </row>
    <row r="44" ht="18" customHeight="1" spans="1:247">
      <c r="A44" s="127"/>
      <c r="B44" s="127" t="s">
        <v>23</v>
      </c>
      <c r="C44" s="256" t="s">
        <v>57</v>
      </c>
      <c r="D44" s="282">
        <v>4216.98</v>
      </c>
      <c r="E44" s="280"/>
      <c r="F44" s="281">
        <v>11686.4</v>
      </c>
      <c r="G44" s="280"/>
      <c r="H44" s="94">
        <f t="shared" ref="H44:H56" si="5">D44+E44+F44+G44-I44</f>
        <v>12392.2</v>
      </c>
      <c r="I44" s="282">
        <f>'平衡表（全厂）'!D43</f>
        <v>3511.18</v>
      </c>
      <c r="J44" s="291">
        <f t="shared" ref="J44:J62" si="6">I44-(D44+E44+F44+G44-H44)</f>
        <v>0</v>
      </c>
      <c r="K44" s="292"/>
      <c r="L44" s="226"/>
      <c r="M44" s="16"/>
      <c r="N44" s="1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226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26"/>
      <c r="CC44" s="226"/>
      <c r="CD44" s="226"/>
      <c r="CE44" s="226"/>
      <c r="CF44" s="226"/>
      <c r="CG44" s="226"/>
      <c r="CH44" s="226"/>
      <c r="CI44" s="226"/>
      <c r="CJ44" s="226"/>
      <c r="CK44" s="226"/>
      <c r="CL44" s="226"/>
      <c r="CM44" s="226"/>
      <c r="CN44" s="226"/>
      <c r="CO44" s="226"/>
      <c r="CP44" s="226"/>
      <c r="CQ44" s="226"/>
      <c r="CR44" s="226"/>
      <c r="CS44" s="226"/>
      <c r="CT44" s="226"/>
      <c r="CU44" s="226"/>
      <c r="CV44" s="226"/>
      <c r="CW44" s="226"/>
      <c r="CX44" s="226"/>
      <c r="CY44" s="226"/>
      <c r="CZ44" s="226"/>
      <c r="DA44" s="226"/>
      <c r="DB44" s="226"/>
      <c r="DC44" s="226"/>
      <c r="DD44" s="226"/>
      <c r="DE44" s="226"/>
      <c r="DF44" s="226"/>
      <c r="DG44" s="226"/>
      <c r="DH44" s="226"/>
      <c r="DI44" s="226"/>
      <c r="DJ44" s="226"/>
      <c r="DK44" s="226"/>
      <c r="DL44" s="226"/>
      <c r="DM44" s="226"/>
      <c r="DN44" s="226"/>
      <c r="DO44" s="226"/>
      <c r="DP44" s="226"/>
      <c r="DQ44" s="226"/>
      <c r="DR44" s="226"/>
      <c r="DS44" s="226"/>
      <c r="DT44" s="226"/>
      <c r="DU44" s="226"/>
      <c r="DV44" s="226"/>
      <c r="DW44" s="226"/>
      <c r="DX44" s="226"/>
      <c r="DY44" s="226"/>
      <c r="DZ44" s="226"/>
      <c r="EA44" s="226"/>
      <c r="EB44" s="226"/>
      <c r="EC44" s="226"/>
      <c r="ED44" s="226"/>
      <c r="EE44" s="226"/>
      <c r="EF44" s="226"/>
      <c r="EG44" s="226"/>
      <c r="EH44" s="226"/>
      <c r="EI44" s="226"/>
      <c r="EJ44" s="226"/>
      <c r="EK44" s="226"/>
      <c r="EL44" s="226"/>
      <c r="EM44" s="226"/>
      <c r="EN44" s="226"/>
      <c r="EO44" s="226"/>
      <c r="EP44" s="226"/>
      <c r="EQ44" s="226"/>
      <c r="ER44" s="226"/>
      <c r="ES44" s="226"/>
      <c r="ET44" s="226"/>
      <c r="EU44" s="226"/>
      <c r="EV44" s="226"/>
      <c r="EW44" s="226"/>
      <c r="EX44" s="226"/>
      <c r="EY44" s="226"/>
      <c r="EZ44" s="226"/>
      <c r="FA44" s="226"/>
      <c r="FB44" s="226"/>
      <c r="FC44" s="226"/>
      <c r="FD44" s="226"/>
      <c r="FE44" s="226"/>
      <c r="FF44" s="226"/>
      <c r="FG44" s="226"/>
      <c r="FH44" s="226"/>
      <c r="FI44" s="226"/>
      <c r="FJ44" s="226"/>
      <c r="FK44" s="226"/>
      <c r="FL44" s="226"/>
      <c r="FM44" s="226"/>
      <c r="FN44" s="226"/>
      <c r="FO44" s="226"/>
      <c r="FP44" s="226"/>
      <c r="FQ44" s="226"/>
      <c r="FR44" s="226"/>
      <c r="FS44" s="226"/>
      <c r="FT44" s="226"/>
      <c r="FU44" s="226"/>
      <c r="FV44" s="226"/>
      <c r="FW44" s="226"/>
      <c r="FX44" s="226"/>
      <c r="FY44" s="226"/>
      <c r="FZ44" s="226"/>
      <c r="GA44" s="226"/>
      <c r="GB44" s="226"/>
      <c r="GC44" s="226"/>
      <c r="GD44" s="226"/>
      <c r="GE44" s="226"/>
      <c r="GF44" s="226"/>
      <c r="GG44" s="226"/>
      <c r="GH44" s="226"/>
      <c r="GI44" s="226"/>
      <c r="GJ44" s="226"/>
      <c r="GK44" s="226"/>
      <c r="GL44" s="226"/>
      <c r="GM44" s="226"/>
      <c r="GN44" s="226"/>
      <c r="GO44" s="226"/>
      <c r="GP44" s="226"/>
      <c r="GQ44" s="226"/>
      <c r="GR44" s="226"/>
      <c r="GS44" s="226"/>
      <c r="GT44" s="226"/>
      <c r="GU44" s="226"/>
      <c r="GV44" s="226"/>
      <c r="GW44" s="226"/>
      <c r="GX44" s="226"/>
      <c r="GY44" s="226"/>
      <c r="GZ44" s="226"/>
      <c r="HA44" s="226"/>
      <c r="HB44" s="226"/>
      <c r="HC44" s="226"/>
      <c r="HD44" s="226"/>
      <c r="HE44" s="226"/>
      <c r="HF44" s="226"/>
      <c r="HG44" s="226"/>
      <c r="HH44" s="226"/>
      <c r="HI44" s="226"/>
      <c r="HJ44" s="226"/>
      <c r="HK44" s="226"/>
      <c r="HL44" s="226"/>
      <c r="HM44" s="226"/>
      <c r="HN44" s="226"/>
      <c r="HO44" s="226"/>
      <c r="HP44" s="226"/>
      <c r="HQ44" s="226"/>
      <c r="HR44" s="226"/>
      <c r="HS44" s="226"/>
      <c r="HT44" s="226"/>
      <c r="HU44" s="226"/>
      <c r="HV44" s="226"/>
      <c r="HW44" s="226"/>
      <c r="HX44" s="226"/>
      <c r="HY44" s="226"/>
      <c r="HZ44" s="226"/>
      <c r="IA44" s="226"/>
      <c r="IB44" s="226"/>
      <c r="IC44" s="226"/>
      <c r="ID44" s="226"/>
      <c r="IE44" s="226"/>
      <c r="IF44" s="299"/>
      <c r="IG44" s="299"/>
      <c r="IH44" s="299"/>
      <c r="II44" s="299"/>
      <c r="IJ44" s="299"/>
      <c r="IK44" s="299"/>
      <c r="IL44" s="299"/>
      <c r="IM44" s="299"/>
    </row>
    <row r="45" ht="18" customHeight="1" spans="1:247">
      <c r="A45" s="127"/>
      <c r="B45" s="127"/>
      <c r="C45" s="256" t="s">
        <v>58</v>
      </c>
      <c r="D45" s="282">
        <v>3820.57</v>
      </c>
      <c r="E45" s="280"/>
      <c r="F45" s="22">
        <f>H46-F44</f>
        <v>15019.17</v>
      </c>
      <c r="G45" s="280"/>
      <c r="H45" s="94">
        <f t="shared" si="5"/>
        <v>13591.34</v>
      </c>
      <c r="I45" s="282">
        <f>'平衡表（全厂）'!D44</f>
        <v>5248.4</v>
      </c>
      <c r="J45" s="291">
        <f t="shared" si="6"/>
        <v>0</v>
      </c>
      <c r="K45" s="292"/>
      <c r="L45" s="226"/>
      <c r="M45" s="16"/>
      <c r="N45" s="1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226"/>
      <c r="CE45" s="226"/>
      <c r="CF45" s="226"/>
      <c r="CG45" s="226"/>
      <c r="CH45" s="226"/>
      <c r="CI45" s="226"/>
      <c r="CJ45" s="226"/>
      <c r="CK45" s="226"/>
      <c r="CL45" s="226"/>
      <c r="CM45" s="226"/>
      <c r="CN45" s="226"/>
      <c r="CO45" s="226"/>
      <c r="CP45" s="226"/>
      <c r="CQ45" s="226"/>
      <c r="CR45" s="226"/>
      <c r="CS45" s="226"/>
      <c r="CT45" s="226"/>
      <c r="CU45" s="226"/>
      <c r="CV45" s="226"/>
      <c r="CW45" s="226"/>
      <c r="CX45" s="226"/>
      <c r="CY45" s="226"/>
      <c r="CZ45" s="226"/>
      <c r="DA45" s="226"/>
      <c r="DB45" s="226"/>
      <c r="DC45" s="226"/>
      <c r="DD45" s="226"/>
      <c r="DE45" s="226"/>
      <c r="DF45" s="226"/>
      <c r="DG45" s="226"/>
      <c r="DH45" s="226"/>
      <c r="DI45" s="226"/>
      <c r="DJ45" s="226"/>
      <c r="DK45" s="226"/>
      <c r="DL45" s="226"/>
      <c r="DM45" s="226"/>
      <c r="DN45" s="226"/>
      <c r="DO45" s="226"/>
      <c r="DP45" s="226"/>
      <c r="DQ45" s="226"/>
      <c r="DR45" s="226"/>
      <c r="DS45" s="226"/>
      <c r="DT45" s="226"/>
      <c r="DU45" s="226"/>
      <c r="DV45" s="226"/>
      <c r="DW45" s="226"/>
      <c r="DX45" s="226"/>
      <c r="DY45" s="226"/>
      <c r="DZ45" s="226"/>
      <c r="EA45" s="226"/>
      <c r="EB45" s="226"/>
      <c r="EC45" s="226"/>
      <c r="ED45" s="226"/>
      <c r="EE45" s="226"/>
      <c r="EF45" s="226"/>
      <c r="EG45" s="226"/>
      <c r="EH45" s="226"/>
      <c r="EI45" s="226"/>
      <c r="EJ45" s="226"/>
      <c r="EK45" s="226"/>
      <c r="EL45" s="226"/>
      <c r="EM45" s="226"/>
      <c r="EN45" s="226"/>
      <c r="EO45" s="226"/>
      <c r="EP45" s="226"/>
      <c r="EQ45" s="226"/>
      <c r="ER45" s="226"/>
      <c r="ES45" s="226"/>
      <c r="ET45" s="226"/>
      <c r="EU45" s="226"/>
      <c r="EV45" s="226"/>
      <c r="EW45" s="226"/>
      <c r="EX45" s="226"/>
      <c r="EY45" s="226"/>
      <c r="EZ45" s="226"/>
      <c r="FA45" s="226"/>
      <c r="FB45" s="226"/>
      <c r="FC45" s="226"/>
      <c r="FD45" s="226"/>
      <c r="FE45" s="226"/>
      <c r="FF45" s="226"/>
      <c r="FG45" s="226"/>
      <c r="FH45" s="226"/>
      <c r="FI45" s="226"/>
      <c r="FJ45" s="226"/>
      <c r="FK45" s="226"/>
      <c r="FL45" s="226"/>
      <c r="FM45" s="226"/>
      <c r="FN45" s="226"/>
      <c r="FO45" s="226"/>
      <c r="FP45" s="226"/>
      <c r="FQ45" s="226"/>
      <c r="FR45" s="226"/>
      <c r="FS45" s="226"/>
      <c r="FT45" s="226"/>
      <c r="FU45" s="226"/>
      <c r="FV45" s="226"/>
      <c r="FW45" s="226"/>
      <c r="FX45" s="226"/>
      <c r="FY45" s="226"/>
      <c r="FZ45" s="226"/>
      <c r="GA45" s="226"/>
      <c r="GB45" s="226"/>
      <c r="GC45" s="226"/>
      <c r="GD45" s="226"/>
      <c r="GE45" s="226"/>
      <c r="GF45" s="226"/>
      <c r="GG45" s="226"/>
      <c r="GH45" s="226"/>
      <c r="GI45" s="226"/>
      <c r="GJ45" s="226"/>
      <c r="GK45" s="226"/>
      <c r="GL45" s="226"/>
      <c r="GM45" s="226"/>
      <c r="GN45" s="226"/>
      <c r="GO45" s="226"/>
      <c r="GP45" s="226"/>
      <c r="GQ45" s="226"/>
      <c r="GR45" s="226"/>
      <c r="GS45" s="226"/>
      <c r="GT45" s="226"/>
      <c r="GU45" s="226"/>
      <c r="GV45" s="226"/>
      <c r="GW45" s="226"/>
      <c r="GX45" s="226"/>
      <c r="GY45" s="226"/>
      <c r="GZ45" s="226"/>
      <c r="HA45" s="226"/>
      <c r="HB45" s="226"/>
      <c r="HC45" s="226"/>
      <c r="HD45" s="226"/>
      <c r="HE45" s="226"/>
      <c r="HF45" s="226"/>
      <c r="HG45" s="226"/>
      <c r="HH45" s="226"/>
      <c r="HI45" s="226"/>
      <c r="HJ45" s="226"/>
      <c r="HK45" s="226"/>
      <c r="HL45" s="226"/>
      <c r="HM45" s="226"/>
      <c r="HN45" s="226"/>
      <c r="HO45" s="226"/>
      <c r="HP45" s="226"/>
      <c r="HQ45" s="226"/>
      <c r="HR45" s="226"/>
      <c r="HS45" s="226"/>
      <c r="HT45" s="226"/>
      <c r="HU45" s="226"/>
      <c r="HV45" s="226"/>
      <c r="HW45" s="226"/>
      <c r="HX45" s="226"/>
      <c r="HY45" s="226"/>
      <c r="HZ45" s="226"/>
      <c r="IA45" s="226"/>
      <c r="IB45" s="226"/>
      <c r="IC45" s="226"/>
      <c r="ID45" s="226"/>
      <c r="IE45" s="226"/>
      <c r="IF45" s="299"/>
      <c r="IG45" s="299"/>
      <c r="IH45" s="299"/>
      <c r="II45" s="299"/>
      <c r="IJ45" s="299"/>
      <c r="IK45" s="299"/>
      <c r="IL45" s="299"/>
      <c r="IM45" s="299"/>
    </row>
    <row r="46" ht="18" customHeight="1" spans="1:247">
      <c r="A46" s="127"/>
      <c r="B46" s="127"/>
      <c r="C46" s="281" t="s">
        <v>59</v>
      </c>
      <c r="D46" s="282">
        <v>129.9</v>
      </c>
      <c r="E46" s="280"/>
      <c r="F46" s="281">
        <f>H21</f>
        <v>26827.27</v>
      </c>
      <c r="G46" s="285"/>
      <c r="H46" s="94">
        <f t="shared" si="5"/>
        <v>26705.57</v>
      </c>
      <c r="I46" s="282">
        <f>'平衡表（全厂）'!D45</f>
        <v>251.6</v>
      </c>
      <c r="J46" s="295">
        <f t="shared" si="6"/>
        <v>0</v>
      </c>
      <c r="K46" s="292" t="s">
        <v>305</v>
      </c>
      <c r="L46" s="226"/>
      <c r="M46" s="16"/>
      <c r="N46" s="1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26"/>
      <c r="AW46" s="226"/>
      <c r="AX46" s="226"/>
      <c r="AY46" s="226"/>
      <c r="AZ46" s="226"/>
      <c r="BA46" s="226"/>
      <c r="BB46" s="226"/>
      <c r="BC46" s="226"/>
      <c r="BD46" s="226"/>
      <c r="BE46" s="226"/>
      <c r="BF46" s="226"/>
      <c r="BG46" s="226"/>
      <c r="BH46" s="226"/>
      <c r="BI46" s="226"/>
      <c r="BJ46" s="226"/>
      <c r="BK46" s="226"/>
      <c r="BL46" s="226"/>
      <c r="BM46" s="226"/>
      <c r="BN46" s="226"/>
      <c r="BO46" s="226"/>
      <c r="BP46" s="226"/>
      <c r="BQ46" s="226"/>
      <c r="BR46" s="226"/>
      <c r="BS46" s="226"/>
      <c r="BT46" s="226"/>
      <c r="BU46" s="226"/>
      <c r="BV46" s="226"/>
      <c r="BW46" s="226"/>
      <c r="BX46" s="226"/>
      <c r="BY46" s="226"/>
      <c r="BZ46" s="226"/>
      <c r="CA46" s="226"/>
      <c r="CB46" s="226"/>
      <c r="CC46" s="226"/>
      <c r="CD46" s="226"/>
      <c r="CE46" s="226"/>
      <c r="CF46" s="226"/>
      <c r="CG46" s="226"/>
      <c r="CH46" s="226"/>
      <c r="CI46" s="226"/>
      <c r="CJ46" s="226"/>
      <c r="CK46" s="226"/>
      <c r="CL46" s="226"/>
      <c r="CM46" s="226"/>
      <c r="CN46" s="226"/>
      <c r="CO46" s="226"/>
      <c r="CP46" s="226"/>
      <c r="CQ46" s="226"/>
      <c r="CR46" s="226"/>
      <c r="CS46" s="226"/>
      <c r="CT46" s="226"/>
      <c r="CU46" s="226"/>
      <c r="CV46" s="226"/>
      <c r="CW46" s="226"/>
      <c r="CX46" s="226"/>
      <c r="CY46" s="226"/>
      <c r="CZ46" s="226"/>
      <c r="DA46" s="226"/>
      <c r="DB46" s="226"/>
      <c r="DC46" s="226"/>
      <c r="DD46" s="226"/>
      <c r="DE46" s="226"/>
      <c r="DF46" s="226"/>
      <c r="DG46" s="226"/>
      <c r="DH46" s="226"/>
      <c r="DI46" s="226"/>
      <c r="DJ46" s="226"/>
      <c r="DK46" s="226"/>
      <c r="DL46" s="226"/>
      <c r="DM46" s="226"/>
      <c r="DN46" s="226"/>
      <c r="DO46" s="226"/>
      <c r="DP46" s="226"/>
      <c r="DQ46" s="226"/>
      <c r="DR46" s="226"/>
      <c r="DS46" s="226"/>
      <c r="DT46" s="226"/>
      <c r="DU46" s="226"/>
      <c r="DV46" s="226"/>
      <c r="DW46" s="226"/>
      <c r="DX46" s="226"/>
      <c r="DY46" s="226"/>
      <c r="DZ46" s="226"/>
      <c r="EA46" s="226"/>
      <c r="EB46" s="226"/>
      <c r="EC46" s="226"/>
      <c r="ED46" s="226"/>
      <c r="EE46" s="226"/>
      <c r="EF46" s="226"/>
      <c r="EG46" s="226"/>
      <c r="EH46" s="226"/>
      <c r="EI46" s="226"/>
      <c r="EJ46" s="226"/>
      <c r="EK46" s="226"/>
      <c r="EL46" s="226"/>
      <c r="EM46" s="226"/>
      <c r="EN46" s="226"/>
      <c r="EO46" s="226"/>
      <c r="EP46" s="226"/>
      <c r="EQ46" s="226"/>
      <c r="ER46" s="226"/>
      <c r="ES46" s="226"/>
      <c r="ET46" s="226"/>
      <c r="EU46" s="226"/>
      <c r="EV46" s="226"/>
      <c r="EW46" s="226"/>
      <c r="EX46" s="226"/>
      <c r="EY46" s="226"/>
      <c r="EZ46" s="226"/>
      <c r="FA46" s="226"/>
      <c r="FB46" s="226"/>
      <c r="FC46" s="226"/>
      <c r="FD46" s="226"/>
      <c r="FE46" s="226"/>
      <c r="FF46" s="226"/>
      <c r="FG46" s="226"/>
      <c r="FH46" s="226"/>
      <c r="FI46" s="226"/>
      <c r="FJ46" s="226"/>
      <c r="FK46" s="226"/>
      <c r="FL46" s="226"/>
      <c r="FM46" s="226"/>
      <c r="FN46" s="226"/>
      <c r="FO46" s="226"/>
      <c r="FP46" s="226"/>
      <c r="FQ46" s="226"/>
      <c r="FR46" s="226"/>
      <c r="FS46" s="226"/>
      <c r="FT46" s="226"/>
      <c r="FU46" s="226"/>
      <c r="FV46" s="226"/>
      <c r="FW46" s="226"/>
      <c r="FX46" s="226"/>
      <c r="FY46" s="226"/>
      <c r="FZ46" s="226"/>
      <c r="GA46" s="226"/>
      <c r="GB46" s="226"/>
      <c r="GC46" s="226"/>
      <c r="GD46" s="226"/>
      <c r="GE46" s="226"/>
      <c r="GF46" s="226"/>
      <c r="GG46" s="226"/>
      <c r="GH46" s="226"/>
      <c r="GI46" s="226"/>
      <c r="GJ46" s="226"/>
      <c r="GK46" s="226"/>
      <c r="GL46" s="226"/>
      <c r="GM46" s="226"/>
      <c r="GN46" s="226"/>
      <c r="GO46" s="226"/>
      <c r="GP46" s="226"/>
      <c r="GQ46" s="226"/>
      <c r="GR46" s="226"/>
      <c r="GS46" s="226"/>
      <c r="GT46" s="226"/>
      <c r="GU46" s="226"/>
      <c r="GV46" s="226"/>
      <c r="GW46" s="226"/>
      <c r="GX46" s="226"/>
      <c r="GY46" s="226"/>
      <c r="GZ46" s="226"/>
      <c r="HA46" s="226"/>
      <c r="HB46" s="226"/>
      <c r="HC46" s="226"/>
      <c r="HD46" s="226"/>
      <c r="HE46" s="226"/>
      <c r="HF46" s="226"/>
      <c r="HG46" s="226"/>
      <c r="HH46" s="226"/>
      <c r="HI46" s="226"/>
      <c r="HJ46" s="226"/>
      <c r="HK46" s="226"/>
      <c r="HL46" s="226"/>
      <c r="HM46" s="226"/>
      <c r="HN46" s="226"/>
      <c r="HO46" s="226"/>
      <c r="HP46" s="226"/>
      <c r="HQ46" s="226"/>
      <c r="HR46" s="226"/>
      <c r="HS46" s="226"/>
      <c r="HT46" s="226"/>
      <c r="HU46" s="226"/>
      <c r="HV46" s="226"/>
      <c r="HW46" s="226"/>
      <c r="HX46" s="226"/>
      <c r="HY46" s="226"/>
      <c r="HZ46" s="226"/>
      <c r="IA46" s="226"/>
      <c r="IB46" s="226"/>
      <c r="IC46" s="226"/>
      <c r="ID46" s="226"/>
      <c r="IE46" s="226"/>
      <c r="IF46" s="299"/>
      <c r="IG46" s="299"/>
      <c r="IH46" s="299"/>
      <c r="II46" s="299"/>
      <c r="IJ46" s="299"/>
      <c r="IK46" s="299"/>
      <c r="IL46" s="299"/>
      <c r="IM46" s="299"/>
    </row>
    <row r="47" ht="18" customHeight="1" spans="1:247">
      <c r="A47" s="127"/>
      <c r="B47" s="127"/>
      <c r="C47" s="256" t="s">
        <v>41</v>
      </c>
      <c r="D47" s="281">
        <v>324.7</v>
      </c>
      <c r="E47" s="280"/>
      <c r="F47" s="281">
        <f>'回收率（精炼） '!I18</f>
        <v>3374.08</v>
      </c>
      <c r="G47" s="280"/>
      <c r="H47" s="94">
        <f t="shared" si="5"/>
        <v>3563.38</v>
      </c>
      <c r="I47" s="282">
        <f>'平衡表（全厂）'!D46</f>
        <v>135.4</v>
      </c>
      <c r="J47" s="295">
        <f t="shared" si="6"/>
        <v>0</v>
      </c>
      <c r="K47" s="292" t="s">
        <v>306</v>
      </c>
      <c r="L47" s="226"/>
      <c r="M47" s="16"/>
      <c r="N47" s="1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226"/>
      <c r="AI47" s="226"/>
      <c r="AJ47" s="226"/>
      <c r="AK47" s="226"/>
      <c r="AL47" s="226"/>
      <c r="AM47" s="226"/>
      <c r="AN47" s="226"/>
      <c r="AO47" s="226"/>
      <c r="AP47" s="226"/>
      <c r="AQ47" s="226"/>
      <c r="AR47" s="226"/>
      <c r="AS47" s="226"/>
      <c r="AT47" s="226"/>
      <c r="AU47" s="226"/>
      <c r="AV47" s="226"/>
      <c r="AW47" s="226"/>
      <c r="AX47" s="226"/>
      <c r="AY47" s="226"/>
      <c r="AZ47" s="226"/>
      <c r="BA47" s="226"/>
      <c r="BB47" s="226"/>
      <c r="BC47" s="226"/>
      <c r="BD47" s="226"/>
      <c r="BE47" s="226"/>
      <c r="BF47" s="226"/>
      <c r="BG47" s="226"/>
      <c r="BH47" s="226"/>
      <c r="BI47" s="226"/>
      <c r="BJ47" s="226"/>
      <c r="BK47" s="226"/>
      <c r="BL47" s="226"/>
      <c r="BM47" s="226"/>
      <c r="BN47" s="226"/>
      <c r="BO47" s="226"/>
      <c r="BP47" s="226"/>
      <c r="BQ47" s="226"/>
      <c r="BR47" s="226"/>
      <c r="BS47" s="226"/>
      <c r="BT47" s="226"/>
      <c r="BU47" s="226"/>
      <c r="BV47" s="226"/>
      <c r="BW47" s="226"/>
      <c r="BX47" s="226"/>
      <c r="BY47" s="226"/>
      <c r="BZ47" s="226"/>
      <c r="CA47" s="226"/>
      <c r="CB47" s="226"/>
      <c r="CC47" s="226"/>
      <c r="CD47" s="226"/>
      <c r="CE47" s="226"/>
      <c r="CF47" s="226"/>
      <c r="CG47" s="226"/>
      <c r="CH47" s="226"/>
      <c r="CI47" s="226"/>
      <c r="CJ47" s="226"/>
      <c r="CK47" s="226"/>
      <c r="CL47" s="226"/>
      <c r="CM47" s="226"/>
      <c r="CN47" s="226"/>
      <c r="CO47" s="226"/>
      <c r="CP47" s="226"/>
      <c r="CQ47" s="226"/>
      <c r="CR47" s="226"/>
      <c r="CS47" s="226"/>
      <c r="CT47" s="226"/>
      <c r="CU47" s="226"/>
      <c r="CV47" s="226"/>
      <c r="CW47" s="226"/>
      <c r="CX47" s="226"/>
      <c r="CY47" s="226"/>
      <c r="CZ47" s="226"/>
      <c r="DA47" s="226"/>
      <c r="DB47" s="226"/>
      <c r="DC47" s="226"/>
      <c r="DD47" s="226"/>
      <c r="DE47" s="226"/>
      <c r="DF47" s="226"/>
      <c r="DG47" s="226"/>
      <c r="DH47" s="226"/>
      <c r="DI47" s="226"/>
      <c r="DJ47" s="226"/>
      <c r="DK47" s="226"/>
      <c r="DL47" s="226"/>
      <c r="DM47" s="226"/>
      <c r="DN47" s="226"/>
      <c r="DO47" s="226"/>
      <c r="DP47" s="226"/>
      <c r="DQ47" s="226"/>
      <c r="DR47" s="226"/>
      <c r="DS47" s="226"/>
      <c r="DT47" s="226"/>
      <c r="DU47" s="226"/>
      <c r="DV47" s="226"/>
      <c r="DW47" s="226"/>
      <c r="DX47" s="226"/>
      <c r="DY47" s="226"/>
      <c r="DZ47" s="226"/>
      <c r="EA47" s="226"/>
      <c r="EB47" s="226"/>
      <c r="EC47" s="226"/>
      <c r="ED47" s="226"/>
      <c r="EE47" s="226"/>
      <c r="EF47" s="226"/>
      <c r="EG47" s="226"/>
      <c r="EH47" s="226"/>
      <c r="EI47" s="226"/>
      <c r="EJ47" s="226"/>
      <c r="EK47" s="226"/>
      <c r="EL47" s="226"/>
      <c r="EM47" s="226"/>
      <c r="EN47" s="226"/>
      <c r="EO47" s="226"/>
      <c r="EP47" s="226"/>
      <c r="EQ47" s="226"/>
      <c r="ER47" s="226"/>
      <c r="ES47" s="226"/>
      <c r="ET47" s="226"/>
      <c r="EU47" s="226"/>
      <c r="EV47" s="226"/>
      <c r="EW47" s="226"/>
      <c r="EX47" s="226"/>
      <c r="EY47" s="226"/>
      <c r="EZ47" s="226"/>
      <c r="FA47" s="226"/>
      <c r="FB47" s="226"/>
      <c r="FC47" s="226"/>
      <c r="FD47" s="226"/>
      <c r="FE47" s="226"/>
      <c r="FF47" s="226"/>
      <c r="FG47" s="226"/>
      <c r="FH47" s="226"/>
      <c r="FI47" s="226"/>
      <c r="FJ47" s="226"/>
      <c r="FK47" s="226"/>
      <c r="FL47" s="226"/>
      <c r="FM47" s="226"/>
      <c r="FN47" s="226"/>
      <c r="FO47" s="226"/>
      <c r="FP47" s="226"/>
      <c r="FQ47" s="226"/>
      <c r="FR47" s="226"/>
      <c r="FS47" s="226"/>
      <c r="FT47" s="226"/>
      <c r="FU47" s="226"/>
      <c r="FV47" s="226"/>
      <c r="FW47" s="226"/>
      <c r="FX47" s="226"/>
      <c r="FY47" s="226"/>
      <c r="FZ47" s="226"/>
      <c r="GA47" s="226"/>
      <c r="GB47" s="226"/>
      <c r="GC47" s="226"/>
      <c r="GD47" s="226"/>
      <c r="GE47" s="226"/>
      <c r="GF47" s="226"/>
      <c r="GG47" s="226"/>
      <c r="GH47" s="226"/>
      <c r="GI47" s="226"/>
      <c r="GJ47" s="226"/>
      <c r="GK47" s="226"/>
      <c r="GL47" s="226"/>
      <c r="GM47" s="226"/>
      <c r="GN47" s="226"/>
      <c r="GO47" s="226"/>
      <c r="GP47" s="226"/>
      <c r="GQ47" s="226"/>
      <c r="GR47" s="226"/>
      <c r="GS47" s="226"/>
      <c r="GT47" s="226"/>
      <c r="GU47" s="226"/>
      <c r="GV47" s="226"/>
      <c r="GW47" s="226"/>
      <c r="GX47" s="226"/>
      <c r="GY47" s="226"/>
      <c r="GZ47" s="226"/>
      <c r="HA47" s="226"/>
      <c r="HB47" s="226"/>
      <c r="HC47" s="226"/>
      <c r="HD47" s="226"/>
      <c r="HE47" s="226"/>
      <c r="HF47" s="226"/>
      <c r="HG47" s="226"/>
      <c r="HH47" s="226"/>
      <c r="HI47" s="226"/>
      <c r="HJ47" s="226"/>
      <c r="HK47" s="226"/>
      <c r="HL47" s="226"/>
      <c r="HM47" s="226"/>
      <c r="HN47" s="226"/>
      <c r="HO47" s="226"/>
      <c r="HP47" s="226"/>
      <c r="HQ47" s="226"/>
      <c r="HR47" s="226"/>
      <c r="HS47" s="226"/>
      <c r="HT47" s="226"/>
      <c r="HU47" s="226"/>
      <c r="HV47" s="226"/>
      <c r="HW47" s="226"/>
      <c r="HX47" s="226"/>
      <c r="HY47" s="226"/>
      <c r="HZ47" s="226"/>
      <c r="IA47" s="226"/>
      <c r="IB47" s="226"/>
      <c r="IC47" s="226"/>
      <c r="ID47" s="226"/>
      <c r="IE47" s="226"/>
      <c r="IF47" s="299"/>
      <c r="IG47" s="299"/>
      <c r="IH47" s="299"/>
      <c r="II47" s="299"/>
      <c r="IJ47" s="299"/>
      <c r="IK47" s="299"/>
      <c r="IL47" s="299"/>
      <c r="IM47" s="299"/>
    </row>
    <row r="48" ht="18" customHeight="1" spans="1:247">
      <c r="A48" s="127"/>
      <c r="B48" s="127"/>
      <c r="C48" s="256" t="s">
        <v>42</v>
      </c>
      <c r="D48" s="281">
        <v>0</v>
      </c>
      <c r="E48" s="280"/>
      <c r="F48" s="281">
        <f>'回收率（精炼） '!I19</f>
        <v>14.84</v>
      </c>
      <c r="G48" s="280"/>
      <c r="H48" s="256">
        <f t="shared" si="5"/>
        <v>14.84</v>
      </c>
      <c r="I48" s="282">
        <v>0</v>
      </c>
      <c r="J48" s="291">
        <f t="shared" si="6"/>
        <v>0</v>
      </c>
      <c r="K48" s="292" t="s">
        <v>307</v>
      </c>
      <c r="L48" s="226"/>
      <c r="M48" s="16"/>
      <c r="N48" s="1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26"/>
      <c r="AW48" s="226"/>
      <c r="AX48" s="226"/>
      <c r="AY48" s="226"/>
      <c r="AZ48" s="226"/>
      <c r="BA48" s="226"/>
      <c r="BB48" s="226"/>
      <c r="BC48" s="226"/>
      <c r="BD48" s="226"/>
      <c r="BE48" s="226"/>
      <c r="BF48" s="226"/>
      <c r="BG48" s="226"/>
      <c r="BH48" s="226"/>
      <c r="BI48" s="226"/>
      <c r="BJ48" s="226"/>
      <c r="BK48" s="226"/>
      <c r="BL48" s="226"/>
      <c r="BM48" s="226"/>
      <c r="BN48" s="226"/>
      <c r="BO48" s="226"/>
      <c r="BP48" s="226"/>
      <c r="BQ48" s="226"/>
      <c r="BR48" s="226"/>
      <c r="BS48" s="226"/>
      <c r="BT48" s="226"/>
      <c r="BU48" s="226"/>
      <c r="BV48" s="226"/>
      <c r="BW48" s="226"/>
      <c r="BX48" s="226"/>
      <c r="BY48" s="226"/>
      <c r="BZ48" s="226"/>
      <c r="CA48" s="226"/>
      <c r="CB48" s="226"/>
      <c r="CC48" s="226"/>
      <c r="CD48" s="226"/>
      <c r="CE48" s="226"/>
      <c r="CF48" s="226"/>
      <c r="CG48" s="226"/>
      <c r="CH48" s="226"/>
      <c r="CI48" s="226"/>
      <c r="CJ48" s="226"/>
      <c r="CK48" s="226"/>
      <c r="CL48" s="226"/>
      <c r="CM48" s="226"/>
      <c r="CN48" s="226"/>
      <c r="CO48" s="226"/>
      <c r="CP48" s="226"/>
      <c r="CQ48" s="226"/>
      <c r="CR48" s="226"/>
      <c r="CS48" s="226"/>
      <c r="CT48" s="226"/>
      <c r="CU48" s="226"/>
      <c r="CV48" s="226"/>
      <c r="CW48" s="226"/>
      <c r="CX48" s="226"/>
      <c r="CY48" s="226"/>
      <c r="CZ48" s="226"/>
      <c r="DA48" s="226"/>
      <c r="DB48" s="226"/>
      <c r="DC48" s="226"/>
      <c r="DD48" s="226"/>
      <c r="DE48" s="226"/>
      <c r="DF48" s="226"/>
      <c r="DG48" s="226"/>
      <c r="DH48" s="226"/>
      <c r="DI48" s="226"/>
      <c r="DJ48" s="226"/>
      <c r="DK48" s="226"/>
      <c r="DL48" s="226"/>
      <c r="DM48" s="226"/>
      <c r="DN48" s="226"/>
      <c r="DO48" s="226"/>
      <c r="DP48" s="226"/>
      <c r="DQ48" s="226"/>
      <c r="DR48" s="226"/>
      <c r="DS48" s="226"/>
      <c r="DT48" s="226"/>
      <c r="DU48" s="226"/>
      <c r="DV48" s="226"/>
      <c r="DW48" s="226"/>
      <c r="DX48" s="226"/>
      <c r="DY48" s="226"/>
      <c r="DZ48" s="226"/>
      <c r="EA48" s="226"/>
      <c r="EB48" s="226"/>
      <c r="EC48" s="226"/>
      <c r="ED48" s="226"/>
      <c r="EE48" s="226"/>
      <c r="EF48" s="226"/>
      <c r="EG48" s="226"/>
      <c r="EH48" s="226"/>
      <c r="EI48" s="226"/>
      <c r="EJ48" s="226"/>
      <c r="EK48" s="226"/>
      <c r="EL48" s="226"/>
      <c r="EM48" s="226"/>
      <c r="EN48" s="226"/>
      <c r="EO48" s="226"/>
      <c r="EP48" s="226"/>
      <c r="EQ48" s="226"/>
      <c r="ER48" s="226"/>
      <c r="ES48" s="226"/>
      <c r="ET48" s="226"/>
      <c r="EU48" s="226"/>
      <c r="EV48" s="226"/>
      <c r="EW48" s="226"/>
      <c r="EX48" s="226"/>
      <c r="EY48" s="226"/>
      <c r="EZ48" s="226"/>
      <c r="FA48" s="226"/>
      <c r="FB48" s="226"/>
      <c r="FC48" s="226"/>
      <c r="FD48" s="226"/>
      <c r="FE48" s="226"/>
      <c r="FF48" s="226"/>
      <c r="FG48" s="226"/>
      <c r="FH48" s="226"/>
      <c r="FI48" s="226"/>
      <c r="FJ48" s="226"/>
      <c r="FK48" s="226"/>
      <c r="FL48" s="226"/>
      <c r="FM48" s="226"/>
      <c r="FN48" s="226"/>
      <c r="FO48" s="226"/>
      <c r="FP48" s="226"/>
      <c r="FQ48" s="226"/>
      <c r="FR48" s="226"/>
      <c r="FS48" s="226"/>
      <c r="FT48" s="226"/>
      <c r="FU48" s="226"/>
      <c r="FV48" s="226"/>
      <c r="FW48" s="226"/>
      <c r="FX48" s="226"/>
      <c r="FY48" s="226"/>
      <c r="FZ48" s="226"/>
      <c r="GA48" s="226"/>
      <c r="GB48" s="226"/>
      <c r="GC48" s="226"/>
      <c r="GD48" s="226"/>
      <c r="GE48" s="226"/>
      <c r="GF48" s="226"/>
      <c r="GG48" s="226"/>
      <c r="GH48" s="226"/>
      <c r="GI48" s="226"/>
      <c r="GJ48" s="226"/>
      <c r="GK48" s="226"/>
      <c r="GL48" s="226"/>
      <c r="GM48" s="226"/>
      <c r="GN48" s="226"/>
      <c r="GO48" s="226"/>
      <c r="GP48" s="226"/>
      <c r="GQ48" s="226"/>
      <c r="GR48" s="226"/>
      <c r="GS48" s="226"/>
      <c r="GT48" s="226"/>
      <c r="GU48" s="226"/>
      <c r="GV48" s="226"/>
      <c r="GW48" s="226"/>
      <c r="GX48" s="226"/>
      <c r="GY48" s="226"/>
      <c r="GZ48" s="226"/>
      <c r="HA48" s="226"/>
      <c r="HB48" s="226"/>
      <c r="HC48" s="226"/>
      <c r="HD48" s="226"/>
      <c r="HE48" s="226"/>
      <c r="HF48" s="226"/>
      <c r="HG48" s="226"/>
      <c r="HH48" s="226"/>
      <c r="HI48" s="226"/>
      <c r="HJ48" s="226"/>
      <c r="HK48" s="226"/>
      <c r="HL48" s="226"/>
      <c r="HM48" s="226"/>
      <c r="HN48" s="226"/>
      <c r="HO48" s="226"/>
      <c r="HP48" s="226"/>
      <c r="HQ48" s="226"/>
      <c r="HR48" s="226"/>
      <c r="HS48" s="226"/>
      <c r="HT48" s="226"/>
      <c r="HU48" s="226"/>
      <c r="HV48" s="226"/>
      <c r="HW48" s="226"/>
      <c r="HX48" s="226"/>
      <c r="HY48" s="226"/>
      <c r="HZ48" s="226"/>
      <c r="IA48" s="226"/>
      <c r="IB48" s="226"/>
      <c r="IC48" s="226"/>
      <c r="ID48" s="226"/>
      <c r="IE48" s="226"/>
      <c r="IF48" s="299"/>
      <c r="IG48" s="299"/>
      <c r="IH48" s="299"/>
      <c r="II48" s="299"/>
      <c r="IJ48" s="299"/>
      <c r="IK48" s="299"/>
      <c r="IL48" s="299"/>
      <c r="IM48" s="299"/>
    </row>
    <row r="49" ht="18" customHeight="1" spans="1:247">
      <c r="A49" s="127"/>
      <c r="B49" s="127"/>
      <c r="C49" s="256" t="s">
        <v>60</v>
      </c>
      <c r="D49" s="282">
        <v>32.37</v>
      </c>
      <c r="E49" s="280"/>
      <c r="F49" s="282">
        <v>12.8</v>
      </c>
      <c r="G49" s="280"/>
      <c r="H49" s="94">
        <f t="shared" si="5"/>
        <v>13.42</v>
      </c>
      <c r="I49" s="282">
        <f>'平衡表（全厂）'!D47</f>
        <v>31.75</v>
      </c>
      <c r="J49" s="291">
        <f t="shared" si="6"/>
        <v>0</v>
      </c>
      <c r="K49" s="292"/>
      <c r="L49" s="226"/>
      <c r="M49" s="16"/>
      <c r="N49" s="1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  <c r="AE49" s="226"/>
      <c r="AF49" s="226"/>
      <c r="AG49" s="226"/>
      <c r="AH49" s="226"/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226"/>
      <c r="AW49" s="226"/>
      <c r="AX49" s="226"/>
      <c r="AY49" s="226"/>
      <c r="AZ49" s="226"/>
      <c r="BA49" s="226"/>
      <c r="BB49" s="226"/>
      <c r="BC49" s="226"/>
      <c r="BD49" s="226"/>
      <c r="BE49" s="226"/>
      <c r="BF49" s="226"/>
      <c r="BG49" s="226"/>
      <c r="BH49" s="226"/>
      <c r="BI49" s="226"/>
      <c r="BJ49" s="226"/>
      <c r="BK49" s="226"/>
      <c r="BL49" s="226"/>
      <c r="BM49" s="226"/>
      <c r="BN49" s="226"/>
      <c r="BO49" s="226"/>
      <c r="BP49" s="226"/>
      <c r="BQ49" s="226"/>
      <c r="BR49" s="226"/>
      <c r="BS49" s="226"/>
      <c r="BT49" s="226"/>
      <c r="BU49" s="226"/>
      <c r="BV49" s="226"/>
      <c r="BW49" s="226"/>
      <c r="BX49" s="226"/>
      <c r="BY49" s="226"/>
      <c r="BZ49" s="226"/>
      <c r="CA49" s="226"/>
      <c r="CB49" s="226"/>
      <c r="CC49" s="226"/>
      <c r="CD49" s="226"/>
      <c r="CE49" s="226"/>
      <c r="CF49" s="226"/>
      <c r="CG49" s="226"/>
      <c r="CH49" s="226"/>
      <c r="CI49" s="226"/>
      <c r="CJ49" s="226"/>
      <c r="CK49" s="226"/>
      <c r="CL49" s="226"/>
      <c r="CM49" s="226"/>
      <c r="CN49" s="226"/>
      <c r="CO49" s="226"/>
      <c r="CP49" s="226"/>
      <c r="CQ49" s="226"/>
      <c r="CR49" s="226"/>
      <c r="CS49" s="226"/>
      <c r="CT49" s="226"/>
      <c r="CU49" s="226"/>
      <c r="CV49" s="226"/>
      <c r="CW49" s="226"/>
      <c r="CX49" s="226"/>
      <c r="CY49" s="226"/>
      <c r="CZ49" s="226"/>
      <c r="DA49" s="226"/>
      <c r="DB49" s="226"/>
      <c r="DC49" s="226"/>
      <c r="DD49" s="226"/>
      <c r="DE49" s="226"/>
      <c r="DF49" s="226"/>
      <c r="DG49" s="226"/>
      <c r="DH49" s="226"/>
      <c r="DI49" s="226"/>
      <c r="DJ49" s="226"/>
      <c r="DK49" s="226"/>
      <c r="DL49" s="226"/>
      <c r="DM49" s="226"/>
      <c r="DN49" s="226"/>
      <c r="DO49" s="226"/>
      <c r="DP49" s="226"/>
      <c r="DQ49" s="226"/>
      <c r="DR49" s="226"/>
      <c r="DS49" s="226"/>
      <c r="DT49" s="226"/>
      <c r="DU49" s="226"/>
      <c r="DV49" s="226"/>
      <c r="DW49" s="226"/>
      <c r="DX49" s="226"/>
      <c r="DY49" s="226"/>
      <c r="DZ49" s="226"/>
      <c r="EA49" s="226"/>
      <c r="EB49" s="226"/>
      <c r="EC49" s="226"/>
      <c r="ED49" s="226"/>
      <c r="EE49" s="226"/>
      <c r="EF49" s="226"/>
      <c r="EG49" s="226"/>
      <c r="EH49" s="226"/>
      <c r="EI49" s="226"/>
      <c r="EJ49" s="226"/>
      <c r="EK49" s="226"/>
      <c r="EL49" s="226"/>
      <c r="EM49" s="226"/>
      <c r="EN49" s="226"/>
      <c r="EO49" s="226"/>
      <c r="EP49" s="226"/>
      <c r="EQ49" s="226"/>
      <c r="ER49" s="226"/>
      <c r="ES49" s="226"/>
      <c r="ET49" s="226"/>
      <c r="EU49" s="226"/>
      <c r="EV49" s="226"/>
      <c r="EW49" s="226"/>
      <c r="EX49" s="226"/>
      <c r="EY49" s="226"/>
      <c r="EZ49" s="226"/>
      <c r="FA49" s="226"/>
      <c r="FB49" s="226"/>
      <c r="FC49" s="226"/>
      <c r="FD49" s="226"/>
      <c r="FE49" s="226"/>
      <c r="FF49" s="226"/>
      <c r="FG49" s="226"/>
      <c r="FH49" s="226"/>
      <c r="FI49" s="226"/>
      <c r="FJ49" s="226"/>
      <c r="FK49" s="226"/>
      <c r="FL49" s="226"/>
      <c r="FM49" s="226"/>
      <c r="FN49" s="226"/>
      <c r="FO49" s="226"/>
      <c r="FP49" s="226"/>
      <c r="FQ49" s="226"/>
      <c r="FR49" s="226"/>
      <c r="FS49" s="226"/>
      <c r="FT49" s="226"/>
      <c r="FU49" s="226"/>
      <c r="FV49" s="226"/>
      <c r="FW49" s="226"/>
      <c r="FX49" s="226"/>
      <c r="FY49" s="226"/>
      <c r="FZ49" s="226"/>
      <c r="GA49" s="226"/>
      <c r="GB49" s="226"/>
      <c r="GC49" s="226"/>
      <c r="GD49" s="226"/>
      <c r="GE49" s="226"/>
      <c r="GF49" s="226"/>
      <c r="GG49" s="226"/>
      <c r="GH49" s="226"/>
      <c r="GI49" s="226"/>
      <c r="GJ49" s="226"/>
      <c r="GK49" s="226"/>
      <c r="GL49" s="226"/>
      <c r="GM49" s="226"/>
      <c r="GN49" s="226"/>
      <c r="GO49" s="226"/>
      <c r="GP49" s="226"/>
      <c r="GQ49" s="226"/>
      <c r="GR49" s="226"/>
      <c r="GS49" s="226"/>
      <c r="GT49" s="226"/>
      <c r="GU49" s="226"/>
      <c r="GV49" s="226"/>
      <c r="GW49" s="226"/>
      <c r="GX49" s="226"/>
      <c r="GY49" s="226"/>
      <c r="GZ49" s="226"/>
      <c r="HA49" s="226"/>
      <c r="HB49" s="226"/>
      <c r="HC49" s="226"/>
      <c r="HD49" s="226"/>
      <c r="HE49" s="226"/>
      <c r="HF49" s="226"/>
      <c r="HG49" s="226"/>
      <c r="HH49" s="226"/>
      <c r="HI49" s="226"/>
      <c r="HJ49" s="226"/>
      <c r="HK49" s="226"/>
      <c r="HL49" s="226"/>
      <c r="HM49" s="226"/>
      <c r="HN49" s="226"/>
      <c r="HO49" s="226"/>
      <c r="HP49" s="226"/>
      <c r="HQ49" s="226"/>
      <c r="HR49" s="226"/>
      <c r="HS49" s="226"/>
      <c r="HT49" s="226"/>
      <c r="HU49" s="226"/>
      <c r="HV49" s="226"/>
      <c r="HW49" s="226"/>
      <c r="HX49" s="226"/>
      <c r="HY49" s="226"/>
      <c r="HZ49" s="226"/>
      <c r="IA49" s="226"/>
      <c r="IB49" s="226"/>
      <c r="IC49" s="226"/>
      <c r="ID49" s="226"/>
      <c r="IE49" s="226"/>
      <c r="IF49" s="299"/>
      <c r="IG49" s="299"/>
      <c r="IH49" s="299"/>
      <c r="II49" s="299"/>
      <c r="IJ49" s="299"/>
      <c r="IK49" s="299"/>
      <c r="IL49" s="299"/>
      <c r="IM49" s="299"/>
    </row>
    <row r="50" ht="18" customHeight="1" spans="1:247">
      <c r="A50" s="127"/>
      <c r="B50" s="127"/>
      <c r="C50" s="256" t="s">
        <v>61</v>
      </c>
      <c r="D50" s="282">
        <v>31.83</v>
      </c>
      <c r="E50" s="280"/>
      <c r="F50" s="282">
        <v>4.31</v>
      </c>
      <c r="G50" s="280"/>
      <c r="H50" s="94">
        <f t="shared" si="5"/>
        <v>6.78</v>
      </c>
      <c r="I50" s="282">
        <f>'平衡表（全厂）'!D48</f>
        <v>29.36</v>
      </c>
      <c r="J50" s="291">
        <f t="shared" si="6"/>
        <v>0</v>
      </c>
      <c r="K50" s="292"/>
      <c r="L50" s="226"/>
      <c r="M50" s="16"/>
      <c r="N50" s="1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226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226"/>
      <c r="BF50" s="226"/>
      <c r="BG50" s="226"/>
      <c r="BH50" s="226"/>
      <c r="BI50" s="226"/>
      <c r="BJ50" s="226"/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226"/>
      <c r="CE50" s="226"/>
      <c r="CF50" s="226"/>
      <c r="CG50" s="226"/>
      <c r="CH50" s="226"/>
      <c r="CI50" s="226"/>
      <c r="CJ50" s="226"/>
      <c r="CK50" s="226"/>
      <c r="CL50" s="226"/>
      <c r="CM50" s="226"/>
      <c r="CN50" s="226"/>
      <c r="CO50" s="226"/>
      <c r="CP50" s="226"/>
      <c r="CQ50" s="226"/>
      <c r="CR50" s="226"/>
      <c r="CS50" s="226"/>
      <c r="CT50" s="226"/>
      <c r="CU50" s="226"/>
      <c r="CV50" s="226"/>
      <c r="CW50" s="226"/>
      <c r="CX50" s="226"/>
      <c r="CY50" s="226"/>
      <c r="CZ50" s="226"/>
      <c r="DA50" s="226"/>
      <c r="DB50" s="226"/>
      <c r="DC50" s="226"/>
      <c r="DD50" s="226"/>
      <c r="DE50" s="226"/>
      <c r="DF50" s="226"/>
      <c r="DG50" s="226"/>
      <c r="DH50" s="226"/>
      <c r="DI50" s="226"/>
      <c r="DJ50" s="226"/>
      <c r="DK50" s="226"/>
      <c r="DL50" s="226"/>
      <c r="DM50" s="226"/>
      <c r="DN50" s="226"/>
      <c r="DO50" s="226"/>
      <c r="DP50" s="226"/>
      <c r="DQ50" s="226"/>
      <c r="DR50" s="226"/>
      <c r="DS50" s="226"/>
      <c r="DT50" s="226"/>
      <c r="DU50" s="226"/>
      <c r="DV50" s="226"/>
      <c r="DW50" s="226"/>
      <c r="DX50" s="226"/>
      <c r="DY50" s="226"/>
      <c r="DZ50" s="226"/>
      <c r="EA50" s="226"/>
      <c r="EB50" s="226"/>
      <c r="EC50" s="226"/>
      <c r="ED50" s="226"/>
      <c r="EE50" s="226"/>
      <c r="EF50" s="226"/>
      <c r="EG50" s="226"/>
      <c r="EH50" s="226"/>
      <c r="EI50" s="226"/>
      <c r="EJ50" s="226"/>
      <c r="EK50" s="226"/>
      <c r="EL50" s="226"/>
      <c r="EM50" s="226"/>
      <c r="EN50" s="226"/>
      <c r="EO50" s="226"/>
      <c r="EP50" s="226"/>
      <c r="EQ50" s="226"/>
      <c r="ER50" s="226"/>
      <c r="ES50" s="226"/>
      <c r="ET50" s="226"/>
      <c r="EU50" s="226"/>
      <c r="EV50" s="226"/>
      <c r="EW50" s="226"/>
      <c r="EX50" s="226"/>
      <c r="EY50" s="226"/>
      <c r="EZ50" s="226"/>
      <c r="FA50" s="226"/>
      <c r="FB50" s="226"/>
      <c r="FC50" s="226"/>
      <c r="FD50" s="226"/>
      <c r="FE50" s="226"/>
      <c r="FF50" s="226"/>
      <c r="FG50" s="226"/>
      <c r="FH50" s="226"/>
      <c r="FI50" s="226"/>
      <c r="FJ50" s="226"/>
      <c r="FK50" s="226"/>
      <c r="FL50" s="226"/>
      <c r="FM50" s="226"/>
      <c r="FN50" s="226"/>
      <c r="FO50" s="226"/>
      <c r="FP50" s="226"/>
      <c r="FQ50" s="226"/>
      <c r="FR50" s="226"/>
      <c r="FS50" s="226"/>
      <c r="FT50" s="226"/>
      <c r="FU50" s="226"/>
      <c r="FV50" s="226"/>
      <c r="FW50" s="226"/>
      <c r="FX50" s="226"/>
      <c r="FY50" s="226"/>
      <c r="FZ50" s="226"/>
      <c r="GA50" s="226"/>
      <c r="GB50" s="226"/>
      <c r="GC50" s="226"/>
      <c r="GD50" s="226"/>
      <c r="GE50" s="226"/>
      <c r="GF50" s="226"/>
      <c r="GG50" s="226"/>
      <c r="GH50" s="226"/>
      <c r="GI50" s="226"/>
      <c r="GJ50" s="226"/>
      <c r="GK50" s="226"/>
      <c r="GL50" s="226"/>
      <c r="GM50" s="226"/>
      <c r="GN50" s="226"/>
      <c r="GO50" s="226"/>
      <c r="GP50" s="226"/>
      <c r="GQ50" s="226"/>
      <c r="GR50" s="226"/>
      <c r="GS50" s="226"/>
      <c r="GT50" s="226"/>
      <c r="GU50" s="226"/>
      <c r="GV50" s="226"/>
      <c r="GW50" s="226"/>
      <c r="GX50" s="226"/>
      <c r="GY50" s="226"/>
      <c r="GZ50" s="226"/>
      <c r="HA50" s="226"/>
      <c r="HB50" s="226"/>
      <c r="HC50" s="226"/>
      <c r="HD50" s="226"/>
      <c r="HE50" s="226"/>
      <c r="HF50" s="226"/>
      <c r="HG50" s="226"/>
      <c r="HH50" s="226"/>
      <c r="HI50" s="226"/>
      <c r="HJ50" s="226"/>
      <c r="HK50" s="226"/>
      <c r="HL50" s="226"/>
      <c r="HM50" s="226"/>
      <c r="HN50" s="226"/>
      <c r="HO50" s="226"/>
      <c r="HP50" s="226"/>
      <c r="HQ50" s="226"/>
      <c r="HR50" s="226"/>
      <c r="HS50" s="226"/>
      <c r="HT50" s="226"/>
      <c r="HU50" s="226"/>
      <c r="HV50" s="226"/>
      <c r="HW50" s="226"/>
      <c r="HX50" s="226"/>
      <c r="HY50" s="226"/>
      <c r="HZ50" s="226"/>
      <c r="IA50" s="226"/>
      <c r="IB50" s="226"/>
      <c r="IC50" s="226"/>
      <c r="ID50" s="226"/>
      <c r="IE50" s="226"/>
      <c r="IF50" s="299"/>
      <c r="IG50" s="299"/>
      <c r="IH50" s="299"/>
      <c r="II50" s="299"/>
      <c r="IJ50" s="299"/>
      <c r="IK50" s="299"/>
      <c r="IL50" s="299"/>
      <c r="IM50" s="299"/>
    </row>
    <row r="51" ht="18" customHeight="1" spans="1:247">
      <c r="A51" s="127"/>
      <c r="B51" s="127"/>
      <c r="C51" s="256" t="s">
        <v>62</v>
      </c>
      <c r="D51" s="282">
        <v>2892.48</v>
      </c>
      <c r="E51" s="280"/>
      <c r="F51" s="282">
        <v>0</v>
      </c>
      <c r="G51" s="280"/>
      <c r="H51" s="94">
        <f t="shared" si="5"/>
        <v>1009.866</v>
      </c>
      <c r="I51" s="282">
        <f>'平衡表（全厂）'!D49</f>
        <v>1882.614</v>
      </c>
      <c r="J51" s="291">
        <f t="shared" si="6"/>
        <v>0</v>
      </c>
      <c r="K51" s="292"/>
      <c r="L51" s="226"/>
      <c r="M51" s="16"/>
      <c r="N51" s="1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6"/>
      <c r="AW51" s="226"/>
      <c r="AX51" s="226"/>
      <c r="AY51" s="226"/>
      <c r="AZ51" s="226"/>
      <c r="BA51" s="226"/>
      <c r="BB51" s="226"/>
      <c r="BC51" s="226"/>
      <c r="BD51" s="226"/>
      <c r="BE51" s="226"/>
      <c r="BF51" s="226"/>
      <c r="BG51" s="226"/>
      <c r="BH51" s="226"/>
      <c r="BI51" s="226"/>
      <c r="BJ51" s="226"/>
      <c r="BK51" s="226"/>
      <c r="BL51" s="226"/>
      <c r="BM51" s="226"/>
      <c r="BN51" s="226"/>
      <c r="BO51" s="226"/>
      <c r="BP51" s="226"/>
      <c r="BQ51" s="226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26"/>
      <c r="CC51" s="226"/>
      <c r="CD51" s="226"/>
      <c r="CE51" s="226"/>
      <c r="CF51" s="226"/>
      <c r="CG51" s="226"/>
      <c r="CH51" s="226"/>
      <c r="CI51" s="226"/>
      <c r="CJ51" s="226"/>
      <c r="CK51" s="226"/>
      <c r="CL51" s="226"/>
      <c r="CM51" s="226"/>
      <c r="CN51" s="226"/>
      <c r="CO51" s="226"/>
      <c r="CP51" s="226"/>
      <c r="CQ51" s="226"/>
      <c r="CR51" s="226"/>
      <c r="CS51" s="226"/>
      <c r="CT51" s="226"/>
      <c r="CU51" s="226"/>
      <c r="CV51" s="226"/>
      <c r="CW51" s="226"/>
      <c r="CX51" s="226"/>
      <c r="CY51" s="226"/>
      <c r="CZ51" s="226"/>
      <c r="DA51" s="226"/>
      <c r="DB51" s="226"/>
      <c r="DC51" s="226"/>
      <c r="DD51" s="226"/>
      <c r="DE51" s="226"/>
      <c r="DF51" s="226"/>
      <c r="DG51" s="226"/>
      <c r="DH51" s="226"/>
      <c r="DI51" s="226"/>
      <c r="DJ51" s="226"/>
      <c r="DK51" s="226"/>
      <c r="DL51" s="226"/>
      <c r="DM51" s="226"/>
      <c r="DN51" s="226"/>
      <c r="DO51" s="226"/>
      <c r="DP51" s="226"/>
      <c r="DQ51" s="226"/>
      <c r="DR51" s="226"/>
      <c r="DS51" s="226"/>
      <c r="DT51" s="226"/>
      <c r="DU51" s="226"/>
      <c r="DV51" s="226"/>
      <c r="DW51" s="226"/>
      <c r="DX51" s="226"/>
      <c r="DY51" s="226"/>
      <c r="DZ51" s="226"/>
      <c r="EA51" s="226"/>
      <c r="EB51" s="226"/>
      <c r="EC51" s="226"/>
      <c r="ED51" s="226"/>
      <c r="EE51" s="226"/>
      <c r="EF51" s="226"/>
      <c r="EG51" s="226"/>
      <c r="EH51" s="226"/>
      <c r="EI51" s="226"/>
      <c r="EJ51" s="226"/>
      <c r="EK51" s="226"/>
      <c r="EL51" s="226"/>
      <c r="EM51" s="226"/>
      <c r="EN51" s="226"/>
      <c r="EO51" s="226"/>
      <c r="EP51" s="226"/>
      <c r="EQ51" s="226"/>
      <c r="ER51" s="226"/>
      <c r="ES51" s="226"/>
      <c r="ET51" s="226"/>
      <c r="EU51" s="226"/>
      <c r="EV51" s="226"/>
      <c r="EW51" s="226"/>
      <c r="EX51" s="226"/>
      <c r="EY51" s="226"/>
      <c r="EZ51" s="226"/>
      <c r="FA51" s="226"/>
      <c r="FB51" s="226"/>
      <c r="FC51" s="226"/>
      <c r="FD51" s="226"/>
      <c r="FE51" s="226"/>
      <c r="FF51" s="226"/>
      <c r="FG51" s="226"/>
      <c r="FH51" s="226"/>
      <c r="FI51" s="226"/>
      <c r="FJ51" s="226"/>
      <c r="FK51" s="226"/>
      <c r="FL51" s="226"/>
      <c r="FM51" s="226"/>
      <c r="FN51" s="226"/>
      <c r="FO51" s="226"/>
      <c r="FP51" s="226"/>
      <c r="FQ51" s="226"/>
      <c r="FR51" s="226"/>
      <c r="FS51" s="226"/>
      <c r="FT51" s="226"/>
      <c r="FU51" s="226"/>
      <c r="FV51" s="226"/>
      <c r="FW51" s="226"/>
      <c r="FX51" s="226"/>
      <c r="FY51" s="226"/>
      <c r="FZ51" s="226"/>
      <c r="GA51" s="226"/>
      <c r="GB51" s="226"/>
      <c r="GC51" s="226"/>
      <c r="GD51" s="226"/>
      <c r="GE51" s="226"/>
      <c r="GF51" s="226"/>
      <c r="GG51" s="226"/>
      <c r="GH51" s="226"/>
      <c r="GI51" s="226"/>
      <c r="GJ51" s="226"/>
      <c r="GK51" s="226"/>
      <c r="GL51" s="226"/>
      <c r="GM51" s="226"/>
      <c r="GN51" s="226"/>
      <c r="GO51" s="226"/>
      <c r="GP51" s="226"/>
      <c r="GQ51" s="226"/>
      <c r="GR51" s="226"/>
      <c r="GS51" s="226"/>
      <c r="GT51" s="226"/>
      <c r="GU51" s="226"/>
      <c r="GV51" s="226"/>
      <c r="GW51" s="226"/>
      <c r="GX51" s="226"/>
      <c r="GY51" s="226"/>
      <c r="GZ51" s="226"/>
      <c r="HA51" s="226"/>
      <c r="HB51" s="226"/>
      <c r="HC51" s="226"/>
      <c r="HD51" s="226"/>
      <c r="HE51" s="226"/>
      <c r="HF51" s="226"/>
      <c r="HG51" s="226"/>
      <c r="HH51" s="226"/>
      <c r="HI51" s="226"/>
      <c r="HJ51" s="226"/>
      <c r="HK51" s="226"/>
      <c r="HL51" s="226"/>
      <c r="HM51" s="226"/>
      <c r="HN51" s="226"/>
      <c r="HO51" s="226"/>
      <c r="HP51" s="226"/>
      <c r="HQ51" s="226"/>
      <c r="HR51" s="226"/>
      <c r="HS51" s="226"/>
      <c r="HT51" s="226"/>
      <c r="HU51" s="226"/>
      <c r="HV51" s="226"/>
      <c r="HW51" s="226"/>
      <c r="HX51" s="226"/>
      <c r="HY51" s="226"/>
      <c r="HZ51" s="226"/>
      <c r="IA51" s="226"/>
      <c r="IB51" s="226"/>
      <c r="IC51" s="226"/>
      <c r="ID51" s="226"/>
      <c r="IE51" s="226"/>
      <c r="IF51" s="299"/>
      <c r="IG51" s="299"/>
      <c r="IH51" s="299"/>
      <c r="II51" s="299"/>
      <c r="IJ51" s="299"/>
      <c r="IK51" s="299"/>
      <c r="IL51" s="299"/>
      <c r="IM51" s="299"/>
    </row>
    <row r="52" ht="18" customHeight="1" spans="1:247">
      <c r="A52" s="127"/>
      <c r="B52" s="127"/>
      <c r="C52" s="256" t="s">
        <v>308</v>
      </c>
      <c r="D52" s="282">
        <v>432.18</v>
      </c>
      <c r="E52" s="280"/>
      <c r="F52" s="282">
        <f>重要物料收拨结存!G20</f>
        <v>172.04</v>
      </c>
      <c r="G52" s="280"/>
      <c r="H52" s="40">
        <v>0</v>
      </c>
      <c r="I52" s="282">
        <f>'平衡表（全厂）'!D50</f>
        <v>604.22</v>
      </c>
      <c r="J52" s="295">
        <f t="shared" si="6"/>
        <v>0</v>
      </c>
      <c r="K52" s="292"/>
      <c r="L52" s="226"/>
      <c r="M52" s="16"/>
      <c r="N52" s="1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226"/>
      <c r="BN52" s="226"/>
      <c r="BO52" s="226"/>
      <c r="BP52" s="226"/>
      <c r="BQ52" s="226"/>
      <c r="BR52" s="226"/>
      <c r="BS52" s="226"/>
      <c r="BT52" s="226"/>
      <c r="BU52" s="226"/>
      <c r="BV52" s="226"/>
      <c r="BW52" s="226"/>
      <c r="BX52" s="226"/>
      <c r="BY52" s="226"/>
      <c r="BZ52" s="226"/>
      <c r="CA52" s="226"/>
      <c r="CB52" s="226"/>
      <c r="CC52" s="226"/>
      <c r="CD52" s="226"/>
      <c r="CE52" s="226"/>
      <c r="CF52" s="226"/>
      <c r="CG52" s="226"/>
      <c r="CH52" s="226"/>
      <c r="CI52" s="226"/>
      <c r="CJ52" s="226"/>
      <c r="CK52" s="226"/>
      <c r="CL52" s="226"/>
      <c r="CM52" s="226"/>
      <c r="CN52" s="226"/>
      <c r="CO52" s="226"/>
      <c r="CP52" s="226"/>
      <c r="CQ52" s="226"/>
      <c r="CR52" s="226"/>
      <c r="CS52" s="226"/>
      <c r="CT52" s="226"/>
      <c r="CU52" s="226"/>
      <c r="CV52" s="226"/>
      <c r="CW52" s="226"/>
      <c r="CX52" s="226"/>
      <c r="CY52" s="226"/>
      <c r="CZ52" s="226"/>
      <c r="DA52" s="226"/>
      <c r="DB52" s="226"/>
      <c r="DC52" s="226"/>
      <c r="DD52" s="226"/>
      <c r="DE52" s="226"/>
      <c r="DF52" s="226"/>
      <c r="DG52" s="226"/>
      <c r="DH52" s="226"/>
      <c r="DI52" s="226"/>
      <c r="DJ52" s="226"/>
      <c r="DK52" s="226"/>
      <c r="DL52" s="226"/>
      <c r="DM52" s="226"/>
      <c r="DN52" s="226"/>
      <c r="DO52" s="226"/>
      <c r="DP52" s="226"/>
      <c r="DQ52" s="226"/>
      <c r="DR52" s="226"/>
      <c r="DS52" s="226"/>
      <c r="DT52" s="226"/>
      <c r="DU52" s="226"/>
      <c r="DV52" s="226"/>
      <c r="DW52" s="226"/>
      <c r="DX52" s="226"/>
      <c r="DY52" s="226"/>
      <c r="DZ52" s="226"/>
      <c r="EA52" s="226"/>
      <c r="EB52" s="226"/>
      <c r="EC52" s="226"/>
      <c r="ED52" s="226"/>
      <c r="EE52" s="226"/>
      <c r="EF52" s="226"/>
      <c r="EG52" s="226"/>
      <c r="EH52" s="226"/>
      <c r="EI52" s="226"/>
      <c r="EJ52" s="226"/>
      <c r="EK52" s="226"/>
      <c r="EL52" s="226"/>
      <c r="EM52" s="226"/>
      <c r="EN52" s="226"/>
      <c r="EO52" s="226"/>
      <c r="EP52" s="226"/>
      <c r="EQ52" s="226"/>
      <c r="ER52" s="226"/>
      <c r="ES52" s="226"/>
      <c r="ET52" s="226"/>
      <c r="EU52" s="226"/>
      <c r="EV52" s="226"/>
      <c r="EW52" s="226"/>
      <c r="EX52" s="226"/>
      <c r="EY52" s="226"/>
      <c r="EZ52" s="226"/>
      <c r="FA52" s="226"/>
      <c r="FB52" s="226"/>
      <c r="FC52" s="226"/>
      <c r="FD52" s="226"/>
      <c r="FE52" s="226"/>
      <c r="FF52" s="226"/>
      <c r="FG52" s="226"/>
      <c r="FH52" s="226"/>
      <c r="FI52" s="226"/>
      <c r="FJ52" s="226"/>
      <c r="FK52" s="226"/>
      <c r="FL52" s="226"/>
      <c r="FM52" s="226"/>
      <c r="FN52" s="226"/>
      <c r="FO52" s="226"/>
      <c r="FP52" s="226"/>
      <c r="FQ52" s="226"/>
      <c r="FR52" s="226"/>
      <c r="FS52" s="226"/>
      <c r="FT52" s="226"/>
      <c r="FU52" s="226"/>
      <c r="FV52" s="226"/>
      <c r="FW52" s="226"/>
      <c r="FX52" s="226"/>
      <c r="FY52" s="226"/>
      <c r="FZ52" s="226"/>
      <c r="GA52" s="226"/>
      <c r="GB52" s="226"/>
      <c r="GC52" s="226"/>
      <c r="GD52" s="226"/>
      <c r="GE52" s="226"/>
      <c r="GF52" s="226"/>
      <c r="GG52" s="226"/>
      <c r="GH52" s="226"/>
      <c r="GI52" s="226"/>
      <c r="GJ52" s="226"/>
      <c r="GK52" s="226"/>
      <c r="GL52" s="226"/>
      <c r="GM52" s="226"/>
      <c r="GN52" s="226"/>
      <c r="GO52" s="226"/>
      <c r="GP52" s="226"/>
      <c r="GQ52" s="226"/>
      <c r="GR52" s="226"/>
      <c r="GS52" s="226"/>
      <c r="GT52" s="226"/>
      <c r="GU52" s="226"/>
      <c r="GV52" s="226"/>
      <c r="GW52" s="226"/>
      <c r="GX52" s="226"/>
      <c r="GY52" s="226"/>
      <c r="GZ52" s="226"/>
      <c r="HA52" s="226"/>
      <c r="HB52" s="226"/>
      <c r="HC52" s="226"/>
      <c r="HD52" s="226"/>
      <c r="HE52" s="226"/>
      <c r="HF52" s="226"/>
      <c r="HG52" s="226"/>
      <c r="HH52" s="226"/>
      <c r="HI52" s="226"/>
      <c r="HJ52" s="226"/>
      <c r="HK52" s="226"/>
      <c r="HL52" s="226"/>
      <c r="HM52" s="226"/>
      <c r="HN52" s="226"/>
      <c r="HO52" s="226"/>
      <c r="HP52" s="226"/>
      <c r="HQ52" s="226"/>
      <c r="HR52" s="226"/>
      <c r="HS52" s="226"/>
      <c r="HT52" s="226"/>
      <c r="HU52" s="226"/>
      <c r="HV52" s="226"/>
      <c r="HW52" s="226"/>
      <c r="HX52" s="226"/>
      <c r="HY52" s="226"/>
      <c r="HZ52" s="226"/>
      <c r="IA52" s="226"/>
      <c r="IB52" s="226"/>
      <c r="IC52" s="226"/>
      <c r="ID52" s="226"/>
      <c r="IE52" s="226"/>
      <c r="IF52" s="299"/>
      <c r="IG52" s="299"/>
      <c r="IH52" s="299"/>
      <c r="II52" s="299"/>
      <c r="IJ52" s="299"/>
      <c r="IK52" s="299"/>
      <c r="IL52" s="299"/>
      <c r="IM52" s="299"/>
    </row>
    <row r="53" ht="18" customHeight="1" spans="1:247">
      <c r="A53" s="127"/>
      <c r="B53" s="127"/>
      <c r="C53" s="256" t="s">
        <v>64</v>
      </c>
      <c r="D53" s="282">
        <v>8608</v>
      </c>
      <c r="E53" s="280"/>
      <c r="F53" s="282">
        <v>1260</v>
      </c>
      <c r="G53" s="280"/>
      <c r="H53" s="256">
        <f t="shared" si="5"/>
        <v>1598</v>
      </c>
      <c r="I53" s="282">
        <f>'平衡表（全厂）'!D51</f>
        <v>8270</v>
      </c>
      <c r="J53" s="291">
        <f t="shared" si="6"/>
        <v>0</v>
      </c>
      <c r="K53" s="292"/>
      <c r="L53" s="226"/>
      <c r="M53" s="16"/>
      <c r="N53" s="1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26"/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226"/>
      <c r="CE53" s="226"/>
      <c r="CF53" s="226"/>
      <c r="CG53" s="226"/>
      <c r="CH53" s="226"/>
      <c r="CI53" s="226"/>
      <c r="CJ53" s="226"/>
      <c r="CK53" s="226"/>
      <c r="CL53" s="226"/>
      <c r="CM53" s="226"/>
      <c r="CN53" s="226"/>
      <c r="CO53" s="226"/>
      <c r="CP53" s="226"/>
      <c r="CQ53" s="226"/>
      <c r="CR53" s="226"/>
      <c r="CS53" s="226"/>
      <c r="CT53" s="226"/>
      <c r="CU53" s="226"/>
      <c r="CV53" s="226"/>
      <c r="CW53" s="226"/>
      <c r="CX53" s="226"/>
      <c r="CY53" s="226"/>
      <c r="CZ53" s="226"/>
      <c r="DA53" s="226"/>
      <c r="DB53" s="226"/>
      <c r="DC53" s="226"/>
      <c r="DD53" s="226"/>
      <c r="DE53" s="226"/>
      <c r="DF53" s="226"/>
      <c r="DG53" s="226"/>
      <c r="DH53" s="226"/>
      <c r="DI53" s="226"/>
      <c r="DJ53" s="226"/>
      <c r="DK53" s="226"/>
      <c r="DL53" s="226"/>
      <c r="DM53" s="226"/>
      <c r="DN53" s="226"/>
      <c r="DO53" s="226"/>
      <c r="DP53" s="226"/>
      <c r="DQ53" s="226"/>
      <c r="DR53" s="226"/>
      <c r="DS53" s="226"/>
      <c r="DT53" s="226"/>
      <c r="DU53" s="226"/>
      <c r="DV53" s="226"/>
      <c r="DW53" s="226"/>
      <c r="DX53" s="226"/>
      <c r="DY53" s="226"/>
      <c r="DZ53" s="226"/>
      <c r="EA53" s="226"/>
      <c r="EB53" s="226"/>
      <c r="EC53" s="226"/>
      <c r="ED53" s="226"/>
      <c r="EE53" s="226"/>
      <c r="EF53" s="226"/>
      <c r="EG53" s="226"/>
      <c r="EH53" s="226"/>
      <c r="EI53" s="226"/>
      <c r="EJ53" s="226"/>
      <c r="EK53" s="226"/>
      <c r="EL53" s="226"/>
      <c r="EM53" s="226"/>
      <c r="EN53" s="226"/>
      <c r="EO53" s="226"/>
      <c r="EP53" s="226"/>
      <c r="EQ53" s="226"/>
      <c r="ER53" s="226"/>
      <c r="ES53" s="226"/>
      <c r="ET53" s="226"/>
      <c r="EU53" s="226"/>
      <c r="EV53" s="226"/>
      <c r="EW53" s="226"/>
      <c r="EX53" s="226"/>
      <c r="EY53" s="226"/>
      <c r="EZ53" s="226"/>
      <c r="FA53" s="226"/>
      <c r="FB53" s="226"/>
      <c r="FC53" s="226"/>
      <c r="FD53" s="226"/>
      <c r="FE53" s="226"/>
      <c r="FF53" s="226"/>
      <c r="FG53" s="226"/>
      <c r="FH53" s="226"/>
      <c r="FI53" s="226"/>
      <c r="FJ53" s="226"/>
      <c r="FK53" s="226"/>
      <c r="FL53" s="226"/>
      <c r="FM53" s="226"/>
      <c r="FN53" s="226"/>
      <c r="FO53" s="226"/>
      <c r="FP53" s="226"/>
      <c r="FQ53" s="226"/>
      <c r="FR53" s="226"/>
      <c r="FS53" s="226"/>
      <c r="FT53" s="226"/>
      <c r="FU53" s="226"/>
      <c r="FV53" s="226"/>
      <c r="FW53" s="226"/>
      <c r="FX53" s="226"/>
      <c r="FY53" s="226"/>
      <c r="FZ53" s="226"/>
      <c r="GA53" s="226"/>
      <c r="GB53" s="226"/>
      <c r="GC53" s="226"/>
      <c r="GD53" s="226"/>
      <c r="GE53" s="226"/>
      <c r="GF53" s="226"/>
      <c r="GG53" s="226"/>
      <c r="GH53" s="226"/>
      <c r="GI53" s="226"/>
      <c r="GJ53" s="226"/>
      <c r="GK53" s="226"/>
      <c r="GL53" s="226"/>
      <c r="GM53" s="226"/>
      <c r="GN53" s="226"/>
      <c r="GO53" s="226"/>
      <c r="GP53" s="226"/>
      <c r="GQ53" s="226"/>
      <c r="GR53" s="226"/>
      <c r="GS53" s="226"/>
      <c r="GT53" s="226"/>
      <c r="GU53" s="226"/>
      <c r="GV53" s="226"/>
      <c r="GW53" s="226"/>
      <c r="GX53" s="226"/>
      <c r="GY53" s="226"/>
      <c r="GZ53" s="226"/>
      <c r="HA53" s="226"/>
      <c r="HB53" s="226"/>
      <c r="HC53" s="226"/>
      <c r="HD53" s="226"/>
      <c r="HE53" s="226"/>
      <c r="HF53" s="226"/>
      <c r="HG53" s="226"/>
      <c r="HH53" s="226"/>
      <c r="HI53" s="226"/>
      <c r="HJ53" s="226"/>
      <c r="HK53" s="226"/>
      <c r="HL53" s="226"/>
      <c r="HM53" s="226"/>
      <c r="HN53" s="226"/>
      <c r="HO53" s="226"/>
      <c r="HP53" s="226"/>
      <c r="HQ53" s="226"/>
      <c r="HR53" s="226"/>
      <c r="HS53" s="226"/>
      <c r="HT53" s="226"/>
      <c r="HU53" s="226"/>
      <c r="HV53" s="226"/>
      <c r="HW53" s="226"/>
      <c r="HX53" s="226"/>
      <c r="HY53" s="226"/>
      <c r="HZ53" s="226"/>
      <c r="IA53" s="226"/>
      <c r="IB53" s="226"/>
      <c r="IC53" s="226"/>
      <c r="ID53" s="226"/>
      <c r="IE53" s="226"/>
      <c r="IF53" s="299"/>
      <c r="IG53" s="299"/>
      <c r="IH53" s="299"/>
      <c r="II53" s="299"/>
      <c r="IJ53" s="299"/>
      <c r="IK53" s="299"/>
      <c r="IL53" s="299"/>
      <c r="IM53" s="299"/>
    </row>
    <row r="54" ht="18" customHeight="1" spans="1:247">
      <c r="A54" s="127"/>
      <c r="B54" s="127"/>
      <c r="C54" s="256" t="s">
        <v>43</v>
      </c>
      <c r="D54" s="282">
        <v>0</v>
      </c>
      <c r="E54" s="280"/>
      <c r="F54" s="282">
        <f>'回收率（精炼） '!I21</f>
        <v>41.24</v>
      </c>
      <c r="G54" s="280"/>
      <c r="H54" s="256">
        <f t="shared" si="5"/>
        <v>41.24</v>
      </c>
      <c r="I54" s="282">
        <f>'平衡表（全厂）'!D52</f>
        <v>0</v>
      </c>
      <c r="J54" s="291">
        <f t="shared" si="6"/>
        <v>0</v>
      </c>
      <c r="K54" s="292" t="s">
        <v>309</v>
      </c>
      <c r="L54" s="226"/>
      <c r="M54" s="16"/>
      <c r="N54" s="1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226"/>
      <c r="BN54" s="226"/>
      <c r="BO54" s="226"/>
      <c r="BP54" s="226"/>
      <c r="BQ54" s="226"/>
      <c r="BR54" s="226"/>
      <c r="BS54" s="226"/>
      <c r="BT54" s="226"/>
      <c r="BU54" s="226"/>
      <c r="BV54" s="226"/>
      <c r="BW54" s="226"/>
      <c r="BX54" s="226"/>
      <c r="BY54" s="226"/>
      <c r="BZ54" s="226"/>
      <c r="CA54" s="226"/>
      <c r="CB54" s="226"/>
      <c r="CC54" s="226"/>
      <c r="CD54" s="226"/>
      <c r="CE54" s="226"/>
      <c r="CF54" s="226"/>
      <c r="CG54" s="226"/>
      <c r="CH54" s="226"/>
      <c r="CI54" s="226"/>
      <c r="CJ54" s="226"/>
      <c r="CK54" s="226"/>
      <c r="CL54" s="226"/>
      <c r="CM54" s="226"/>
      <c r="CN54" s="226"/>
      <c r="CO54" s="226"/>
      <c r="CP54" s="226"/>
      <c r="CQ54" s="226"/>
      <c r="CR54" s="226"/>
      <c r="CS54" s="226"/>
      <c r="CT54" s="226"/>
      <c r="CU54" s="226"/>
      <c r="CV54" s="226"/>
      <c r="CW54" s="226"/>
      <c r="CX54" s="226"/>
      <c r="CY54" s="226"/>
      <c r="CZ54" s="226"/>
      <c r="DA54" s="226"/>
      <c r="DB54" s="226"/>
      <c r="DC54" s="226"/>
      <c r="DD54" s="226"/>
      <c r="DE54" s="226"/>
      <c r="DF54" s="226"/>
      <c r="DG54" s="226"/>
      <c r="DH54" s="226"/>
      <c r="DI54" s="226"/>
      <c r="DJ54" s="226"/>
      <c r="DK54" s="226"/>
      <c r="DL54" s="226"/>
      <c r="DM54" s="226"/>
      <c r="DN54" s="226"/>
      <c r="DO54" s="226"/>
      <c r="DP54" s="226"/>
      <c r="DQ54" s="226"/>
      <c r="DR54" s="226"/>
      <c r="DS54" s="226"/>
      <c r="DT54" s="226"/>
      <c r="DU54" s="226"/>
      <c r="DV54" s="226"/>
      <c r="DW54" s="226"/>
      <c r="DX54" s="226"/>
      <c r="DY54" s="226"/>
      <c r="DZ54" s="226"/>
      <c r="EA54" s="226"/>
      <c r="EB54" s="226"/>
      <c r="EC54" s="226"/>
      <c r="ED54" s="226"/>
      <c r="EE54" s="226"/>
      <c r="EF54" s="226"/>
      <c r="EG54" s="226"/>
      <c r="EH54" s="226"/>
      <c r="EI54" s="226"/>
      <c r="EJ54" s="226"/>
      <c r="EK54" s="226"/>
      <c r="EL54" s="226"/>
      <c r="EM54" s="226"/>
      <c r="EN54" s="226"/>
      <c r="EO54" s="226"/>
      <c r="EP54" s="226"/>
      <c r="EQ54" s="226"/>
      <c r="ER54" s="226"/>
      <c r="ES54" s="226"/>
      <c r="ET54" s="226"/>
      <c r="EU54" s="226"/>
      <c r="EV54" s="226"/>
      <c r="EW54" s="226"/>
      <c r="EX54" s="226"/>
      <c r="EY54" s="226"/>
      <c r="EZ54" s="226"/>
      <c r="FA54" s="226"/>
      <c r="FB54" s="226"/>
      <c r="FC54" s="226"/>
      <c r="FD54" s="226"/>
      <c r="FE54" s="226"/>
      <c r="FF54" s="226"/>
      <c r="FG54" s="226"/>
      <c r="FH54" s="226"/>
      <c r="FI54" s="226"/>
      <c r="FJ54" s="226"/>
      <c r="FK54" s="226"/>
      <c r="FL54" s="226"/>
      <c r="FM54" s="226"/>
      <c r="FN54" s="226"/>
      <c r="FO54" s="226"/>
      <c r="FP54" s="226"/>
      <c r="FQ54" s="226"/>
      <c r="FR54" s="226"/>
      <c r="FS54" s="226"/>
      <c r="FT54" s="226"/>
      <c r="FU54" s="226"/>
      <c r="FV54" s="226"/>
      <c r="FW54" s="226"/>
      <c r="FX54" s="226"/>
      <c r="FY54" s="226"/>
      <c r="FZ54" s="226"/>
      <c r="GA54" s="226"/>
      <c r="GB54" s="226"/>
      <c r="GC54" s="226"/>
      <c r="GD54" s="226"/>
      <c r="GE54" s="226"/>
      <c r="GF54" s="226"/>
      <c r="GG54" s="226"/>
      <c r="GH54" s="226"/>
      <c r="GI54" s="226"/>
      <c r="GJ54" s="226"/>
      <c r="GK54" s="226"/>
      <c r="GL54" s="226"/>
      <c r="GM54" s="226"/>
      <c r="GN54" s="226"/>
      <c r="GO54" s="226"/>
      <c r="GP54" s="226"/>
      <c r="GQ54" s="226"/>
      <c r="GR54" s="226"/>
      <c r="GS54" s="226"/>
      <c r="GT54" s="226"/>
      <c r="GU54" s="226"/>
      <c r="GV54" s="226"/>
      <c r="GW54" s="226"/>
      <c r="GX54" s="226"/>
      <c r="GY54" s="226"/>
      <c r="GZ54" s="226"/>
      <c r="HA54" s="226"/>
      <c r="HB54" s="226"/>
      <c r="HC54" s="226"/>
      <c r="HD54" s="226"/>
      <c r="HE54" s="226"/>
      <c r="HF54" s="226"/>
      <c r="HG54" s="226"/>
      <c r="HH54" s="226"/>
      <c r="HI54" s="226"/>
      <c r="HJ54" s="226"/>
      <c r="HK54" s="226"/>
      <c r="HL54" s="226"/>
      <c r="HM54" s="226"/>
      <c r="HN54" s="226"/>
      <c r="HO54" s="226"/>
      <c r="HP54" s="226"/>
      <c r="HQ54" s="226"/>
      <c r="HR54" s="226"/>
      <c r="HS54" s="226"/>
      <c r="HT54" s="226"/>
      <c r="HU54" s="226"/>
      <c r="HV54" s="226"/>
      <c r="HW54" s="226"/>
      <c r="HX54" s="226"/>
      <c r="HY54" s="226"/>
      <c r="HZ54" s="226"/>
      <c r="IA54" s="226"/>
      <c r="IB54" s="226"/>
      <c r="IC54" s="226"/>
      <c r="ID54" s="226"/>
      <c r="IE54" s="226"/>
      <c r="IF54" s="299"/>
      <c r="IG54" s="299"/>
      <c r="IH54" s="299"/>
      <c r="II54" s="299"/>
      <c r="IJ54" s="299"/>
      <c r="IK54" s="299"/>
      <c r="IL54" s="299"/>
      <c r="IM54" s="299"/>
    </row>
    <row r="55" ht="18" customHeight="1" spans="1:247">
      <c r="A55" s="127"/>
      <c r="B55" s="127"/>
      <c r="C55" s="256" t="s">
        <v>65</v>
      </c>
      <c r="D55" s="282">
        <v>44.63</v>
      </c>
      <c r="E55" s="280"/>
      <c r="F55" s="282">
        <v>43.75</v>
      </c>
      <c r="G55" s="280"/>
      <c r="H55" s="94">
        <f t="shared" si="5"/>
        <v>0.15</v>
      </c>
      <c r="I55" s="282">
        <f>'平衡表（全厂）'!D53</f>
        <v>88.23</v>
      </c>
      <c r="J55" s="295">
        <f t="shared" si="6"/>
        <v>0</v>
      </c>
      <c r="K55" s="292"/>
      <c r="L55" s="226"/>
      <c r="M55" s="16"/>
      <c r="N55" s="1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G55" s="226"/>
      <c r="BH55" s="226"/>
      <c r="BI55" s="226"/>
      <c r="BJ55" s="226"/>
      <c r="BK55" s="226"/>
      <c r="BL55" s="226"/>
      <c r="BM55" s="226"/>
      <c r="BN55" s="226"/>
      <c r="BO55" s="226"/>
      <c r="BP55" s="226"/>
      <c r="BQ55" s="226"/>
      <c r="BR55" s="226"/>
      <c r="BS55" s="226"/>
      <c r="BT55" s="226"/>
      <c r="BU55" s="226"/>
      <c r="BV55" s="226"/>
      <c r="BW55" s="226"/>
      <c r="BX55" s="226"/>
      <c r="BY55" s="226"/>
      <c r="BZ55" s="226"/>
      <c r="CA55" s="226"/>
      <c r="CB55" s="226"/>
      <c r="CC55" s="226"/>
      <c r="CD55" s="226"/>
      <c r="CE55" s="226"/>
      <c r="CF55" s="226"/>
      <c r="CG55" s="226"/>
      <c r="CH55" s="226"/>
      <c r="CI55" s="226"/>
      <c r="CJ55" s="226"/>
      <c r="CK55" s="226"/>
      <c r="CL55" s="226"/>
      <c r="CM55" s="226"/>
      <c r="CN55" s="226"/>
      <c r="CO55" s="226"/>
      <c r="CP55" s="226"/>
      <c r="CQ55" s="226"/>
      <c r="CR55" s="226"/>
      <c r="CS55" s="226"/>
      <c r="CT55" s="226"/>
      <c r="CU55" s="226"/>
      <c r="CV55" s="226"/>
      <c r="CW55" s="226"/>
      <c r="CX55" s="226"/>
      <c r="CY55" s="226"/>
      <c r="CZ55" s="226"/>
      <c r="DA55" s="226"/>
      <c r="DB55" s="226"/>
      <c r="DC55" s="226"/>
      <c r="DD55" s="226"/>
      <c r="DE55" s="226"/>
      <c r="DF55" s="226"/>
      <c r="DG55" s="226"/>
      <c r="DH55" s="226"/>
      <c r="DI55" s="226"/>
      <c r="DJ55" s="226"/>
      <c r="DK55" s="226"/>
      <c r="DL55" s="226"/>
      <c r="DM55" s="226"/>
      <c r="DN55" s="226"/>
      <c r="DO55" s="226"/>
      <c r="DP55" s="226"/>
      <c r="DQ55" s="226"/>
      <c r="DR55" s="226"/>
      <c r="DS55" s="226"/>
      <c r="DT55" s="226"/>
      <c r="DU55" s="226"/>
      <c r="DV55" s="226"/>
      <c r="DW55" s="226"/>
      <c r="DX55" s="226"/>
      <c r="DY55" s="226"/>
      <c r="DZ55" s="226"/>
      <c r="EA55" s="226"/>
      <c r="EB55" s="226"/>
      <c r="EC55" s="226"/>
      <c r="ED55" s="226"/>
      <c r="EE55" s="226"/>
      <c r="EF55" s="226"/>
      <c r="EG55" s="226"/>
      <c r="EH55" s="226"/>
      <c r="EI55" s="226"/>
      <c r="EJ55" s="226"/>
      <c r="EK55" s="226"/>
      <c r="EL55" s="226"/>
      <c r="EM55" s="226"/>
      <c r="EN55" s="226"/>
      <c r="EO55" s="226"/>
      <c r="EP55" s="226"/>
      <c r="EQ55" s="226"/>
      <c r="ER55" s="226"/>
      <c r="ES55" s="226"/>
      <c r="ET55" s="226"/>
      <c r="EU55" s="226"/>
      <c r="EV55" s="226"/>
      <c r="EW55" s="226"/>
      <c r="EX55" s="226"/>
      <c r="EY55" s="226"/>
      <c r="EZ55" s="226"/>
      <c r="FA55" s="226"/>
      <c r="FB55" s="226"/>
      <c r="FC55" s="226"/>
      <c r="FD55" s="226"/>
      <c r="FE55" s="226"/>
      <c r="FF55" s="226"/>
      <c r="FG55" s="226"/>
      <c r="FH55" s="226"/>
      <c r="FI55" s="226"/>
      <c r="FJ55" s="226"/>
      <c r="FK55" s="226"/>
      <c r="FL55" s="226"/>
      <c r="FM55" s="226"/>
      <c r="FN55" s="226"/>
      <c r="FO55" s="226"/>
      <c r="FP55" s="226"/>
      <c r="FQ55" s="226"/>
      <c r="FR55" s="226"/>
      <c r="FS55" s="226"/>
      <c r="FT55" s="226"/>
      <c r="FU55" s="226"/>
      <c r="FV55" s="226"/>
      <c r="FW55" s="226"/>
      <c r="FX55" s="226"/>
      <c r="FY55" s="226"/>
      <c r="FZ55" s="226"/>
      <c r="GA55" s="226"/>
      <c r="GB55" s="226"/>
      <c r="GC55" s="226"/>
      <c r="GD55" s="226"/>
      <c r="GE55" s="226"/>
      <c r="GF55" s="226"/>
      <c r="GG55" s="226"/>
      <c r="GH55" s="226"/>
      <c r="GI55" s="226"/>
      <c r="GJ55" s="226"/>
      <c r="GK55" s="226"/>
      <c r="GL55" s="226"/>
      <c r="GM55" s="226"/>
      <c r="GN55" s="226"/>
      <c r="GO55" s="226"/>
      <c r="GP55" s="226"/>
      <c r="GQ55" s="226"/>
      <c r="GR55" s="226"/>
      <c r="GS55" s="226"/>
      <c r="GT55" s="226"/>
      <c r="GU55" s="226"/>
      <c r="GV55" s="226"/>
      <c r="GW55" s="226"/>
      <c r="GX55" s="226"/>
      <c r="GY55" s="226"/>
      <c r="GZ55" s="226"/>
      <c r="HA55" s="226"/>
      <c r="HB55" s="226"/>
      <c r="HC55" s="226"/>
      <c r="HD55" s="226"/>
      <c r="HE55" s="226"/>
      <c r="HF55" s="226"/>
      <c r="HG55" s="226"/>
      <c r="HH55" s="226"/>
      <c r="HI55" s="226"/>
      <c r="HJ55" s="226"/>
      <c r="HK55" s="226"/>
      <c r="HL55" s="226"/>
      <c r="HM55" s="226"/>
      <c r="HN55" s="226"/>
      <c r="HO55" s="226"/>
      <c r="HP55" s="226"/>
      <c r="HQ55" s="226"/>
      <c r="HR55" s="226"/>
      <c r="HS55" s="226"/>
      <c r="HT55" s="226"/>
      <c r="HU55" s="226"/>
      <c r="HV55" s="226"/>
      <c r="HW55" s="226"/>
      <c r="HX55" s="226"/>
      <c r="HY55" s="226"/>
      <c r="HZ55" s="226"/>
      <c r="IA55" s="226"/>
      <c r="IB55" s="226"/>
      <c r="IC55" s="226"/>
      <c r="ID55" s="226"/>
      <c r="IE55" s="226"/>
      <c r="IF55" s="299"/>
      <c r="IG55" s="299"/>
      <c r="IH55" s="299"/>
      <c r="II55" s="299"/>
      <c r="IJ55" s="299"/>
      <c r="IK55" s="299"/>
      <c r="IL55" s="299"/>
      <c r="IM55" s="299"/>
    </row>
    <row r="56" ht="18" customHeight="1" spans="1:247">
      <c r="A56" s="143" t="s">
        <v>70</v>
      </c>
      <c r="B56" s="143" t="s">
        <v>310</v>
      </c>
      <c r="C56" s="281" t="s">
        <v>27</v>
      </c>
      <c r="D56" s="281">
        <v>16634.16</v>
      </c>
      <c r="E56" s="280"/>
      <c r="F56" s="282"/>
      <c r="G56" s="285">
        <f>-G31</f>
        <v>52950.45</v>
      </c>
      <c r="H56" s="94">
        <f t="shared" si="5"/>
        <v>58084.61</v>
      </c>
      <c r="I56" s="282">
        <f>'平衡表（全厂）'!D58</f>
        <v>11500</v>
      </c>
      <c r="J56" s="295">
        <f t="shared" si="6"/>
        <v>0</v>
      </c>
      <c r="K56" s="297"/>
      <c r="L56" s="226"/>
      <c r="M56" s="16"/>
      <c r="N56" s="1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226"/>
      <c r="BN56" s="226"/>
      <c r="BO56" s="226"/>
      <c r="BP56" s="226"/>
      <c r="BQ56" s="226"/>
      <c r="BR56" s="226"/>
      <c r="BS56" s="226"/>
      <c r="BT56" s="226"/>
      <c r="BU56" s="226"/>
      <c r="BV56" s="226"/>
      <c r="BW56" s="226"/>
      <c r="BX56" s="226"/>
      <c r="BY56" s="226"/>
      <c r="BZ56" s="226"/>
      <c r="CA56" s="226"/>
      <c r="CB56" s="226"/>
      <c r="CC56" s="226"/>
      <c r="CD56" s="226"/>
      <c r="CE56" s="226"/>
      <c r="CF56" s="226"/>
      <c r="CG56" s="226"/>
      <c r="CH56" s="226"/>
      <c r="CI56" s="226"/>
      <c r="CJ56" s="226"/>
      <c r="CK56" s="226"/>
      <c r="CL56" s="226"/>
      <c r="CM56" s="226"/>
      <c r="CN56" s="226"/>
      <c r="CO56" s="226"/>
      <c r="CP56" s="226"/>
      <c r="CQ56" s="226"/>
      <c r="CR56" s="226"/>
      <c r="CS56" s="226"/>
      <c r="CT56" s="226"/>
      <c r="CU56" s="226"/>
      <c r="CV56" s="226"/>
      <c r="CW56" s="226"/>
      <c r="CX56" s="226"/>
      <c r="CY56" s="226"/>
      <c r="CZ56" s="226"/>
      <c r="DA56" s="226"/>
      <c r="DB56" s="226"/>
      <c r="DC56" s="226"/>
      <c r="DD56" s="226"/>
      <c r="DE56" s="226"/>
      <c r="DF56" s="226"/>
      <c r="DG56" s="226"/>
      <c r="DH56" s="226"/>
      <c r="DI56" s="226"/>
      <c r="DJ56" s="226"/>
      <c r="DK56" s="226"/>
      <c r="DL56" s="226"/>
      <c r="DM56" s="226"/>
      <c r="DN56" s="226"/>
      <c r="DO56" s="226"/>
      <c r="DP56" s="226"/>
      <c r="DQ56" s="226"/>
      <c r="DR56" s="226"/>
      <c r="DS56" s="226"/>
      <c r="DT56" s="226"/>
      <c r="DU56" s="226"/>
      <c r="DV56" s="226"/>
      <c r="DW56" s="226"/>
      <c r="DX56" s="226"/>
      <c r="DY56" s="226"/>
      <c r="DZ56" s="226"/>
      <c r="EA56" s="226"/>
      <c r="EB56" s="226"/>
      <c r="EC56" s="226"/>
      <c r="ED56" s="226"/>
      <c r="EE56" s="226"/>
      <c r="EF56" s="226"/>
      <c r="EG56" s="226"/>
      <c r="EH56" s="226"/>
      <c r="EI56" s="226"/>
      <c r="EJ56" s="226"/>
      <c r="EK56" s="226"/>
      <c r="EL56" s="226"/>
      <c r="EM56" s="226"/>
      <c r="EN56" s="226"/>
      <c r="EO56" s="226"/>
      <c r="EP56" s="226"/>
      <c r="EQ56" s="226"/>
      <c r="ER56" s="226"/>
      <c r="ES56" s="226"/>
      <c r="ET56" s="226"/>
      <c r="EU56" s="226"/>
      <c r="EV56" s="226"/>
      <c r="EW56" s="226"/>
      <c r="EX56" s="226"/>
      <c r="EY56" s="226"/>
      <c r="EZ56" s="226"/>
      <c r="FA56" s="226"/>
      <c r="FB56" s="226"/>
      <c r="FC56" s="226"/>
      <c r="FD56" s="226"/>
      <c r="FE56" s="226"/>
      <c r="FF56" s="226"/>
      <c r="FG56" s="226"/>
      <c r="FH56" s="226"/>
      <c r="FI56" s="226"/>
      <c r="FJ56" s="226"/>
      <c r="FK56" s="226"/>
      <c r="FL56" s="226"/>
      <c r="FM56" s="226"/>
      <c r="FN56" s="226"/>
      <c r="FO56" s="226"/>
      <c r="FP56" s="226"/>
      <c r="FQ56" s="226"/>
      <c r="FR56" s="226"/>
      <c r="FS56" s="226"/>
      <c r="FT56" s="226"/>
      <c r="FU56" s="226"/>
      <c r="FV56" s="226"/>
      <c r="FW56" s="226"/>
      <c r="FX56" s="226"/>
      <c r="FY56" s="226"/>
      <c r="FZ56" s="226"/>
      <c r="GA56" s="226"/>
      <c r="GB56" s="226"/>
      <c r="GC56" s="226"/>
      <c r="GD56" s="226"/>
      <c r="GE56" s="226"/>
      <c r="GF56" s="226"/>
      <c r="GG56" s="226"/>
      <c r="GH56" s="226"/>
      <c r="GI56" s="226"/>
      <c r="GJ56" s="226"/>
      <c r="GK56" s="226"/>
      <c r="GL56" s="226"/>
      <c r="GM56" s="226"/>
      <c r="GN56" s="226"/>
      <c r="GO56" s="226"/>
      <c r="GP56" s="226"/>
      <c r="GQ56" s="226"/>
      <c r="GR56" s="226"/>
      <c r="GS56" s="226"/>
      <c r="GT56" s="226"/>
      <c r="GU56" s="226"/>
      <c r="GV56" s="226"/>
      <c r="GW56" s="226"/>
      <c r="GX56" s="226"/>
      <c r="GY56" s="226"/>
      <c r="GZ56" s="226"/>
      <c r="HA56" s="226"/>
      <c r="HB56" s="226"/>
      <c r="HC56" s="226"/>
      <c r="HD56" s="226"/>
      <c r="HE56" s="226"/>
      <c r="HF56" s="226"/>
      <c r="HG56" s="226"/>
      <c r="HH56" s="226"/>
      <c r="HI56" s="226"/>
      <c r="HJ56" s="226"/>
      <c r="HK56" s="226"/>
      <c r="HL56" s="226"/>
      <c r="HM56" s="226"/>
      <c r="HN56" s="226"/>
      <c r="HO56" s="226"/>
      <c r="HP56" s="226"/>
      <c r="HQ56" s="226"/>
      <c r="HR56" s="226"/>
      <c r="HS56" s="226"/>
      <c r="HT56" s="226"/>
      <c r="HU56" s="226"/>
      <c r="HV56" s="226"/>
      <c r="HW56" s="226"/>
      <c r="HX56" s="226"/>
      <c r="HY56" s="226"/>
      <c r="HZ56" s="226"/>
      <c r="IA56" s="226"/>
      <c r="IB56" s="226"/>
      <c r="IC56" s="226"/>
      <c r="ID56" s="226"/>
      <c r="IE56" s="226"/>
      <c r="IF56" s="299"/>
      <c r="IG56" s="299"/>
      <c r="IH56" s="299"/>
      <c r="II56" s="299"/>
      <c r="IJ56" s="299"/>
      <c r="IK56" s="299"/>
      <c r="IL56" s="299"/>
      <c r="IM56" s="299"/>
    </row>
    <row r="57" ht="18" customHeight="1" spans="1:247">
      <c r="A57" s="127"/>
      <c r="B57" s="127"/>
      <c r="C57" s="281" t="s">
        <v>289</v>
      </c>
      <c r="D57" s="281">
        <v>529.75</v>
      </c>
      <c r="E57" s="280"/>
      <c r="F57" s="282">
        <f>重要物料收拨结存!G16</f>
        <v>3837.94</v>
      </c>
      <c r="G57" s="280">
        <v>-4986.81</v>
      </c>
      <c r="H57" s="94"/>
      <c r="I57" s="282">
        <f>'平衡表（全厂）'!D59</f>
        <v>187.84</v>
      </c>
      <c r="J57" s="291">
        <f t="shared" si="6"/>
        <v>806.96</v>
      </c>
      <c r="K57" s="297" t="s">
        <v>311</v>
      </c>
      <c r="L57" s="226"/>
      <c r="M57" s="16"/>
      <c r="N57" s="1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226"/>
      <c r="BN57" s="226"/>
      <c r="BO57" s="226"/>
      <c r="BP57" s="226"/>
      <c r="BQ57" s="226"/>
      <c r="BR57" s="226"/>
      <c r="BS57" s="226"/>
      <c r="BT57" s="226"/>
      <c r="BU57" s="226"/>
      <c r="BV57" s="226"/>
      <c r="BW57" s="226"/>
      <c r="BX57" s="226"/>
      <c r="BY57" s="226"/>
      <c r="BZ57" s="226"/>
      <c r="CA57" s="226"/>
      <c r="CB57" s="226"/>
      <c r="CC57" s="226"/>
      <c r="CD57" s="226"/>
      <c r="CE57" s="226"/>
      <c r="CF57" s="226"/>
      <c r="CG57" s="226"/>
      <c r="CH57" s="226"/>
      <c r="CI57" s="226"/>
      <c r="CJ57" s="226"/>
      <c r="CK57" s="226"/>
      <c r="CL57" s="226"/>
      <c r="CM57" s="226"/>
      <c r="CN57" s="226"/>
      <c r="CO57" s="226"/>
      <c r="CP57" s="226"/>
      <c r="CQ57" s="226"/>
      <c r="CR57" s="226"/>
      <c r="CS57" s="226"/>
      <c r="CT57" s="226"/>
      <c r="CU57" s="226"/>
      <c r="CV57" s="226"/>
      <c r="CW57" s="226"/>
      <c r="CX57" s="226"/>
      <c r="CY57" s="226"/>
      <c r="CZ57" s="226"/>
      <c r="DA57" s="226"/>
      <c r="DB57" s="226"/>
      <c r="DC57" s="226"/>
      <c r="DD57" s="226"/>
      <c r="DE57" s="226"/>
      <c r="DF57" s="226"/>
      <c r="DG57" s="226"/>
      <c r="DH57" s="226"/>
      <c r="DI57" s="226"/>
      <c r="DJ57" s="226"/>
      <c r="DK57" s="226"/>
      <c r="DL57" s="226"/>
      <c r="DM57" s="226"/>
      <c r="DN57" s="226"/>
      <c r="DO57" s="226"/>
      <c r="DP57" s="226"/>
      <c r="DQ57" s="226"/>
      <c r="DR57" s="226"/>
      <c r="DS57" s="226"/>
      <c r="DT57" s="226"/>
      <c r="DU57" s="226"/>
      <c r="DV57" s="226"/>
      <c r="DW57" s="226"/>
      <c r="DX57" s="226"/>
      <c r="DY57" s="226"/>
      <c r="DZ57" s="226"/>
      <c r="EA57" s="226"/>
      <c r="EB57" s="226"/>
      <c r="EC57" s="226"/>
      <c r="ED57" s="226"/>
      <c r="EE57" s="226"/>
      <c r="EF57" s="226"/>
      <c r="EG57" s="226"/>
      <c r="EH57" s="226"/>
      <c r="EI57" s="226"/>
      <c r="EJ57" s="226"/>
      <c r="EK57" s="226"/>
      <c r="EL57" s="226"/>
      <c r="EM57" s="226"/>
      <c r="EN57" s="226"/>
      <c r="EO57" s="226"/>
      <c r="EP57" s="226"/>
      <c r="EQ57" s="226"/>
      <c r="ER57" s="226"/>
      <c r="ES57" s="226"/>
      <c r="ET57" s="226"/>
      <c r="EU57" s="226"/>
      <c r="EV57" s="226"/>
      <c r="EW57" s="226"/>
      <c r="EX57" s="226"/>
      <c r="EY57" s="226"/>
      <c r="EZ57" s="226"/>
      <c r="FA57" s="226"/>
      <c r="FB57" s="226"/>
      <c r="FC57" s="226"/>
      <c r="FD57" s="226"/>
      <c r="FE57" s="226"/>
      <c r="FF57" s="226"/>
      <c r="FG57" s="226"/>
      <c r="FH57" s="226"/>
      <c r="FI57" s="226"/>
      <c r="FJ57" s="226"/>
      <c r="FK57" s="226"/>
      <c r="FL57" s="226"/>
      <c r="FM57" s="226"/>
      <c r="FN57" s="226"/>
      <c r="FO57" s="226"/>
      <c r="FP57" s="226"/>
      <c r="FQ57" s="226"/>
      <c r="FR57" s="226"/>
      <c r="FS57" s="226"/>
      <c r="FT57" s="226"/>
      <c r="FU57" s="226"/>
      <c r="FV57" s="226"/>
      <c r="FW57" s="226"/>
      <c r="FX57" s="226"/>
      <c r="FY57" s="226"/>
      <c r="FZ57" s="226"/>
      <c r="GA57" s="226"/>
      <c r="GB57" s="226"/>
      <c r="GC57" s="226"/>
      <c r="GD57" s="226"/>
      <c r="GE57" s="226"/>
      <c r="GF57" s="226"/>
      <c r="GG57" s="226"/>
      <c r="GH57" s="226"/>
      <c r="GI57" s="226"/>
      <c r="GJ57" s="226"/>
      <c r="GK57" s="226"/>
      <c r="GL57" s="226"/>
      <c r="GM57" s="226"/>
      <c r="GN57" s="226"/>
      <c r="GO57" s="226"/>
      <c r="GP57" s="226"/>
      <c r="GQ57" s="226"/>
      <c r="GR57" s="226"/>
      <c r="GS57" s="226"/>
      <c r="GT57" s="226"/>
      <c r="GU57" s="226"/>
      <c r="GV57" s="226"/>
      <c r="GW57" s="226"/>
      <c r="GX57" s="226"/>
      <c r="GY57" s="226"/>
      <c r="GZ57" s="226"/>
      <c r="HA57" s="226"/>
      <c r="HB57" s="226"/>
      <c r="HC57" s="226"/>
      <c r="HD57" s="226"/>
      <c r="HE57" s="226"/>
      <c r="HF57" s="226"/>
      <c r="HG57" s="226"/>
      <c r="HH57" s="226"/>
      <c r="HI57" s="226"/>
      <c r="HJ57" s="226"/>
      <c r="HK57" s="226"/>
      <c r="HL57" s="226"/>
      <c r="HM57" s="226"/>
      <c r="HN57" s="226"/>
      <c r="HO57" s="226"/>
      <c r="HP57" s="226"/>
      <c r="HQ57" s="226"/>
      <c r="HR57" s="226"/>
      <c r="HS57" s="226"/>
      <c r="HT57" s="226"/>
      <c r="HU57" s="226"/>
      <c r="HV57" s="226"/>
      <c r="HW57" s="226"/>
      <c r="HX57" s="226"/>
      <c r="HY57" s="226"/>
      <c r="HZ57" s="226"/>
      <c r="IA57" s="226"/>
      <c r="IB57" s="226"/>
      <c r="IC57" s="226"/>
      <c r="ID57" s="226"/>
      <c r="IE57" s="226"/>
      <c r="IF57" s="299"/>
      <c r="IG57" s="299"/>
      <c r="IH57" s="299"/>
      <c r="II57" s="299"/>
      <c r="IJ57" s="299"/>
      <c r="IK57" s="299"/>
      <c r="IL57" s="299"/>
      <c r="IM57" s="299"/>
    </row>
    <row r="58" ht="18" customHeight="1" spans="1:247">
      <c r="A58" s="127"/>
      <c r="B58" s="127"/>
      <c r="C58" s="256" t="s">
        <v>71</v>
      </c>
      <c r="D58" s="281">
        <v>765.14</v>
      </c>
      <c r="E58" s="280"/>
      <c r="F58" s="282"/>
      <c r="G58" s="280"/>
      <c r="H58" s="256"/>
      <c r="I58" s="282">
        <f>'平衡表（全厂）'!F60</f>
        <v>765.14</v>
      </c>
      <c r="J58" s="291">
        <f t="shared" ref="J57:J62" si="7">I58-(D58+E58+F58+G58-H58)</f>
        <v>0</v>
      </c>
      <c r="K58" s="297"/>
      <c r="L58" s="226"/>
      <c r="M58" s="16"/>
      <c r="N58" s="1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  <c r="BA58" s="226"/>
      <c r="BB58" s="226"/>
      <c r="BC58" s="226"/>
      <c r="BD58" s="226"/>
      <c r="BE58" s="226"/>
      <c r="BF58" s="226"/>
      <c r="BG58" s="226"/>
      <c r="BH58" s="226"/>
      <c r="BI58" s="226"/>
      <c r="BJ58" s="226"/>
      <c r="BK58" s="226"/>
      <c r="BL58" s="226"/>
      <c r="BM58" s="226"/>
      <c r="BN58" s="226"/>
      <c r="BO58" s="226"/>
      <c r="BP58" s="226"/>
      <c r="BQ58" s="226"/>
      <c r="BR58" s="226"/>
      <c r="BS58" s="226"/>
      <c r="BT58" s="226"/>
      <c r="BU58" s="226"/>
      <c r="BV58" s="226"/>
      <c r="BW58" s="226"/>
      <c r="BX58" s="226"/>
      <c r="BY58" s="226"/>
      <c r="BZ58" s="226"/>
      <c r="CA58" s="226"/>
      <c r="CB58" s="226"/>
      <c r="CC58" s="226"/>
      <c r="CD58" s="226"/>
      <c r="CE58" s="226"/>
      <c r="CF58" s="226"/>
      <c r="CG58" s="226"/>
      <c r="CH58" s="226"/>
      <c r="CI58" s="226"/>
      <c r="CJ58" s="226"/>
      <c r="CK58" s="226"/>
      <c r="CL58" s="226"/>
      <c r="CM58" s="226"/>
      <c r="CN58" s="226"/>
      <c r="CO58" s="226"/>
      <c r="CP58" s="226"/>
      <c r="CQ58" s="226"/>
      <c r="CR58" s="226"/>
      <c r="CS58" s="226"/>
      <c r="CT58" s="226"/>
      <c r="CU58" s="226"/>
      <c r="CV58" s="226"/>
      <c r="CW58" s="226"/>
      <c r="CX58" s="226"/>
      <c r="CY58" s="226"/>
      <c r="CZ58" s="226"/>
      <c r="DA58" s="226"/>
      <c r="DB58" s="226"/>
      <c r="DC58" s="226"/>
      <c r="DD58" s="226"/>
      <c r="DE58" s="226"/>
      <c r="DF58" s="226"/>
      <c r="DG58" s="226"/>
      <c r="DH58" s="226"/>
      <c r="DI58" s="226"/>
      <c r="DJ58" s="226"/>
      <c r="DK58" s="226"/>
      <c r="DL58" s="226"/>
      <c r="DM58" s="226"/>
      <c r="DN58" s="226"/>
      <c r="DO58" s="226"/>
      <c r="DP58" s="226"/>
      <c r="DQ58" s="226"/>
      <c r="DR58" s="226"/>
      <c r="DS58" s="226"/>
      <c r="DT58" s="226"/>
      <c r="DU58" s="226"/>
      <c r="DV58" s="226"/>
      <c r="DW58" s="226"/>
      <c r="DX58" s="226"/>
      <c r="DY58" s="226"/>
      <c r="DZ58" s="226"/>
      <c r="EA58" s="226"/>
      <c r="EB58" s="226"/>
      <c r="EC58" s="226"/>
      <c r="ED58" s="226"/>
      <c r="EE58" s="226"/>
      <c r="EF58" s="226"/>
      <c r="EG58" s="226"/>
      <c r="EH58" s="226"/>
      <c r="EI58" s="226"/>
      <c r="EJ58" s="226"/>
      <c r="EK58" s="226"/>
      <c r="EL58" s="226"/>
      <c r="EM58" s="226"/>
      <c r="EN58" s="226"/>
      <c r="EO58" s="226"/>
      <c r="EP58" s="226"/>
      <c r="EQ58" s="226"/>
      <c r="ER58" s="226"/>
      <c r="ES58" s="226"/>
      <c r="ET58" s="226"/>
      <c r="EU58" s="226"/>
      <c r="EV58" s="226"/>
      <c r="EW58" s="226"/>
      <c r="EX58" s="226"/>
      <c r="EY58" s="226"/>
      <c r="EZ58" s="226"/>
      <c r="FA58" s="226"/>
      <c r="FB58" s="226"/>
      <c r="FC58" s="226"/>
      <c r="FD58" s="226"/>
      <c r="FE58" s="226"/>
      <c r="FF58" s="226"/>
      <c r="FG58" s="226"/>
      <c r="FH58" s="226"/>
      <c r="FI58" s="226"/>
      <c r="FJ58" s="226"/>
      <c r="FK58" s="226"/>
      <c r="FL58" s="226"/>
      <c r="FM58" s="226"/>
      <c r="FN58" s="226"/>
      <c r="FO58" s="226"/>
      <c r="FP58" s="226"/>
      <c r="FQ58" s="226"/>
      <c r="FR58" s="226"/>
      <c r="FS58" s="226"/>
      <c r="FT58" s="226"/>
      <c r="FU58" s="226"/>
      <c r="FV58" s="226"/>
      <c r="FW58" s="226"/>
      <c r="FX58" s="226"/>
      <c r="FY58" s="226"/>
      <c r="FZ58" s="226"/>
      <c r="GA58" s="226"/>
      <c r="GB58" s="226"/>
      <c r="GC58" s="226"/>
      <c r="GD58" s="226"/>
      <c r="GE58" s="226"/>
      <c r="GF58" s="226"/>
      <c r="GG58" s="226"/>
      <c r="GH58" s="226"/>
      <c r="GI58" s="226"/>
      <c r="GJ58" s="226"/>
      <c r="GK58" s="226"/>
      <c r="GL58" s="226"/>
      <c r="GM58" s="226"/>
      <c r="GN58" s="226"/>
      <c r="GO58" s="226"/>
      <c r="GP58" s="226"/>
      <c r="GQ58" s="226"/>
      <c r="GR58" s="226"/>
      <c r="GS58" s="226"/>
      <c r="GT58" s="226"/>
      <c r="GU58" s="226"/>
      <c r="GV58" s="226"/>
      <c r="GW58" s="226"/>
      <c r="GX58" s="226"/>
      <c r="GY58" s="226"/>
      <c r="GZ58" s="226"/>
      <c r="HA58" s="226"/>
      <c r="HB58" s="226"/>
      <c r="HC58" s="226"/>
      <c r="HD58" s="226"/>
      <c r="HE58" s="226"/>
      <c r="HF58" s="226"/>
      <c r="HG58" s="226"/>
      <c r="HH58" s="226"/>
      <c r="HI58" s="226"/>
      <c r="HJ58" s="226"/>
      <c r="HK58" s="226"/>
      <c r="HL58" s="226"/>
      <c r="HM58" s="226"/>
      <c r="HN58" s="226"/>
      <c r="HO58" s="226"/>
      <c r="HP58" s="226"/>
      <c r="HQ58" s="226"/>
      <c r="HR58" s="226"/>
      <c r="HS58" s="226"/>
      <c r="HT58" s="226"/>
      <c r="HU58" s="226"/>
      <c r="HV58" s="226"/>
      <c r="HW58" s="226"/>
      <c r="HX58" s="226"/>
      <c r="HY58" s="226"/>
      <c r="HZ58" s="226"/>
      <c r="IA58" s="226"/>
      <c r="IB58" s="226"/>
      <c r="IC58" s="226"/>
      <c r="ID58" s="226"/>
      <c r="IE58" s="226"/>
      <c r="IF58" s="299"/>
      <c r="IG58" s="299"/>
      <c r="IH58" s="299"/>
      <c r="II58" s="299"/>
      <c r="IJ58" s="299"/>
      <c r="IK58" s="299"/>
      <c r="IL58" s="299"/>
      <c r="IM58" s="299"/>
    </row>
    <row r="59" ht="18" customHeight="1" spans="1:247">
      <c r="A59" s="127"/>
      <c r="B59" s="127"/>
      <c r="C59" s="256" t="s">
        <v>72</v>
      </c>
      <c r="D59" s="281">
        <v>765.14</v>
      </c>
      <c r="E59" s="280"/>
      <c r="F59" s="282"/>
      <c r="G59" s="280"/>
      <c r="H59" s="256"/>
      <c r="I59" s="282">
        <f>'平衡表（全厂）'!F61</f>
        <v>765.14</v>
      </c>
      <c r="J59" s="291">
        <f t="shared" si="7"/>
        <v>0</v>
      </c>
      <c r="K59" s="297"/>
      <c r="L59" s="226"/>
      <c r="M59" s="16"/>
      <c r="N59" s="1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6"/>
      <c r="BF59" s="226"/>
      <c r="BG59" s="226"/>
      <c r="BH59" s="226"/>
      <c r="BI59" s="226"/>
      <c r="BJ59" s="226"/>
      <c r="BK59" s="226"/>
      <c r="BL59" s="226"/>
      <c r="BM59" s="226"/>
      <c r="BN59" s="226"/>
      <c r="BO59" s="226"/>
      <c r="BP59" s="226"/>
      <c r="BQ59" s="226"/>
      <c r="BR59" s="226"/>
      <c r="BS59" s="226"/>
      <c r="BT59" s="226"/>
      <c r="BU59" s="226"/>
      <c r="BV59" s="226"/>
      <c r="BW59" s="226"/>
      <c r="BX59" s="226"/>
      <c r="BY59" s="226"/>
      <c r="BZ59" s="226"/>
      <c r="CA59" s="226"/>
      <c r="CB59" s="226"/>
      <c r="CC59" s="226"/>
      <c r="CD59" s="226"/>
      <c r="CE59" s="226"/>
      <c r="CF59" s="226"/>
      <c r="CG59" s="226"/>
      <c r="CH59" s="226"/>
      <c r="CI59" s="226"/>
      <c r="CJ59" s="226"/>
      <c r="CK59" s="226"/>
      <c r="CL59" s="226"/>
      <c r="CM59" s="226"/>
      <c r="CN59" s="226"/>
      <c r="CO59" s="226"/>
      <c r="CP59" s="226"/>
      <c r="CQ59" s="226"/>
      <c r="CR59" s="226"/>
      <c r="CS59" s="226"/>
      <c r="CT59" s="226"/>
      <c r="CU59" s="226"/>
      <c r="CV59" s="226"/>
      <c r="CW59" s="226"/>
      <c r="CX59" s="226"/>
      <c r="CY59" s="226"/>
      <c r="CZ59" s="226"/>
      <c r="DA59" s="226"/>
      <c r="DB59" s="226"/>
      <c r="DC59" s="226"/>
      <c r="DD59" s="226"/>
      <c r="DE59" s="226"/>
      <c r="DF59" s="226"/>
      <c r="DG59" s="226"/>
      <c r="DH59" s="226"/>
      <c r="DI59" s="226"/>
      <c r="DJ59" s="226"/>
      <c r="DK59" s="226"/>
      <c r="DL59" s="226"/>
      <c r="DM59" s="226"/>
      <c r="DN59" s="226"/>
      <c r="DO59" s="226"/>
      <c r="DP59" s="226"/>
      <c r="DQ59" s="226"/>
      <c r="DR59" s="226"/>
      <c r="DS59" s="226"/>
      <c r="DT59" s="226"/>
      <c r="DU59" s="226"/>
      <c r="DV59" s="226"/>
      <c r="DW59" s="226"/>
      <c r="DX59" s="226"/>
      <c r="DY59" s="226"/>
      <c r="DZ59" s="226"/>
      <c r="EA59" s="226"/>
      <c r="EB59" s="226"/>
      <c r="EC59" s="226"/>
      <c r="ED59" s="226"/>
      <c r="EE59" s="226"/>
      <c r="EF59" s="226"/>
      <c r="EG59" s="226"/>
      <c r="EH59" s="226"/>
      <c r="EI59" s="226"/>
      <c r="EJ59" s="226"/>
      <c r="EK59" s="226"/>
      <c r="EL59" s="226"/>
      <c r="EM59" s="226"/>
      <c r="EN59" s="226"/>
      <c r="EO59" s="226"/>
      <c r="EP59" s="226"/>
      <c r="EQ59" s="226"/>
      <c r="ER59" s="226"/>
      <c r="ES59" s="226"/>
      <c r="ET59" s="226"/>
      <c r="EU59" s="226"/>
      <c r="EV59" s="226"/>
      <c r="EW59" s="226"/>
      <c r="EX59" s="226"/>
      <c r="EY59" s="226"/>
      <c r="EZ59" s="226"/>
      <c r="FA59" s="226"/>
      <c r="FB59" s="226"/>
      <c r="FC59" s="226"/>
      <c r="FD59" s="226"/>
      <c r="FE59" s="226"/>
      <c r="FF59" s="226"/>
      <c r="FG59" s="226"/>
      <c r="FH59" s="226"/>
      <c r="FI59" s="226"/>
      <c r="FJ59" s="226"/>
      <c r="FK59" s="226"/>
      <c r="FL59" s="226"/>
      <c r="FM59" s="226"/>
      <c r="FN59" s="226"/>
      <c r="FO59" s="226"/>
      <c r="FP59" s="226"/>
      <c r="FQ59" s="226"/>
      <c r="FR59" s="226"/>
      <c r="FS59" s="226"/>
      <c r="FT59" s="226"/>
      <c r="FU59" s="226"/>
      <c r="FV59" s="226"/>
      <c r="FW59" s="226"/>
      <c r="FX59" s="226"/>
      <c r="FY59" s="226"/>
      <c r="FZ59" s="226"/>
      <c r="GA59" s="226"/>
      <c r="GB59" s="226"/>
      <c r="GC59" s="226"/>
      <c r="GD59" s="226"/>
      <c r="GE59" s="226"/>
      <c r="GF59" s="226"/>
      <c r="GG59" s="226"/>
      <c r="GH59" s="226"/>
      <c r="GI59" s="226"/>
      <c r="GJ59" s="226"/>
      <c r="GK59" s="226"/>
      <c r="GL59" s="226"/>
      <c r="GM59" s="226"/>
      <c r="GN59" s="226"/>
      <c r="GO59" s="226"/>
      <c r="GP59" s="226"/>
      <c r="GQ59" s="226"/>
      <c r="GR59" s="226"/>
      <c r="GS59" s="226"/>
      <c r="GT59" s="226"/>
      <c r="GU59" s="226"/>
      <c r="GV59" s="226"/>
      <c r="GW59" s="226"/>
      <c r="GX59" s="226"/>
      <c r="GY59" s="226"/>
      <c r="GZ59" s="226"/>
      <c r="HA59" s="226"/>
      <c r="HB59" s="226"/>
      <c r="HC59" s="226"/>
      <c r="HD59" s="226"/>
      <c r="HE59" s="226"/>
      <c r="HF59" s="226"/>
      <c r="HG59" s="226"/>
      <c r="HH59" s="226"/>
      <c r="HI59" s="226"/>
      <c r="HJ59" s="226"/>
      <c r="HK59" s="226"/>
      <c r="HL59" s="226"/>
      <c r="HM59" s="226"/>
      <c r="HN59" s="226"/>
      <c r="HO59" s="226"/>
      <c r="HP59" s="226"/>
      <c r="HQ59" s="226"/>
      <c r="HR59" s="226"/>
      <c r="HS59" s="226"/>
      <c r="HT59" s="226"/>
      <c r="HU59" s="226"/>
      <c r="HV59" s="226"/>
      <c r="HW59" s="226"/>
      <c r="HX59" s="226"/>
      <c r="HY59" s="226"/>
      <c r="HZ59" s="226"/>
      <c r="IA59" s="226"/>
      <c r="IB59" s="226"/>
      <c r="IC59" s="226"/>
      <c r="ID59" s="226"/>
      <c r="IE59" s="226"/>
      <c r="IF59" s="299"/>
      <c r="IG59" s="299"/>
      <c r="IH59" s="299"/>
      <c r="II59" s="299"/>
      <c r="IJ59" s="299"/>
      <c r="IK59" s="299"/>
      <c r="IL59" s="299"/>
      <c r="IM59" s="299"/>
    </row>
    <row r="60" ht="18" customHeight="1" spans="1:247">
      <c r="A60" s="127"/>
      <c r="B60" s="127"/>
      <c r="C60" s="256" t="s">
        <v>73</v>
      </c>
      <c r="D60" s="281">
        <v>765.14</v>
      </c>
      <c r="E60" s="280"/>
      <c r="F60" s="282"/>
      <c r="G60" s="280"/>
      <c r="H60" s="256"/>
      <c r="I60" s="282">
        <f>'平衡表（全厂）'!F62</f>
        <v>765.14</v>
      </c>
      <c r="J60" s="291">
        <f t="shared" si="7"/>
        <v>0</v>
      </c>
      <c r="K60" s="297"/>
      <c r="L60" s="226"/>
      <c r="M60" s="16"/>
      <c r="N60" s="1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226"/>
      <c r="BN60" s="226"/>
      <c r="BO60" s="226"/>
      <c r="BP60" s="226"/>
      <c r="BQ60" s="226"/>
      <c r="BR60" s="226"/>
      <c r="BS60" s="226"/>
      <c r="BT60" s="226"/>
      <c r="BU60" s="226"/>
      <c r="BV60" s="226"/>
      <c r="BW60" s="226"/>
      <c r="BX60" s="226"/>
      <c r="BY60" s="226"/>
      <c r="BZ60" s="226"/>
      <c r="CA60" s="226"/>
      <c r="CB60" s="226"/>
      <c r="CC60" s="226"/>
      <c r="CD60" s="226"/>
      <c r="CE60" s="226"/>
      <c r="CF60" s="226"/>
      <c r="CG60" s="226"/>
      <c r="CH60" s="226"/>
      <c r="CI60" s="226"/>
      <c r="CJ60" s="226"/>
      <c r="CK60" s="226"/>
      <c r="CL60" s="226"/>
      <c r="CM60" s="226"/>
      <c r="CN60" s="226"/>
      <c r="CO60" s="226"/>
      <c r="CP60" s="226"/>
      <c r="CQ60" s="226"/>
      <c r="CR60" s="226"/>
      <c r="CS60" s="226"/>
      <c r="CT60" s="226"/>
      <c r="CU60" s="226"/>
      <c r="CV60" s="226"/>
      <c r="CW60" s="226"/>
      <c r="CX60" s="226"/>
      <c r="CY60" s="226"/>
      <c r="CZ60" s="226"/>
      <c r="DA60" s="226"/>
      <c r="DB60" s="226"/>
      <c r="DC60" s="226"/>
      <c r="DD60" s="226"/>
      <c r="DE60" s="226"/>
      <c r="DF60" s="226"/>
      <c r="DG60" s="226"/>
      <c r="DH60" s="226"/>
      <c r="DI60" s="226"/>
      <c r="DJ60" s="226"/>
      <c r="DK60" s="226"/>
      <c r="DL60" s="226"/>
      <c r="DM60" s="226"/>
      <c r="DN60" s="226"/>
      <c r="DO60" s="226"/>
      <c r="DP60" s="226"/>
      <c r="DQ60" s="226"/>
      <c r="DR60" s="226"/>
      <c r="DS60" s="226"/>
      <c r="DT60" s="226"/>
      <c r="DU60" s="226"/>
      <c r="DV60" s="226"/>
      <c r="DW60" s="226"/>
      <c r="DX60" s="226"/>
      <c r="DY60" s="226"/>
      <c r="DZ60" s="226"/>
      <c r="EA60" s="226"/>
      <c r="EB60" s="226"/>
      <c r="EC60" s="226"/>
      <c r="ED60" s="226"/>
      <c r="EE60" s="226"/>
      <c r="EF60" s="226"/>
      <c r="EG60" s="226"/>
      <c r="EH60" s="226"/>
      <c r="EI60" s="226"/>
      <c r="EJ60" s="226"/>
      <c r="EK60" s="226"/>
      <c r="EL60" s="226"/>
      <c r="EM60" s="226"/>
      <c r="EN60" s="226"/>
      <c r="EO60" s="226"/>
      <c r="EP60" s="226"/>
      <c r="EQ60" s="226"/>
      <c r="ER60" s="226"/>
      <c r="ES60" s="226"/>
      <c r="ET60" s="226"/>
      <c r="EU60" s="226"/>
      <c r="EV60" s="226"/>
      <c r="EW60" s="226"/>
      <c r="EX60" s="226"/>
      <c r="EY60" s="226"/>
      <c r="EZ60" s="226"/>
      <c r="FA60" s="226"/>
      <c r="FB60" s="226"/>
      <c r="FC60" s="226"/>
      <c r="FD60" s="226"/>
      <c r="FE60" s="226"/>
      <c r="FF60" s="226"/>
      <c r="FG60" s="226"/>
      <c r="FH60" s="226"/>
      <c r="FI60" s="226"/>
      <c r="FJ60" s="226"/>
      <c r="FK60" s="226"/>
      <c r="FL60" s="226"/>
      <c r="FM60" s="226"/>
      <c r="FN60" s="226"/>
      <c r="FO60" s="226"/>
      <c r="FP60" s="226"/>
      <c r="FQ60" s="226"/>
      <c r="FR60" s="226"/>
      <c r="FS60" s="226"/>
      <c r="FT60" s="226"/>
      <c r="FU60" s="226"/>
      <c r="FV60" s="226"/>
      <c r="FW60" s="226"/>
      <c r="FX60" s="226"/>
      <c r="FY60" s="226"/>
      <c r="FZ60" s="226"/>
      <c r="GA60" s="226"/>
      <c r="GB60" s="226"/>
      <c r="GC60" s="226"/>
      <c r="GD60" s="226"/>
      <c r="GE60" s="226"/>
      <c r="GF60" s="226"/>
      <c r="GG60" s="226"/>
      <c r="GH60" s="226"/>
      <c r="GI60" s="226"/>
      <c r="GJ60" s="226"/>
      <c r="GK60" s="226"/>
      <c r="GL60" s="226"/>
      <c r="GM60" s="226"/>
      <c r="GN60" s="226"/>
      <c r="GO60" s="226"/>
      <c r="GP60" s="226"/>
      <c r="GQ60" s="226"/>
      <c r="GR60" s="226"/>
      <c r="GS60" s="226"/>
      <c r="GT60" s="226"/>
      <c r="GU60" s="226"/>
      <c r="GV60" s="226"/>
      <c r="GW60" s="226"/>
      <c r="GX60" s="226"/>
      <c r="GY60" s="226"/>
      <c r="GZ60" s="226"/>
      <c r="HA60" s="226"/>
      <c r="HB60" s="226"/>
      <c r="HC60" s="226"/>
      <c r="HD60" s="226"/>
      <c r="HE60" s="226"/>
      <c r="HF60" s="226"/>
      <c r="HG60" s="226"/>
      <c r="HH60" s="226"/>
      <c r="HI60" s="226"/>
      <c r="HJ60" s="226"/>
      <c r="HK60" s="226"/>
      <c r="HL60" s="226"/>
      <c r="HM60" s="226"/>
      <c r="HN60" s="226"/>
      <c r="HO60" s="226"/>
      <c r="HP60" s="226"/>
      <c r="HQ60" s="226"/>
      <c r="HR60" s="226"/>
      <c r="HS60" s="226"/>
      <c r="HT60" s="226"/>
      <c r="HU60" s="226"/>
      <c r="HV60" s="226"/>
      <c r="HW60" s="226"/>
      <c r="HX60" s="226"/>
      <c r="HY60" s="226"/>
      <c r="HZ60" s="226"/>
      <c r="IA60" s="226"/>
      <c r="IB60" s="226"/>
      <c r="IC60" s="226"/>
      <c r="ID60" s="226"/>
      <c r="IE60" s="226"/>
      <c r="IF60" s="299"/>
      <c r="IG60" s="299"/>
      <c r="IH60" s="299"/>
      <c r="II60" s="299"/>
      <c r="IJ60" s="299"/>
      <c r="IK60" s="299"/>
      <c r="IL60" s="299"/>
      <c r="IM60" s="299"/>
    </row>
    <row r="61" ht="18" customHeight="1" spans="1:247">
      <c r="A61" s="127"/>
      <c r="B61" s="127"/>
      <c r="C61" s="256" t="s">
        <v>74</v>
      </c>
      <c r="D61" s="281">
        <v>220.23</v>
      </c>
      <c r="E61" s="280"/>
      <c r="F61" s="282"/>
      <c r="G61" s="280"/>
      <c r="H61" s="256"/>
      <c r="I61" s="282">
        <f>'平衡表（全厂）'!F63</f>
        <v>220.23</v>
      </c>
      <c r="J61" s="291">
        <f t="shared" si="7"/>
        <v>0</v>
      </c>
      <c r="K61" s="297"/>
      <c r="L61" s="226"/>
      <c r="M61" s="16"/>
      <c r="N61" s="1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226"/>
      <c r="BH61" s="226"/>
      <c r="BI61" s="226"/>
      <c r="BJ61" s="226"/>
      <c r="BK61" s="226"/>
      <c r="BL61" s="226"/>
      <c r="BM61" s="226"/>
      <c r="BN61" s="226"/>
      <c r="BO61" s="226"/>
      <c r="BP61" s="226"/>
      <c r="BQ61" s="226"/>
      <c r="BR61" s="226"/>
      <c r="BS61" s="226"/>
      <c r="BT61" s="226"/>
      <c r="BU61" s="226"/>
      <c r="BV61" s="226"/>
      <c r="BW61" s="226"/>
      <c r="BX61" s="226"/>
      <c r="BY61" s="226"/>
      <c r="BZ61" s="226"/>
      <c r="CA61" s="226"/>
      <c r="CB61" s="226"/>
      <c r="CC61" s="226"/>
      <c r="CD61" s="226"/>
      <c r="CE61" s="226"/>
      <c r="CF61" s="226"/>
      <c r="CG61" s="226"/>
      <c r="CH61" s="226"/>
      <c r="CI61" s="226"/>
      <c r="CJ61" s="226"/>
      <c r="CK61" s="226"/>
      <c r="CL61" s="226"/>
      <c r="CM61" s="226"/>
      <c r="CN61" s="226"/>
      <c r="CO61" s="226"/>
      <c r="CP61" s="226"/>
      <c r="CQ61" s="226"/>
      <c r="CR61" s="226"/>
      <c r="CS61" s="226"/>
      <c r="CT61" s="226"/>
      <c r="CU61" s="226"/>
      <c r="CV61" s="226"/>
      <c r="CW61" s="226"/>
      <c r="CX61" s="226"/>
      <c r="CY61" s="226"/>
      <c r="CZ61" s="226"/>
      <c r="DA61" s="226"/>
      <c r="DB61" s="226"/>
      <c r="DC61" s="226"/>
      <c r="DD61" s="226"/>
      <c r="DE61" s="226"/>
      <c r="DF61" s="226"/>
      <c r="DG61" s="226"/>
      <c r="DH61" s="226"/>
      <c r="DI61" s="226"/>
      <c r="DJ61" s="226"/>
      <c r="DK61" s="226"/>
      <c r="DL61" s="226"/>
      <c r="DM61" s="226"/>
      <c r="DN61" s="226"/>
      <c r="DO61" s="226"/>
      <c r="DP61" s="226"/>
      <c r="DQ61" s="226"/>
      <c r="DR61" s="226"/>
      <c r="DS61" s="226"/>
      <c r="DT61" s="226"/>
      <c r="DU61" s="226"/>
      <c r="DV61" s="226"/>
      <c r="DW61" s="226"/>
      <c r="DX61" s="226"/>
      <c r="DY61" s="226"/>
      <c r="DZ61" s="226"/>
      <c r="EA61" s="226"/>
      <c r="EB61" s="226"/>
      <c r="EC61" s="226"/>
      <c r="ED61" s="226"/>
      <c r="EE61" s="226"/>
      <c r="EF61" s="226"/>
      <c r="EG61" s="226"/>
      <c r="EH61" s="226"/>
      <c r="EI61" s="226"/>
      <c r="EJ61" s="226"/>
      <c r="EK61" s="226"/>
      <c r="EL61" s="226"/>
      <c r="EM61" s="226"/>
      <c r="EN61" s="226"/>
      <c r="EO61" s="226"/>
      <c r="EP61" s="226"/>
      <c r="EQ61" s="226"/>
      <c r="ER61" s="226"/>
      <c r="ES61" s="226"/>
      <c r="ET61" s="226"/>
      <c r="EU61" s="226"/>
      <c r="EV61" s="226"/>
      <c r="EW61" s="226"/>
      <c r="EX61" s="226"/>
      <c r="EY61" s="226"/>
      <c r="EZ61" s="226"/>
      <c r="FA61" s="226"/>
      <c r="FB61" s="226"/>
      <c r="FC61" s="226"/>
      <c r="FD61" s="226"/>
      <c r="FE61" s="226"/>
      <c r="FF61" s="226"/>
      <c r="FG61" s="226"/>
      <c r="FH61" s="226"/>
      <c r="FI61" s="226"/>
      <c r="FJ61" s="226"/>
      <c r="FK61" s="226"/>
      <c r="FL61" s="226"/>
      <c r="FM61" s="226"/>
      <c r="FN61" s="226"/>
      <c r="FO61" s="226"/>
      <c r="FP61" s="226"/>
      <c r="FQ61" s="226"/>
      <c r="FR61" s="226"/>
      <c r="FS61" s="226"/>
      <c r="FT61" s="226"/>
      <c r="FU61" s="226"/>
      <c r="FV61" s="226"/>
      <c r="FW61" s="226"/>
      <c r="FX61" s="226"/>
      <c r="FY61" s="226"/>
      <c r="FZ61" s="226"/>
      <c r="GA61" s="226"/>
      <c r="GB61" s="226"/>
      <c r="GC61" s="226"/>
      <c r="GD61" s="226"/>
      <c r="GE61" s="226"/>
      <c r="GF61" s="226"/>
      <c r="GG61" s="226"/>
      <c r="GH61" s="226"/>
      <c r="GI61" s="226"/>
      <c r="GJ61" s="226"/>
      <c r="GK61" s="226"/>
      <c r="GL61" s="226"/>
      <c r="GM61" s="226"/>
      <c r="GN61" s="226"/>
      <c r="GO61" s="226"/>
      <c r="GP61" s="226"/>
      <c r="GQ61" s="226"/>
      <c r="GR61" s="226"/>
      <c r="GS61" s="226"/>
      <c r="GT61" s="226"/>
      <c r="GU61" s="226"/>
      <c r="GV61" s="226"/>
      <c r="GW61" s="226"/>
      <c r="GX61" s="226"/>
      <c r="GY61" s="226"/>
      <c r="GZ61" s="226"/>
      <c r="HA61" s="226"/>
      <c r="HB61" s="226"/>
      <c r="HC61" s="226"/>
      <c r="HD61" s="226"/>
      <c r="HE61" s="226"/>
      <c r="HF61" s="226"/>
      <c r="HG61" s="226"/>
      <c r="HH61" s="226"/>
      <c r="HI61" s="226"/>
      <c r="HJ61" s="226"/>
      <c r="HK61" s="226"/>
      <c r="HL61" s="226"/>
      <c r="HM61" s="226"/>
      <c r="HN61" s="226"/>
      <c r="HO61" s="226"/>
      <c r="HP61" s="226"/>
      <c r="HQ61" s="226"/>
      <c r="HR61" s="226"/>
      <c r="HS61" s="226"/>
      <c r="HT61" s="226"/>
      <c r="HU61" s="226"/>
      <c r="HV61" s="226"/>
      <c r="HW61" s="226"/>
      <c r="HX61" s="226"/>
      <c r="HY61" s="226"/>
      <c r="HZ61" s="226"/>
      <c r="IA61" s="226"/>
      <c r="IB61" s="226"/>
      <c r="IC61" s="226"/>
      <c r="ID61" s="226"/>
      <c r="IE61" s="226"/>
      <c r="IF61" s="299"/>
      <c r="IG61" s="299"/>
      <c r="IH61" s="299"/>
      <c r="II61" s="299"/>
      <c r="IJ61" s="299"/>
      <c r="IK61" s="299"/>
      <c r="IL61" s="299"/>
      <c r="IM61" s="299"/>
    </row>
    <row r="62" ht="18" customHeight="1" spans="1:247">
      <c r="A62" s="127"/>
      <c r="B62" s="127"/>
      <c r="C62" s="256" t="s">
        <v>75</v>
      </c>
      <c r="D62" s="282">
        <v>117.819</v>
      </c>
      <c r="E62" s="280"/>
      <c r="F62" s="282"/>
      <c r="G62" s="280"/>
      <c r="H62" s="256"/>
      <c r="I62" s="282">
        <f>'平衡表（全厂）'!F64</f>
        <v>117.819</v>
      </c>
      <c r="J62" s="291">
        <f t="shared" si="7"/>
        <v>0</v>
      </c>
      <c r="K62" s="297"/>
      <c r="L62" s="226"/>
      <c r="M62" s="16"/>
      <c r="N62" s="1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226"/>
      <c r="BN62" s="226"/>
      <c r="BO62" s="226"/>
      <c r="BP62" s="226"/>
      <c r="BQ62" s="226"/>
      <c r="BR62" s="226"/>
      <c r="BS62" s="226"/>
      <c r="BT62" s="226"/>
      <c r="BU62" s="226"/>
      <c r="BV62" s="226"/>
      <c r="BW62" s="226"/>
      <c r="BX62" s="226"/>
      <c r="BY62" s="226"/>
      <c r="BZ62" s="226"/>
      <c r="CA62" s="226"/>
      <c r="CB62" s="226"/>
      <c r="CC62" s="226"/>
      <c r="CD62" s="226"/>
      <c r="CE62" s="226"/>
      <c r="CF62" s="226"/>
      <c r="CG62" s="226"/>
      <c r="CH62" s="226"/>
      <c r="CI62" s="226"/>
      <c r="CJ62" s="226"/>
      <c r="CK62" s="226"/>
      <c r="CL62" s="226"/>
      <c r="CM62" s="226"/>
      <c r="CN62" s="226"/>
      <c r="CO62" s="226"/>
      <c r="CP62" s="226"/>
      <c r="CQ62" s="226"/>
      <c r="CR62" s="226"/>
      <c r="CS62" s="226"/>
      <c r="CT62" s="226"/>
      <c r="CU62" s="226"/>
      <c r="CV62" s="226"/>
      <c r="CW62" s="226"/>
      <c r="CX62" s="226"/>
      <c r="CY62" s="226"/>
      <c r="CZ62" s="226"/>
      <c r="DA62" s="226"/>
      <c r="DB62" s="226"/>
      <c r="DC62" s="226"/>
      <c r="DD62" s="226"/>
      <c r="DE62" s="226"/>
      <c r="DF62" s="226"/>
      <c r="DG62" s="226"/>
      <c r="DH62" s="226"/>
      <c r="DI62" s="226"/>
      <c r="DJ62" s="226"/>
      <c r="DK62" s="226"/>
      <c r="DL62" s="226"/>
      <c r="DM62" s="226"/>
      <c r="DN62" s="226"/>
      <c r="DO62" s="226"/>
      <c r="DP62" s="226"/>
      <c r="DQ62" s="226"/>
      <c r="DR62" s="226"/>
      <c r="DS62" s="226"/>
      <c r="DT62" s="226"/>
      <c r="DU62" s="226"/>
      <c r="DV62" s="226"/>
      <c r="DW62" s="226"/>
      <c r="DX62" s="226"/>
      <c r="DY62" s="226"/>
      <c r="DZ62" s="226"/>
      <c r="EA62" s="226"/>
      <c r="EB62" s="226"/>
      <c r="EC62" s="226"/>
      <c r="ED62" s="226"/>
      <c r="EE62" s="226"/>
      <c r="EF62" s="226"/>
      <c r="EG62" s="226"/>
      <c r="EH62" s="226"/>
      <c r="EI62" s="226"/>
      <c r="EJ62" s="226"/>
      <c r="EK62" s="226"/>
      <c r="EL62" s="226"/>
      <c r="EM62" s="226"/>
      <c r="EN62" s="226"/>
      <c r="EO62" s="226"/>
      <c r="EP62" s="226"/>
      <c r="EQ62" s="226"/>
      <c r="ER62" s="226"/>
      <c r="ES62" s="226"/>
      <c r="ET62" s="226"/>
      <c r="EU62" s="226"/>
      <c r="EV62" s="226"/>
      <c r="EW62" s="226"/>
      <c r="EX62" s="226"/>
      <c r="EY62" s="226"/>
      <c r="EZ62" s="226"/>
      <c r="FA62" s="226"/>
      <c r="FB62" s="226"/>
      <c r="FC62" s="226"/>
      <c r="FD62" s="226"/>
      <c r="FE62" s="226"/>
      <c r="FF62" s="226"/>
      <c r="FG62" s="226"/>
      <c r="FH62" s="226"/>
      <c r="FI62" s="226"/>
      <c r="FJ62" s="226"/>
      <c r="FK62" s="226"/>
      <c r="FL62" s="226"/>
      <c r="FM62" s="226"/>
      <c r="FN62" s="226"/>
      <c r="FO62" s="226"/>
      <c r="FP62" s="226"/>
      <c r="FQ62" s="226"/>
      <c r="FR62" s="226"/>
      <c r="FS62" s="226"/>
      <c r="FT62" s="226"/>
      <c r="FU62" s="226"/>
      <c r="FV62" s="226"/>
      <c r="FW62" s="226"/>
      <c r="FX62" s="226"/>
      <c r="FY62" s="226"/>
      <c r="FZ62" s="226"/>
      <c r="GA62" s="226"/>
      <c r="GB62" s="226"/>
      <c r="GC62" s="226"/>
      <c r="GD62" s="226"/>
      <c r="GE62" s="226"/>
      <c r="GF62" s="226"/>
      <c r="GG62" s="226"/>
      <c r="GH62" s="226"/>
      <c r="GI62" s="226"/>
      <c r="GJ62" s="226"/>
      <c r="GK62" s="226"/>
      <c r="GL62" s="226"/>
      <c r="GM62" s="226"/>
      <c r="GN62" s="226"/>
      <c r="GO62" s="226"/>
      <c r="GP62" s="226"/>
      <c r="GQ62" s="226"/>
      <c r="GR62" s="226"/>
      <c r="GS62" s="226"/>
      <c r="GT62" s="226"/>
      <c r="GU62" s="226"/>
      <c r="GV62" s="226"/>
      <c r="GW62" s="226"/>
      <c r="GX62" s="226"/>
      <c r="GY62" s="226"/>
      <c r="GZ62" s="226"/>
      <c r="HA62" s="226"/>
      <c r="HB62" s="226"/>
      <c r="HC62" s="226"/>
      <c r="HD62" s="226"/>
      <c r="HE62" s="226"/>
      <c r="HF62" s="226"/>
      <c r="HG62" s="226"/>
      <c r="HH62" s="226"/>
      <c r="HI62" s="226"/>
      <c r="HJ62" s="226"/>
      <c r="HK62" s="226"/>
      <c r="HL62" s="226"/>
      <c r="HM62" s="226"/>
      <c r="HN62" s="226"/>
      <c r="HO62" s="226"/>
      <c r="HP62" s="226"/>
      <c r="HQ62" s="226"/>
      <c r="HR62" s="226"/>
      <c r="HS62" s="226"/>
      <c r="HT62" s="226"/>
      <c r="HU62" s="226"/>
      <c r="HV62" s="226"/>
      <c r="HW62" s="226"/>
      <c r="HX62" s="226"/>
      <c r="HY62" s="226"/>
      <c r="HZ62" s="226"/>
      <c r="IA62" s="226"/>
      <c r="IB62" s="226"/>
      <c r="IC62" s="226"/>
      <c r="ID62" s="226"/>
      <c r="IE62" s="226"/>
      <c r="IF62" s="299"/>
      <c r="IG62" s="299"/>
      <c r="IH62" s="299"/>
      <c r="II62" s="299"/>
      <c r="IJ62" s="299"/>
      <c r="IK62" s="299"/>
      <c r="IL62" s="299"/>
      <c r="IM62" s="299"/>
    </row>
    <row r="63" ht="18" customHeight="1" spans="1:247">
      <c r="A63" s="127"/>
      <c r="B63" s="127"/>
      <c r="C63" s="281" t="s">
        <v>312</v>
      </c>
      <c r="D63" s="281">
        <v>22281.48</v>
      </c>
      <c r="E63" s="280"/>
      <c r="F63" s="282">
        <f>重要物料收拨结存!G28</f>
        <v>11366.48</v>
      </c>
      <c r="G63" s="280">
        <f>-重要物料收拨结存!L28</f>
        <v>-15007.24</v>
      </c>
      <c r="H63" s="94">
        <f t="shared" ref="H63:H67" si="8">D63+E63+F63+G63-I63</f>
        <v>0</v>
      </c>
      <c r="I63" s="282">
        <f>'平衡表（全厂）'!D66</f>
        <v>18640.72</v>
      </c>
      <c r="J63" s="295">
        <f t="shared" ref="J63:J69" si="9">I63-(D63+E63+F63+G63-H63)</f>
        <v>0</v>
      </c>
      <c r="K63" s="297"/>
      <c r="L63" s="226"/>
      <c r="M63" s="16"/>
      <c r="N63" s="1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226"/>
      <c r="BN63" s="226"/>
      <c r="BO63" s="226"/>
      <c r="BP63" s="226"/>
      <c r="BQ63" s="226"/>
      <c r="BR63" s="226"/>
      <c r="BS63" s="226"/>
      <c r="BT63" s="226"/>
      <c r="BU63" s="226"/>
      <c r="BV63" s="226"/>
      <c r="BW63" s="226"/>
      <c r="BX63" s="226"/>
      <c r="BY63" s="226"/>
      <c r="BZ63" s="226"/>
      <c r="CA63" s="226"/>
      <c r="CB63" s="226"/>
      <c r="CC63" s="226"/>
      <c r="CD63" s="226"/>
      <c r="CE63" s="226"/>
      <c r="CF63" s="226"/>
      <c r="CG63" s="226"/>
      <c r="CH63" s="226"/>
      <c r="CI63" s="226"/>
      <c r="CJ63" s="226"/>
      <c r="CK63" s="226"/>
      <c r="CL63" s="226"/>
      <c r="CM63" s="226"/>
      <c r="CN63" s="226"/>
      <c r="CO63" s="226"/>
      <c r="CP63" s="226"/>
      <c r="CQ63" s="226"/>
      <c r="CR63" s="226"/>
      <c r="CS63" s="226"/>
      <c r="CT63" s="226"/>
      <c r="CU63" s="226"/>
      <c r="CV63" s="226"/>
      <c r="CW63" s="226"/>
      <c r="CX63" s="226"/>
      <c r="CY63" s="226"/>
      <c r="CZ63" s="226"/>
      <c r="DA63" s="226"/>
      <c r="DB63" s="226"/>
      <c r="DC63" s="226"/>
      <c r="DD63" s="226"/>
      <c r="DE63" s="226"/>
      <c r="DF63" s="226"/>
      <c r="DG63" s="226"/>
      <c r="DH63" s="226"/>
      <c r="DI63" s="226"/>
      <c r="DJ63" s="226"/>
      <c r="DK63" s="226"/>
      <c r="DL63" s="226"/>
      <c r="DM63" s="226"/>
      <c r="DN63" s="226"/>
      <c r="DO63" s="226"/>
      <c r="DP63" s="226"/>
      <c r="DQ63" s="226"/>
      <c r="DR63" s="226"/>
      <c r="DS63" s="226"/>
      <c r="DT63" s="226"/>
      <c r="DU63" s="226"/>
      <c r="DV63" s="226"/>
      <c r="DW63" s="226"/>
      <c r="DX63" s="226"/>
      <c r="DY63" s="226"/>
      <c r="DZ63" s="226"/>
      <c r="EA63" s="226"/>
      <c r="EB63" s="226"/>
      <c r="EC63" s="226"/>
      <c r="ED63" s="226"/>
      <c r="EE63" s="226"/>
      <c r="EF63" s="226"/>
      <c r="EG63" s="226"/>
      <c r="EH63" s="226"/>
      <c r="EI63" s="226"/>
      <c r="EJ63" s="226"/>
      <c r="EK63" s="226"/>
      <c r="EL63" s="226"/>
      <c r="EM63" s="226"/>
      <c r="EN63" s="226"/>
      <c r="EO63" s="226"/>
      <c r="EP63" s="226"/>
      <c r="EQ63" s="226"/>
      <c r="ER63" s="226"/>
      <c r="ES63" s="226"/>
      <c r="ET63" s="226"/>
      <c r="EU63" s="226"/>
      <c r="EV63" s="226"/>
      <c r="EW63" s="226"/>
      <c r="EX63" s="226"/>
      <c r="EY63" s="226"/>
      <c r="EZ63" s="226"/>
      <c r="FA63" s="226"/>
      <c r="FB63" s="226"/>
      <c r="FC63" s="226"/>
      <c r="FD63" s="226"/>
      <c r="FE63" s="226"/>
      <c r="FF63" s="226"/>
      <c r="FG63" s="226"/>
      <c r="FH63" s="226"/>
      <c r="FI63" s="226"/>
      <c r="FJ63" s="226"/>
      <c r="FK63" s="226"/>
      <c r="FL63" s="226"/>
      <c r="FM63" s="226"/>
      <c r="FN63" s="226"/>
      <c r="FO63" s="226"/>
      <c r="FP63" s="226"/>
      <c r="FQ63" s="226"/>
      <c r="FR63" s="226"/>
      <c r="FS63" s="226"/>
      <c r="FT63" s="226"/>
      <c r="FU63" s="226"/>
      <c r="FV63" s="226"/>
      <c r="FW63" s="226"/>
      <c r="FX63" s="226"/>
      <c r="FY63" s="226"/>
      <c r="FZ63" s="226"/>
      <c r="GA63" s="226"/>
      <c r="GB63" s="226"/>
      <c r="GC63" s="226"/>
      <c r="GD63" s="226"/>
      <c r="GE63" s="226"/>
      <c r="GF63" s="226"/>
      <c r="GG63" s="226"/>
      <c r="GH63" s="226"/>
      <c r="GI63" s="226"/>
      <c r="GJ63" s="226"/>
      <c r="GK63" s="226"/>
      <c r="GL63" s="226"/>
      <c r="GM63" s="226"/>
      <c r="GN63" s="226"/>
      <c r="GO63" s="226"/>
      <c r="GP63" s="226"/>
      <c r="GQ63" s="226"/>
      <c r="GR63" s="226"/>
      <c r="GS63" s="226"/>
      <c r="GT63" s="226"/>
      <c r="GU63" s="226"/>
      <c r="GV63" s="226"/>
      <c r="GW63" s="226"/>
      <c r="GX63" s="226"/>
      <c r="GY63" s="226"/>
      <c r="GZ63" s="226"/>
      <c r="HA63" s="226"/>
      <c r="HB63" s="226"/>
      <c r="HC63" s="226"/>
      <c r="HD63" s="226"/>
      <c r="HE63" s="226"/>
      <c r="HF63" s="226"/>
      <c r="HG63" s="226"/>
      <c r="HH63" s="226"/>
      <c r="HI63" s="226"/>
      <c r="HJ63" s="226"/>
      <c r="HK63" s="226"/>
      <c r="HL63" s="226"/>
      <c r="HM63" s="226"/>
      <c r="HN63" s="226"/>
      <c r="HO63" s="226"/>
      <c r="HP63" s="226"/>
      <c r="HQ63" s="226"/>
      <c r="HR63" s="226"/>
      <c r="HS63" s="226"/>
      <c r="HT63" s="226"/>
      <c r="HU63" s="226"/>
      <c r="HV63" s="226"/>
      <c r="HW63" s="226"/>
      <c r="HX63" s="226"/>
      <c r="HY63" s="226"/>
      <c r="HZ63" s="226"/>
      <c r="IA63" s="226"/>
      <c r="IB63" s="226"/>
      <c r="IC63" s="226"/>
      <c r="ID63" s="226"/>
      <c r="IE63" s="226"/>
      <c r="IF63" s="299"/>
      <c r="IG63" s="299"/>
      <c r="IH63" s="299"/>
      <c r="II63" s="299"/>
      <c r="IJ63" s="299"/>
      <c r="IK63" s="299"/>
      <c r="IL63" s="299"/>
      <c r="IM63" s="299"/>
    </row>
    <row r="64" ht="18" customHeight="1" spans="1:247">
      <c r="A64" s="127"/>
      <c r="B64" s="127"/>
      <c r="C64" s="281" t="s">
        <v>313</v>
      </c>
      <c r="D64" s="281">
        <v>20949.44</v>
      </c>
      <c r="E64" s="280"/>
      <c r="F64" s="282">
        <f>重要物料收拨结存!G29</f>
        <v>47597.42</v>
      </c>
      <c r="G64" s="280">
        <f>-重要物料收拨结存!L29</f>
        <v>-44982.14</v>
      </c>
      <c r="H64" s="94">
        <f t="shared" si="8"/>
        <v>0</v>
      </c>
      <c r="I64" s="282">
        <f>'平衡表（全厂）'!D67</f>
        <v>23564.72</v>
      </c>
      <c r="J64" s="295">
        <f t="shared" si="9"/>
        <v>0</v>
      </c>
      <c r="K64" s="297"/>
      <c r="L64" s="226"/>
      <c r="M64" s="16"/>
      <c r="N64" s="1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226"/>
      <c r="BN64" s="226"/>
      <c r="BO64" s="226"/>
      <c r="BP64" s="226"/>
      <c r="BQ64" s="226"/>
      <c r="BR64" s="226"/>
      <c r="BS64" s="226"/>
      <c r="BT64" s="226"/>
      <c r="BU64" s="226"/>
      <c r="BV64" s="226"/>
      <c r="BW64" s="226"/>
      <c r="BX64" s="226"/>
      <c r="BY64" s="226"/>
      <c r="BZ64" s="226"/>
      <c r="CA64" s="226"/>
      <c r="CB64" s="226"/>
      <c r="CC64" s="226"/>
      <c r="CD64" s="226"/>
      <c r="CE64" s="226"/>
      <c r="CF64" s="226"/>
      <c r="CG64" s="226"/>
      <c r="CH64" s="226"/>
      <c r="CI64" s="226"/>
      <c r="CJ64" s="226"/>
      <c r="CK64" s="226"/>
      <c r="CL64" s="226"/>
      <c r="CM64" s="226"/>
      <c r="CN64" s="226"/>
      <c r="CO64" s="226"/>
      <c r="CP64" s="226"/>
      <c r="CQ64" s="226"/>
      <c r="CR64" s="226"/>
      <c r="CS64" s="226"/>
      <c r="CT64" s="226"/>
      <c r="CU64" s="226"/>
      <c r="CV64" s="226"/>
      <c r="CW64" s="226"/>
      <c r="CX64" s="226"/>
      <c r="CY64" s="226"/>
      <c r="CZ64" s="226"/>
      <c r="DA64" s="226"/>
      <c r="DB64" s="226"/>
      <c r="DC64" s="226"/>
      <c r="DD64" s="226"/>
      <c r="DE64" s="226"/>
      <c r="DF64" s="226"/>
      <c r="DG64" s="226"/>
      <c r="DH64" s="226"/>
      <c r="DI64" s="226"/>
      <c r="DJ64" s="226"/>
      <c r="DK64" s="226"/>
      <c r="DL64" s="226"/>
      <c r="DM64" s="226"/>
      <c r="DN64" s="226"/>
      <c r="DO64" s="226"/>
      <c r="DP64" s="226"/>
      <c r="DQ64" s="226"/>
      <c r="DR64" s="226"/>
      <c r="DS64" s="226"/>
      <c r="DT64" s="226"/>
      <c r="DU64" s="226"/>
      <c r="DV64" s="226"/>
      <c r="DW64" s="226"/>
      <c r="DX64" s="226"/>
      <c r="DY64" s="226"/>
      <c r="DZ64" s="226"/>
      <c r="EA64" s="226"/>
      <c r="EB64" s="226"/>
      <c r="EC64" s="226"/>
      <c r="ED64" s="226"/>
      <c r="EE64" s="226"/>
      <c r="EF64" s="226"/>
      <c r="EG64" s="226"/>
      <c r="EH64" s="226"/>
      <c r="EI64" s="226"/>
      <c r="EJ64" s="226"/>
      <c r="EK64" s="226"/>
      <c r="EL64" s="226"/>
      <c r="EM64" s="226"/>
      <c r="EN64" s="226"/>
      <c r="EO64" s="226"/>
      <c r="EP64" s="226"/>
      <c r="EQ64" s="226"/>
      <c r="ER64" s="226"/>
      <c r="ES64" s="226"/>
      <c r="ET64" s="226"/>
      <c r="EU64" s="226"/>
      <c r="EV64" s="226"/>
      <c r="EW64" s="226"/>
      <c r="EX64" s="226"/>
      <c r="EY64" s="226"/>
      <c r="EZ64" s="226"/>
      <c r="FA64" s="226"/>
      <c r="FB64" s="226"/>
      <c r="FC64" s="226"/>
      <c r="FD64" s="226"/>
      <c r="FE64" s="226"/>
      <c r="FF64" s="226"/>
      <c r="FG64" s="226"/>
      <c r="FH64" s="226"/>
      <c r="FI64" s="226"/>
      <c r="FJ64" s="226"/>
      <c r="FK64" s="226"/>
      <c r="FL64" s="226"/>
      <c r="FM64" s="226"/>
      <c r="FN64" s="226"/>
      <c r="FO64" s="226"/>
      <c r="FP64" s="226"/>
      <c r="FQ64" s="226"/>
      <c r="FR64" s="226"/>
      <c r="FS64" s="226"/>
      <c r="FT64" s="226"/>
      <c r="FU64" s="226"/>
      <c r="FV64" s="226"/>
      <c r="FW64" s="226"/>
      <c r="FX64" s="226"/>
      <c r="FY64" s="226"/>
      <c r="FZ64" s="226"/>
      <c r="GA64" s="226"/>
      <c r="GB64" s="226"/>
      <c r="GC64" s="226"/>
      <c r="GD64" s="226"/>
      <c r="GE64" s="226"/>
      <c r="GF64" s="226"/>
      <c r="GG64" s="226"/>
      <c r="GH64" s="226"/>
      <c r="GI64" s="226"/>
      <c r="GJ64" s="226"/>
      <c r="GK64" s="226"/>
      <c r="GL64" s="226"/>
      <c r="GM64" s="226"/>
      <c r="GN64" s="226"/>
      <c r="GO64" s="226"/>
      <c r="GP64" s="226"/>
      <c r="GQ64" s="226"/>
      <c r="GR64" s="226"/>
      <c r="GS64" s="226"/>
      <c r="GT64" s="226"/>
      <c r="GU64" s="226"/>
      <c r="GV64" s="226"/>
      <c r="GW64" s="226"/>
      <c r="GX64" s="226"/>
      <c r="GY64" s="226"/>
      <c r="GZ64" s="226"/>
      <c r="HA64" s="226"/>
      <c r="HB64" s="226"/>
      <c r="HC64" s="226"/>
      <c r="HD64" s="226"/>
      <c r="HE64" s="226"/>
      <c r="HF64" s="226"/>
      <c r="HG64" s="226"/>
      <c r="HH64" s="226"/>
      <c r="HI64" s="226"/>
      <c r="HJ64" s="226"/>
      <c r="HK64" s="226"/>
      <c r="HL64" s="226"/>
      <c r="HM64" s="226"/>
      <c r="HN64" s="226"/>
      <c r="HO64" s="226"/>
      <c r="HP64" s="226"/>
      <c r="HQ64" s="226"/>
      <c r="HR64" s="226"/>
      <c r="HS64" s="226"/>
      <c r="HT64" s="226"/>
      <c r="HU64" s="226"/>
      <c r="HV64" s="226"/>
      <c r="HW64" s="226"/>
      <c r="HX64" s="226"/>
      <c r="HY64" s="226"/>
      <c r="HZ64" s="226"/>
      <c r="IA64" s="226"/>
      <c r="IB64" s="226"/>
      <c r="IC64" s="226"/>
      <c r="ID64" s="226"/>
      <c r="IE64" s="226"/>
      <c r="IF64" s="299"/>
      <c r="IG64" s="299"/>
      <c r="IH64" s="299"/>
      <c r="II64" s="299"/>
      <c r="IJ64" s="299"/>
      <c r="IK64" s="299"/>
      <c r="IL64" s="299"/>
      <c r="IM64" s="299"/>
    </row>
    <row r="65" ht="18" customHeight="1" spans="1:247">
      <c r="A65" s="127"/>
      <c r="B65" s="127"/>
      <c r="C65" s="281" t="s">
        <v>314</v>
      </c>
      <c r="D65" s="281">
        <v>412.33</v>
      </c>
      <c r="E65" s="280"/>
      <c r="F65" s="281">
        <f>产品消耗盘存表!D10</f>
        <v>916.57</v>
      </c>
      <c r="G65" s="280">
        <f>-产品消耗盘存表!E10</f>
        <v>-1138.9</v>
      </c>
      <c r="H65" s="94">
        <v>0</v>
      </c>
      <c r="I65" s="282">
        <f>D65+E65+F65+G65-H65</f>
        <v>190</v>
      </c>
      <c r="J65" s="291">
        <f t="shared" si="9"/>
        <v>0</v>
      </c>
      <c r="K65" s="297"/>
      <c r="L65" s="226"/>
      <c r="M65" s="16"/>
      <c r="N65" s="1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226"/>
      <c r="BN65" s="226"/>
      <c r="BO65" s="226"/>
      <c r="BP65" s="226"/>
      <c r="BQ65" s="226"/>
      <c r="BR65" s="226"/>
      <c r="BS65" s="226"/>
      <c r="BT65" s="226"/>
      <c r="BU65" s="226"/>
      <c r="BV65" s="226"/>
      <c r="BW65" s="226"/>
      <c r="BX65" s="226"/>
      <c r="BY65" s="226"/>
      <c r="BZ65" s="226"/>
      <c r="CA65" s="226"/>
      <c r="CB65" s="226"/>
      <c r="CC65" s="226"/>
      <c r="CD65" s="226"/>
      <c r="CE65" s="226"/>
      <c r="CF65" s="226"/>
      <c r="CG65" s="226"/>
      <c r="CH65" s="226"/>
      <c r="CI65" s="226"/>
      <c r="CJ65" s="226"/>
      <c r="CK65" s="226"/>
      <c r="CL65" s="226"/>
      <c r="CM65" s="226"/>
      <c r="CN65" s="226"/>
      <c r="CO65" s="226"/>
      <c r="CP65" s="226"/>
      <c r="CQ65" s="226"/>
      <c r="CR65" s="226"/>
      <c r="CS65" s="226"/>
      <c r="CT65" s="226"/>
      <c r="CU65" s="226"/>
      <c r="CV65" s="226"/>
      <c r="CW65" s="226"/>
      <c r="CX65" s="226"/>
      <c r="CY65" s="226"/>
      <c r="CZ65" s="226"/>
      <c r="DA65" s="226"/>
      <c r="DB65" s="226"/>
      <c r="DC65" s="226"/>
      <c r="DD65" s="226"/>
      <c r="DE65" s="226"/>
      <c r="DF65" s="226"/>
      <c r="DG65" s="226"/>
      <c r="DH65" s="226"/>
      <c r="DI65" s="226"/>
      <c r="DJ65" s="226"/>
      <c r="DK65" s="226"/>
      <c r="DL65" s="226"/>
      <c r="DM65" s="226"/>
      <c r="DN65" s="226"/>
      <c r="DO65" s="226"/>
      <c r="DP65" s="226"/>
      <c r="DQ65" s="226"/>
      <c r="DR65" s="226"/>
      <c r="DS65" s="226"/>
      <c r="DT65" s="226"/>
      <c r="DU65" s="226"/>
      <c r="DV65" s="226"/>
      <c r="DW65" s="226"/>
      <c r="DX65" s="226"/>
      <c r="DY65" s="226"/>
      <c r="DZ65" s="226"/>
      <c r="EA65" s="226"/>
      <c r="EB65" s="226"/>
      <c r="EC65" s="226"/>
      <c r="ED65" s="226"/>
      <c r="EE65" s="226"/>
      <c r="EF65" s="226"/>
      <c r="EG65" s="226"/>
      <c r="EH65" s="226"/>
      <c r="EI65" s="226"/>
      <c r="EJ65" s="226"/>
      <c r="EK65" s="226"/>
      <c r="EL65" s="226"/>
      <c r="EM65" s="226"/>
      <c r="EN65" s="226"/>
      <c r="EO65" s="226"/>
      <c r="EP65" s="226"/>
      <c r="EQ65" s="226"/>
      <c r="ER65" s="226"/>
      <c r="ES65" s="226"/>
      <c r="ET65" s="226"/>
      <c r="EU65" s="226"/>
      <c r="EV65" s="226"/>
      <c r="EW65" s="226"/>
      <c r="EX65" s="226"/>
      <c r="EY65" s="226"/>
      <c r="EZ65" s="226"/>
      <c r="FA65" s="226"/>
      <c r="FB65" s="226"/>
      <c r="FC65" s="226"/>
      <c r="FD65" s="226"/>
      <c r="FE65" s="226"/>
      <c r="FF65" s="226"/>
      <c r="FG65" s="226"/>
      <c r="FH65" s="226"/>
      <c r="FI65" s="226"/>
      <c r="FJ65" s="226"/>
      <c r="FK65" s="226"/>
      <c r="FL65" s="226"/>
      <c r="FM65" s="226"/>
      <c r="FN65" s="226"/>
      <c r="FO65" s="226"/>
      <c r="FP65" s="226"/>
      <c r="FQ65" s="226"/>
      <c r="FR65" s="226"/>
      <c r="FS65" s="226"/>
      <c r="FT65" s="226"/>
      <c r="FU65" s="226"/>
      <c r="FV65" s="226"/>
      <c r="FW65" s="226"/>
      <c r="FX65" s="226"/>
      <c r="FY65" s="226"/>
      <c r="FZ65" s="226"/>
      <c r="GA65" s="226"/>
      <c r="GB65" s="226"/>
      <c r="GC65" s="226"/>
      <c r="GD65" s="226"/>
      <c r="GE65" s="226"/>
      <c r="GF65" s="226"/>
      <c r="GG65" s="226"/>
      <c r="GH65" s="226"/>
      <c r="GI65" s="226"/>
      <c r="GJ65" s="226"/>
      <c r="GK65" s="226"/>
      <c r="GL65" s="226"/>
      <c r="GM65" s="226"/>
      <c r="GN65" s="226"/>
      <c r="GO65" s="226"/>
      <c r="GP65" s="226"/>
      <c r="GQ65" s="226"/>
      <c r="GR65" s="226"/>
      <c r="GS65" s="226"/>
      <c r="GT65" s="226"/>
      <c r="GU65" s="226"/>
      <c r="GV65" s="226"/>
      <c r="GW65" s="226"/>
      <c r="GX65" s="226"/>
      <c r="GY65" s="226"/>
      <c r="GZ65" s="226"/>
      <c r="HA65" s="226"/>
      <c r="HB65" s="226"/>
      <c r="HC65" s="226"/>
      <c r="HD65" s="226"/>
      <c r="HE65" s="226"/>
      <c r="HF65" s="226"/>
      <c r="HG65" s="226"/>
      <c r="HH65" s="226"/>
      <c r="HI65" s="226"/>
      <c r="HJ65" s="226"/>
      <c r="HK65" s="226"/>
      <c r="HL65" s="226"/>
      <c r="HM65" s="226"/>
      <c r="HN65" s="226"/>
      <c r="HO65" s="226"/>
      <c r="HP65" s="226"/>
      <c r="HQ65" s="226"/>
      <c r="HR65" s="226"/>
      <c r="HS65" s="226"/>
      <c r="HT65" s="226"/>
      <c r="HU65" s="226"/>
      <c r="HV65" s="226"/>
      <c r="HW65" s="226"/>
      <c r="HX65" s="226"/>
      <c r="HY65" s="226"/>
      <c r="HZ65" s="226"/>
      <c r="IA65" s="226"/>
      <c r="IB65" s="226"/>
      <c r="IC65" s="226"/>
      <c r="ID65" s="226"/>
      <c r="IE65" s="226"/>
      <c r="IF65" s="299"/>
      <c r="IG65" s="299"/>
      <c r="IH65" s="299"/>
      <c r="II65" s="299"/>
      <c r="IJ65" s="299"/>
      <c r="IK65" s="299"/>
      <c r="IL65" s="299"/>
      <c r="IM65" s="299"/>
    </row>
    <row r="66" ht="18" customHeight="1" spans="1:247">
      <c r="A66" s="127"/>
      <c r="B66" s="127"/>
      <c r="C66" s="300" t="s">
        <v>298</v>
      </c>
      <c r="D66" s="281">
        <v>838.08</v>
      </c>
      <c r="E66" s="280"/>
      <c r="F66" s="281">
        <f>1200+794.04-838.08</f>
        <v>1155.96</v>
      </c>
      <c r="G66" s="301">
        <v>-794.04</v>
      </c>
      <c r="H66" s="94">
        <f t="shared" si="8"/>
        <v>0</v>
      </c>
      <c r="I66" s="282">
        <f>'平衡表（全厂）'!D65</f>
        <v>1200</v>
      </c>
      <c r="J66" s="295">
        <f t="shared" si="9"/>
        <v>0</v>
      </c>
      <c r="K66" s="297" t="s">
        <v>315</v>
      </c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226"/>
      <c r="BN66" s="226"/>
      <c r="BO66" s="226"/>
      <c r="BP66" s="226"/>
      <c r="BQ66" s="226"/>
      <c r="BR66" s="226"/>
      <c r="BS66" s="226"/>
      <c r="BT66" s="226"/>
      <c r="BU66" s="226"/>
      <c r="BV66" s="226"/>
      <c r="BW66" s="226"/>
      <c r="BX66" s="226"/>
      <c r="BY66" s="226"/>
      <c r="BZ66" s="226"/>
      <c r="CA66" s="226"/>
      <c r="CB66" s="226"/>
      <c r="CC66" s="226"/>
      <c r="CD66" s="226"/>
      <c r="CE66" s="226"/>
      <c r="CF66" s="226"/>
      <c r="CG66" s="226"/>
      <c r="CH66" s="226"/>
      <c r="CI66" s="226"/>
      <c r="CJ66" s="226"/>
      <c r="CK66" s="226"/>
      <c r="CL66" s="226"/>
      <c r="CM66" s="226"/>
      <c r="CN66" s="226"/>
      <c r="CO66" s="226"/>
      <c r="CP66" s="226"/>
      <c r="CQ66" s="226"/>
      <c r="CR66" s="226"/>
      <c r="CS66" s="226"/>
      <c r="CT66" s="226"/>
      <c r="CU66" s="226"/>
      <c r="CV66" s="226"/>
      <c r="CW66" s="226"/>
      <c r="CX66" s="226"/>
      <c r="CY66" s="226"/>
      <c r="CZ66" s="226"/>
      <c r="DA66" s="226"/>
      <c r="DB66" s="226"/>
      <c r="DC66" s="226"/>
      <c r="DD66" s="226"/>
      <c r="DE66" s="226"/>
      <c r="DF66" s="226"/>
      <c r="DG66" s="226"/>
      <c r="DH66" s="226"/>
      <c r="DI66" s="226"/>
      <c r="DJ66" s="226"/>
      <c r="DK66" s="226"/>
      <c r="DL66" s="226"/>
      <c r="DM66" s="226"/>
      <c r="DN66" s="226"/>
      <c r="DO66" s="226"/>
      <c r="DP66" s="226"/>
      <c r="DQ66" s="226"/>
      <c r="DR66" s="226"/>
      <c r="DS66" s="226"/>
      <c r="DT66" s="226"/>
      <c r="DU66" s="226"/>
      <c r="DV66" s="226"/>
      <c r="DW66" s="226"/>
      <c r="DX66" s="226"/>
      <c r="DY66" s="226"/>
      <c r="DZ66" s="226"/>
      <c r="EA66" s="226"/>
      <c r="EB66" s="226"/>
      <c r="EC66" s="226"/>
      <c r="ED66" s="226"/>
      <c r="EE66" s="226"/>
      <c r="EF66" s="226"/>
      <c r="EG66" s="226"/>
      <c r="EH66" s="226"/>
      <c r="EI66" s="226"/>
      <c r="EJ66" s="226"/>
      <c r="EK66" s="226"/>
      <c r="EL66" s="226"/>
      <c r="EM66" s="226"/>
      <c r="EN66" s="226"/>
      <c r="EO66" s="226"/>
      <c r="EP66" s="226"/>
      <c r="EQ66" s="226"/>
      <c r="ER66" s="226"/>
      <c r="ES66" s="226"/>
      <c r="ET66" s="226"/>
      <c r="EU66" s="226"/>
      <c r="EV66" s="226"/>
      <c r="EW66" s="226"/>
      <c r="EX66" s="226"/>
      <c r="EY66" s="226"/>
      <c r="EZ66" s="226"/>
      <c r="FA66" s="226"/>
      <c r="FB66" s="226"/>
      <c r="FC66" s="226"/>
      <c r="FD66" s="226"/>
      <c r="FE66" s="226"/>
      <c r="FF66" s="226"/>
      <c r="FG66" s="226"/>
      <c r="FH66" s="226"/>
      <c r="FI66" s="226"/>
      <c r="FJ66" s="226"/>
      <c r="FK66" s="226"/>
      <c r="FL66" s="226"/>
      <c r="FM66" s="226"/>
      <c r="FN66" s="226"/>
      <c r="FO66" s="226"/>
      <c r="FP66" s="226"/>
      <c r="FQ66" s="226"/>
      <c r="FR66" s="226"/>
      <c r="FS66" s="226"/>
      <c r="FT66" s="226"/>
      <c r="FU66" s="226"/>
      <c r="FV66" s="226"/>
      <c r="FW66" s="226"/>
      <c r="FX66" s="226"/>
      <c r="FY66" s="226"/>
      <c r="FZ66" s="226"/>
      <c r="GA66" s="226"/>
      <c r="GB66" s="226"/>
      <c r="GC66" s="226"/>
      <c r="GD66" s="226"/>
      <c r="GE66" s="226"/>
      <c r="GF66" s="226"/>
      <c r="GG66" s="226"/>
      <c r="GH66" s="226"/>
      <c r="GI66" s="226"/>
      <c r="GJ66" s="226"/>
      <c r="GK66" s="226"/>
      <c r="GL66" s="226"/>
      <c r="GM66" s="226"/>
      <c r="GN66" s="226"/>
      <c r="GO66" s="226"/>
      <c r="GP66" s="226"/>
      <c r="GQ66" s="226"/>
      <c r="GR66" s="226"/>
      <c r="GS66" s="226"/>
      <c r="GT66" s="226"/>
      <c r="GU66" s="226"/>
      <c r="GV66" s="226"/>
      <c r="GW66" s="226"/>
      <c r="GX66" s="226"/>
      <c r="GY66" s="226"/>
      <c r="GZ66" s="226"/>
      <c r="HA66" s="226"/>
      <c r="HB66" s="226"/>
      <c r="HC66" s="226"/>
      <c r="HD66" s="226"/>
      <c r="HE66" s="226"/>
      <c r="HF66" s="226"/>
      <c r="HG66" s="226"/>
      <c r="HH66" s="226"/>
      <c r="HI66" s="226"/>
      <c r="HJ66" s="226"/>
      <c r="HK66" s="226"/>
      <c r="HL66" s="226"/>
      <c r="HM66" s="226"/>
      <c r="HN66" s="226"/>
      <c r="HO66" s="226"/>
      <c r="HP66" s="226"/>
      <c r="HQ66" s="226"/>
      <c r="HR66" s="226"/>
      <c r="HS66" s="226"/>
      <c r="HT66" s="226"/>
      <c r="HU66" s="226"/>
      <c r="HV66" s="226"/>
      <c r="HW66" s="226"/>
      <c r="HX66" s="226"/>
      <c r="HY66" s="226"/>
      <c r="HZ66" s="226"/>
      <c r="IA66" s="226"/>
      <c r="IB66" s="226"/>
      <c r="IC66" s="226"/>
      <c r="ID66" s="226"/>
      <c r="IE66" s="226"/>
      <c r="IF66" s="299"/>
      <c r="IG66" s="299"/>
      <c r="IH66" s="299"/>
      <c r="II66" s="299"/>
      <c r="IJ66" s="299"/>
      <c r="IK66" s="299"/>
      <c r="IL66" s="299"/>
      <c r="IM66" s="299"/>
    </row>
    <row r="67" ht="18" customHeight="1" spans="1:247">
      <c r="A67" s="190"/>
      <c r="B67" s="190"/>
      <c r="C67" s="300" t="s">
        <v>48</v>
      </c>
      <c r="D67" s="281">
        <v>0</v>
      </c>
      <c r="E67" s="280"/>
      <c r="F67" s="281">
        <v>39.32</v>
      </c>
      <c r="G67" s="280">
        <v>-39.32</v>
      </c>
      <c r="H67" s="94">
        <f t="shared" si="8"/>
        <v>0</v>
      </c>
      <c r="I67" s="282">
        <v>0</v>
      </c>
      <c r="J67" s="291">
        <f t="shared" si="9"/>
        <v>0</v>
      </c>
      <c r="K67" s="297" t="s">
        <v>316</v>
      </c>
      <c r="L67" s="302"/>
      <c r="M67" s="302"/>
      <c r="N67" s="302"/>
      <c r="O67" s="302"/>
      <c r="P67" s="302"/>
      <c r="Q67" s="302"/>
      <c r="R67" s="302"/>
      <c r="S67" s="302"/>
      <c r="T67" s="302"/>
      <c r="U67" s="302"/>
      <c r="V67" s="302"/>
      <c r="W67" s="302"/>
      <c r="X67" s="302"/>
      <c r="Y67" s="302"/>
      <c r="Z67" s="302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2"/>
      <c r="AO67" s="302"/>
      <c r="AP67" s="302"/>
      <c r="AQ67" s="302"/>
      <c r="AR67" s="302"/>
      <c r="AS67" s="302"/>
      <c r="AT67" s="302"/>
      <c r="AU67" s="302"/>
      <c r="AV67" s="302"/>
      <c r="AW67" s="302"/>
      <c r="AX67" s="302"/>
      <c r="AY67" s="302"/>
      <c r="AZ67" s="302"/>
      <c r="BA67" s="302"/>
      <c r="BB67" s="302"/>
      <c r="BC67" s="302"/>
      <c r="BD67" s="302"/>
      <c r="BE67" s="302"/>
      <c r="BF67" s="302"/>
      <c r="BG67" s="302"/>
      <c r="BH67" s="302"/>
      <c r="BI67" s="302"/>
      <c r="BJ67" s="302"/>
      <c r="BK67" s="302"/>
      <c r="BL67" s="302"/>
      <c r="BM67" s="302"/>
      <c r="BN67" s="302"/>
      <c r="BO67" s="302"/>
      <c r="BP67" s="302"/>
      <c r="BQ67" s="302"/>
      <c r="BR67" s="302"/>
      <c r="BS67" s="302"/>
      <c r="BT67" s="302"/>
      <c r="BU67" s="302"/>
      <c r="BV67" s="302"/>
      <c r="BW67" s="302"/>
      <c r="BX67" s="302"/>
      <c r="BY67" s="302"/>
      <c r="BZ67" s="302"/>
      <c r="CA67" s="302"/>
      <c r="CB67" s="302"/>
      <c r="CC67" s="302"/>
      <c r="CD67" s="302"/>
      <c r="CE67" s="302"/>
      <c r="CF67" s="302"/>
      <c r="CG67" s="302"/>
      <c r="CH67" s="302"/>
      <c r="CI67" s="302"/>
      <c r="CJ67" s="302"/>
      <c r="CK67" s="302"/>
      <c r="CL67" s="302"/>
      <c r="CM67" s="302"/>
      <c r="CN67" s="302"/>
      <c r="CO67" s="302"/>
      <c r="CP67" s="302"/>
      <c r="CQ67" s="302"/>
      <c r="CR67" s="302"/>
      <c r="CS67" s="302"/>
      <c r="CT67" s="302"/>
      <c r="CU67" s="302"/>
      <c r="CV67" s="302"/>
      <c r="CW67" s="302"/>
      <c r="CX67" s="302"/>
      <c r="CY67" s="302"/>
      <c r="CZ67" s="302"/>
      <c r="DA67" s="302"/>
      <c r="DB67" s="302"/>
      <c r="DC67" s="302"/>
      <c r="DD67" s="302"/>
      <c r="DE67" s="302"/>
      <c r="DF67" s="302"/>
      <c r="DG67" s="302"/>
      <c r="DH67" s="302"/>
      <c r="DI67" s="302"/>
      <c r="DJ67" s="302"/>
      <c r="DK67" s="302"/>
      <c r="DL67" s="302"/>
      <c r="DM67" s="302"/>
      <c r="DN67" s="302"/>
      <c r="DO67" s="302"/>
      <c r="DP67" s="302"/>
      <c r="DQ67" s="302"/>
      <c r="DR67" s="302"/>
      <c r="DS67" s="302"/>
      <c r="DT67" s="302"/>
      <c r="DU67" s="302"/>
      <c r="DV67" s="302"/>
      <c r="DW67" s="302"/>
      <c r="DX67" s="302"/>
      <c r="DY67" s="302"/>
      <c r="DZ67" s="302"/>
      <c r="EA67" s="302"/>
      <c r="EB67" s="302"/>
      <c r="EC67" s="302"/>
      <c r="ED67" s="302"/>
      <c r="EE67" s="302"/>
      <c r="EF67" s="302"/>
      <c r="EG67" s="302"/>
      <c r="EH67" s="302"/>
      <c r="EI67" s="302"/>
      <c r="EJ67" s="302"/>
      <c r="EK67" s="302"/>
      <c r="EL67" s="302"/>
      <c r="EM67" s="302"/>
      <c r="EN67" s="302"/>
      <c r="EO67" s="302"/>
      <c r="EP67" s="302"/>
      <c r="EQ67" s="302"/>
      <c r="ER67" s="302"/>
      <c r="ES67" s="302"/>
      <c r="ET67" s="302"/>
      <c r="EU67" s="302"/>
      <c r="EV67" s="302"/>
      <c r="EW67" s="302"/>
      <c r="EX67" s="302"/>
      <c r="EY67" s="302"/>
      <c r="EZ67" s="302"/>
      <c r="FA67" s="302"/>
      <c r="FB67" s="302"/>
      <c r="FC67" s="302"/>
      <c r="FD67" s="302"/>
      <c r="FE67" s="302"/>
      <c r="FF67" s="302"/>
      <c r="FG67" s="302"/>
      <c r="FH67" s="302"/>
      <c r="FI67" s="302"/>
      <c r="FJ67" s="302"/>
      <c r="FK67" s="302"/>
      <c r="FL67" s="302"/>
      <c r="FM67" s="302"/>
      <c r="FN67" s="302"/>
      <c r="FO67" s="302"/>
      <c r="FP67" s="302"/>
      <c r="FQ67" s="302"/>
      <c r="FR67" s="302"/>
      <c r="FS67" s="302"/>
      <c r="FT67" s="302"/>
      <c r="FU67" s="302"/>
      <c r="FV67" s="302"/>
      <c r="FW67" s="302"/>
      <c r="FX67" s="302"/>
      <c r="FY67" s="302"/>
      <c r="FZ67" s="302"/>
      <c r="GA67" s="302"/>
      <c r="GB67" s="302"/>
      <c r="GC67" s="302"/>
      <c r="GD67" s="302"/>
      <c r="GE67" s="302"/>
      <c r="GF67" s="302"/>
      <c r="GG67" s="302"/>
      <c r="GH67" s="302"/>
      <c r="GI67" s="302"/>
      <c r="GJ67" s="302"/>
      <c r="GK67" s="302"/>
      <c r="GL67" s="302"/>
      <c r="GM67" s="302"/>
      <c r="GN67" s="302"/>
      <c r="GO67" s="302"/>
      <c r="GP67" s="302"/>
      <c r="GQ67" s="302"/>
      <c r="GR67" s="302"/>
      <c r="GS67" s="302"/>
      <c r="GT67" s="302"/>
      <c r="GU67" s="302"/>
      <c r="GV67" s="302"/>
      <c r="GW67" s="302"/>
      <c r="GX67" s="302"/>
      <c r="GY67" s="302"/>
      <c r="GZ67" s="302"/>
      <c r="HA67" s="302"/>
      <c r="HB67" s="302"/>
      <c r="HC67" s="302"/>
      <c r="HD67" s="302"/>
      <c r="HE67" s="302"/>
      <c r="HF67" s="302"/>
      <c r="HG67" s="302"/>
      <c r="HH67" s="302"/>
      <c r="HI67" s="302"/>
      <c r="HJ67" s="302"/>
      <c r="HK67" s="302"/>
      <c r="HL67" s="302"/>
      <c r="HM67" s="302"/>
      <c r="HN67" s="302"/>
      <c r="HO67" s="302"/>
      <c r="HP67" s="302"/>
      <c r="HQ67" s="302"/>
      <c r="HR67" s="302"/>
      <c r="HS67" s="302"/>
      <c r="HT67" s="302"/>
      <c r="HU67" s="302"/>
      <c r="HV67" s="302"/>
      <c r="HW67" s="302"/>
      <c r="HX67" s="302"/>
      <c r="HY67" s="302"/>
      <c r="HZ67" s="302"/>
      <c r="IA67" s="302"/>
      <c r="IB67" s="302"/>
      <c r="IC67" s="302"/>
      <c r="ID67" s="302"/>
      <c r="IE67" s="302"/>
      <c r="IF67" s="304"/>
      <c r="IG67" s="304"/>
      <c r="IH67" s="304"/>
      <c r="II67" s="304"/>
      <c r="IJ67" s="304"/>
      <c r="IK67" s="304"/>
      <c r="IL67" s="304"/>
      <c r="IM67" s="304"/>
    </row>
    <row r="68" ht="47" customHeight="1" spans="1:11">
      <c r="A68" s="238" t="s">
        <v>317</v>
      </c>
      <c r="B68" s="238"/>
      <c r="C68" s="238"/>
      <c r="D68" s="238"/>
      <c r="E68" s="238"/>
      <c r="F68" s="238"/>
      <c r="G68" s="238"/>
      <c r="H68" s="238"/>
      <c r="I68" s="238"/>
      <c r="J68" s="238"/>
      <c r="K68" s="238"/>
    </row>
    <row r="72" customHeight="1" spans="12:12">
      <c r="L72" s="303"/>
    </row>
  </sheetData>
  <mergeCells count="11">
    <mergeCell ref="A1:K1"/>
    <mergeCell ref="A2:K2"/>
    <mergeCell ref="A68:K68"/>
    <mergeCell ref="A4:A36"/>
    <mergeCell ref="A39:A55"/>
    <mergeCell ref="A56:A67"/>
    <mergeCell ref="B4:B9"/>
    <mergeCell ref="B11:B36"/>
    <mergeCell ref="B37:B43"/>
    <mergeCell ref="B44:B55"/>
    <mergeCell ref="B56:B67"/>
  </mergeCells>
  <pageMargins left="0.432638888888889" right="0.432638888888889" top="0.55" bottom="0.313888888888889" header="0.313888888888889" footer="0.354166666666667"/>
  <pageSetup paperSize="8" orientation="portrait" horizontalDpi="600"/>
  <headerFooter>
    <oddHeader>&amp;L附：表3</oddHeader>
  </headerFooter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8"/>
  <sheetViews>
    <sheetView showGridLines="0" zoomScale="85" zoomScaleNormal="85" workbookViewId="0">
      <selection activeCell="E10" sqref="E10"/>
    </sheetView>
  </sheetViews>
  <sheetFormatPr defaultColWidth="9" defaultRowHeight="13.5" customHeight="1"/>
  <cols>
    <col min="1" max="1" width="18.2545454545455" customWidth="1"/>
    <col min="2" max="8" width="13.2545454545455" customWidth="1"/>
    <col min="9" max="9" width="28.1363636363636" customWidth="1"/>
    <col min="10" max="10" width="13.0545454545455" customWidth="1"/>
    <col min="11" max="11" width="9" customWidth="1"/>
    <col min="12" max="12" width="18.5" customWidth="1"/>
    <col min="13" max="247" width="9" customWidth="1"/>
  </cols>
  <sheetData>
    <row r="1" ht="19" customHeight="1" spans="1:9">
      <c r="A1" s="265" t="s">
        <v>318</v>
      </c>
      <c r="B1" s="265"/>
      <c r="C1" s="265"/>
      <c r="D1" s="265"/>
      <c r="E1" s="265"/>
      <c r="F1" s="265"/>
      <c r="G1" s="265"/>
      <c r="H1" s="265"/>
      <c r="I1" s="265"/>
    </row>
    <row r="2" ht="12.95" customHeight="1" spans="1:248">
      <c r="A2" s="266" t="s">
        <v>275</v>
      </c>
      <c r="B2" s="266"/>
      <c r="C2" s="266"/>
      <c r="D2" s="266"/>
      <c r="E2" s="266"/>
      <c r="F2" s="266"/>
      <c r="G2" s="266"/>
      <c r="H2" s="266"/>
      <c r="I2" s="266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/>
      <c r="CE2" s="159"/>
      <c r="CF2" s="159"/>
      <c r="CG2" s="159"/>
      <c r="CH2" s="159"/>
      <c r="CI2" s="159"/>
      <c r="CJ2" s="159"/>
      <c r="CK2" s="159"/>
      <c r="CL2" s="159"/>
      <c r="CM2" s="159"/>
      <c r="CN2" s="159"/>
      <c r="CO2" s="159"/>
      <c r="CP2" s="159"/>
      <c r="CQ2" s="159"/>
      <c r="CR2" s="159"/>
      <c r="CS2" s="159"/>
      <c r="CT2" s="159"/>
      <c r="CU2" s="159"/>
      <c r="CV2" s="159"/>
      <c r="CW2" s="159"/>
      <c r="CX2" s="159"/>
      <c r="CY2" s="159"/>
      <c r="CZ2" s="159"/>
      <c r="DA2" s="159"/>
      <c r="DB2" s="159"/>
      <c r="DC2" s="159"/>
      <c r="DD2" s="159"/>
      <c r="DE2" s="159"/>
      <c r="DF2" s="159"/>
      <c r="DG2" s="159"/>
      <c r="DH2" s="159"/>
      <c r="DI2" s="159"/>
      <c r="DJ2" s="159"/>
      <c r="DK2" s="159"/>
      <c r="DL2" s="159"/>
      <c r="DM2" s="159"/>
      <c r="DN2" s="159"/>
      <c r="DO2" s="159"/>
      <c r="DP2" s="159"/>
      <c r="DQ2" s="159"/>
      <c r="DR2" s="159"/>
      <c r="DS2" s="159"/>
      <c r="DT2" s="159"/>
      <c r="DU2" s="159"/>
      <c r="DV2" s="159"/>
      <c r="DW2" s="159"/>
      <c r="DX2" s="159"/>
      <c r="DY2" s="159"/>
      <c r="DZ2" s="159"/>
      <c r="EA2" s="159"/>
      <c r="EB2" s="159"/>
      <c r="EC2" s="159"/>
      <c r="ED2" s="159"/>
      <c r="EE2" s="159"/>
      <c r="EF2" s="159"/>
      <c r="EG2" s="159"/>
      <c r="EH2" s="159"/>
      <c r="EI2" s="159"/>
      <c r="EJ2" s="159"/>
      <c r="EK2" s="159"/>
      <c r="EL2" s="159"/>
      <c r="EM2" s="159"/>
      <c r="EN2" s="159"/>
      <c r="EO2" s="159"/>
      <c r="EP2" s="159"/>
      <c r="EQ2" s="159"/>
      <c r="ER2" s="159"/>
      <c r="ES2" s="159"/>
      <c r="ET2" s="159"/>
      <c r="EU2" s="159"/>
      <c r="EV2" s="159"/>
      <c r="EW2" s="159"/>
      <c r="EX2" s="159"/>
      <c r="EY2" s="159"/>
      <c r="EZ2" s="159"/>
      <c r="FA2" s="159"/>
      <c r="FB2" s="159"/>
      <c r="FC2" s="159"/>
      <c r="FD2" s="159"/>
      <c r="FE2" s="159"/>
      <c r="FF2" s="159"/>
      <c r="FG2" s="159"/>
      <c r="FH2" s="159"/>
      <c r="FI2" s="159"/>
      <c r="FJ2" s="159"/>
      <c r="FK2" s="159"/>
      <c r="FL2" s="159"/>
      <c r="FM2" s="159"/>
      <c r="FN2" s="159"/>
      <c r="FO2" s="159"/>
      <c r="FP2" s="159"/>
      <c r="FQ2" s="159"/>
      <c r="FR2" s="159"/>
      <c r="FS2" s="159"/>
      <c r="FT2" s="159"/>
      <c r="FU2" s="159"/>
      <c r="FV2" s="159"/>
      <c r="FW2" s="159"/>
      <c r="FX2" s="159"/>
      <c r="FY2" s="159"/>
      <c r="FZ2" s="159"/>
      <c r="GA2" s="159"/>
      <c r="GB2" s="159"/>
      <c r="GC2" s="159"/>
      <c r="GD2" s="159"/>
      <c r="GE2" s="159"/>
      <c r="GF2" s="159"/>
      <c r="GG2" s="159"/>
      <c r="GH2" s="159"/>
      <c r="GI2" s="159"/>
      <c r="GJ2" s="159"/>
      <c r="GK2" s="159"/>
      <c r="GL2" s="159"/>
      <c r="GM2" s="159"/>
      <c r="GN2" s="159"/>
      <c r="GO2" s="159"/>
      <c r="GP2" s="159"/>
      <c r="GQ2" s="159"/>
      <c r="GR2" s="159"/>
      <c r="GS2" s="159"/>
      <c r="GT2" s="159"/>
      <c r="GU2" s="159"/>
      <c r="GV2" s="159"/>
      <c r="GW2" s="159"/>
      <c r="GX2" s="159"/>
      <c r="GY2" s="159"/>
      <c r="GZ2" s="159"/>
      <c r="HA2" s="159"/>
      <c r="HB2" s="159"/>
      <c r="HC2" s="159"/>
      <c r="HD2" s="159"/>
      <c r="HE2" s="159"/>
      <c r="HF2" s="159"/>
      <c r="HG2" s="159"/>
      <c r="HH2" s="159"/>
      <c r="HI2" s="159"/>
      <c r="HJ2" s="159"/>
      <c r="HK2" s="159"/>
      <c r="HL2" s="159"/>
      <c r="HM2" s="159"/>
      <c r="HN2" s="159"/>
      <c r="HO2" s="159"/>
      <c r="HP2" s="159"/>
      <c r="HQ2" s="159"/>
      <c r="HR2" s="159"/>
      <c r="HS2" s="159"/>
      <c r="HT2" s="159"/>
      <c r="HU2" s="159"/>
      <c r="HV2" s="159"/>
      <c r="HW2" s="159"/>
      <c r="HX2" s="159"/>
      <c r="HY2" s="159"/>
      <c r="HZ2" s="159"/>
      <c r="IA2" s="159"/>
      <c r="IB2" s="159"/>
      <c r="IC2" s="159"/>
      <c r="ID2" s="159"/>
      <c r="IE2" s="159"/>
      <c r="IF2" s="186"/>
      <c r="IG2" s="186"/>
      <c r="IH2" s="186"/>
      <c r="II2" s="186"/>
      <c r="IJ2" s="186"/>
      <c r="IK2" s="186"/>
      <c r="IL2" s="186"/>
      <c r="IM2" s="186"/>
      <c r="IN2" s="188"/>
    </row>
    <row r="3" ht="71" customHeight="1" spans="1:16382">
      <c r="A3" s="125" t="s">
        <v>91</v>
      </c>
      <c r="B3" s="125" t="s">
        <v>319</v>
      </c>
      <c r="C3" s="125" t="s">
        <v>320</v>
      </c>
      <c r="D3" s="125" t="s">
        <v>321</v>
      </c>
      <c r="E3" s="125" t="s">
        <v>322</v>
      </c>
      <c r="F3" s="125" t="s">
        <v>323</v>
      </c>
      <c r="G3" s="125" t="s">
        <v>324</v>
      </c>
      <c r="H3" s="125" t="s">
        <v>325</v>
      </c>
      <c r="I3" s="125" t="s">
        <v>95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  <row r="4" ht="39" customHeight="1" spans="1:11">
      <c r="A4" s="3" t="s">
        <v>326</v>
      </c>
      <c r="B4" s="267">
        <v>86288.69</v>
      </c>
      <c r="C4" s="267">
        <v>0</v>
      </c>
      <c r="D4" s="267">
        <v>99252.07</v>
      </c>
      <c r="E4" s="267">
        <v>79472.5</v>
      </c>
      <c r="F4" s="267">
        <v>0</v>
      </c>
      <c r="G4" s="267">
        <v>93.21</v>
      </c>
      <c r="H4" s="267">
        <f t="shared" ref="H4:H7" si="0">B4+C4+D4-E4+F4-G4</f>
        <v>105975.05</v>
      </c>
      <c r="I4" s="271"/>
      <c r="J4" s="16"/>
      <c r="K4" s="272"/>
    </row>
    <row r="5" ht="40" customHeight="1" spans="1:11">
      <c r="A5" s="3" t="s">
        <v>67</v>
      </c>
      <c r="B5" s="268">
        <v>1857.3643</v>
      </c>
      <c r="C5" s="267">
        <v>0</v>
      </c>
      <c r="D5" s="268">
        <v>23023.0713</v>
      </c>
      <c r="E5" s="268">
        <v>21774.1684</v>
      </c>
      <c r="F5" s="267">
        <v>0</v>
      </c>
      <c r="G5" s="267">
        <v>0</v>
      </c>
      <c r="H5" s="268">
        <f t="shared" si="0"/>
        <v>3106.2672</v>
      </c>
      <c r="I5" s="270"/>
      <c r="J5" s="16"/>
      <c r="K5" s="272"/>
    </row>
    <row r="6" ht="30" customHeight="1" spans="1:11">
      <c r="A6" s="3" t="s">
        <v>68</v>
      </c>
      <c r="B6" s="268">
        <v>0</v>
      </c>
      <c r="C6" s="267">
        <v>0</v>
      </c>
      <c r="D6" s="268">
        <v>339.7659</v>
      </c>
      <c r="E6" s="268">
        <v>274.2711</v>
      </c>
      <c r="F6" s="267">
        <v>0</v>
      </c>
      <c r="G6" s="267">
        <v>0</v>
      </c>
      <c r="H6" s="268">
        <f t="shared" si="0"/>
        <v>65.4948</v>
      </c>
      <c r="I6" s="270"/>
      <c r="J6" s="16"/>
      <c r="K6" s="272"/>
    </row>
    <row r="7" ht="30" customHeight="1" spans="1:11">
      <c r="A7" s="3" t="s">
        <v>69</v>
      </c>
      <c r="B7" s="268">
        <v>12.3064</v>
      </c>
      <c r="C7" s="267">
        <v>0</v>
      </c>
      <c r="D7" s="268">
        <v>9.8942</v>
      </c>
      <c r="E7" s="268">
        <v>12.3064</v>
      </c>
      <c r="F7" s="267">
        <v>0</v>
      </c>
      <c r="G7" s="267">
        <v>0</v>
      </c>
      <c r="H7" s="268">
        <f t="shared" si="0"/>
        <v>9.8942</v>
      </c>
      <c r="I7" s="270"/>
      <c r="J7" s="16"/>
      <c r="K7" s="272"/>
    </row>
    <row r="8" ht="30" customHeight="1" spans="1:11">
      <c r="A8" s="3" t="s">
        <v>312</v>
      </c>
      <c r="B8" s="269">
        <v>22281.48</v>
      </c>
      <c r="C8" s="269">
        <v>0</v>
      </c>
      <c r="D8" s="269">
        <v>11366.48</v>
      </c>
      <c r="E8" s="269">
        <v>15007.24</v>
      </c>
      <c r="F8" s="269">
        <v>0</v>
      </c>
      <c r="G8" s="269">
        <v>0</v>
      </c>
      <c r="H8" s="269">
        <f t="shared" ref="H7:H12" si="1">B8+C8+D8-E8+F8-G8</f>
        <v>18640.72</v>
      </c>
      <c r="I8" s="270"/>
      <c r="J8" s="16"/>
      <c r="K8" s="272"/>
    </row>
    <row r="9" ht="30" customHeight="1" spans="1:11">
      <c r="A9" s="3" t="s">
        <v>327</v>
      </c>
      <c r="B9" s="269">
        <v>20949.44</v>
      </c>
      <c r="C9" s="269">
        <v>0</v>
      </c>
      <c r="D9" s="269">
        <v>47597.42</v>
      </c>
      <c r="E9" s="269">
        <v>44982.14</v>
      </c>
      <c r="F9" s="269">
        <v>0</v>
      </c>
      <c r="G9" s="269">
        <v>0</v>
      </c>
      <c r="H9" s="269">
        <f t="shared" si="1"/>
        <v>23564.72</v>
      </c>
      <c r="I9" s="270"/>
      <c r="J9" s="16"/>
      <c r="K9" s="272"/>
    </row>
    <row r="10" ht="30" customHeight="1" spans="1:11">
      <c r="A10" s="3" t="s">
        <v>314</v>
      </c>
      <c r="B10" s="269">
        <v>412.33</v>
      </c>
      <c r="C10" s="269">
        <v>0</v>
      </c>
      <c r="D10" s="269">
        <v>916.57</v>
      </c>
      <c r="E10" s="269">
        <v>1138.9</v>
      </c>
      <c r="F10" s="269">
        <v>0</v>
      </c>
      <c r="G10" s="269">
        <v>0</v>
      </c>
      <c r="H10" s="269">
        <f t="shared" si="1"/>
        <v>190</v>
      </c>
      <c r="I10" s="270"/>
      <c r="J10" s="16"/>
      <c r="K10" s="272"/>
    </row>
    <row r="11" ht="30" customHeight="1" spans="1:11">
      <c r="A11" s="3" t="s">
        <v>328</v>
      </c>
      <c r="B11" s="269">
        <v>871.52</v>
      </c>
      <c r="C11" s="269">
        <v>0</v>
      </c>
      <c r="D11" s="269">
        <v>11.84</v>
      </c>
      <c r="E11" s="269">
        <v>0</v>
      </c>
      <c r="F11" s="269">
        <v>0</v>
      </c>
      <c r="G11" s="269">
        <v>0</v>
      </c>
      <c r="H11" s="269">
        <f t="shared" si="1"/>
        <v>883.36</v>
      </c>
      <c r="I11" s="270"/>
      <c r="J11" s="273"/>
      <c r="K11" s="274"/>
    </row>
    <row r="12" ht="47" customHeight="1" spans="1:11">
      <c r="A12" s="3" t="s">
        <v>329</v>
      </c>
      <c r="B12" s="269">
        <v>0</v>
      </c>
      <c r="C12" s="269">
        <v>0</v>
      </c>
      <c r="D12" s="269">
        <v>266.46</v>
      </c>
      <c r="E12" s="269">
        <v>266.46</v>
      </c>
      <c r="F12" s="269">
        <v>0</v>
      </c>
      <c r="G12" s="269">
        <v>0</v>
      </c>
      <c r="H12" s="269">
        <f t="shared" si="1"/>
        <v>0</v>
      </c>
      <c r="I12" s="270" t="s">
        <v>330</v>
      </c>
      <c r="J12" s="273"/>
      <c r="K12" s="274"/>
    </row>
    <row r="13" ht="50" customHeight="1" spans="1:11">
      <c r="A13" s="270" t="s">
        <v>317</v>
      </c>
      <c r="B13" s="270"/>
      <c r="C13" s="270"/>
      <c r="D13" s="270"/>
      <c r="E13" s="270"/>
      <c r="F13" s="270"/>
      <c r="G13" s="270"/>
      <c r="H13" s="270"/>
      <c r="I13" s="270"/>
      <c r="J13" s="275"/>
      <c r="K13" s="275"/>
    </row>
    <row r="18" customHeight="1" spans="7:7">
      <c r="G18" s="83"/>
    </row>
  </sheetData>
  <mergeCells count="3">
    <mergeCell ref="A1:I1"/>
    <mergeCell ref="A2:I2"/>
    <mergeCell ref="A13:I13"/>
  </mergeCells>
  <pageMargins left="0.432638888888889" right="0.432638888888889" top="0.629166666666667" bottom="0.313888888888889" header="0.313888888888889" footer="0.5"/>
  <pageSetup paperSize="8" orientation="portrait" horizontalDpi="600"/>
  <headerFooter>
    <oddHeader>&amp;L&amp;"宋体"&amp;12附：表5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U34"/>
  <sheetViews>
    <sheetView showGridLines="0" workbookViewId="0">
      <pane xSplit="1" ySplit="3" topLeftCell="F4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2.5"/>
  <cols>
    <col min="1" max="1" width="16.7545454545455" customWidth="1"/>
    <col min="2" max="7" width="10.6363636363636" customWidth="1"/>
    <col min="8" max="8" width="12.6818181818182" customWidth="1"/>
    <col min="9" max="9" width="11.5" customWidth="1"/>
    <col min="10" max="11" width="10.6363636363636" customWidth="1"/>
    <col min="12" max="12" width="13.2272727272727" customWidth="1"/>
    <col min="13" max="13" width="11.7636363636364" customWidth="1"/>
    <col min="14" max="17" width="10.6363636363636" customWidth="1"/>
    <col min="18" max="18" width="12" customWidth="1"/>
    <col min="19" max="21" width="10.6363636363636" customWidth="1"/>
  </cols>
  <sheetData>
    <row r="1" ht="42" customHeight="1" spans="1:21">
      <c r="A1" s="249" t="s">
        <v>331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64"/>
    </row>
    <row r="2" ht="25" customHeight="1" spans="1:21">
      <c r="A2" s="251" t="s">
        <v>277</v>
      </c>
      <c r="B2" s="252" t="s">
        <v>332</v>
      </c>
      <c r="C2" s="253"/>
      <c r="D2" s="253"/>
      <c r="E2" s="253"/>
      <c r="F2" s="260"/>
      <c r="G2" s="252" t="s">
        <v>333</v>
      </c>
      <c r="H2" s="253"/>
      <c r="I2" s="253"/>
      <c r="J2" s="253"/>
      <c r="K2" s="260"/>
      <c r="L2" s="252" t="s">
        <v>334</v>
      </c>
      <c r="M2" s="253"/>
      <c r="N2" s="253"/>
      <c r="O2" s="253"/>
      <c r="P2" s="260"/>
      <c r="Q2" s="252" t="s">
        <v>238</v>
      </c>
      <c r="R2" s="253"/>
      <c r="S2" s="253"/>
      <c r="T2" s="253"/>
      <c r="U2" s="260"/>
    </row>
    <row r="3" ht="25" customHeight="1" spans="1:21">
      <c r="A3" s="254"/>
      <c r="B3" s="255" t="s">
        <v>239</v>
      </c>
      <c r="C3" s="255" t="s">
        <v>240</v>
      </c>
      <c r="D3" s="255" t="s">
        <v>8</v>
      </c>
      <c r="E3" s="255" t="s">
        <v>335</v>
      </c>
      <c r="F3" s="255" t="s">
        <v>94</v>
      </c>
      <c r="G3" s="255" t="s">
        <v>239</v>
      </c>
      <c r="H3" s="255" t="s">
        <v>240</v>
      </c>
      <c r="I3" s="255" t="s">
        <v>8</v>
      </c>
      <c r="J3" s="255" t="s">
        <v>335</v>
      </c>
      <c r="K3" s="255" t="s">
        <v>94</v>
      </c>
      <c r="L3" s="255" t="s">
        <v>336</v>
      </c>
      <c r="M3" s="255" t="s">
        <v>337</v>
      </c>
      <c r="N3" s="255" t="s">
        <v>8</v>
      </c>
      <c r="O3" s="255" t="s">
        <v>335</v>
      </c>
      <c r="P3" s="255" t="s">
        <v>94</v>
      </c>
      <c r="Q3" s="255" t="s">
        <v>336</v>
      </c>
      <c r="R3" s="255" t="s">
        <v>337</v>
      </c>
      <c r="S3" s="255" t="s">
        <v>8</v>
      </c>
      <c r="T3" s="255" t="s">
        <v>335</v>
      </c>
      <c r="U3" s="255" t="s">
        <v>94</v>
      </c>
    </row>
    <row r="4" ht="25" customHeight="1" spans="1:21">
      <c r="A4" s="95" t="s">
        <v>17</v>
      </c>
      <c r="B4" s="94">
        <v>71825.52</v>
      </c>
      <c r="C4" s="94">
        <v>66622.912</v>
      </c>
      <c r="D4" s="94">
        <v>16423.412</v>
      </c>
      <c r="E4" s="94">
        <v>6898.098</v>
      </c>
      <c r="F4" s="94">
        <v>113.578</v>
      </c>
      <c r="G4" s="256">
        <f>'平衡表（全厂）'!D75</f>
        <v>86995.1</v>
      </c>
      <c r="H4" s="94">
        <f>'平衡表（全厂）'!F75</f>
        <v>80344.319</v>
      </c>
      <c r="I4" s="94">
        <f>'平衡表（全厂）'!H75</f>
        <v>19803.524</v>
      </c>
      <c r="J4" s="94">
        <f>'平衡表（全厂）'!J75</f>
        <v>5518.831</v>
      </c>
      <c r="K4" s="94">
        <f>'平衡表（全厂）'!L75</f>
        <v>159.945</v>
      </c>
      <c r="L4" s="256">
        <v>105477.94</v>
      </c>
      <c r="M4" s="94">
        <f>'回收率（熔炼） '!W6</f>
        <v>97469.612</v>
      </c>
      <c r="N4" s="94">
        <f>'回收率（熔炼） '!X6</f>
        <v>24127.541</v>
      </c>
      <c r="O4" s="94">
        <f>'回收率（熔炼） '!Y6</f>
        <v>8421.255</v>
      </c>
      <c r="P4" s="94">
        <f>'回收率（熔炼） '!Z6</f>
        <v>184.422</v>
      </c>
      <c r="Q4" s="256">
        <f t="shared" ref="Q4:U4" si="0">B4+G4-L4</f>
        <v>53342.68</v>
      </c>
      <c r="R4" s="94">
        <f t="shared" si="0"/>
        <v>49497.619</v>
      </c>
      <c r="S4" s="94">
        <f t="shared" si="0"/>
        <v>12099.395</v>
      </c>
      <c r="T4" s="94">
        <f t="shared" si="0"/>
        <v>3995.674</v>
      </c>
      <c r="U4" s="94">
        <f t="shared" si="0"/>
        <v>89.101</v>
      </c>
    </row>
    <row r="5" ht="25" customHeight="1" spans="1:21">
      <c r="A5" s="95" t="s">
        <v>18</v>
      </c>
      <c r="B5" s="94">
        <v>187.8</v>
      </c>
      <c r="C5" s="94">
        <v>187.616</v>
      </c>
      <c r="D5" s="94">
        <v>113.314</v>
      </c>
      <c r="E5" s="94">
        <v>26.404</v>
      </c>
      <c r="F5" s="94">
        <v>0.086</v>
      </c>
      <c r="G5" s="256">
        <v>0</v>
      </c>
      <c r="H5" s="94">
        <v>0</v>
      </c>
      <c r="I5" s="94">
        <v>0</v>
      </c>
      <c r="J5" s="94">
        <v>0</v>
      </c>
      <c r="K5" s="94">
        <v>0</v>
      </c>
      <c r="L5" s="256">
        <v>0</v>
      </c>
      <c r="M5" s="94">
        <v>0</v>
      </c>
      <c r="N5" s="94">
        <v>0</v>
      </c>
      <c r="O5" s="94">
        <v>0</v>
      </c>
      <c r="P5" s="94">
        <v>0</v>
      </c>
      <c r="Q5" s="256">
        <f t="shared" ref="Q5:Q14" si="1">B5+G5-L5</f>
        <v>187.8</v>
      </c>
      <c r="R5" s="94">
        <f t="shared" ref="R5:R14" si="2">C5+H5-M5</f>
        <v>187.616</v>
      </c>
      <c r="S5" s="94">
        <f t="shared" ref="S5:S14" si="3">D5+I5-N5</f>
        <v>113.314</v>
      </c>
      <c r="T5" s="94">
        <f t="shared" ref="T5:T14" si="4">E5+J5-O5</f>
        <v>26.404</v>
      </c>
      <c r="U5" s="94">
        <f t="shared" ref="U5:U14" si="5">F5+K5-P5</f>
        <v>0.086</v>
      </c>
    </row>
    <row r="6" ht="25" customHeight="1" spans="1:21">
      <c r="A6" s="95" t="s">
        <v>19</v>
      </c>
      <c r="B6" s="94">
        <v>0</v>
      </c>
      <c r="C6" s="94">
        <v>0</v>
      </c>
      <c r="D6" s="94">
        <v>0</v>
      </c>
      <c r="E6" s="94">
        <v>0</v>
      </c>
      <c r="F6" s="94">
        <v>0</v>
      </c>
      <c r="G6" s="256">
        <v>393.48</v>
      </c>
      <c r="H6" s="94">
        <v>393.48</v>
      </c>
      <c r="I6" s="261">
        <v>384.84</v>
      </c>
      <c r="J6" s="94">
        <v>0</v>
      </c>
      <c r="K6" s="94">
        <v>0</v>
      </c>
      <c r="L6" s="256">
        <v>99.73</v>
      </c>
      <c r="M6" s="94">
        <v>99.73</v>
      </c>
      <c r="N6" s="94">
        <v>97.552</v>
      </c>
      <c r="O6" s="94">
        <v>0</v>
      </c>
      <c r="P6" s="94">
        <v>0</v>
      </c>
      <c r="Q6" s="256">
        <f t="shared" si="1"/>
        <v>293.75</v>
      </c>
      <c r="R6" s="94">
        <f t="shared" si="2"/>
        <v>293.75</v>
      </c>
      <c r="S6" s="94">
        <f t="shared" si="3"/>
        <v>287.288</v>
      </c>
      <c r="T6" s="94">
        <f t="shared" si="4"/>
        <v>0</v>
      </c>
      <c r="U6" s="94">
        <f t="shared" si="5"/>
        <v>0</v>
      </c>
    </row>
    <row r="7" ht="25" customHeight="1" spans="1:21">
      <c r="A7" s="95" t="s">
        <v>51</v>
      </c>
      <c r="B7" s="94">
        <v>10</v>
      </c>
      <c r="C7" s="94">
        <v>10</v>
      </c>
      <c r="D7" s="94">
        <v>9.98</v>
      </c>
      <c r="E7" s="94">
        <v>0</v>
      </c>
      <c r="F7" s="94">
        <v>0</v>
      </c>
      <c r="G7" s="256">
        <v>0</v>
      </c>
      <c r="H7" s="94">
        <v>0</v>
      </c>
      <c r="I7" s="94">
        <v>0</v>
      </c>
      <c r="J7" s="94">
        <v>0</v>
      </c>
      <c r="K7" s="94">
        <v>0</v>
      </c>
      <c r="L7" s="256">
        <v>0</v>
      </c>
      <c r="M7" s="94">
        <v>0</v>
      </c>
      <c r="N7" s="94">
        <v>0</v>
      </c>
      <c r="O7" s="94">
        <v>0</v>
      </c>
      <c r="P7" s="94">
        <v>0</v>
      </c>
      <c r="Q7" s="256">
        <f t="shared" si="1"/>
        <v>10</v>
      </c>
      <c r="R7" s="94">
        <f t="shared" si="2"/>
        <v>10</v>
      </c>
      <c r="S7" s="94">
        <f t="shared" si="3"/>
        <v>9.98</v>
      </c>
      <c r="T7" s="94">
        <f t="shared" si="4"/>
        <v>0</v>
      </c>
      <c r="U7" s="94">
        <f t="shared" si="5"/>
        <v>0</v>
      </c>
    </row>
    <row r="8" ht="25" customHeight="1" spans="1:21">
      <c r="A8" s="95" t="s">
        <v>338</v>
      </c>
      <c r="B8" s="40">
        <v>29.0146</v>
      </c>
      <c r="C8" s="40">
        <v>29.0146</v>
      </c>
      <c r="D8" s="94">
        <v>0</v>
      </c>
      <c r="E8" s="94">
        <v>29.012</v>
      </c>
      <c r="F8" s="94">
        <v>0</v>
      </c>
      <c r="G8" s="256">
        <v>0</v>
      </c>
      <c r="H8" s="94">
        <v>0</v>
      </c>
      <c r="I8" s="94">
        <v>0</v>
      </c>
      <c r="J8" s="94">
        <v>0</v>
      </c>
      <c r="K8" s="94">
        <v>0</v>
      </c>
      <c r="L8" s="256">
        <v>0</v>
      </c>
      <c r="M8" s="94">
        <v>0</v>
      </c>
      <c r="N8" s="94">
        <v>0</v>
      </c>
      <c r="O8" s="94">
        <v>0</v>
      </c>
      <c r="P8" s="94">
        <v>0</v>
      </c>
      <c r="Q8" s="40">
        <f t="shared" si="1"/>
        <v>29.0146</v>
      </c>
      <c r="R8" s="40">
        <f t="shared" si="2"/>
        <v>29.0146</v>
      </c>
      <c r="S8" s="94">
        <f t="shared" si="3"/>
        <v>0</v>
      </c>
      <c r="T8" s="94">
        <f t="shared" si="4"/>
        <v>29.012</v>
      </c>
      <c r="U8" s="94">
        <f t="shared" si="5"/>
        <v>0</v>
      </c>
    </row>
    <row r="9" ht="25" customHeight="1" spans="1:21">
      <c r="A9" s="95" t="s">
        <v>52</v>
      </c>
      <c r="B9" s="40">
        <v>1</v>
      </c>
      <c r="C9" s="40">
        <v>1</v>
      </c>
      <c r="D9" s="94">
        <v>0</v>
      </c>
      <c r="E9" s="94">
        <v>999.9</v>
      </c>
      <c r="F9" s="94">
        <v>0</v>
      </c>
      <c r="G9" s="256">
        <v>0</v>
      </c>
      <c r="H9" s="94">
        <v>0</v>
      </c>
      <c r="I9" s="94">
        <v>0</v>
      </c>
      <c r="J9" s="94">
        <v>0</v>
      </c>
      <c r="K9" s="94">
        <v>0</v>
      </c>
      <c r="L9" s="256">
        <v>0</v>
      </c>
      <c r="M9" s="94">
        <v>0</v>
      </c>
      <c r="N9" s="94">
        <v>0</v>
      </c>
      <c r="O9" s="94">
        <v>0</v>
      </c>
      <c r="P9" s="94">
        <v>0</v>
      </c>
      <c r="Q9" s="40">
        <f t="shared" si="1"/>
        <v>1</v>
      </c>
      <c r="R9" s="40">
        <f t="shared" si="2"/>
        <v>1</v>
      </c>
      <c r="S9" s="94">
        <f t="shared" si="3"/>
        <v>0</v>
      </c>
      <c r="T9" s="94">
        <f t="shared" si="4"/>
        <v>999.9</v>
      </c>
      <c r="U9" s="94">
        <f t="shared" si="5"/>
        <v>0</v>
      </c>
    </row>
    <row r="10" ht="25" customHeight="1" spans="1:21">
      <c r="A10" s="95" t="s">
        <v>20</v>
      </c>
      <c r="B10" s="40">
        <v>0</v>
      </c>
      <c r="C10" s="40">
        <v>0</v>
      </c>
      <c r="D10" s="94">
        <v>0</v>
      </c>
      <c r="E10" s="94">
        <v>0</v>
      </c>
      <c r="F10" s="94">
        <v>0</v>
      </c>
      <c r="G10" s="256">
        <v>59.46</v>
      </c>
      <c r="H10" s="94">
        <v>54.895</v>
      </c>
      <c r="I10" s="94">
        <v>0.73</v>
      </c>
      <c r="J10" s="94">
        <v>3185.064</v>
      </c>
      <c r="K10" s="94">
        <v>4.725</v>
      </c>
      <c r="L10" s="256">
        <v>0</v>
      </c>
      <c r="M10" s="94">
        <v>0</v>
      </c>
      <c r="N10" s="94">
        <v>0</v>
      </c>
      <c r="O10" s="94">
        <v>0</v>
      </c>
      <c r="P10" s="94">
        <v>0</v>
      </c>
      <c r="Q10" s="40">
        <f t="shared" si="1"/>
        <v>59.46</v>
      </c>
      <c r="R10" s="40">
        <f t="shared" si="2"/>
        <v>54.895</v>
      </c>
      <c r="S10" s="94">
        <f t="shared" si="3"/>
        <v>0.73</v>
      </c>
      <c r="T10" s="94">
        <f t="shared" si="4"/>
        <v>3185.064</v>
      </c>
      <c r="U10" s="94">
        <f t="shared" si="5"/>
        <v>4.725</v>
      </c>
    </row>
    <row r="11" ht="25" customHeight="1" spans="1:21">
      <c r="A11" s="95" t="s">
        <v>21</v>
      </c>
      <c r="B11" s="94">
        <v>0</v>
      </c>
      <c r="C11" s="94">
        <v>0</v>
      </c>
      <c r="D11" s="94">
        <v>0</v>
      </c>
      <c r="E11" s="94">
        <v>0</v>
      </c>
      <c r="F11" s="94">
        <v>0</v>
      </c>
      <c r="G11" s="256">
        <v>0</v>
      </c>
      <c r="H11" s="94">
        <v>0</v>
      </c>
      <c r="I11" s="94">
        <v>0</v>
      </c>
      <c r="J11" s="94">
        <v>0</v>
      </c>
      <c r="K11" s="94">
        <v>0</v>
      </c>
      <c r="L11" s="256">
        <v>0</v>
      </c>
      <c r="M11" s="94">
        <f>'回收率（全厂）'!W13</f>
        <v>0</v>
      </c>
      <c r="N11" s="94">
        <f>'回收率（全厂）'!X13</f>
        <v>0</v>
      </c>
      <c r="O11" s="94">
        <f>'回收率（全厂）'!Y13</f>
        <v>0</v>
      </c>
      <c r="P11" s="94">
        <f>'回收率（全厂）'!Z13</f>
        <v>0</v>
      </c>
      <c r="Q11" s="256">
        <f t="shared" si="1"/>
        <v>0</v>
      </c>
      <c r="R11" s="94">
        <f t="shared" si="2"/>
        <v>0</v>
      </c>
      <c r="S11" s="94">
        <f t="shared" si="3"/>
        <v>0</v>
      </c>
      <c r="T11" s="94">
        <f t="shared" si="4"/>
        <v>0</v>
      </c>
      <c r="U11" s="94">
        <f t="shared" si="5"/>
        <v>0</v>
      </c>
    </row>
    <row r="12" ht="25" customHeight="1" spans="1:21">
      <c r="A12" s="95" t="s">
        <v>288</v>
      </c>
      <c r="B12" s="94">
        <v>0</v>
      </c>
      <c r="C12" s="94">
        <v>0</v>
      </c>
      <c r="D12" s="94">
        <v>0</v>
      </c>
      <c r="E12" s="94">
        <v>0</v>
      </c>
      <c r="F12" s="94">
        <v>0</v>
      </c>
      <c r="G12" s="256">
        <v>0</v>
      </c>
      <c r="H12" s="94">
        <v>0</v>
      </c>
      <c r="I12" s="94">
        <v>0</v>
      </c>
      <c r="J12" s="94">
        <v>0</v>
      </c>
      <c r="K12" s="94">
        <v>0</v>
      </c>
      <c r="L12" s="256">
        <v>0</v>
      </c>
      <c r="M12" s="94">
        <v>0</v>
      </c>
      <c r="N12" s="94">
        <v>0</v>
      </c>
      <c r="O12" s="94">
        <v>0</v>
      </c>
      <c r="P12" s="94">
        <v>0</v>
      </c>
      <c r="Q12" s="256">
        <f t="shared" si="1"/>
        <v>0</v>
      </c>
      <c r="R12" s="94">
        <f t="shared" si="2"/>
        <v>0</v>
      </c>
      <c r="S12" s="94">
        <f t="shared" si="3"/>
        <v>0</v>
      </c>
      <c r="T12" s="94">
        <f t="shared" si="4"/>
        <v>0</v>
      </c>
      <c r="U12" s="94">
        <f t="shared" si="5"/>
        <v>0</v>
      </c>
    </row>
    <row r="13" ht="25" customHeight="1" spans="1:21">
      <c r="A13" s="95" t="s">
        <v>141</v>
      </c>
      <c r="B13" s="94">
        <v>4.46</v>
      </c>
      <c r="C13" s="94">
        <v>0</v>
      </c>
      <c r="D13" s="94">
        <v>0</v>
      </c>
      <c r="E13" s="94">
        <v>0.564</v>
      </c>
      <c r="F13" s="94">
        <v>0</v>
      </c>
      <c r="G13" s="256">
        <v>0</v>
      </c>
      <c r="H13" s="94">
        <v>0</v>
      </c>
      <c r="I13" s="94">
        <v>0</v>
      </c>
      <c r="J13" s="94">
        <v>0</v>
      </c>
      <c r="K13" s="94">
        <v>0</v>
      </c>
      <c r="L13" s="256">
        <v>0</v>
      </c>
      <c r="M13" s="94">
        <v>0</v>
      </c>
      <c r="N13" s="94">
        <v>0</v>
      </c>
      <c r="O13" s="94">
        <v>0</v>
      </c>
      <c r="P13" s="94">
        <v>0</v>
      </c>
      <c r="Q13" s="256">
        <f t="shared" si="1"/>
        <v>4.46</v>
      </c>
      <c r="R13" s="94">
        <f t="shared" si="2"/>
        <v>0</v>
      </c>
      <c r="S13" s="94">
        <f t="shared" si="3"/>
        <v>0</v>
      </c>
      <c r="T13" s="94">
        <f t="shared" si="4"/>
        <v>0.564</v>
      </c>
      <c r="U13" s="94">
        <f t="shared" si="5"/>
        <v>0</v>
      </c>
    </row>
    <row r="14" ht="25" customHeight="1" spans="1:21">
      <c r="A14" s="95" t="s">
        <v>54</v>
      </c>
      <c r="B14" s="94">
        <v>9.08</v>
      </c>
      <c r="C14" s="94">
        <v>0</v>
      </c>
      <c r="D14" s="94">
        <v>0</v>
      </c>
      <c r="E14" s="94">
        <v>0.132</v>
      </c>
      <c r="F14" s="94">
        <v>0</v>
      </c>
      <c r="G14" s="256">
        <v>0</v>
      </c>
      <c r="H14" s="94">
        <v>0</v>
      </c>
      <c r="I14" s="94">
        <v>0</v>
      </c>
      <c r="J14" s="94">
        <v>0</v>
      </c>
      <c r="K14" s="94">
        <v>0</v>
      </c>
      <c r="L14" s="256">
        <v>0</v>
      </c>
      <c r="M14" s="94">
        <v>0</v>
      </c>
      <c r="N14" s="94">
        <v>0</v>
      </c>
      <c r="O14" s="94">
        <v>0</v>
      </c>
      <c r="P14" s="94">
        <v>0</v>
      </c>
      <c r="Q14" s="256">
        <f t="shared" si="1"/>
        <v>9.08</v>
      </c>
      <c r="R14" s="94">
        <f t="shared" si="2"/>
        <v>0</v>
      </c>
      <c r="S14" s="94">
        <f t="shared" si="3"/>
        <v>0</v>
      </c>
      <c r="T14" s="94">
        <f t="shared" si="4"/>
        <v>0.132</v>
      </c>
      <c r="U14" s="94">
        <f t="shared" si="5"/>
        <v>0</v>
      </c>
    </row>
    <row r="15" ht="25" customHeight="1" spans="1:21">
      <c r="A15" s="256" t="s">
        <v>56</v>
      </c>
      <c r="B15" s="94">
        <v>21</v>
      </c>
      <c r="C15" s="94">
        <v>21</v>
      </c>
      <c r="D15" s="94">
        <v>5.25</v>
      </c>
      <c r="E15" s="94" t="s">
        <v>339</v>
      </c>
      <c r="F15" s="94" t="s">
        <v>339</v>
      </c>
      <c r="G15" s="256">
        <v>0</v>
      </c>
      <c r="H15" s="94">
        <v>0</v>
      </c>
      <c r="I15" s="94">
        <v>0</v>
      </c>
      <c r="J15" s="94" t="s">
        <v>339</v>
      </c>
      <c r="K15" s="94" t="s">
        <v>339</v>
      </c>
      <c r="L15" s="256">
        <v>0</v>
      </c>
      <c r="M15" s="94">
        <v>0</v>
      </c>
      <c r="N15" s="94">
        <v>0</v>
      </c>
      <c r="O15" s="94" t="s">
        <v>339</v>
      </c>
      <c r="P15" s="94" t="s">
        <v>339</v>
      </c>
      <c r="Q15" s="256">
        <f>R15</f>
        <v>21</v>
      </c>
      <c r="R15" s="94">
        <f>'平衡表（全厂）'!F42</f>
        <v>21</v>
      </c>
      <c r="S15" s="94">
        <f>'平衡表（全厂）'!H42</f>
        <v>5.25</v>
      </c>
      <c r="T15" s="94" t="s">
        <v>339</v>
      </c>
      <c r="U15" s="94" t="s">
        <v>339</v>
      </c>
    </row>
    <row r="16" ht="25" customHeight="1" spans="1:21">
      <c r="A16" s="95" t="s">
        <v>24</v>
      </c>
      <c r="B16" s="94">
        <v>1129.75</v>
      </c>
      <c r="C16" s="94">
        <v>1019.923</v>
      </c>
      <c r="D16" s="94">
        <v>247.449</v>
      </c>
      <c r="E16" s="94">
        <v>42.48</v>
      </c>
      <c r="F16" s="94">
        <v>0.204</v>
      </c>
      <c r="G16" s="256">
        <v>3837.94</v>
      </c>
      <c r="H16" s="94">
        <f>'回收率（综合厂)'!I16</f>
        <v>3446.7</v>
      </c>
      <c r="I16" s="94">
        <f>'回收率（综合厂)'!K16</f>
        <v>871.287</v>
      </c>
      <c r="J16" s="94">
        <f>'回收率（综合厂)'!M16</f>
        <v>132.311</v>
      </c>
      <c r="K16" s="94">
        <f>'回收率（综合厂)'!O16</f>
        <v>0.791</v>
      </c>
      <c r="L16" s="256">
        <f>B16+G16-'平衡表（全厂）'!D11-'平衡表（全厂）'!D59</f>
        <v>3043.85</v>
      </c>
      <c r="M16" s="94">
        <f>'回收率（熔炼） '!W11</f>
        <v>2739.363</v>
      </c>
      <c r="N16" s="94">
        <f>'回收率（熔炼） '!X11</f>
        <v>678.884</v>
      </c>
      <c r="O16" s="94">
        <f>'回收率（熔炼） '!Y11</f>
        <v>102.159</v>
      </c>
      <c r="P16" s="94">
        <f>'回收率（熔炼） '!Z11</f>
        <v>0.581</v>
      </c>
      <c r="Q16" s="256">
        <f t="shared" ref="Q16:U16" si="6">B16+G16-L16</f>
        <v>1923.84</v>
      </c>
      <c r="R16" s="94">
        <f t="shared" si="6"/>
        <v>1727.26</v>
      </c>
      <c r="S16" s="94">
        <f t="shared" si="6"/>
        <v>439.852</v>
      </c>
      <c r="T16" s="94">
        <f t="shared" si="6"/>
        <v>72.632</v>
      </c>
      <c r="U16" s="94">
        <f t="shared" si="6"/>
        <v>0.414</v>
      </c>
    </row>
    <row r="17" ht="25" customHeight="1" spans="1:21">
      <c r="A17" s="95" t="s">
        <v>35</v>
      </c>
      <c r="B17" s="94">
        <v>625.9</v>
      </c>
      <c r="C17" s="94">
        <v>625.9</v>
      </c>
      <c r="D17" s="94">
        <v>622.895</v>
      </c>
      <c r="E17" s="94">
        <v>222.097</v>
      </c>
      <c r="F17" s="94">
        <v>4.648</v>
      </c>
      <c r="G17" s="256">
        <f>'回收率（熔炼） '!I39</f>
        <v>27761.27</v>
      </c>
      <c r="H17" s="94">
        <f t="shared" ref="H17:H19" si="7">G17</f>
        <v>27761.27</v>
      </c>
      <c r="I17" s="94">
        <f>'回收率（熔炼） '!K39</f>
        <v>27633.568</v>
      </c>
      <c r="J17" s="94">
        <f>'回收率（熔炼） '!M39</f>
        <v>9229.234</v>
      </c>
      <c r="K17" s="94">
        <f>'回收率（熔炼） '!O39</f>
        <v>208.21</v>
      </c>
      <c r="L17" s="256">
        <f>'回收率（精炼） '!W6</f>
        <v>26705.57</v>
      </c>
      <c r="M17" s="94">
        <f t="shared" ref="M17:M19" si="8">L17</f>
        <v>26705.57</v>
      </c>
      <c r="N17" s="94">
        <f>'回收率（精炼） '!X6</f>
        <v>26582.598</v>
      </c>
      <c r="O17" s="94">
        <f>'回收率（精炼） '!Y6</f>
        <v>8920.965</v>
      </c>
      <c r="P17" s="94">
        <f>'回收率（精炼） '!Z6</f>
        <v>200.246</v>
      </c>
      <c r="Q17" s="94">
        <f t="shared" ref="Q17:U17" si="9">B17+G17-L17</f>
        <v>1681.6</v>
      </c>
      <c r="R17" s="94">
        <f t="shared" si="9"/>
        <v>1681.6</v>
      </c>
      <c r="S17" s="94">
        <f t="shared" si="9"/>
        <v>1673.865</v>
      </c>
      <c r="T17" s="94">
        <f t="shared" si="9"/>
        <v>530.366</v>
      </c>
      <c r="U17" s="94">
        <f t="shared" si="9"/>
        <v>12.612</v>
      </c>
    </row>
    <row r="18" ht="25" customHeight="1" spans="1:21">
      <c r="A18" s="95" t="s">
        <v>27</v>
      </c>
      <c r="B18" s="94">
        <v>16782.48</v>
      </c>
      <c r="C18" s="94">
        <v>16782.48</v>
      </c>
      <c r="D18" s="94">
        <v>268.95</v>
      </c>
      <c r="E18" s="94">
        <v>76.258</v>
      </c>
      <c r="F18" s="94">
        <v>0.672</v>
      </c>
      <c r="G18" s="94">
        <f>'回收率（熔炼） '!I36</f>
        <v>52950.45</v>
      </c>
      <c r="H18" s="94">
        <f t="shared" si="7"/>
        <v>52950.45</v>
      </c>
      <c r="I18" s="94">
        <f>'回收率（熔炼） '!K36</f>
        <v>1016.649</v>
      </c>
      <c r="J18" s="94">
        <f>'回收率（熔炼） '!M36</f>
        <v>186.915</v>
      </c>
      <c r="K18" s="94">
        <f>'回收率（熔炼） '!O36</f>
        <v>0.53</v>
      </c>
      <c r="L18" s="94">
        <f>'回收率（综合厂)'!W6</f>
        <v>58084.61</v>
      </c>
      <c r="M18" s="94">
        <f t="shared" si="8"/>
        <v>58084.61</v>
      </c>
      <c r="N18" s="94">
        <f>'回收率（综合厂)'!X6</f>
        <v>1041.296</v>
      </c>
      <c r="O18" s="94">
        <f>'回收率（综合厂)'!Y6</f>
        <v>221.673</v>
      </c>
      <c r="P18" s="94">
        <f>'回收率（综合厂)'!Z6</f>
        <v>1.08</v>
      </c>
      <c r="Q18" s="94">
        <f t="shared" ref="Q18:U18" si="10">B18+G18-L18</f>
        <v>11648.32</v>
      </c>
      <c r="R18" s="94">
        <f t="shared" si="10"/>
        <v>11648.32</v>
      </c>
      <c r="S18" s="94">
        <f t="shared" si="10"/>
        <v>244.303</v>
      </c>
      <c r="T18" s="94">
        <f t="shared" si="10"/>
        <v>41.5</v>
      </c>
      <c r="U18" s="94">
        <f t="shared" si="10"/>
        <v>0.122</v>
      </c>
    </row>
    <row r="19" ht="25" customHeight="1" spans="1:21">
      <c r="A19" s="95" t="s">
        <v>41</v>
      </c>
      <c r="B19" s="94">
        <v>365.28</v>
      </c>
      <c r="C19" s="94">
        <v>365.28</v>
      </c>
      <c r="D19" s="94">
        <v>363.526</v>
      </c>
      <c r="E19" s="94">
        <v>99.377</v>
      </c>
      <c r="F19" s="94">
        <v>2.622</v>
      </c>
      <c r="G19" s="256">
        <f>'回收率（精炼） '!I18</f>
        <v>3374.08</v>
      </c>
      <c r="H19" s="94">
        <f t="shared" si="7"/>
        <v>3374.08</v>
      </c>
      <c r="I19" s="94">
        <f>'回收率（精炼） '!K18</f>
        <v>3358.559</v>
      </c>
      <c r="J19" s="94">
        <f>'回收率（精炼） '!M18</f>
        <v>737.068</v>
      </c>
      <c r="K19" s="94">
        <f>'回收率（精炼） '!O18</f>
        <v>25.306</v>
      </c>
      <c r="L19" s="256">
        <f>'回收率（熔炼） '!W12</f>
        <v>3592.14</v>
      </c>
      <c r="M19" s="94">
        <f t="shared" si="8"/>
        <v>3592.14</v>
      </c>
      <c r="N19" s="94">
        <f>'回收率（熔炼） '!X12</f>
        <v>3575.542</v>
      </c>
      <c r="O19" s="94">
        <f>'回收率（熔炼） '!Y12</f>
        <v>802.937</v>
      </c>
      <c r="P19" s="94">
        <f>'回收率（熔炼） '!Z12</f>
        <v>26.823</v>
      </c>
      <c r="Q19" s="256">
        <f t="shared" ref="Q19:U19" si="11">B19+G19-L19</f>
        <v>147.22</v>
      </c>
      <c r="R19" s="94">
        <f t="shared" si="11"/>
        <v>147.22</v>
      </c>
      <c r="S19" s="94">
        <f t="shared" si="11"/>
        <v>146.543</v>
      </c>
      <c r="T19" s="94">
        <f t="shared" si="11"/>
        <v>33.508</v>
      </c>
      <c r="U19" s="94">
        <f t="shared" si="11"/>
        <v>1.105</v>
      </c>
    </row>
    <row r="20" ht="25" customHeight="1" spans="1:21">
      <c r="A20" s="257" t="s">
        <v>63</v>
      </c>
      <c r="B20" s="256">
        <v>432.18</v>
      </c>
      <c r="C20" s="94">
        <v>297.174</v>
      </c>
      <c r="D20" s="94">
        <v>51.823</v>
      </c>
      <c r="E20" s="94">
        <v>20315.61</v>
      </c>
      <c r="F20" s="94">
        <v>508.903</v>
      </c>
      <c r="G20" s="256">
        <f>167.38+4.66</f>
        <v>172.04</v>
      </c>
      <c r="H20" s="94">
        <f>'回收率（精炼） '!I20</f>
        <v>125.726</v>
      </c>
      <c r="I20" s="94">
        <f ca="1">'回收率（精炼） '!K20</f>
        <v>17.748</v>
      </c>
      <c r="J20" s="94">
        <f>'回收率（精炼） '!M20</f>
        <v>8722.555</v>
      </c>
      <c r="K20" s="94">
        <f>'回收率（精炼） '!O20</f>
        <v>182.237</v>
      </c>
      <c r="L20" s="95">
        <v>0</v>
      </c>
      <c r="M20" s="94">
        <v>0</v>
      </c>
      <c r="N20" s="95">
        <v>0</v>
      </c>
      <c r="O20" s="95">
        <v>0</v>
      </c>
      <c r="P20" s="95">
        <v>0</v>
      </c>
      <c r="Q20" s="256">
        <f t="shared" ref="Q20:U20" si="12">B20+G20-L20</f>
        <v>604.22</v>
      </c>
      <c r="R20" s="94">
        <f t="shared" si="12"/>
        <v>422.9</v>
      </c>
      <c r="S20" s="94">
        <f ca="1" t="shared" si="12"/>
        <v>69.571</v>
      </c>
      <c r="T20" s="94">
        <f t="shared" si="12"/>
        <v>29038.165</v>
      </c>
      <c r="U20" s="94">
        <f t="shared" si="12"/>
        <v>691.14</v>
      </c>
    </row>
    <row r="21" ht="42" customHeight="1" spans="1:21">
      <c r="A21" s="249" t="s">
        <v>340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64"/>
    </row>
    <row r="22" ht="25" customHeight="1" spans="1:21">
      <c r="A22" s="251" t="s">
        <v>277</v>
      </c>
      <c r="B22" s="252" t="s">
        <v>332</v>
      </c>
      <c r="C22" s="253"/>
      <c r="D22" s="253"/>
      <c r="E22" s="253"/>
      <c r="F22" s="260"/>
      <c r="G22" s="252" t="s">
        <v>341</v>
      </c>
      <c r="H22" s="253"/>
      <c r="I22" s="253"/>
      <c r="J22" s="253"/>
      <c r="K22" s="260"/>
      <c r="L22" s="252" t="s">
        <v>342</v>
      </c>
      <c r="M22" s="253"/>
      <c r="N22" s="253"/>
      <c r="O22" s="253"/>
      <c r="P22" s="260"/>
      <c r="Q22" s="252" t="s">
        <v>238</v>
      </c>
      <c r="R22" s="253"/>
      <c r="S22" s="253"/>
      <c r="T22" s="253"/>
      <c r="U22" s="260"/>
    </row>
    <row r="23" ht="25" customHeight="1" spans="1:21">
      <c r="A23" s="254"/>
      <c r="B23" s="255" t="s">
        <v>239</v>
      </c>
      <c r="C23" s="255" t="s">
        <v>240</v>
      </c>
      <c r="D23" s="255" t="s">
        <v>8</v>
      </c>
      <c r="E23" s="255" t="s">
        <v>335</v>
      </c>
      <c r="F23" s="255" t="s">
        <v>94</v>
      </c>
      <c r="G23" s="255" t="s">
        <v>239</v>
      </c>
      <c r="H23" s="255" t="s">
        <v>240</v>
      </c>
      <c r="I23" s="255" t="s">
        <v>8</v>
      </c>
      <c r="J23" s="255" t="s">
        <v>335</v>
      </c>
      <c r="K23" s="255" t="s">
        <v>94</v>
      </c>
      <c r="L23" s="255" t="s">
        <v>336</v>
      </c>
      <c r="M23" s="255" t="s">
        <v>337</v>
      </c>
      <c r="N23" s="255" t="s">
        <v>8</v>
      </c>
      <c r="O23" s="255" t="s">
        <v>335</v>
      </c>
      <c r="P23" s="255" t="s">
        <v>94</v>
      </c>
      <c r="Q23" s="255" t="s">
        <v>336</v>
      </c>
      <c r="R23" s="255" t="s">
        <v>337</v>
      </c>
      <c r="S23" s="255" t="s">
        <v>8</v>
      </c>
      <c r="T23" s="255" t="s">
        <v>335</v>
      </c>
      <c r="U23" s="255" t="s">
        <v>94</v>
      </c>
    </row>
    <row r="24" ht="25" customHeight="1" spans="1:21">
      <c r="A24" s="257" t="s">
        <v>343</v>
      </c>
      <c r="B24" s="94">
        <v>86288.69</v>
      </c>
      <c r="C24" s="94" t="s">
        <v>339</v>
      </c>
      <c r="D24" s="94" t="s">
        <v>339</v>
      </c>
      <c r="E24" s="94" t="s">
        <v>339</v>
      </c>
      <c r="F24" s="94" t="s">
        <v>339</v>
      </c>
      <c r="G24" s="95">
        <f>产品消耗盘存表!C4+产品消耗盘存表!D4</f>
        <v>99252.07</v>
      </c>
      <c r="H24" s="94" t="s">
        <v>339</v>
      </c>
      <c r="I24" s="94" t="s">
        <v>339</v>
      </c>
      <c r="J24" s="94" t="s">
        <v>339</v>
      </c>
      <c r="K24" s="94" t="s">
        <v>339</v>
      </c>
      <c r="L24" s="95">
        <f>产品消耗盘存表!E4+产品消耗盘存表!G4</f>
        <v>79565.71</v>
      </c>
      <c r="M24" s="94" t="s">
        <v>339</v>
      </c>
      <c r="N24" s="94" t="s">
        <v>339</v>
      </c>
      <c r="O24" s="94" t="s">
        <v>339</v>
      </c>
      <c r="P24" s="94" t="s">
        <v>339</v>
      </c>
      <c r="Q24" s="256">
        <f t="shared" ref="Q24:Q29" si="13">B24+G24-L24</f>
        <v>105975.05</v>
      </c>
      <c r="R24" s="94" t="s">
        <v>339</v>
      </c>
      <c r="S24" s="94" t="s">
        <v>339</v>
      </c>
      <c r="T24" s="94" t="s">
        <v>339</v>
      </c>
      <c r="U24" s="94" t="s">
        <v>339</v>
      </c>
    </row>
    <row r="25" ht="25" customHeight="1" spans="1:21">
      <c r="A25" s="95" t="s">
        <v>67</v>
      </c>
      <c r="B25" s="40">
        <v>1857.3643</v>
      </c>
      <c r="C25" s="40">
        <v>1857.3643</v>
      </c>
      <c r="D25" s="40">
        <v>1857.3359</v>
      </c>
      <c r="E25" s="94">
        <v>9.173</v>
      </c>
      <c r="F25" s="94" t="s">
        <v>339</v>
      </c>
      <c r="G25" s="95">
        <f>'回收率（精炼） '!I25</f>
        <v>23023.0713</v>
      </c>
      <c r="H25" s="40">
        <f t="shared" ref="H25:H27" si="14">G25</f>
        <v>23023.0713</v>
      </c>
      <c r="I25" s="40">
        <f>'回收率（精炼） '!K25</f>
        <v>23022.6926</v>
      </c>
      <c r="J25" s="94">
        <f>'回收率（精炼） '!M25</f>
        <v>138.651</v>
      </c>
      <c r="K25" s="94" t="s">
        <v>339</v>
      </c>
      <c r="L25" s="40">
        <f>'回收率（精炼） '!W25</f>
        <v>21774.1684</v>
      </c>
      <c r="M25" s="40">
        <f t="shared" ref="M25:M27" si="15">L25</f>
        <v>21774.1684</v>
      </c>
      <c r="N25" s="95">
        <f>'回收率（精炼） '!X25</f>
        <v>21773.8173</v>
      </c>
      <c r="O25" s="95">
        <f>'回收率（精炼） '!Y25</f>
        <v>129.508</v>
      </c>
      <c r="P25" s="262" t="s">
        <v>339</v>
      </c>
      <c r="Q25" s="40">
        <f t="shared" ref="Q25:U25" si="16">B25+G25-L25</f>
        <v>3106.2672</v>
      </c>
      <c r="R25" s="40">
        <f t="shared" si="16"/>
        <v>3106.2672</v>
      </c>
      <c r="S25" s="95">
        <f t="shared" si="16"/>
        <v>3106.2112</v>
      </c>
      <c r="T25" s="94">
        <f t="shared" si="16"/>
        <v>18.316</v>
      </c>
      <c r="U25" s="95" t="s">
        <v>339</v>
      </c>
    </row>
    <row r="26" ht="25" customHeight="1" spans="1:21">
      <c r="A26" s="95" t="s">
        <v>88</v>
      </c>
      <c r="B26" s="40">
        <v>0</v>
      </c>
      <c r="C26" s="40">
        <v>0</v>
      </c>
      <c r="D26" s="40">
        <v>0</v>
      </c>
      <c r="E26" s="94">
        <v>0</v>
      </c>
      <c r="F26" s="94" t="s">
        <v>339</v>
      </c>
      <c r="G26" s="95">
        <f>'回收率（精炼） '!I26</f>
        <v>339.7659</v>
      </c>
      <c r="H26" s="40">
        <f t="shared" si="14"/>
        <v>339.7659</v>
      </c>
      <c r="I26" s="40">
        <f>'回收率（精炼） '!K26</f>
        <v>339.7319</v>
      </c>
      <c r="J26" s="94">
        <f>'回收率（精炼） '!M26</f>
        <v>0.549</v>
      </c>
      <c r="K26" s="94" t="s">
        <v>339</v>
      </c>
      <c r="L26" s="95">
        <f>'回收率（精炼） '!W26</f>
        <v>274.2711</v>
      </c>
      <c r="M26" s="40">
        <f t="shared" si="15"/>
        <v>274.2711</v>
      </c>
      <c r="N26" s="95">
        <f>'回收率（精炼） '!X26</f>
        <v>274.2436</v>
      </c>
      <c r="O26" s="95">
        <f>'回收率（精炼） '!Y26</f>
        <v>0.549</v>
      </c>
      <c r="P26" s="95" t="s">
        <v>339</v>
      </c>
      <c r="Q26" s="40">
        <f t="shared" si="13"/>
        <v>65.4948</v>
      </c>
      <c r="R26" s="40">
        <f>C26+H26-M26</f>
        <v>65.4948</v>
      </c>
      <c r="S26" s="95">
        <f>D26+I26-N26</f>
        <v>65.4883</v>
      </c>
      <c r="T26" s="94">
        <f>E26+J26-O26</f>
        <v>0</v>
      </c>
      <c r="U26" s="95" t="s">
        <v>339</v>
      </c>
    </row>
    <row r="27" ht="25" customHeight="1" spans="1:21">
      <c r="A27" s="95" t="s">
        <v>69</v>
      </c>
      <c r="B27" s="40">
        <v>12.3064</v>
      </c>
      <c r="C27" s="40">
        <v>12.3064</v>
      </c>
      <c r="D27" s="40">
        <v>12.3061</v>
      </c>
      <c r="E27" s="94">
        <v>0.059</v>
      </c>
      <c r="F27" s="94" t="s">
        <v>339</v>
      </c>
      <c r="G27" s="95">
        <f>'回收率（精炼） '!I27</f>
        <v>9.8942</v>
      </c>
      <c r="H27" s="40">
        <f t="shared" si="14"/>
        <v>9.8942</v>
      </c>
      <c r="I27" s="40">
        <f>'回收率（精炼） '!K27</f>
        <v>9.8932</v>
      </c>
      <c r="J27" s="94">
        <f>'回收率（精炼） '!M27</f>
        <v>0</v>
      </c>
      <c r="K27" s="94" t="s">
        <v>339</v>
      </c>
      <c r="L27" s="40">
        <f>'回收率（精炼） '!W27</f>
        <v>12.3064</v>
      </c>
      <c r="M27" s="40">
        <f t="shared" si="15"/>
        <v>12.3064</v>
      </c>
      <c r="N27" s="40">
        <f>'回收率（精炼） '!X27</f>
        <v>12.3061</v>
      </c>
      <c r="O27" s="94">
        <f>'回收率（精炼） '!Y27</f>
        <v>0.059</v>
      </c>
      <c r="P27" s="95" t="s">
        <v>339</v>
      </c>
      <c r="Q27" s="40">
        <f t="shared" ref="Q27:U27" si="17">B27+G27-L27</f>
        <v>9.8942</v>
      </c>
      <c r="R27" s="40">
        <f t="shared" si="17"/>
        <v>9.8942</v>
      </c>
      <c r="S27" s="95">
        <f t="shared" si="17"/>
        <v>9.8932</v>
      </c>
      <c r="T27" s="94">
        <f t="shared" si="17"/>
        <v>0</v>
      </c>
      <c r="U27" s="95" t="s">
        <v>339</v>
      </c>
    </row>
    <row r="28" ht="25" customHeight="1" spans="1:21">
      <c r="A28" s="95" t="s">
        <v>76</v>
      </c>
      <c r="B28" s="256">
        <v>22281.48</v>
      </c>
      <c r="C28" s="94">
        <v>20882.203</v>
      </c>
      <c r="D28" s="94">
        <v>66.823</v>
      </c>
      <c r="E28" s="94">
        <v>84.155</v>
      </c>
      <c r="F28" s="94">
        <v>0</v>
      </c>
      <c r="G28" s="256">
        <f>产品消耗盘存表!D8</f>
        <v>11366.48</v>
      </c>
      <c r="H28" s="94">
        <f>'回收率（综合厂)'!I20</f>
        <v>10648.524</v>
      </c>
      <c r="I28" s="94">
        <f>'回收率（综合厂)'!K20</f>
        <v>54.007</v>
      </c>
      <c r="J28" s="94">
        <f>'回收率（综合厂)'!M20</f>
        <v>14.135</v>
      </c>
      <c r="K28" s="94">
        <f>'回收率（综合厂)'!O20</f>
        <v>0</v>
      </c>
      <c r="L28" s="256">
        <f>产品消耗盘存表!E8</f>
        <v>15007.24</v>
      </c>
      <c r="M28" s="94">
        <f>'回收率（综合厂)'!W20</f>
        <v>14062.508</v>
      </c>
      <c r="N28" s="95">
        <f>'回收率（综合厂)'!X20</f>
        <v>50.957</v>
      </c>
      <c r="O28" s="94">
        <f>'回收率（综合厂)'!Y20</f>
        <v>27.194</v>
      </c>
      <c r="P28" s="95">
        <f>'回收率（综合厂)'!Z20</f>
        <v>0</v>
      </c>
      <c r="Q28" s="256">
        <f t="shared" ref="Q28:U28" si="18">B28+G28-L28</f>
        <v>18640.72</v>
      </c>
      <c r="R28" s="94">
        <f t="shared" si="18"/>
        <v>17468.219</v>
      </c>
      <c r="S28" s="95">
        <f t="shared" si="18"/>
        <v>69.873</v>
      </c>
      <c r="T28" s="95">
        <f t="shared" si="18"/>
        <v>71.096</v>
      </c>
      <c r="U28" s="95">
        <f t="shared" si="18"/>
        <v>0</v>
      </c>
    </row>
    <row r="29" ht="25" customHeight="1" spans="1:21">
      <c r="A29" s="95" t="s">
        <v>77</v>
      </c>
      <c r="B29" s="256">
        <v>20949.44</v>
      </c>
      <c r="C29" s="94">
        <v>19239.966</v>
      </c>
      <c r="D29" s="94">
        <v>46.176</v>
      </c>
      <c r="E29" s="94">
        <v>68.109</v>
      </c>
      <c r="F29" s="94">
        <v>0</v>
      </c>
      <c r="G29" s="256">
        <f>产品消耗盘存表!D9</f>
        <v>47597.42</v>
      </c>
      <c r="H29" s="94">
        <f>'回收率（综合厂)'!I21</f>
        <v>43989.385</v>
      </c>
      <c r="I29" s="94">
        <f>'回收率（综合厂)'!K21</f>
        <v>100.773</v>
      </c>
      <c r="J29" s="94">
        <f>'回收率（综合厂)'!M21</f>
        <v>69.66</v>
      </c>
      <c r="K29" s="94">
        <f>'回收率（综合厂)'!O21</f>
        <v>0</v>
      </c>
      <c r="L29" s="95">
        <f>产品消耗盘存表!E9</f>
        <v>44982.14</v>
      </c>
      <c r="M29" s="94">
        <f>'回收率（综合厂)'!W21</f>
        <v>41493.253</v>
      </c>
      <c r="N29" s="95">
        <f>'回收率（综合厂)'!X21</f>
        <v>94.782</v>
      </c>
      <c r="O29" s="95">
        <f>'回收率（综合厂)'!Y21</f>
        <v>52.563</v>
      </c>
      <c r="P29" s="95">
        <f>'回收率（综合厂)'!Z21</f>
        <v>0</v>
      </c>
      <c r="Q29" s="256">
        <f t="shared" si="13"/>
        <v>23564.72</v>
      </c>
      <c r="R29" s="94">
        <f t="shared" ref="R29:U29" si="19">C29+H29-M29</f>
        <v>21736.098</v>
      </c>
      <c r="S29" s="95">
        <f t="shared" si="19"/>
        <v>52.167</v>
      </c>
      <c r="T29" s="95">
        <f t="shared" si="19"/>
        <v>85.206</v>
      </c>
      <c r="U29" s="95">
        <f t="shared" si="19"/>
        <v>0</v>
      </c>
    </row>
    <row r="30" spans="3:6">
      <c r="C30" s="258"/>
      <c r="D30" s="258"/>
      <c r="E30" s="258"/>
      <c r="F30" s="258"/>
    </row>
    <row r="31" spans="1:255">
      <c r="A31" s="259"/>
      <c r="B31" s="259"/>
      <c r="C31" s="259"/>
      <c r="D31" s="259"/>
      <c r="E31" s="259"/>
      <c r="F31" s="259"/>
      <c r="G31" s="259"/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  <c r="BM31" s="259"/>
      <c r="BN31" s="259"/>
      <c r="BO31" s="259"/>
      <c r="BP31" s="259"/>
      <c r="BQ31" s="259"/>
      <c r="BR31" s="259"/>
      <c r="BS31" s="259"/>
      <c r="BT31" s="259"/>
      <c r="BU31" s="259"/>
      <c r="BV31" s="259"/>
      <c r="BW31" s="259"/>
      <c r="BX31" s="259"/>
      <c r="BY31" s="259"/>
      <c r="BZ31" s="259"/>
      <c r="CA31" s="259"/>
      <c r="CB31" s="259"/>
      <c r="CC31" s="259"/>
      <c r="CD31" s="259"/>
      <c r="CE31" s="259"/>
      <c r="CF31" s="259"/>
      <c r="CG31" s="259"/>
      <c r="CH31" s="259"/>
      <c r="CI31" s="259"/>
      <c r="CJ31" s="259"/>
      <c r="CK31" s="259"/>
      <c r="CL31" s="259"/>
      <c r="CM31" s="259"/>
      <c r="CN31" s="259"/>
      <c r="CO31" s="259"/>
      <c r="CP31" s="259"/>
      <c r="CQ31" s="259"/>
      <c r="CR31" s="259"/>
      <c r="CS31" s="259"/>
      <c r="CT31" s="259"/>
      <c r="CU31" s="259"/>
      <c r="CV31" s="259"/>
      <c r="CW31" s="259"/>
      <c r="CX31" s="259"/>
      <c r="CY31" s="259"/>
      <c r="CZ31" s="259"/>
      <c r="DA31" s="259"/>
      <c r="DB31" s="259"/>
      <c r="DC31" s="259"/>
      <c r="DD31" s="259"/>
      <c r="DE31" s="259"/>
      <c r="DF31" s="259"/>
      <c r="DG31" s="259"/>
      <c r="DH31" s="259"/>
      <c r="DI31" s="259"/>
      <c r="DJ31" s="259"/>
      <c r="DK31" s="259"/>
      <c r="DL31" s="259"/>
      <c r="DM31" s="259"/>
      <c r="DN31" s="259"/>
      <c r="DO31" s="259"/>
      <c r="DP31" s="259"/>
      <c r="DQ31" s="259"/>
      <c r="DR31" s="259"/>
      <c r="DS31" s="259"/>
      <c r="DT31" s="259"/>
      <c r="DU31" s="259"/>
      <c r="DV31" s="259"/>
      <c r="DW31" s="259"/>
      <c r="DX31" s="259"/>
      <c r="DY31" s="259"/>
      <c r="DZ31" s="259"/>
      <c r="EA31" s="259"/>
      <c r="EB31" s="259"/>
      <c r="EC31" s="259"/>
      <c r="ED31" s="259"/>
      <c r="EE31" s="259"/>
      <c r="EF31" s="259"/>
      <c r="EG31" s="259"/>
      <c r="EH31" s="259"/>
      <c r="EI31" s="259"/>
      <c r="EJ31" s="259"/>
      <c r="EK31" s="259"/>
      <c r="EL31" s="259"/>
      <c r="EM31" s="259"/>
      <c r="EN31" s="259"/>
      <c r="EO31" s="259"/>
      <c r="EP31" s="259"/>
      <c r="EQ31" s="259"/>
      <c r="ER31" s="259"/>
      <c r="ES31" s="259"/>
      <c r="ET31" s="259"/>
      <c r="EU31" s="259"/>
      <c r="EV31" s="259"/>
      <c r="EW31" s="259"/>
      <c r="EX31" s="259"/>
      <c r="EY31" s="259"/>
      <c r="EZ31" s="259"/>
      <c r="FA31" s="259"/>
      <c r="FB31" s="259"/>
      <c r="FC31" s="259"/>
      <c r="FD31" s="259"/>
      <c r="FE31" s="259"/>
      <c r="FF31" s="259"/>
      <c r="FG31" s="259"/>
      <c r="FH31" s="259"/>
      <c r="FI31" s="259"/>
      <c r="FJ31" s="259"/>
      <c r="FK31" s="259"/>
      <c r="FL31" s="259"/>
      <c r="FM31" s="259"/>
      <c r="FN31" s="259"/>
      <c r="FO31" s="259"/>
      <c r="FP31" s="259"/>
      <c r="FQ31" s="259"/>
      <c r="FR31" s="259"/>
      <c r="FS31" s="259"/>
      <c r="FT31" s="259"/>
      <c r="FU31" s="259"/>
      <c r="FV31" s="259"/>
      <c r="FW31" s="259"/>
      <c r="FX31" s="259"/>
      <c r="FY31" s="259"/>
      <c r="FZ31" s="259"/>
      <c r="GA31" s="259"/>
      <c r="GB31" s="259"/>
      <c r="GC31" s="259"/>
      <c r="GD31" s="259"/>
      <c r="GE31" s="259"/>
      <c r="GF31" s="259"/>
      <c r="GG31" s="259"/>
      <c r="GH31" s="259"/>
      <c r="GI31" s="259"/>
      <c r="GJ31" s="259"/>
      <c r="GK31" s="259"/>
      <c r="GL31" s="259"/>
      <c r="GM31" s="259"/>
      <c r="GN31" s="259"/>
      <c r="GO31" s="259"/>
      <c r="GP31" s="259"/>
      <c r="GQ31" s="259"/>
      <c r="GR31" s="259"/>
      <c r="GS31" s="259"/>
      <c r="GT31" s="259"/>
      <c r="GU31" s="259"/>
      <c r="GV31" s="259"/>
      <c r="GW31" s="259"/>
      <c r="GX31" s="259"/>
      <c r="GY31" s="259"/>
      <c r="GZ31" s="259"/>
      <c r="HA31" s="259"/>
      <c r="HB31" s="259"/>
      <c r="HC31" s="259"/>
      <c r="HD31" s="259"/>
      <c r="HE31" s="259"/>
      <c r="HF31" s="259"/>
      <c r="HG31" s="259"/>
      <c r="HH31" s="259"/>
      <c r="HI31" s="259"/>
      <c r="HJ31" s="259"/>
      <c r="HK31" s="259"/>
      <c r="HL31" s="259"/>
      <c r="HM31" s="259"/>
      <c r="HN31" s="259"/>
      <c r="HO31" s="259"/>
      <c r="HP31" s="259"/>
      <c r="HQ31" s="259"/>
      <c r="HR31" s="259"/>
      <c r="HS31" s="259"/>
      <c r="HT31" s="259"/>
      <c r="HU31" s="259"/>
      <c r="HV31" s="259"/>
      <c r="HW31" s="259"/>
      <c r="HX31" s="259"/>
      <c r="HY31" s="259"/>
      <c r="HZ31" s="259"/>
      <c r="IA31" s="259"/>
      <c r="IB31" s="259"/>
      <c r="IC31" s="259"/>
      <c r="ID31" s="259"/>
      <c r="IE31" s="259"/>
      <c r="IF31" s="259"/>
      <c r="IG31" s="259"/>
      <c r="IH31" s="259"/>
      <c r="II31" s="259"/>
      <c r="IJ31" s="259"/>
      <c r="IK31" s="259"/>
      <c r="IL31" s="259"/>
      <c r="IM31" s="259"/>
      <c r="IN31" s="259"/>
      <c r="IO31" s="259"/>
      <c r="IP31" s="259"/>
      <c r="IQ31" s="259"/>
      <c r="IR31" s="259"/>
      <c r="IS31" s="259"/>
      <c r="IT31" s="259"/>
      <c r="IU31" s="259"/>
    </row>
    <row r="32" spans="1:255">
      <c r="A32" s="259"/>
      <c r="B32" s="259"/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59"/>
      <c r="AW32" s="259"/>
      <c r="AX32" s="259"/>
      <c r="AY32" s="259"/>
      <c r="AZ32" s="259"/>
      <c r="BA32" s="259"/>
      <c r="BB32" s="259"/>
      <c r="BC32" s="259"/>
      <c r="BD32" s="259"/>
      <c r="BE32" s="259"/>
      <c r="BF32" s="259"/>
      <c r="BG32" s="259"/>
      <c r="BH32" s="259"/>
      <c r="BI32" s="259"/>
      <c r="BJ32" s="259"/>
      <c r="BK32" s="259"/>
      <c r="BL32" s="259"/>
      <c r="BM32" s="259"/>
      <c r="BN32" s="259"/>
      <c r="BO32" s="259"/>
      <c r="BP32" s="259"/>
      <c r="BQ32" s="259"/>
      <c r="BR32" s="259"/>
      <c r="BS32" s="259"/>
      <c r="BT32" s="259"/>
      <c r="BU32" s="259"/>
      <c r="BV32" s="259"/>
      <c r="BW32" s="259"/>
      <c r="BX32" s="259"/>
      <c r="BY32" s="259"/>
      <c r="BZ32" s="259"/>
      <c r="CA32" s="259"/>
      <c r="CB32" s="259"/>
      <c r="CC32" s="259"/>
      <c r="CD32" s="259"/>
      <c r="CE32" s="259"/>
      <c r="CF32" s="259"/>
      <c r="CG32" s="259"/>
      <c r="CH32" s="259"/>
      <c r="CI32" s="259"/>
      <c r="CJ32" s="259"/>
      <c r="CK32" s="259"/>
      <c r="CL32" s="259"/>
      <c r="CM32" s="259"/>
      <c r="CN32" s="259"/>
      <c r="CO32" s="259"/>
      <c r="CP32" s="259"/>
      <c r="CQ32" s="259"/>
      <c r="CR32" s="259"/>
      <c r="CS32" s="259"/>
      <c r="CT32" s="259"/>
      <c r="CU32" s="259"/>
      <c r="CV32" s="259"/>
      <c r="CW32" s="259"/>
      <c r="CX32" s="259"/>
      <c r="CY32" s="259"/>
      <c r="CZ32" s="259"/>
      <c r="DA32" s="259"/>
      <c r="DB32" s="259"/>
      <c r="DC32" s="259"/>
      <c r="DD32" s="259"/>
      <c r="DE32" s="259"/>
      <c r="DF32" s="259"/>
      <c r="DG32" s="259"/>
      <c r="DH32" s="259"/>
      <c r="DI32" s="259"/>
      <c r="DJ32" s="259"/>
      <c r="DK32" s="259"/>
      <c r="DL32" s="259"/>
      <c r="DM32" s="259"/>
      <c r="DN32" s="259"/>
      <c r="DO32" s="259"/>
      <c r="DP32" s="259"/>
      <c r="DQ32" s="259"/>
      <c r="DR32" s="259"/>
      <c r="DS32" s="259"/>
      <c r="DT32" s="259"/>
      <c r="DU32" s="259"/>
      <c r="DV32" s="259"/>
      <c r="DW32" s="259"/>
      <c r="DX32" s="259"/>
      <c r="DY32" s="259"/>
      <c r="DZ32" s="259"/>
      <c r="EA32" s="259"/>
      <c r="EB32" s="259"/>
      <c r="EC32" s="259"/>
      <c r="ED32" s="259"/>
      <c r="EE32" s="259"/>
      <c r="EF32" s="259"/>
      <c r="EG32" s="259"/>
      <c r="EH32" s="259"/>
      <c r="EI32" s="259"/>
      <c r="EJ32" s="259"/>
      <c r="EK32" s="259"/>
      <c r="EL32" s="259"/>
      <c r="EM32" s="259"/>
      <c r="EN32" s="259"/>
      <c r="EO32" s="259"/>
      <c r="EP32" s="259"/>
      <c r="EQ32" s="259"/>
      <c r="ER32" s="259"/>
      <c r="ES32" s="259"/>
      <c r="ET32" s="259"/>
      <c r="EU32" s="259"/>
      <c r="EV32" s="259"/>
      <c r="EW32" s="259"/>
      <c r="EX32" s="259"/>
      <c r="EY32" s="259"/>
      <c r="EZ32" s="259"/>
      <c r="FA32" s="259"/>
      <c r="FB32" s="259"/>
      <c r="FC32" s="259"/>
      <c r="FD32" s="259"/>
      <c r="FE32" s="259"/>
      <c r="FF32" s="259"/>
      <c r="FG32" s="259"/>
      <c r="FH32" s="259"/>
      <c r="FI32" s="259"/>
      <c r="FJ32" s="259"/>
      <c r="FK32" s="259"/>
      <c r="FL32" s="259"/>
      <c r="FM32" s="259"/>
      <c r="FN32" s="259"/>
      <c r="FO32" s="259"/>
      <c r="FP32" s="259"/>
      <c r="FQ32" s="259"/>
      <c r="FR32" s="259"/>
      <c r="FS32" s="259"/>
      <c r="FT32" s="259"/>
      <c r="FU32" s="259"/>
      <c r="FV32" s="259"/>
      <c r="FW32" s="259"/>
      <c r="FX32" s="259"/>
      <c r="FY32" s="259"/>
      <c r="FZ32" s="259"/>
      <c r="GA32" s="259"/>
      <c r="GB32" s="259"/>
      <c r="GC32" s="259"/>
      <c r="GD32" s="259"/>
      <c r="GE32" s="259"/>
      <c r="GF32" s="259"/>
      <c r="GG32" s="259"/>
      <c r="GH32" s="259"/>
      <c r="GI32" s="259"/>
      <c r="GJ32" s="259"/>
      <c r="GK32" s="259"/>
      <c r="GL32" s="259"/>
      <c r="GM32" s="259"/>
      <c r="GN32" s="259"/>
      <c r="GO32" s="259"/>
      <c r="GP32" s="259"/>
      <c r="GQ32" s="259"/>
      <c r="GR32" s="259"/>
      <c r="GS32" s="259"/>
      <c r="GT32" s="259"/>
      <c r="GU32" s="259"/>
      <c r="GV32" s="259"/>
      <c r="GW32" s="259"/>
      <c r="GX32" s="259"/>
      <c r="GY32" s="259"/>
      <c r="GZ32" s="259"/>
      <c r="HA32" s="259"/>
      <c r="HB32" s="259"/>
      <c r="HC32" s="259"/>
      <c r="HD32" s="259"/>
      <c r="HE32" s="259"/>
      <c r="HF32" s="259"/>
      <c r="HG32" s="259"/>
      <c r="HH32" s="259"/>
      <c r="HI32" s="259"/>
      <c r="HJ32" s="259"/>
      <c r="HK32" s="259"/>
      <c r="HL32" s="259"/>
      <c r="HM32" s="259"/>
      <c r="HN32" s="259"/>
      <c r="HO32" s="259"/>
      <c r="HP32" s="259"/>
      <c r="HQ32" s="259"/>
      <c r="HR32" s="259"/>
      <c r="HS32" s="259"/>
      <c r="HT32" s="259"/>
      <c r="HU32" s="259"/>
      <c r="HV32" s="259"/>
      <c r="HW32" s="259"/>
      <c r="HX32" s="259"/>
      <c r="HY32" s="259"/>
      <c r="HZ32" s="259"/>
      <c r="IA32" s="259"/>
      <c r="IB32" s="259"/>
      <c r="IC32" s="259"/>
      <c r="ID32" s="259"/>
      <c r="IE32" s="259"/>
      <c r="IF32" s="259"/>
      <c r="IG32" s="259"/>
      <c r="IH32" s="259"/>
      <c r="II32" s="259"/>
      <c r="IJ32" s="259"/>
      <c r="IK32" s="259"/>
      <c r="IL32" s="259"/>
      <c r="IM32" s="259"/>
      <c r="IN32" s="259"/>
      <c r="IO32" s="259"/>
      <c r="IP32" s="259"/>
      <c r="IQ32" s="259"/>
      <c r="IR32" s="259"/>
      <c r="IS32" s="259"/>
      <c r="IT32" s="259"/>
      <c r="IU32" s="259"/>
    </row>
    <row r="33" spans="1:255">
      <c r="A33" s="259"/>
      <c r="B33" s="259"/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59"/>
      <c r="AX33" s="259"/>
      <c r="AY33" s="259"/>
      <c r="AZ33" s="259"/>
      <c r="BA33" s="259"/>
      <c r="BB33" s="259"/>
      <c r="BC33" s="259"/>
      <c r="BD33" s="259"/>
      <c r="BE33" s="259"/>
      <c r="BF33" s="259"/>
      <c r="BG33" s="259"/>
      <c r="BH33" s="259"/>
      <c r="BI33" s="259"/>
      <c r="BJ33" s="259"/>
      <c r="BK33" s="259"/>
      <c r="BL33" s="259"/>
      <c r="BM33" s="259"/>
      <c r="BN33" s="259"/>
      <c r="BO33" s="259"/>
      <c r="BP33" s="259"/>
      <c r="BQ33" s="259"/>
      <c r="BR33" s="259"/>
      <c r="BS33" s="259"/>
      <c r="BT33" s="259"/>
      <c r="BU33" s="259"/>
      <c r="BV33" s="259"/>
      <c r="BW33" s="259"/>
      <c r="BX33" s="259"/>
      <c r="BY33" s="259"/>
      <c r="BZ33" s="259"/>
      <c r="CA33" s="259"/>
      <c r="CB33" s="259"/>
      <c r="CC33" s="259"/>
      <c r="CD33" s="259"/>
      <c r="CE33" s="259"/>
      <c r="CF33" s="259"/>
      <c r="CG33" s="259"/>
      <c r="CH33" s="259"/>
      <c r="CI33" s="259"/>
      <c r="CJ33" s="259"/>
      <c r="CK33" s="259"/>
      <c r="CL33" s="259"/>
      <c r="CM33" s="259"/>
      <c r="CN33" s="259"/>
      <c r="CO33" s="259"/>
      <c r="CP33" s="259"/>
      <c r="CQ33" s="259"/>
      <c r="CR33" s="259"/>
      <c r="CS33" s="259"/>
      <c r="CT33" s="259"/>
      <c r="CU33" s="259"/>
      <c r="CV33" s="259"/>
      <c r="CW33" s="259"/>
      <c r="CX33" s="259"/>
      <c r="CY33" s="259"/>
      <c r="CZ33" s="259"/>
      <c r="DA33" s="259"/>
      <c r="DB33" s="259"/>
      <c r="DC33" s="259"/>
      <c r="DD33" s="259"/>
      <c r="DE33" s="259"/>
      <c r="DF33" s="259"/>
      <c r="DG33" s="259"/>
      <c r="DH33" s="259"/>
      <c r="DI33" s="259"/>
      <c r="DJ33" s="259"/>
      <c r="DK33" s="259"/>
      <c r="DL33" s="259"/>
      <c r="DM33" s="259"/>
      <c r="DN33" s="259"/>
      <c r="DO33" s="259"/>
      <c r="DP33" s="259"/>
      <c r="DQ33" s="259"/>
      <c r="DR33" s="259"/>
      <c r="DS33" s="259"/>
      <c r="DT33" s="259"/>
      <c r="DU33" s="259"/>
      <c r="DV33" s="259"/>
      <c r="DW33" s="259"/>
      <c r="DX33" s="259"/>
      <c r="DY33" s="259"/>
      <c r="DZ33" s="259"/>
      <c r="EA33" s="259"/>
      <c r="EB33" s="259"/>
      <c r="EC33" s="259"/>
      <c r="ED33" s="259"/>
      <c r="EE33" s="259"/>
      <c r="EF33" s="259"/>
      <c r="EG33" s="259"/>
      <c r="EH33" s="259"/>
      <c r="EI33" s="259"/>
      <c r="EJ33" s="259"/>
      <c r="EK33" s="259"/>
      <c r="EL33" s="259"/>
      <c r="EM33" s="259"/>
      <c r="EN33" s="259"/>
      <c r="EO33" s="259"/>
      <c r="EP33" s="259"/>
      <c r="EQ33" s="259"/>
      <c r="ER33" s="259"/>
      <c r="ES33" s="259"/>
      <c r="ET33" s="259"/>
      <c r="EU33" s="259"/>
      <c r="EV33" s="259"/>
      <c r="EW33" s="259"/>
      <c r="EX33" s="259"/>
      <c r="EY33" s="259"/>
      <c r="EZ33" s="259"/>
      <c r="FA33" s="259"/>
      <c r="FB33" s="259"/>
      <c r="FC33" s="259"/>
      <c r="FD33" s="259"/>
      <c r="FE33" s="259"/>
      <c r="FF33" s="259"/>
      <c r="FG33" s="259"/>
      <c r="FH33" s="259"/>
      <c r="FI33" s="259"/>
      <c r="FJ33" s="259"/>
      <c r="FK33" s="259"/>
      <c r="FL33" s="259"/>
      <c r="FM33" s="259"/>
      <c r="FN33" s="259"/>
      <c r="FO33" s="259"/>
      <c r="FP33" s="259"/>
      <c r="FQ33" s="259"/>
      <c r="FR33" s="259"/>
      <c r="FS33" s="259"/>
      <c r="FT33" s="259"/>
      <c r="FU33" s="259"/>
      <c r="FV33" s="259"/>
      <c r="FW33" s="259"/>
      <c r="FX33" s="259"/>
      <c r="FY33" s="259"/>
      <c r="FZ33" s="259"/>
      <c r="GA33" s="259"/>
      <c r="GB33" s="259"/>
      <c r="GC33" s="259"/>
      <c r="GD33" s="259"/>
      <c r="GE33" s="259"/>
      <c r="GF33" s="259"/>
      <c r="GG33" s="259"/>
      <c r="GH33" s="259"/>
      <c r="GI33" s="259"/>
      <c r="GJ33" s="259"/>
      <c r="GK33" s="259"/>
      <c r="GL33" s="259"/>
      <c r="GM33" s="259"/>
      <c r="GN33" s="259"/>
      <c r="GO33" s="259"/>
      <c r="GP33" s="259"/>
      <c r="GQ33" s="259"/>
      <c r="GR33" s="259"/>
      <c r="GS33" s="259"/>
      <c r="GT33" s="259"/>
      <c r="GU33" s="259"/>
      <c r="GV33" s="259"/>
      <c r="GW33" s="259"/>
      <c r="GX33" s="259"/>
      <c r="GY33" s="259"/>
      <c r="GZ33" s="259"/>
      <c r="HA33" s="259"/>
      <c r="HB33" s="259"/>
      <c r="HC33" s="259"/>
      <c r="HD33" s="259"/>
      <c r="HE33" s="259"/>
      <c r="HF33" s="259"/>
      <c r="HG33" s="259"/>
      <c r="HH33" s="259"/>
      <c r="HI33" s="259"/>
      <c r="HJ33" s="259"/>
      <c r="HK33" s="259"/>
      <c r="HL33" s="259"/>
      <c r="HM33" s="259"/>
      <c r="HN33" s="259"/>
      <c r="HO33" s="259"/>
      <c r="HP33" s="259"/>
      <c r="HQ33" s="259"/>
      <c r="HR33" s="259"/>
      <c r="HS33" s="259"/>
      <c r="HT33" s="259"/>
      <c r="HU33" s="259"/>
      <c r="HV33" s="259"/>
      <c r="HW33" s="259"/>
      <c r="HX33" s="259"/>
      <c r="HY33" s="259"/>
      <c r="HZ33" s="259"/>
      <c r="IA33" s="259"/>
      <c r="IB33" s="259"/>
      <c r="IC33" s="259"/>
      <c r="ID33" s="259"/>
      <c r="IE33" s="259"/>
      <c r="IF33" s="259"/>
      <c r="IG33" s="259"/>
      <c r="IH33" s="259"/>
      <c r="II33" s="259"/>
      <c r="IJ33" s="259"/>
      <c r="IK33" s="259"/>
      <c r="IL33" s="259"/>
      <c r="IM33" s="259"/>
      <c r="IN33" s="259"/>
      <c r="IO33" s="259"/>
      <c r="IP33" s="259"/>
      <c r="IQ33" s="259"/>
      <c r="IR33" s="259"/>
      <c r="IS33" s="259"/>
      <c r="IT33" s="259"/>
      <c r="IU33" s="259"/>
    </row>
    <row r="34" spans="1:255">
      <c r="A34" s="259"/>
      <c r="B34" s="259"/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63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  <c r="BE34" s="259"/>
      <c r="BF34" s="259"/>
      <c r="BG34" s="259"/>
      <c r="BH34" s="259"/>
      <c r="BI34" s="259"/>
      <c r="BJ34" s="259"/>
      <c r="BK34" s="259"/>
      <c r="BL34" s="259"/>
      <c r="BM34" s="259"/>
      <c r="BN34" s="259"/>
      <c r="BO34" s="259"/>
      <c r="BP34" s="259"/>
      <c r="BQ34" s="259"/>
      <c r="BR34" s="259"/>
      <c r="BS34" s="259"/>
      <c r="BT34" s="259"/>
      <c r="BU34" s="259"/>
      <c r="BV34" s="259"/>
      <c r="BW34" s="259"/>
      <c r="BX34" s="259"/>
      <c r="BY34" s="259"/>
      <c r="BZ34" s="259"/>
      <c r="CA34" s="259"/>
      <c r="CB34" s="259"/>
      <c r="CC34" s="259"/>
      <c r="CD34" s="259"/>
      <c r="CE34" s="259"/>
      <c r="CF34" s="259"/>
      <c r="CG34" s="259"/>
      <c r="CH34" s="259"/>
      <c r="CI34" s="259"/>
      <c r="CJ34" s="259"/>
      <c r="CK34" s="259"/>
      <c r="CL34" s="259"/>
      <c r="CM34" s="259"/>
      <c r="CN34" s="259"/>
      <c r="CO34" s="259"/>
      <c r="CP34" s="259"/>
      <c r="CQ34" s="259"/>
      <c r="CR34" s="259"/>
      <c r="CS34" s="259"/>
      <c r="CT34" s="259"/>
      <c r="CU34" s="259"/>
      <c r="CV34" s="259"/>
      <c r="CW34" s="259"/>
      <c r="CX34" s="259"/>
      <c r="CY34" s="259"/>
      <c r="CZ34" s="259"/>
      <c r="DA34" s="259"/>
      <c r="DB34" s="259"/>
      <c r="DC34" s="259"/>
      <c r="DD34" s="259"/>
      <c r="DE34" s="259"/>
      <c r="DF34" s="259"/>
      <c r="DG34" s="259"/>
      <c r="DH34" s="259"/>
      <c r="DI34" s="259"/>
      <c r="DJ34" s="259"/>
      <c r="DK34" s="259"/>
      <c r="DL34" s="259"/>
      <c r="DM34" s="259"/>
      <c r="DN34" s="259"/>
      <c r="DO34" s="259"/>
      <c r="DP34" s="259"/>
      <c r="DQ34" s="259"/>
      <c r="DR34" s="259"/>
      <c r="DS34" s="259"/>
      <c r="DT34" s="259"/>
      <c r="DU34" s="259"/>
      <c r="DV34" s="259"/>
      <c r="DW34" s="259"/>
      <c r="DX34" s="259"/>
      <c r="DY34" s="259"/>
      <c r="DZ34" s="259"/>
      <c r="EA34" s="259"/>
      <c r="EB34" s="259"/>
      <c r="EC34" s="259"/>
      <c r="ED34" s="259"/>
      <c r="EE34" s="259"/>
      <c r="EF34" s="259"/>
      <c r="EG34" s="259"/>
      <c r="EH34" s="259"/>
      <c r="EI34" s="259"/>
      <c r="EJ34" s="259"/>
      <c r="EK34" s="259"/>
      <c r="EL34" s="259"/>
      <c r="EM34" s="259"/>
      <c r="EN34" s="259"/>
      <c r="EO34" s="259"/>
      <c r="EP34" s="259"/>
      <c r="EQ34" s="259"/>
      <c r="ER34" s="259"/>
      <c r="ES34" s="259"/>
      <c r="ET34" s="259"/>
      <c r="EU34" s="259"/>
      <c r="EV34" s="259"/>
      <c r="EW34" s="259"/>
      <c r="EX34" s="259"/>
      <c r="EY34" s="259"/>
      <c r="EZ34" s="259"/>
      <c r="FA34" s="259"/>
      <c r="FB34" s="259"/>
      <c r="FC34" s="259"/>
      <c r="FD34" s="259"/>
      <c r="FE34" s="259"/>
      <c r="FF34" s="259"/>
      <c r="FG34" s="259"/>
      <c r="FH34" s="259"/>
      <c r="FI34" s="259"/>
      <c r="FJ34" s="259"/>
      <c r="FK34" s="259"/>
      <c r="FL34" s="259"/>
      <c r="FM34" s="259"/>
      <c r="FN34" s="259"/>
      <c r="FO34" s="259"/>
      <c r="FP34" s="259"/>
      <c r="FQ34" s="259"/>
      <c r="FR34" s="259"/>
      <c r="FS34" s="259"/>
      <c r="FT34" s="259"/>
      <c r="FU34" s="259"/>
      <c r="FV34" s="259"/>
      <c r="FW34" s="259"/>
      <c r="FX34" s="259"/>
      <c r="FY34" s="259"/>
      <c r="FZ34" s="259"/>
      <c r="GA34" s="259"/>
      <c r="GB34" s="259"/>
      <c r="GC34" s="259"/>
      <c r="GD34" s="259"/>
      <c r="GE34" s="259"/>
      <c r="GF34" s="259"/>
      <c r="GG34" s="259"/>
      <c r="GH34" s="259"/>
      <c r="GI34" s="259"/>
      <c r="GJ34" s="259"/>
      <c r="GK34" s="259"/>
      <c r="GL34" s="259"/>
      <c r="GM34" s="259"/>
      <c r="GN34" s="259"/>
      <c r="GO34" s="259"/>
      <c r="GP34" s="259"/>
      <c r="GQ34" s="259"/>
      <c r="GR34" s="259"/>
      <c r="GS34" s="259"/>
      <c r="GT34" s="259"/>
      <c r="GU34" s="259"/>
      <c r="GV34" s="259"/>
      <c r="GW34" s="259"/>
      <c r="GX34" s="259"/>
      <c r="GY34" s="259"/>
      <c r="GZ34" s="259"/>
      <c r="HA34" s="259"/>
      <c r="HB34" s="259"/>
      <c r="HC34" s="259"/>
      <c r="HD34" s="259"/>
      <c r="HE34" s="259"/>
      <c r="HF34" s="259"/>
      <c r="HG34" s="259"/>
      <c r="HH34" s="259"/>
      <c r="HI34" s="259"/>
      <c r="HJ34" s="259"/>
      <c r="HK34" s="259"/>
      <c r="HL34" s="259"/>
      <c r="HM34" s="259"/>
      <c r="HN34" s="259"/>
      <c r="HO34" s="259"/>
      <c r="HP34" s="259"/>
      <c r="HQ34" s="259"/>
      <c r="HR34" s="259"/>
      <c r="HS34" s="259"/>
      <c r="HT34" s="259"/>
      <c r="HU34" s="259"/>
      <c r="HV34" s="259"/>
      <c r="HW34" s="259"/>
      <c r="HX34" s="259"/>
      <c r="HY34" s="259"/>
      <c r="HZ34" s="259"/>
      <c r="IA34" s="259"/>
      <c r="IB34" s="259"/>
      <c r="IC34" s="259"/>
      <c r="ID34" s="259"/>
      <c r="IE34" s="259"/>
      <c r="IF34" s="259"/>
      <c r="IG34" s="259"/>
      <c r="IH34" s="259"/>
      <c r="II34" s="259"/>
      <c r="IJ34" s="259"/>
      <c r="IK34" s="259"/>
      <c r="IL34" s="259"/>
      <c r="IM34" s="259"/>
      <c r="IN34" s="259"/>
      <c r="IO34" s="259"/>
      <c r="IP34" s="259"/>
      <c r="IQ34" s="259"/>
      <c r="IR34" s="259"/>
      <c r="IS34" s="259"/>
      <c r="IT34" s="259"/>
      <c r="IU34" s="259"/>
    </row>
  </sheetData>
  <mergeCells count="12">
    <mergeCell ref="A1:U1"/>
    <mergeCell ref="B2:F2"/>
    <mergeCell ref="G2:K2"/>
    <mergeCell ref="L2:P2"/>
    <mergeCell ref="Q2:U2"/>
    <mergeCell ref="A21:U21"/>
    <mergeCell ref="B22:F22"/>
    <mergeCell ref="G22:K22"/>
    <mergeCell ref="L22:P22"/>
    <mergeCell ref="Q22:U22"/>
    <mergeCell ref="A2:A3"/>
    <mergeCell ref="A22:A23"/>
  </mergeCells>
  <pageMargins left="0.471527777777778" right="0.393055555555556" top="0.511805555555556" bottom="1" header="0.5" footer="0.5"/>
  <pageSetup paperSize="8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J135"/>
  <sheetViews>
    <sheetView showGridLines="0" topLeftCell="A70" workbookViewId="0">
      <selection activeCell="N101" sqref="N101"/>
    </sheetView>
  </sheetViews>
  <sheetFormatPr defaultColWidth="9" defaultRowHeight="13.5" customHeight="1"/>
  <cols>
    <col min="1" max="1" width="3.88181818181818" customWidth="1"/>
    <col min="2" max="2" width="3.75454545454545" customWidth="1"/>
    <col min="3" max="3" width="20.1363636363636" customWidth="1"/>
    <col min="4" max="4" width="10.2545454545455" customWidth="1"/>
    <col min="5" max="5" width="8.75454545454545" customWidth="1"/>
    <col min="6" max="6" width="7.63636363636364" customWidth="1"/>
    <col min="7" max="7" width="10.2545454545455" customWidth="1"/>
    <col min="8" max="8" width="8.75454545454545" customWidth="1"/>
    <col min="9" max="9" width="10.7545454545455" customWidth="1"/>
    <col min="10" max="10" width="8" customWidth="1"/>
    <col min="11" max="11" width="44.1363636363636" customWidth="1"/>
    <col min="12" max="12" width="11.7545454545455" customWidth="1"/>
    <col min="13" max="191" width="9" customWidth="1"/>
  </cols>
  <sheetData>
    <row r="1" ht="33" customHeight="1" spans="1:192">
      <c r="A1" s="119" t="s">
        <v>344</v>
      </c>
      <c r="B1" s="119"/>
      <c r="C1" s="120"/>
      <c r="D1" s="119"/>
      <c r="E1" s="119"/>
      <c r="F1" s="119"/>
      <c r="G1" s="119"/>
      <c r="H1" s="119"/>
      <c r="I1" s="119"/>
      <c r="J1" s="119"/>
      <c r="K1" s="158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59"/>
      <c r="CE1" s="159"/>
      <c r="CF1" s="159"/>
      <c r="CG1" s="159"/>
      <c r="CH1" s="159"/>
      <c r="CI1" s="159"/>
      <c r="CJ1" s="159"/>
      <c r="CK1" s="159"/>
      <c r="CL1" s="159"/>
      <c r="CM1" s="159"/>
      <c r="CN1" s="159"/>
      <c r="CO1" s="159"/>
      <c r="CP1" s="159"/>
      <c r="CQ1" s="159"/>
      <c r="CR1" s="159"/>
      <c r="CS1" s="159"/>
      <c r="CT1" s="159"/>
      <c r="CU1" s="159"/>
      <c r="CV1" s="159"/>
      <c r="CW1" s="159"/>
      <c r="CX1" s="159"/>
      <c r="CY1" s="159"/>
      <c r="CZ1" s="159"/>
      <c r="DA1" s="159"/>
      <c r="DB1" s="159"/>
      <c r="DC1" s="159"/>
      <c r="DD1" s="159"/>
      <c r="DE1" s="159"/>
      <c r="DF1" s="159"/>
      <c r="DG1" s="159"/>
      <c r="DH1" s="159"/>
      <c r="DI1" s="159"/>
      <c r="DJ1" s="159"/>
      <c r="DK1" s="159"/>
      <c r="DL1" s="159"/>
      <c r="DM1" s="159"/>
      <c r="DN1" s="159"/>
      <c r="DO1" s="159"/>
      <c r="DP1" s="159"/>
      <c r="DQ1" s="159"/>
      <c r="DR1" s="159"/>
      <c r="DS1" s="159"/>
      <c r="DT1" s="159"/>
      <c r="DU1" s="159"/>
      <c r="DV1" s="159"/>
      <c r="DW1" s="159"/>
      <c r="DX1" s="159"/>
      <c r="DY1" s="159"/>
      <c r="DZ1" s="159"/>
      <c r="EA1" s="159"/>
      <c r="EB1" s="159"/>
      <c r="EC1" s="159"/>
      <c r="ED1" s="159"/>
      <c r="EE1" s="159"/>
      <c r="EF1" s="159"/>
      <c r="EG1" s="159"/>
      <c r="EH1" s="159"/>
      <c r="EI1" s="159"/>
      <c r="EJ1" s="159"/>
      <c r="EK1" s="159"/>
      <c r="EL1" s="159"/>
      <c r="EM1" s="159"/>
      <c r="EN1" s="159"/>
      <c r="EO1" s="159"/>
      <c r="EP1" s="159"/>
      <c r="EQ1" s="159"/>
      <c r="ER1" s="159"/>
      <c r="ES1" s="159"/>
      <c r="ET1" s="159"/>
      <c r="EU1" s="159"/>
      <c r="EV1" s="159"/>
      <c r="EW1" s="159"/>
      <c r="EX1" s="159"/>
      <c r="EY1" s="159"/>
      <c r="EZ1" s="159"/>
      <c r="FA1" s="159"/>
      <c r="FB1" s="159"/>
      <c r="FC1" s="159"/>
      <c r="FD1" s="159"/>
      <c r="FE1" s="159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59"/>
      <c r="FV1" s="159"/>
      <c r="FW1" s="159"/>
      <c r="FX1" s="159"/>
      <c r="FY1" s="159"/>
      <c r="FZ1" s="159"/>
      <c r="GA1" s="159"/>
      <c r="GB1" s="186"/>
      <c r="GC1" s="186"/>
      <c r="GD1" s="186"/>
      <c r="GE1" s="186"/>
      <c r="GF1" s="186"/>
      <c r="GG1" s="186"/>
      <c r="GH1" s="186"/>
      <c r="GI1" s="186"/>
      <c r="GJ1" s="188"/>
    </row>
    <row r="2" ht="17.1" customHeight="1" spans="1:192">
      <c r="A2" s="121" t="s">
        <v>345</v>
      </c>
      <c r="B2" s="122"/>
      <c r="C2" s="122"/>
      <c r="D2" s="122"/>
      <c r="E2" s="122"/>
      <c r="F2" s="122"/>
      <c r="G2" s="122"/>
      <c r="H2" s="147"/>
      <c r="I2" s="147"/>
      <c r="J2" s="147"/>
      <c r="K2" s="122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/>
      <c r="CE2" s="159"/>
      <c r="CF2" s="159"/>
      <c r="CG2" s="159"/>
      <c r="CH2" s="159"/>
      <c r="CI2" s="159"/>
      <c r="CJ2" s="159"/>
      <c r="CK2" s="159"/>
      <c r="CL2" s="159"/>
      <c r="CM2" s="159"/>
      <c r="CN2" s="159"/>
      <c r="CO2" s="159"/>
      <c r="CP2" s="159"/>
      <c r="CQ2" s="159"/>
      <c r="CR2" s="159"/>
      <c r="CS2" s="159"/>
      <c r="CT2" s="159"/>
      <c r="CU2" s="159"/>
      <c r="CV2" s="159"/>
      <c r="CW2" s="159"/>
      <c r="CX2" s="159"/>
      <c r="CY2" s="159"/>
      <c r="CZ2" s="159"/>
      <c r="DA2" s="159"/>
      <c r="DB2" s="159"/>
      <c r="DC2" s="159"/>
      <c r="DD2" s="159"/>
      <c r="DE2" s="159"/>
      <c r="DF2" s="159"/>
      <c r="DG2" s="159"/>
      <c r="DH2" s="159"/>
      <c r="DI2" s="159"/>
      <c r="DJ2" s="159"/>
      <c r="DK2" s="159"/>
      <c r="DL2" s="159"/>
      <c r="DM2" s="159"/>
      <c r="DN2" s="159"/>
      <c r="DO2" s="159"/>
      <c r="DP2" s="159"/>
      <c r="DQ2" s="159"/>
      <c r="DR2" s="159"/>
      <c r="DS2" s="159"/>
      <c r="DT2" s="159"/>
      <c r="DU2" s="159"/>
      <c r="DV2" s="159"/>
      <c r="DW2" s="159"/>
      <c r="DX2" s="159"/>
      <c r="DY2" s="159"/>
      <c r="DZ2" s="159"/>
      <c r="EA2" s="159"/>
      <c r="EB2" s="159"/>
      <c r="EC2" s="159"/>
      <c r="ED2" s="159"/>
      <c r="EE2" s="159"/>
      <c r="EF2" s="159"/>
      <c r="EG2" s="159"/>
      <c r="EH2" s="159"/>
      <c r="EI2" s="159"/>
      <c r="EJ2" s="159"/>
      <c r="EK2" s="159"/>
      <c r="EL2" s="159"/>
      <c r="EM2" s="159"/>
      <c r="EN2" s="159"/>
      <c r="EO2" s="159"/>
      <c r="EP2" s="159"/>
      <c r="EQ2" s="159"/>
      <c r="ER2" s="159"/>
      <c r="ES2" s="159"/>
      <c r="ET2" s="159"/>
      <c r="EU2" s="159"/>
      <c r="EV2" s="159"/>
      <c r="EW2" s="159"/>
      <c r="EX2" s="159"/>
      <c r="EY2" s="159"/>
      <c r="EZ2" s="159"/>
      <c r="FA2" s="159"/>
      <c r="FB2" s="159"/>
      <c r="FC2" s="159"/>
      <c r="FD2" s="159"/>
      <c r="FE2" s="159"/>
      <c r="FF2" s="159"/>
      <c r="FG2" s="159"/>
      <c r="FH2" s="159"/>
      <c r="FI2" s="159"/>
      <c r="FJ2" s="159"/>
      <c r="FK2" s="159"/>
      <c r="FL2" s="159"/>
      <c r="FM2" s="159"/>
      <c r="FN2" s="159"/>
      <c r="FO2" s="159"/>
      <c r="FP2" s="159"/>
      <c r="FQ2" s="159"/>
      <c r="FR2" s="159"/>
      <c r="FS2" s="159"/>
      <c r="FT2" s="159"/>
      <c r="FU2" s="159"/>
      <c r="FV2" s="159"/>
      <c r="FW2" s="159"/>
      <c r="FX2" s="159"/>
      <c r="FY2" s="159"/>
      <c r="FZ2" s="159"/>
      <c r="GA2" s="159"/>
      <c r="GB2" s="186"/>
      <c r="GC2" s="186"/>
      <c r="GD2" s="186"/>
      <c r="GE2" s="186"/>
      <c r="GF2" s="186"/>
      <c r="GG2" s="186"/>
      <c r="GH2" s="186"/>
      <c r="GI2" s="186"/>
      <c r="GJ2" s="188"/>
    </row>
    <row r="3" ht="31" customHeight="1" spans="1:191">
      <c r="A3" s="123" t="s">
        <v>276</v>
      </c>
      <c r="B3" s="124"/>
      <c r="C3" s="125" t="s">
        <v>277</v>
      </c>
      <c r="D3" s="126" t="s">
        <v>346</v>
      </c>
      <c r="E3" s="148" t="s">
        <v>279</v>
      </c>
      <c r="F3" s="126" t="s">
        <v>347</v>
      </c>
      <c r="G3" s="126" t="s">
        <v>348</v>
      </c>
      <c r="H3" s="149" t="s">
        <v>282</v>
      </c>
      <c r="I3" s="126" t="s">
        <v>283</v>
      </c>
      <c r="J3" s="126" t="s">
        <v>101</v>
      </c>
      <c r="K3" s="160" t="s">
        <v>95</v>
      </c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61"/>
      <c r="BW3" s="161"/>
      <c r="BX3" s="161"/>
      <c r="BY3" s="161"/>
      <c r="BZ3" s="161"/>
      <c r="CA3" s="161"/>
      <c r="CB3" s="161"/>
      <c r="CC3" s="161"/>
      <c r="CD3" s="161"/>
      <c r="CE3" s="161"/>
      <c r="CF3" s="161"/>
      <c r="CG3" s="161"/>
      <c r="CH3" s="161"/>
      <c r="CI3" s="161"/>
      <c r="CJ3" s="161"/>
      <c r="CK3" s="161"/>
      <c r="CL3" s="161"/>
      <c r="CM3" s="161"/>
      <c r="CN3" s="161"/>
      <c r="CO3" s="161"/>
      <c r="CP3" s="161"/>
      <c r="CQ3" s="161"/>
      <c r="CR3" s="161"/>
      <c r="CS3" s="161"/>
      <c r="CT3" s="161"/>
      <c r="CU3" s="161"/>
      <c r="CV3" s="161"/>
      <c r="CW3" s="161"/>
      <c r="CX3" s="161"/>
      <c r="CY3" s="161"/>
      <c r="CZ3" s="161"/>
      <c r="DA3" s="161"/>
      <c r="DB3" s="161"/>
      <c r="DC3" s="161"/>
      <c r="DD3" s="161"/>
      <c r="DE3" s="161"/>
      <c r="DF3" s="161"/>
      <c r="DG3" s="161"/>
      <c r="DH3" s="161"/>
      <c r="DI3" s="161"/>
      <c r="DJ3" s="161"/>
      <c r="DK3" s="161"/>
      <c r="DL3" s="161"/>
      <c r="DM3" s="161"/>
      <c r="DN3" s="161"/>
      <c r="DO3" s="161"/>
      <c r="DP3" s="161"/>
      <c r="DQ3" s="161"/>
      <c r="DR3" s="161"/>
      <c r="DS3" s="161"/>
      <c r="DT3" s="161"/>
      <c r="DU3" s="161"/>
      <c r="DV3" s="161"/>
      <c r="DW3" s="161"/>
      <c r="DX3" s="161"/>
      <c r="DY3" s="161"/>
      <c r="DZ3" s="161"/>
      <c r="EA3" s="161"/>
      <c r="EB3" s="161"/>
      <c r="EC3" s="161"/>
      <c r="ED3" s="161"/>
      <c r="EE3" s="161"/>
      <c r="EF3" s="161"/>
      <c r="EG3" s="161"/>
      <c r="EH3" s="161"/>
      <c r="EI3" s="161"/>
      <c r="EJ3" s="161"/>
      <c r="EK3" s="161"/>
      <c r="EL3" s="161"/>
      <c r="EM3" s="161"/>
      <c r="EN3" s="161"/>
      <c r="EO3" s="161"/>
      <c r="EP3" s="161"/>
      <c r="EQ3" s="161"/>
      <c r="ER3" s="161"/>
      <c r="ES3" s="161"/>
      <c r="ET3" s="161"/>
      <c r="EU3" s="161"/>
      <c r="EV3" s="161"/>
      <c r="EW3" s="161"/>
      <c r="EX3" s="161"/>
      <c r="EY3" s="161"/>
      <c r="EZ3" s="161"/>
      <c r="FA3" s="161"/>
      <c r="FB3" s="161"/>
      <c r="FC3" s="161"/>
      <c r="FD3" s="161"/>
      <c r="FE3" s="161"/>
      <c r="FF3" s="161"/>
      <c r="FG3" s="161"/>
      <c r="FH3" s="161"/>
      <c r="FI3" s="161"/>
      <c r="FJ3" s="161"/>
      <c r="FK3" s="161"/>
      <c r="FL3" s="161"/>
      <c r="FM3" s="161"/>
      <c r="FN3" s="161"/>
      <c r="FO3" s="161"/>
      <c r="FP3" s="161"/>
      <c r="FQ3" s="161"/>
      <c r="FR3" s="161"/>
      <c r="FS3" s="161"/>
      <c r="FT3" s="161"/>
      <c r="FU3" s="161"/>
      <c r="FV3" s="161"/>
      <c r="FW3" s="161"/>
      <c r="FX3" s="161"/>
      <c r="FY3" s="161"/>
      <c r="FZ3" s="161"/>
      <c r="GA3" s="161"/>
      <c r="GB3" s="187"/>
      <c r="GC3" s="187"/>
      <c r="GD3" s="187"/>
      <c r="GE3" s="187"/>
      <c r="GF3" s="187"/>
      <c r="GG3" s="187"/>
      <c r="GH3" s="187"/>
      <c r="GI3" s="187"/>
    </row>
    <row r="4" ht="20.1" customHeight="1" spans="1:191">
      <c r="A4" s="127" t="s">
        <v>15</v>
      </c>
      <c r="B4" s="127" t="s">
        <v>349</v>
      </c>
      <c r="C4" s="128" t="s">
        <v>350</v>
      </c>
      <c r="D4" s="129">
        <v>4478.52</v>
      </c>
      <c r="E4" s="150"/>
      <c r="F4" s="129"/>
      <c r="G4" s="129">
        <v>0</v>
      </c>
      <c r="H4" s="151">
        <f t="shared" ref="H4:H69" si="0">D4+E4+F4+G4-I4</f>
        <v>1178.52</v>
      </c>
      <c r="I4" s="162">
        <v>3300</v>
      </c>
      <c r="J4" s="163">
        <v>0</v>
      </c>
      <c r="K4" s="164" t="s">
        <v>351</v>
      </c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1"/>
      <c r="BK4" s="161"/>
      <c r="BL4" s="161"/>
      <c r="BM4" s="161"/>
      <c r="BN4" s="161"/>
      <c r="BO4" s="161"/>
      <c r="BP4" s="161"/>
      <c r="BQ4" s="161"/>
      <c r="BR4" s="161"/>
      <c r="BS4" s="161"/>
      <c r="BT4" s="161"/>
      <c r="BU4" s="161"/>
      <c r="BV4" s="161"/>
      <c r="BW4" s="161"/>
      <c r="BX4" s="161"/>
      <c r="BY4" s="161"/>
      <c r="BZ4" s="161"/>
      <c r="CA4" s="161"/>
      <c r="CB4" s="161"/>
      <c r="CC4" s="161"/>
      <c r="CD4" s="161"/>
      <c r="CE4" s="161"/>
      <c r="CF4" s="161"/>
      <c r="CG4" s="161"/>
      <c r="CH4" s="161"/>
      <c r="CI4" s="161"/>
      <c r="CJ4" s="161"/>
      <c r="CK4" s="161"/>
      <c r="CL4" s="161"/>
      <c r="CM4" s="161"/>
      <c r="CN4" s="161"/>
      <c r="CO4" s="161"/>
      <c r="CP4" s="161"/>
      <c r="CQ4" s="161"/>
      <c r="CR4" s="161"/>
      <c r="CS4" s="161"/>
      <c r="CT4" s="161"/>
      <c r="CU4" s="161"/>
      <c r="CV4" s="161"/>
      <c r="CW4" s="161"/>
      <c r="CX4" s="161"/>
      <c r="CY4" s="161"/>
      <c r="CZ4" s="161"/>
      <c r="DA4" s="161"/>
      <c r="DB4" s="161"/>
      <c r="DC4" s="161"/>
      <c r="DD4" s="161"/>
      <c r="DE4" s="161"/>
      <c r="DF4" s="161"/>
      <c r="DG4" s="161"/>
      <c r="DH4" s="161"/>
      <c r="DI4" s="161"/>
      <c r="DJ4" s="161"/>
      <c r="DK4" s="161"/>
      <c r="DL4" s="161"/>
      <c r="DM4" s="161"/>
      <c r="DN4" s="161"/>
      <c r="DO4" s="161"/>
      <c r="DP4" s="161"/>
      <c r="DQ4" s="161"/>
      <c r="DR4" s="161"/>
      <c r="DS4" s="161"/>
      <c r="DT4" s="161"/>
      <c r="DU4" s="161"/>
      <c r="DV4" s="161"/>
      <c r="DW4" s="161"/>
      <c r="DX4" s="161"/>
      <c r="DY4" s="161"/>
      <c r="DZ4" s="161"/>
      <c r="EA4" s="161"/>
      <c r="EB4" s="161"/>
      <c r="EC4" s="161"/>
      <c r="ED4" s="161"/>
      <c r="EE4" s="161"/>
      <c r="EF4" s="161"/>
      <c r="EG4" s="161"/>
      <c r="EH4" s="161"/>
      <c r="EI4" s="161"/>
      <c r="EJ4" s="161"/>
      <c r="EK4" s="161"/>
      <c r="EL4" s="161"/>
      <c r="EM4" s="161"/>
      <c r="EN4" s="161"/>
      <c r="EO4" s="161"/>
      <c r="EP4" s="161"/>
      <c r="EQ4" s="161"/>
      <c r="ER4" s="161"/>
      <c r="ES4" s="161"/>
      <c r="ET4" s="161"/>
      <c r="EU4" s="161"/>
      <c r="EV4" s="161"/>
      <c r="EW4" s="161"/>
      <c r="EX4" s="161"/>
      <c r="EY4" s="161"/>
      <c r="EZ4" s="161"/>
      <c r="FA4" s="161"/>
      <c r="FB4" s="161"/>
      <c r="FC4" s="161"/>
      <c r="FD4" s="161"/>
      <c r="FE4" s="161"/>
      <c r="FF4" s="161"/>
      <c r="FG4" s="161"/>
      <c r="FH4" s="161"/>
      <c r="FI4" s="161"/>
      <c r="FJ4" s="161"/>
      <c r="FK4" s="161"/>
      <c r="FL4" s="161"/>
      <c r="FM4" s="161"/>
      <c r="FN4" s="161"/>
      <c r="FO4" s="161"/>
      <c r="FP4" s="161"/>
      <c r="FQ4" s="161"/>
      <c r="FR4" s="161"/>
      <c r="FS4" s="161"/>
      <c r="FT4" s="161"/>
      <c r="FU4" s="161"/>
      <c r="FV4" s="161"/>
      <c r="FW4" s="161"/>
      <c r="FX4" s="161"/>
      <c r="FY4" s="161"/>
      <c r="FZ4" s="161"/>
      <c r="GA4" s="161"/>
      <c r="GB4" s="187"/>
      <c r="GC4" s="187"/>
      <c r="GD4" s="187"/>
      <c r="GE4" s="187"/>
      <c r="GF4" s="187"/>
      <c r="GG4" s="187"/>
      <c r="GH4" s="187"/>
      <c r="GI4" s="187"/>
    </row>
    <row r="5" ht="24" customHeight="1" spans="1:191">
      <c r="A5" s="130"/>
      <c r="B5" s="130"/>
      <c r="C5" s="128" t="s">
        <v>352</v>
      </c>
      <c r="D5" s="129">
        <v>145.41</v>
      </c>
      <c r="E5" s="134"/>
      <c r="F5" s="131"/>
      <c r="G5" s="152"/>
      <c r="H5" s="151">
        <f t="shared" si="0"/>
        <v>0.41</v>
      </c>
      <c r="I5" s="162">
        <v>145</v>
      </c>
      <c r="J5" s="163">
        <v>0</v>
      </c>
      <c r="K5" s="164" t="s">
        <v>353</v>
      </c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1"/>
      <c r="CB5" s="161"/>
      <c r="CC5" s="161"/>
      <c r="CD5" s="161"/>
      <c r="CE5" s="161"/>
      <c r="CF5" s="161"/>
      <c r="CG5" s="161"/>
      <c r="CH5" s="161"/>
      <c r="CI5" s="161"/>
      <c r="CJ5" s="161"/>
      <c r="CK5" s="161"/>
      <c r="CL5" s="161"/>
      <c r="CM5" s="161"/>
      <c r="CN5" s="161"/>
      <c r="CO5" s="161"/>
      <c r="CP5" s="161"/>
      <c r="CQ5" s="161"/>
      <c r="CR5" s="161"/>
      <c r="CS5" s="161"/>
      <c r="CT5" s="161"/>
      <c r="CU5" s="161"/>
      <c r="CV5" s="161"/>
      <c r="CW5" s="161"/>
      <c r="CX5" s="161"/>
      <c r="CY5" s="161"/>
      <c r="CZ5" s="161"/>
      <c r="DA5" s="161"/>
      <c r="DB5" s="161"/>
      <c r="DC5" s="161"/>
      <c r="DD5" s="161"/>
      <c r="DE5" s="161"/>
      <c r="DF5" s="161"/>
      <c r="DG5" s="161"/>
      <c r="DH5" s="161"/>
      <c r="DI5" s="161"/>
      <c r="DJ5" s="161"/>
      <c r="DK5" s="161"/>
      <c r="DL5" s="161"/>
      <c r="DM5" s="161"/>
      <c r="DN5" s="161"/>
      <c r="DO5" s="161"/>
      <c r="DP5" s="161"/>
      <c r="DQ5" s="161"/>
      <c r="DR5" s="161"/>
      <c r="DS5" s="161"/>
      <c r="DT5" s="161"/>
      <c r="DU5" s="161"/>
      <c r="DV5" s="161"/>
      <c r="DW5" s="161"/>
      <c r="DX5" s="161"/>
      <c r="DY5" s="161"/>
      <c r="DZ5" s="161"/>
      <c r="EA5" s="161"/>
      <c r="EB5" s="161"/>
      <c r="EC5" s="161"/>
      <c r="ED5" s="161"/>
      <c r="EE5" s="161"/>
      <c r="EF5" s="161"/>
      <c r="EG5" s="161"/>
      <c r="EH5" s="161"/>
      <c r="EI5" s="161"/>
      <c r="EJ5" s="161"/>
      <c r="EK5" s="161"/>
      <c r="EL5" s="161"/>
      <c r="EM5" s="161"/>
      <c r="EN5" s="161"/>
      <c r="EO5" s="161"/>
      <c r="EP5" s="161"/>
      <c r="EQ5" s="161"/>
      <c r="ER5" s="161"/>
      <c r="ES5" s="161"/>
      <c r="ET5" s="161"/>
      <c r="EU5" s="161"/>
      <c r="EV5" s="161"/>
      <c r="EW5" s="161"/>
      <c r="EX5" s="161"/>
      <c r="EY5" s="161"/>
      <c r="EZ5" s="161"/>
      <c r="FA5" s="161"/>
      <c r="FB5" s="161"/>
      <c r="FC5" s="161"/>
      <c r="FD5" s="161"/>
      <c r="FE5" s="161"/>
      <c r="FF5" s="161"/>
      <c r="FG5" s="161"/>
      <c r="FH5" s="161"/>
      <c r="FI5" s="161"/>
      <c r="FJ5" s="161"/>
      <c r="FK5" s="161"/>
      <c r="FL5" s="161"/>
      <c r="FM5" s="161"/>
      <c r="FN5" s="161"/>
      <c r="FO5" s="161"/>
      <c r="FP5" s="161"/>
      <c r="FQ5" s="161"/>
      <c r="FR5" s="161"/>
      <c r="FS5" s="161"/>
      <c r="FT5" s="161"/>
      <c r="FU5" s="161"/>
      <c r="FV5" s="161"/>
      <c r="FW5" s="161"/>
      <c r="FX5" s="161"/>
      <c r="FY5" s="161"/>
      <c r="FZ5" s="161"/>
      <c r="GA5" s="161"/>
      <c r="GB5" s="161"/>
      <c r="GC5" s="161"/>
      <c r="GD5" s="161"/>
      <c r="GE5" s="161"/>
      <c r="GF5" s="161"/>
      <c r="GG5" s="161"/>
      <c r="GH5" s="161"/>
      <c r="GI5" s="161"/>
    </row>
    <row r="6" ht="24.75" customHeight="1" spans="1:191">
      <c r="A6" s="130"/>
      <c r="B6" s="130"/>
      <c r="C6" s="128" t="s">
        <v>354</v>
      </c>
      <c r="D6" s="129">
        <v>189.02</v>
      </c>
      <c r="E6" s="134">
        <v>0</v>
      </c>
      <c r="F6" s="129"/>
      <c r="G6" s="152"/>
      <c r="H6" s="151">
        <f>D6+E7+F6+G6-I6</f>
        <v>5.2</v>
      </c>
      <c r="I6" s="165">
        <v>183.82</v>
      </c>
      <c r="J6" s="163">
        <v>0</v>
      </c>
      <c r="K6" s="164" t="s">
        <v>355</v>
      </c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/>
      <c r="BQ6" s="161"/>
      <c r="BR6" s="161"/>
      <c r="BS6" s="161"/>
      <c r="BT6" s="161"/>
      <c r="BU6" s="161"/>
      <c r="BV6" s="161"/>
      <c r="BW6" s="161"/>
      <c r="BX6" s="161"/>
      <c r="BY6" s="161"/>
      <c r="BZ6" s="161"/>
      <c r="CA6" s="161"/>
      <c r="CB6" s="161"/>
      <c r="CC6" s="161"/>
      <c r="CD6" s="161"/>
      <c r="CE6" s="161"/>
      <c r="CF6" s="161"/>
      <c r="CG6" s="161"/>
      <c r="CH6" s="161"/>
      <c r="CI6" s="161"/>
      <c r="CJ6" s="161"/>
      <c r="CK6" s="161"/>
      <c r="CL6" s="161"/>
      <c r="CM6" s="161"/>
      <c r="CN6" s="161"/>
      <c r="CO6" s="161"/>
      <c r="CP6" s="161"/>
      <c r="CQ6" s="161"/>
      <c r="CR6" s="161"/>
      <c r="CS6" s="161"/>
      <c r="CT6" s="161"/>
      <c r="CU6" s="161"/>
      <c r="CV6" s="161"/>
      <c r="CW6" s="161"/>
      <c r="CX6" s="161"/>
      <c r="CY6" s="161"/>
      <c r="CZ6" s="161"/>
      <c r="DA6" s="161"/>
      <c r="DB6" s="161"/>
      <c r="DC6" s="161"/>
      <c r="DD6" s="161"/>
      <c r="DE6" s="161"/>
      <c r="DF6" s="161"/>
      <c r="DG6" s="161"/>
      <c r="DH6" s="161"/>
      <c r="DI6" s="161"/>
      <c r="DJ6" s="161"/>
      <c r="DK6" s="161"/>
      <c r="DL6" s="161"/>
      <c r="DM6" s="161"/>
      <c r="DN6" s="161"/>
      <c r="DO6" s="161"/>
      <c r="DP6" s="161"/>
      <c r="DQ6" s="161"/>
      <c r="DR6" s="161"/>
      <c r="DS6" s="161"/>
      <c r="DT6" s="161"/>
      <c r="DU6" s="161"/>
      <c r="DV6" s="161"/>
      <c r="DW6" s="161"/>
      <c r="DX6" s="161"/>
      <c r="DY6" s="161"/>
      <c r="DZ6" s="161"/>
      <c r="EA6" s="161"/>
      <c r="EB6" s="161"/>
      <c r="EC6" s="161"/>
      <c r="ED6" s="161"/>
      <c r="EE6" s="161"/>
      <c r="EF6" s="161"/>
      <c r="EG6" s="161"/>
      <c r="EH6" s="161"/>
      <c r="EI6" s="161"/>
      <c r="EJ6" s="161"/>
      <c r="EK6" s="161"/>
      <c r="EL6" s="161"/>
      <c r="EM6" s="161"/>
      <c r="EN6" s="161"/>
      <c r="EO6" s="161"/>
      <c r="EP6" s="161"/>
      <c r="EQ6" s="161"/>
      <c r="ER6" s="161"/>
      <c r="ES6" s="161"/>
      <c r="ET6" s="161"/>
      <c r="EU6" s="161"/>
      <c r="EV6" s="161"/>
      <c r="EW6" s="161"/>
      <c r="EX6" s="161"/>
      <c r="EY6" s="161"/>
      <c r="EZ6" s="161"/>
      <c r="FA6" s="161"/>
      <c r="FB6" s="161"/>
      <c r="FC6" s="161"/>
      <c r="FD6" s="161"/>
      <c r="FE6" s="161"/>
      <c r="FF6" s="161"/>
      <c r="FG6" s="161"/>
      <c r="FH6" s="161"/>
      <c r="FI6" s="161"/>
      <c r="FJ6" s="161"/>
      <c r="FK6" s="161"/>
      <c r="FL6" s="161"/>
      <c r="FM6" s="161"/>
      <c r="FN6" s="161"/>
      <c r="FO6" s="161"/>
      <c r="FP6" s="161"/>
      <c r="FQ6" s="161"/>
      <c r="FR6" s="161"/>
      <c r="FS6" s="161"/>
      <c r="FT6" s="161"/>
      <c r="FU6" s="161"/>
      <c r="FV6" s="161"/>
      <c r="FW6" s="161"/>
      <c r="FX6" s="161"/>
      <c r="FY6" s="161"/>
      <c r="FZ6" s="161"/>
      <c r="GA6" s="161"/>
      <c r="GB6" s="161"/>
      <c r="GC6" s="161"/>
      <c r="GD6" s="161"/>
      <c r="GE6" s="161"/>
      <c r="GF6" s="161"/>
      <c r="GG6" s="161"/>
      <c r="GH6" s="161"/>
      <c r="GI6" s="161"/>
    </row>
    <row r="7" ht="20.1" customHeight="1" spans="1:191">
      <c r="A7" s="130"/>
      <c r="B7" s="130"/>
      <c r="C7" s="128" t="s">
        <v>356</v>
      </c>
      <c r="D7" s="129">
        <v>49.14</v>
      </c>
      <c r="E7" s="150">
        <v>0</v>
      </c>
      <c r="F7" s="129"/>
      <c r="G7" s="129"/>
      <c r="H7" s="151">
        <f>D7+E8+F7+G7-I7</f>
        <v>0</v>
      </c>
      <c r="I7" s="162">
        <v>49.14</v>
      </c>
      <c r="J7" s="163">
        <v>0</v>
      </c>
      <c r="K7" s="166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/>
      <c r="BQ7" s="161"/>
      <c r="BR7" s="161"/>
      <c r="BS7" s="161"/>
      <c r="BT7" s="161"/>
      <c r="BU7" s="161"/>
      <c r="BV7" s="161"/>
      <c r="BW7" s="161"/>
      <c r="BX7" s="161"/>
      <c r="BY7" s="161"/>
      <c r="BZ7" s="161"/>
      <c r="CA7" s="161"/>
      <c r="CB7" s="161"/>
      <c r="CC7" s="161"/>
      <c r="CD7" s="161"/>
      <c r="CE7" s="161"/>
      <c r="CF7" s="161"/>
      <c r="CG7" s="161"/>
      <c r="CH7" s="161"/>
      <c r="CI7" s="161"/>
      <c r="CJ7" s="161"/>
      <c r="CK7" s="161"/>
      <c r="CL7" s="161"/>
      <c r="CM7" s="161"/>
      <c r="CN7" s="161"/>
      <c r="CO7" s="161"/>
      <c r="CP7" s="161"/>
      <c r="CQ7" s="161"/>
      <c r="CR7" s="161"/>
      <c r="CS7" s="161"/>
      <c r="CT7" s="161"/>
      <c r="CU7" s="161"/>
      <c r="CV7" s="161"/>
      <c r="CW7" s="161"/>
      <c r="CX7" s="161"/>
      <c r="CY7" s="161"/>
      <c r="CZ7" s="161"/>
      <c r="DA7" s="161"/>
      <c r="DB7" s="161"/>
      <c r="DC7" s="161"/>
      <c r="DD7" s="161"/>
      <c r="DE7" s="161"/>
      <c r="DF7" s="161"/>
      <c r="DG7" s="161"/>
      <c r="DH7" s="161"/>
      <c r="DI7" s="161"/>
      <c r="DJ7" s="161"/>
      <c r="DK7" s="161"/>
      <c r="DL7" s="161"/>
      <c r="DM7" s="161"/>
      <c r="DN7" s="161"/>
      <c r="DO7" s="161"/>
      <c r="DP7" s="161"/>
      <c r="DQ7" s="161"/>
      <c r="DR7" s="161"/>
      <c r="DS7" s="161"/>
      <c r="DT7" s="161"/>
      <c r="DU7" s="161"/>
      <c r="DV7" s="161"/>
      <c r="DW7" s="161"/>
      <c r="DX7" s="161"/>
      <c r="DY7" s="161"/>
      <c r="DZ7" s="161"/>
      <c r="EA7" s="161"/>
      <c r="EB7" s="161"/>
      <c r="EC7" s="161"/>
      <c r="ED7" s="161"/>
      <c r="EE7" s="161"/>
      <c r="EF7" s="161"/>
      <c r="EG7" s="161"/>
      <c r="EH7" s="161"/>
      <c r="EI7" s="161"/>
      <c r="EJ7" s="161"/>
      <c r="EK7" s="161"/>
      <c r="EL7" s="161"/>
      <c r="EM7" s="161"/>
      <c r="EN7" s="161"/>
      <c r="EO7" s="161"/>
      <c r="EP7" s="161"/>
      <c r="EQ7" s="161"/>
      <c r="ER7" s="161"/>
      <c r="ES7" s="161"/>
      <c r="ET7" s="161"/>
      <c r="EU7" s="161"/>
      <c r="EV7" s="161"/>
      <c r="EW7" s="161"/>
      <c r="EX7" s="161"/>
      <c r="EY7" s="161"/>
      <c r="EZ7" s="161"/>
      <c r="FA7" s="161"/>
      <c r="FB7" s="161"/>
      <c r="FC7" s="161"/>
      <c r="FD7" s="161"/>
      <c r="FE7" s="161"/>
      <c r="FF7" s="161"/>
      <c r="FG7" s="161"/>
      <c r="FH7" s="161"/>
      <c r="FI7" s="161"/>
      <c r="FJ7" s="161"/>
      <c r="FK7" s="161"/>
      <c r="FL7" s="161"/>
      <c r="FM7" s="161"/>
      <c r="FN7" s="161"/>
      <c r="FO7" s="161"/>
      <c r="FP7" s="161"/>
      <c r="FQ7" s="161"/>
      <c r="FR7" s="161"/>
      <c r="FS7" s="161"/>
      <c r="FT7" s="161"/>
      <c r="FU7" s="161"/>
      <c r="FV7" s="161"/>
      <c r="FW7" s="161"/>
      <c r="FX7" s="161"/>
      <c r="FY7" s="161"/>
      <c r="FZ7" s="161"/>
      <c r="GA7" s="161"/>
      <c r="GB7" s="161"/>
      <c r="GC7" s="161"/>
      <c r="GD7" s="161"/>
      <c r="GE7" s="161"/>
      <c r="GF7" s="161"/>
      <c r="GG7" s="161"/>
      <c r="GH7" s="161"/>
      <c r="GI7" s="161"/>
    </row>
    <row r="8" ht="20.1" customHeight="1" spans="1:191">
      <c r="A8" s="130"/>
      <c r="B8" s="130"/>
      <c r="C8" s="128" t="s">
        <v>357</v>
      </c>
      <c r="D8" s="131">
        <v>3.7</v>
      </c>
      <c r="E8" s="134"/>
      <c r="F8" s="129"/>
      <c r="G8" s="129">
        <v>131.014</v>
      </c>
      <c r="H8" s="151">
        <f t="shared" si="0"/>
        <v>130.814</v>
      </c>
      <c r="I8" s="162">
        <v>3.9</v>
      </c>
      <c r="J8" s="163">
        <v>0</v>
      </c>
      <c r="K8" s="164" t="s">
        <v>358</v>
      </c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/>
      <c r="BQ8" s="161"/>
      <c r="BR8" s="161"/>
      <c r="BS8" s="161"/>
      <c r="BT8" s="161"/>
      <c r="BU8" s="161"/>
      <c r="BV8" s="161"/>
      <c r="BW8" s="161"/>
      <c r="BX8" s="161"/>
      <c r="BY8" s="161"/>
      <c r="BZ8" s="161"/>
      <c r="CA8" s="161"/>
      <c r="CB8" s="161"/>
      <c r="CC8" s="161"/>
      <c r="CD8" s="161"/>
      <c r="CE8" s="161"/>
      <c r="CF8" s="161"/>
      <c r="CG8" s="161"/>
      <c r="CH8" s="161"/>
      <c r="CI8" s="161"/>
      <c r="CJ8" s="161"/>
      <c r="CK8" s="161"/>
      <c r="CL8" s="161"/>
      <c r="CM8" s="161"/>
      <c r="CN8" s="161"/>
      <c r="CO8" s="161"/>
      <c r="CP8" s="161"/>
      <c r="CQ8" s="161"/>
      <c r="CR8" s="161"/>
      <c r="CS8" s="161"/>
      <c r="CT8" s="161"/>
      <c r="CU8" s="161"/>
      <c r="CV8" s="161"/>
      <c r="CW8" s="161"/>
      <c r="CX8" s="161"/>
      <c r="CY8" s="161"/>
      <c r="CZ8" s="161"/>
      <c r="DA8" s="161"/>
      <c r="DB8" s="161"/>
      <c r="DC8" s="161"/>
      <c r="DD8" s="161"/>
      <c r="DE8" s="161"/>
      <c r="DF8" s="161"/>
      <c r="DG8" s="161"/>
      <c r="DH8" s="161"/>
      <c r="DI8" s="161"/>
      <c r="DJ8" s="161"/>
      <c r="DK8" s="161"/>
      <c r="DL8" s="161"/>
      <c r="DM8" s="161"/>
      <c r="DN8" s="161"/>
      <c r="DO8" s="161"/>
      <c r="DP8" s="161"/>
      <c r="DQ8" s="161"/>
      <c r="DR8" s="161"/>
      <c r="DS8" s="161"/>
      <c r="DT8" s="161"/>
      <c r="DU8" s="161"/>
      <c r="DV8" s="161"/>
      <c r="DW8" s="161"/>
      <c r="DX8" s="161"/>
      <c r="DY8" s="161"/>
      <c r="DZ8" s="161"/>
      <c r="EA8" s="161"/>
      <c r="EB8" s="161"/>
      <c r="EC8" s="161"/>
      <c r="ED8" s="161"/>
      <c r="EE8" s="161"/>
      <c r="EF8" s="161"/>
      <c r="EG8" s="161"/>
      <c r="EH8" s="161"/>
      <c r="EI8" s="161"/>
      <c r="EJ8" s="161"/>
      <c r="EK8" s="161"/>
      <c r="EL8" s="161"/>
      <c r="EM8" s="161"/>
      <c r="EN8" s="161"/>
      <c r="EO8" s="161"/>
      <c r="EP8" s="161"/>
      <c r="EQ8" s="161"/>
      <c r="ER8" s="161"/>
      <c r="ES8" s="161"/>
      <c r="ET8" s="161"/>
      <c r="EU8" s="161"/>
      <c r="EV8" s="161"/>
      <c r="EW8" s="161"/>
      <c r="EX8" s="161"/>
      <c r="EY8" s="161"/>
      <c r="EZ8" s="161"/>
      <c r="FA8" s="161"/>
      <c r="FB8" s="161"/>
      <c r="FC8" s="161"/>
      <c r="FD8" s="161"/>
      <c r="FE8" s="161"/>
      <c r="FF8" s="161"/>
      <c r="FG8" s="161"/>
      <c r="FH8" s="161"/>
      <c r="FI8" s="161"/>
      <c r="FJ8" s="161"/>
      <c r="FK8" s="161"/>
      <c r="FL8" s="161"/>
      <c r="FM8" s="161"/>
      <c r="FN8" s="161"/>
      <c r="FO8" s="161"/>
      <c r="FP8" s="161"/>
      <c r="FQ8" s="161"/>
      <c r="FR8" s="161"/>
      <c r="FS8" s="161"/>
      <c r="FT8" s="161"/>
      <c r="FU8" s="161"/>
      <c r="FV8" s="161"/>
      <c r="FW8" s="161"/>
      <c r="FX8" s="161"/>
      <c r="FY8" s="161"/>
      <c r="FZ8" s="161"/>
      <c r="GA8" s="161"/>
      <c r="GB8" s="161"/>
      <c r="GC8" s="161"/>
      <c r="GD8" s="161"/>
      <c r="GE8" s="161"/>
      <c r="GF8" s="161"/>
      <c r="GG8" s="161"/>
      <c r="GH8" s="161"/>
      <c r="GI8" s="161"/>
    </row>
    <row r="9" ht="25.5" customHeight="1" spans="1:191">
      <c r="A9" s="130"/>
      <c r="B9" s="130"/>
      <c r="C9" s="128" t="s">
        <v>359</v>
      </c>
      <c r="D9" s="129">
        <v>3572.04</v>
      </c>
      <c r="E9" s="134">
        <v>14276.08</v>
      </c>
      <c r="F9" s="129"/>
      <c r="G9" s="152"/>
      <c r="H9" s="151">
        <f t="shared" si="0"/>
        <v>12248.12</v>
      </c>
      <c r="I9" s="162">
        <v>5600</v>
      </c>
      <c r="J9" s="163">
        <v>0</v>
      </c>
      <c r="K9" s="164" t="s">
        <v>360</v>
      </c>
      <c r="L9" s="167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161"/>
      <c r="CY9" s="161"/>
      <c r="CZ9" s="161"/>
      <c r="DA9" s="161"/>
      <c r="DB9" s="161"/>
      <c r="DC9" s="161"/>
      <c r="DD9" s="161"/>
      <c r="DE9" s="161"/>
      <c r="DF9" s="161"/>
      <c r="DG9" s="161"/>
      <c r="DH9" s="161"/>
      <c r="DI9" s="161"/>
      <c r="DJ9" s="161"/>
      <c r="DK9" s="161"/>
      <c r="DL9" s="161"/>
      <c r="DM9" s="161"/>
      <c r="DN9" s="161"/>
      <c r="DO9" s="161"/>
      <c r="DP9" s="161"/>
      <c r="DQ9" s="161"/>
      <c r="DR9" s="161"/>
      <c r="DS9" s="161"/>
      <c r="DT9" s="161"/>
      <c r="DU9" s="161"/>
      <c r="DV9" s="161"/>
      <c r="DW9" s="161"/>
      <c r="DX9" s="161"/>
      <c r="DY9" s="161"/>
      <c r="DZ9" s="161"/>
      <c r="EA9" s="161"/>
      <c r="EB9" s="161"/>
      <c r="EC9" s="161"/>
      <c r="ED9" s="161"/>
      <c r="EE9" s="161"/>
      <c r="EF9" s="161"/>
      <c r="EG9" s="161"/>
      <c r="EH9" s="161"/>
      <c r="EI9" s="161"/>
      <c r="EJ9" s="161"/>
      <c r="EK9" s="161"/>
      <c r="EL9" s="161"/>
      <c r="EM9" s="161"/>
      <c r="EN9" s="161"/>
      <c r="EO9" s="161"/>
      <c r="EP9" s="161"/>
      <c r="EQ9" s="161"/>
      <c r="ER9" s="161"/>
      <c r="ES9" s="161"/>
      <c r="ET9" s="161"/>
      <c r="EU9" s="161"/>
      <c r="EV9" s="161"/>
      <c r="EW9" s="161"/>
      <c r="EX9" s="161"/>
      <c r="EY9" s="161"/>
      <c r="EZ9" s="161"/>
      <c r="FA9" s="161"/>
      <c r="FB9" s="161"/>
      <c r="FC9" s="161"/>
      <c r="FD9" s="161"/>
      <c r="FE9" s="161"/>
      <c r="FF9" s="161"/>
      <c r="FG9" s="161"/>
      <c r="FH9" s="161"/>
      <c r="FI9" s="161"/>
      <c r="FJ9" s="161"/>
      <c r="FK9" s="161"/>
      <c r="FL9" s="161"/>
      <c r="FM9" s="161"/>
      <c r="FN9" s="161"/>
      <c r="FO9" s="161"/>
      <c r="FP9" s="161"/>
      <c r="FQ9" s="161"/>
      <c r="FR9" s="161"/>
      <c r="FS9" s="161"/>
      <c r="FT9" s="161"/>
      <c r="FU9" s="161"/>
      <c r="FV9" s="161"/>
      <c r="FW9" s="161"/>
      <c r="FX9" s="161"/>
      <c r="FY9" s="161"/>
      <c r="FZ9" s="161"/>
      <c r="GA9" s="161"/>
      <c r="GB9" s="161"/>
      <c r="GC9" s="161"/>
      <c r="GD9" s="161"/>
      <c r="GE9" s="161"/>
      <c r="GF9" s="161"/>
      <c r="GG9" s="161"/>
      <c r="GH9" s="161"/>
      <c r="GI9" s="161"/>
    </row>
    <row r="10" ht="20.1" customHeight="1" spans="1:191">
      <c r="A10" s="130"/>
      <c r="B10" s="130"/>
      <c r="C10" s="128" t="s">
        <v>361</v>
      </c>
      <c r="D10" s="129">
        <v>250</v>
      </c>
      <c r="E10" s="134"/>
      <c r="F10" s="129"/>
      <c r="G10" s="134">
        <v>0</v>
      </c>
      <c r="H10" s="151">
        <f t="shared" si="0"/>
        <v>30</v>
      </c>
      <c r="I10" s="162">
        <v>220</v>
      </c>
      <c r="J10" s="163">
        <v>0</v>
      </c>
      <c r="K10" s="168" t="s">
        <v>362</v>
      </c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1"/>
      <c r="CY10" s="161"/>
      <c r="CZ10" s="161"/>
      <c r="DA10" s="161"/>
      <c r="DB10" s="161"/>
      <c r="DC10" s="161"/>
      <c r="DD10" s="161"/>
      <c r="DE10" s="161"/>
      <c r="DF10" s="161"/>
      <c r="DG10" s="161"/>
      <c r="DH10" s="161"/>
      <c r="DI10" s="161"/>
      <c r="DJ10" s="161"/>
      <c r="DK10" s="161"/>
      <c r="DL10" s="161"/>
      <c r="DM10" s="161"/>
      <c r="DN10" s="161"/>
      <c r="DO10" s="161"/>
      <c r="DP10" s="161"/>
      <c r="DQ10" s="161"/>
      <c r="DR10" s="161"/>
      <c r="DS10" s="161"/>
      <c r="DT10" s="161"/>
      <c r="DU10" s="161"/>
      <c r="DV10" s="161"/>
      <c r="DW10" s="161"/>
      <c r="DX10" s="161"/>
      <c r="DY10" s="161"/>
      <c r="DZ10" s="161"/>
      <c r="EA10" s="161"/>
      <c r="EB10" s="161"/>
      <c r="EC10" s="161"/>
      <c r="ED10" s="161"/>
      <c r="EE10" s="161"/>
      <c r="EF10" s="161"/>
      <c r="EG10" s="161"/>
      <c r="EH10" s="161"/>
      <c r="EI10" s="161"/>
      <c r="EJ10" s="161"/>
      <c r="EK10" s="161"/>
      <c r="EL10" s="161"/>
      <c r="EM10" s="161"/>
      <c r="EN10" s="161"/>
      <c r="EO10" s="161"/>
      <c r="EP10" s="161"/>
      <c r="EQ10" s="161"/>
      <c r="ER10" s="161"/>
      <c r="ES10" s="161"/>
      <c r="ET10" s="161"/>
      <c r="EU10" s="161"/>
      <c r="EV10" s="161"/>
      <c r="EW10" s="161"/>
      <c r="EX10" s="161"/>
      <c r="EY10" s="161"/>
      <c r="EZ10" s="161"/>
      <c r="FA10" s="161"/>
      <c r="FB10" s="161"/>
      <c r="FC10" s="161"/>
      <c r="FD10" s="161"/>
      <c r="FE10" s="161"/>
      <c r="FF10" s="161"/>
      <c r="FG10" s="161"/>
      <c r="FH10" s="161"/>
      <c r="FI10" s="161"/>
      <c r="FJ10" s="161"/>
      <c r="FK10" s="161"/>
      <c r="FL10" s="161"/>
      <c r="FM10" s="161"/>
      <c r="FN10" s="161"/>
      <c r="FO10" s="161"/>
      <c r="FP10" s="161"/>
      <c r="FQ10" s="161"/>
      <c r="FR10" s="161"/>
      <c r="FS10" s="161"/>
      <c r="FT10" s="161"/>
      <c r="FU10" s="161"/>
      <c r="FV10" s="161"/>
      <c r="FW10" s="161"/>
      <c r="FX10" s="161"/>
      <c r="FY10" s="161"/>
      <c r="FZ10" s="161"/>
      <c r="GA10" s="161"/>
      <c r="GB10" s="161"/>
      <c r="GC10" s="161"/>
      <c r="GD10" s="161"/>
      <c r="GE10" s="161"/>
      <c r="GF10" s="161"/>
      <c r="GG10" s="161"/>
      <c r="GH10" s="161"/>
      <c r="GI10" s="161"/>
    </row>
    <row r="11" ht="20.1" customHeight="1" spans="1:191">
      <c r="A11" s="130"/>
      <c r="B11" s="130"/>
      <c r="C11" s="128" t="s">
        <v>363</v>
      </c>
      <c r="D11" s="129">
        <v>2.992</v>
      </c>
      <c r="E11" s="134"/>
      <c r="F11" s="129"/>
      <c r="G11" s="129"/>
      <c r="H11" s="151">
        <f t="shared" si="0"/>
        <v>0</v>
      </c>
      <c r="I11" s="162">
        <v>2.992</v>
      </c>
      <c r="J11" s="163">
        <v>0</v>
      </c>
      <c r="K11" s="168" t="s">
        <v>364</v>
      </c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1"/>
      <c r="CA11" s="161"/>
      <c r="CB11" s="161"/>
      <c r="CC11" s="161"/>
      <c r="CD11" s="161"/>
      <c r="CE11" s="161"/>
      <c r="CF11" s="161"/>
      <c r="CG11" s="161"/>
      <c r="CH11" s="161"/>
      <c r="CI11" s="161"/>
      <c r="CJ11" s="161"/>
      <c r="CK11" s="161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161"/>
      <c r="CY11" s="161"/>
      <c r="CZ11" s="161"/>
      <c r="DA11" s="161"/>
      <c r="DB11" s="161"/>
      <c r="DC11" s="161"/>
      <c r="DD11" s="161"/>
      <c r="DE11" s="161"/>
      <c r="DF11" s="161"/>
      <c r="DG11" s="161"/>
      <c r="DH11" s="161"/>
      <c r="DI11" s="161"/>
      <c r="DJ11" s="161"/>
      <c r="DK11" s="161"/>
      <c r="DL11" s="161"/>
      <c r="DM11" s="161"/>
      <c r="DN11" s="161"/>
      <c r="DO11" s="161"/>
      <c r="DP11" s="161"/>
      <c r="DQ11" s="161"/>
      <c r="DR11" s="161"/>
      <c r="DS11" s="161"/>
      <c r="DT11" s="161"/>
      <c r="DU11" s="161"/>
      <c r="DV11" s="161"/>
      <c r="DW11" s="161"/>
      <c r="DX11" s="161"/>
      <c r="DY11" s="161"/>
      <c r="DZ11" s="161"/>
      <c r="EA11" s="161"/>
      <c r="EB11" s="161"/>
      <c r="EC11" s="161"/>
      <c r="ED11" s="161"/>
      <c r="EE11" s="161"/>
      <c r="EF11" s="161"/>
      <c r="EG11" s="161"/>
      <c r="EH11" s="161"/>
      <c r="EI11" s="161"/>
      <c r="EJ11" s="161"/>
      <c r="EK11" s="161"/>
      <c r="EL11" s="161"/>
      <c r="EM11" s="161"/>
      <c r="EN11" s="161"/>
      <c r="EO11" s="161"/>
      <c r="EP11" s="161"/>
      <c r="EQ11" s="161"/>
      <c r="ER11" s="161"/>
      <c r="ES11" s="161"/>
      <c r="ET11" s="161"/>
      <c r="EU11" s="161"/>
      <c r="EV11" s="161"/>
      <c r="EW11" s="161"/>
      <c r="EX11" s="161"/>
      <c r="EY11" s="161"/>
      <c r="EZ11" s="161"/>
      <c r="FA11" s="161"/>
      <c r="FB11" s="161"/>
      <c r="FC11" s="161"/>
      <c r="FD11" s="161"/>
      <c r="FE11" s="161"/>
      <c r="FF11" s="161"/>
      <c r="FG11" s="161"/>
      <c r="FH11" s="161"/>
      <c r="FI11" s="161"/>
      <c r="FJ11" s="161"/>
      <c r="FK11" s="161"/>
      <c r="FL11" s="161"/>
      <c r="FM11" s="161"/>
      <c r="FN11" s="161"/>
      <c r="FO11" s="161"/>
      <c r="FP11" s="161"/>
      <c r="FQ11" s="161"/>
      <c r="FR11" s="161"/>
      <c r="FS11" s="161"/>
      <c r="FT11" s="161"/>
      <c r="FU11" s="161"/>
      <c r="FV11" s="161"/>
      <c r="FW11" s="161"/>
      <c r="FX11" s="161"/>
      <c r="FY11" s="161"/>
      <c r="FZ11" s="161"/>
      <c r="GA11" s="161"/>
      <c r="GB11" s="161"/>
      <c r="GC11" s="161"/>
      <c r="GD11" s="161"/>
      <c r="GE11" s="161"/>
      <c r="GF11" s="161"/>
      <c r="GG11" s="161"/>
      <c r="GH11" s="161"/>
      <c r="GI11" s="161"/>
    </row>
    <row r="12" ht="23.25" customHeight="1" spans="1:191">
      <c r="A12" s="130"/>
      <c r="B12" s="130"/>
      <c r="C12" s="128" t="s">
        <v>365</v>
      </c>
      <c r="D12" s="129">
        <v>5.25</v>
      </c>
      <c r="E12" s="134"/>
      <c r="F12" s="129"/>
      <c r="G12" s="152"/>
      <c r="H12" s="151">
        <f t="shared" si="0"/>
        <v>2.225</v>
      </c>
      <c r="I12" s="162">
        <v>3.025</v>
      </c>
      <c r="J12" s="163">
        <v>0</v>
      </c>
      <c r="K12" s="169" t="s">
        <v>366</v>
      </c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/>
      <c r="BQ12" s="161"/>
      <c r="BR12" s="161"/>
      <c r="BS12" s="161"/>
      <c r="BT12" s="161"/>
      <c r="BU12" s="161"/>
      <c r="BV12" s="161"/>
      <c r="BW12" s="161"/>
      <c r="BX12" s="161"/>
      <c r="BY12" s="161"/>
      <c r="BZ12" s="161"/>
      <c r="CA12" s="161"/>
      <c r="CB12" s="161"/>
      <c r="CC12" s="161"/>
      <c r="CD12" s="161"/>
      <c r="CE12" s="161"/>
      <c r="CF12" s="161"/>
      <c r="CG12" s="161"/>
      <c r="CH12" s="161"/>
      <c r="CI12" s="161"/>
      <c r="CJ12" s="161"/>
      <c r="CK12" s="161"/>
      <c r="CL12" s="161"/>
      <c r="CM12" s="161"/>
      <c r="CN12" s="161"/>
      <c r="CO12" s="161"/>
      <c r="CP12" s="161"/>
      <c r="CQ12" s="161"/>
      <c r="CR12" s="161"/>
      <c r="CS12" s="161"/>
      <c r="CT12" s="161"/>
      <c r="CU12" s="161"/>
      <c r="CV12" s="161"/>
      <c r="CW12" s="161"/>
      <c r="CX12" s="161"/>
      <c r="CY12" s="161"/>
      <c r="CZ12" s="161"/>
      <c r="DA12" s="161"/>
      <c r="DB12" s="161"/>
      <c r="DC12" s="161"/>
      <c r="DD12" s="161"/>
      <c r="DE12" s="161"/>
      <c r="DF12" s="161"/>
      <c r="DG12" s="161"/>
      <c r="DH12" s="161"/>
      <c r="DI12" s="161"/>
      <c r="DJ12" s="161"/>
      <c r="DK12" s="161"/>
      <c r="DL12" s="161"/>
      <c r="DM12" s="161"/>
      <c r="DN12" s="161"/>
      <c r="DO12" s="161"/>
      <c r="DP12" s="161"/>
      <c r="DQ12" s="161"/>
      <c r="DR12" s="161"/>
      <c r="DS12" s="161"/>
      <c r="DT12" s="161"/>
      <c r="DU12" s="161"/>
      <c r="DV12" s="161"/>
      <c r="DW12" s="161"/>
      <c r="DX12" s="161"/>
      <c r="DY12" s="161"/>
      <c r="DZ12" s="161"/>
      <c r="EA12" s="161"/>
      <c r="EB12" s="161"/>
      <c r="EC12" s="161"/>
      <c r="ED12" s="161"/>
      <c r="EE12" s="161"/>
      <c r="EF12" s="161"/>
      <c r="EG12" s="161"/>
      <c r="EH12" s="161"/>
      <c r="EI12" s="161"/>
      <c r="EJ12" s="161"/>
      <c r="EK12" s="161"/>
      <c r="EL12" s="161"/>
      <c r="EM12" s="161"/>
      <c r="EN12" s="161"/>
      <c r="EO12" s="161"/>
      <c r="EP12" s="161"/>
      <c r="EQ12" s="161"/>
      <c r="ER12" s="161"/>
      <c r="ES12" s="161"/>
      <c r="ET12" s="161"/>
      <c r="EU12" s="161"/>
      <c r="EV12" s="161"/>
      <c r="EW12" s="161"/>
      <c r="EX12" s="161"/>
      <c r="EY12" s="161"/>
      <c r="EZ12" s="161"/>
      <c r="FA12" s="161"/>
      <c r="FB12" s="161"/>
      <c r="FC12" s="161"/>
      <c r="FD12" s="161"/>
      <c r="FE12" s="161"/>
      <c r="FF12" s="161"/>
      <c r="FG12" s="161"/>
      <c r="FH12" s="161"/>
      <c r="FI12" s="161"/>
      <c r="FJ12" s="161"/>
      <c r="FK12" s="161"/>
      <c r="FL12" s="161"/>
      <c r="FM12" s="161"/>
      <c r="FN12" s="161"/>
      <c r="FO12" s="161"/>
      <c r="FP12" s="161"/>
      <c r="FQ12" s="161"/>
      <c r="FR12" s="161"/>
      <c r="FS12" s="161"/>
      <c r="FT12" s="161"/>
      <c r="FU12" s="161"/>
      <c r="FV12" s="161"/>
      <c r="FW12" s="161"/>
      <c r="FX12" s="161"/>
      <c r="FY12" s="161"/>
      <c r="FZ12" s="161"/>
      <c r="GA12" s="161"/>
      <c r="GB12" s="161"/>
      <c r="GC12" s="161"/>
      <c r="GD12" s="161"/>
      <c r="GE12" s="161"/>
      <c r="GF12" s="161"/>
      <c r="GG12" s="161"/>
      <c r="GH12" s="161"/>
      <c r="GI12" s="161"/>
    </row>
    <row r="13" ht="23.25" customHeight="1" spans="1:191">
      <c r="A13" s="130"/>
      <c r="B13" s="130"/>
      <c r="C13" s="128" t="s">
        <v>367</v>
      </c>
      <c r="D13" s="129">
        <v>0</v>
      </c>
      <c r="E13" s="134"/>
      <c r="F13" s="129"/>
      <c r="G13" s="152">
        <v>0.3</v>
      </c>
      <c r="H13" s="151">
        <f t="shared" si="0"/>
        <v>0.3</v>
      </c>
      <c r="I13" s="162">
        <v>0</v>
      </c>
      <c r="J13" s="163">
        <v>0</v>
      </c>
      <c r="K13" s="169" t="s">
        <v>368</v>
      </c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/>
      <c r="BQ13" s="161"/>
      <c r="BR13" s="161"/>
      <c r="BS13" s="161"/>
      <c r="BT13" s="161"/>
      <c r="BU13" s="161"/>
      <c r="BV13" s="161"/>
      <c r="BW13" s="161"/>
      <c r="BX13" s="161"/>
      <c r="BY13" s="161"/>
      <c r="BZ13" s="161"/>
      <c r="CA13" s="161"/>
      <c r="CB13" s="161"/>
      <c r="CC13" s="161"/>
      <c r="CD13" s="161"/>
      <c r="CE13" s="161"/>
      <c r="CF13" s="161"/>
      <c r="CG13" s="161"/>
      <c r="CH13" s="161"/>
      <c r="CI13" s="161"/>
      <c r="CJ13" s="161"/>
      <c r="CK13" s="161"/>
      <c r="CL13" s="161"/>
      <c r="CM13" s="161"/>
      <c r="CN13" s="161"/>
      <c r="CO13" s="161"/>
      <c r="CP13" s="161"/>
      <c r="CQ13" s="161"/>
      <c r="CR13" s="161"/>
      <c r="CS13" s="161"/>
      <c r="CT13" s="161"/>
      <c r="CU13" s="161"/>
      <c r="CV13" s="161"/>
      <c r="CW13" s="161"/>
      <c r="CX13" s="161"/>
      <c r="CY13" s="161"/>
      <c r="CZ13" s="161"/>
      <c r="DA13" s="161"/>
      <c r="DB13" s="161"/>
      <c r="DC13" s="161"/>
      <c r="DD13" s="161"/>
      <c r="DE13" s="161"/>
      <c r="DF13" s="161"/>
      <c r="DG13" s="161"/>
      <c r="DH13" s="161"/>
      <c r="DI13" s="161"/>
      <c r="DJ13" s="161"/>
      <c r="DK13" s="161"/>
      <c r="DL13" s="161"/>
      <c r="DM13" s="161"/>
      <c r="DN13" s="161"/>
      <c r="DO13" s="161"/>
      <c r="DP13" s="161"/>
      <c r="DQ13" s="161"/>
      <c r="DR13" s="161"/>
      <c r="DS13" s="161"/>
      <c r="DT13" s="161"/>
      <c r="DU13" s="161"/>
      <c r="DV13" s="161"/>
      <c r="DW13" s="161"/>
      <c r="DX13" s="161"/>
      <c r="DY13" s="161"/>
      <c r="DZ13" s="161"/>
      <c r="EA13" s="161"/>
      <c r="EB13" s="161"/>
      <c r="EC13" s="161"/>
      <c r="ED13" s="161"/>
      <c r="EE13" s="161"/>
      <c r="EF13" s="161"/>
      <c r="EG13" s="161"/>
      <c r="EH13" s="161"/>
      <c r="EI13" s="161"/>
      <c r="EJ13" s="161"/>
      <c r="EK13" s="161"/>
      <c r="EL13" s="161"/>
      <c r="EM13" s="161"/>
      <c r="EN13" s="161"/>
      <c r="EO13" s="161"/>
      <c r="EP13" s="161"/>
      <c r="EQ13" s="161"/>
      <c r="ER13" s="161"/>
      <c r="ES13" s="161"/>
      <c r="ET13" s="161"/>
      <c r="EU13" s="161"/>
      <c r="EV13" s="161"/>
      <c r="EW13" s="161"/>
      <c r="EX13" s="161"/>
      <c r="EY13" s="161"/>
      <c r="EZ13" s="161"/>
      <c r="FA13" s="161"/>
      <c r="FB13" s="161"/>
      <c r="FC13" s="161"/>
      <c r="FD13" s="161"/>
      <c r="FE13" s="161"/>
      <c r="FF13" s="161"/>
      <c r="FG13" s="161"/>
      <c r="FH13" s="161"/>
      <c r="FI13" s="161"/>
      <c r="FJ13" s="161"/>
      <c r="FK13" s="161"/>
      <c r="FL13" s="161"/>
      <c r="FM13" s="161"/>
      <c r="FN13" s="161"/>
      <c r="FO13" s="161"/>
      <c r="FP13" s="161"/>
      <c r="FQ13" s="161"/>
      <c r="FR13" s="161"/>
      <c r="FS13" s="161"/>
      <c r="FT13" s="161"/>
      <c r="FU13" s="161"/>
      <c r="FV13" s="161"/>
      <c r="FW13" s="161"/>
      <c r="FX13" s="161"/>
      <c r="FY13" s="161"/>
      <c r="FZ13" s="161"/>
      <c r="GA13" s="161"/>
      <c r="GB13" s="161"/>
      <c r="GC13" s="161"/>
      <c r="GD13" s="161"/>
      <c r="GE13" s="161"/>
      <c r="GF13" s="161"/>
      <c r="GG13" s="161"/>
      <c r="GH13" s="161"/>
      <c r="GI13" s="161"/>
    </row>
    <row r="14" ht="20.1" customHeight="1" spans="1:191">
      <c r="A14" s="130"/>
      <c r="B14" s="130"/>
      <c r="C14" s="132" t="s">
        <v>369</v>
      </c>
      <c r="D14" s="129">
        <v>1.2</v>
      </c>
      <c r="E14" s="146"/>
      <c r="F14" s="129"/>
      <c r="G14" s="129"/>
      <c r="H14" s="151">
        <f t="shared" si="0"/>
        <v>0.35</v>
      </c>
      <c r="I14" s="162">
        <v>0.85</v>
      </c>
      <c r="J14" s="163">
        <v>0</v>
      </c>
      <c r="K14" s="170" t="s">
        <v>370</v>
      </c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/>
      <c r="BQ14" s="161"/>
      <c r="BR14" s="161"/>
      <c r="BS14" s="161"/>
      <c r="BT14" s="161"/>
      <c r="BU14" s="161"/>
      <c r="BV14" s="161"/>
      <c r="BW14" s="161"/>
      <c r="BX14" s="161"/>
      <c r="BY14" s="161"/>
      <c r="BZ14" s="161"/>
      <c r="CA14" s="161"/>
      <c r="CB14" s="161"/>
      <c r="CC14" s="161"/>
      <c r="CD14" s="161"/>
      <c r="CE14" s="161"/>
      <c r="CF14" s="161"/>
      <c r="CG14" s="161"/>
      <c r="CH14" s="161"/>
      <c r="CI14" s="161"/>
      <c r="CJ14" s="161"/>
      <c r="CK14" s="161"/>
      <c r="CL14" s="161"/>
      <c r="CM14" s="161"/>
      <c r="CN14" s="161"/>
      <c r="CO14" s="161"/>
      <c r="CP14" s="161"/>
      <c r="CQ14" s="161"/>
      <c r="CR14" s="161"/>
      <c r="CS14" s="161"/>
      <c r="CT14" s="161"/>
      <c r="CU14" s="161"/>
      <c r="CV14" s="161"/>
      <c r="CW14" s="161"/>
      <c r="CX14" s="161"/>
      <c r="CY14" s="161"/>
      <c r="CZ14" s="161"/>
      <c r="DA14" s="161"/>
      <c r="DB14" s="161"/>
      <c r="DC14" s="161"/>
      <c r="DD14" s="161"/>
      <c r="DE14" s="161"/>
      <c r="DF14" s="161"/>
      <c r="DG14" s="161"/>
      <c r="DH14" s="161"/>
      <c r="DI14" s="161"/>
      <c r="DJ14" s="161"/>
      <c r="DK14" s="161"/>
      <c r="DL14" s="161"/>
      <c r="DM14" s="161"/>
      <c r="DN14" s="161"/>
      <c r="DO14" s="161"/>
      <c r="DP14" s="161"/>
      <c r="DQ14" s="161"/>
      <c r="DR14" s="161"/>
      <c r="DS14" s="161"/>
      <c r="DT14" s="161"/>
      <c r="DU14" s="161"/>
      <c r="DV14" s="161"/>
      <c r="DW14" s="161"/>
      <c r="DX14" s="161"/>
      <c r="DY14" s="161"/>
      <c r="DZ14" s="161"/>
      <c r="EA14" s="161"/>
      <c r="EB14" s="161"/>
      <c r="EC14" s="161"/>
      <c r="ED14" s="161"/>
      <c r="EE14" s="161"/>
      <c r="EF14" s="161"/>
      <c r="EG14" s="161"/>
      <c r="EH14" s="161"/>
      <c r="EI14" s="161"/>
      <c r="EJ14" s="161"/>
      <c r="EK14" s="161"/>
      <c r="EL14" s="161"/>
      <c r="EM14" s="161"/>
      <c r="EN14" s="161"/>
      <c r="EO14" s="161"/>
      <c r="EP14" s="161"/>
      <c r="EQ14" s="161"/>
      <c r="ER14" s="161"/>
      <c r="ES14" s="161"/>
      <c r="ET14" s="161"/>
      <c r="EU14" s="161"/>
      <c r="EV14" s="161"/>
      <c r="EW14" s="161"/>
      <c r="EX14" s="161"/>
      <c r="EY14" s="161"/>
      <c r="EZ14" s="161"/>
      <c r="FA14" s="161"/>
      <c r="FB14" s="161"/>
      <c r="FC14" s="161"/>
      <c r="FD14" s="161"/>
      <c r="FE14" s="161"/>
      <c r="FF14" s="161"/>
      <c r="FG14" s="161"/>
      <c r="FH14" s="161"/>
      <c r="FI14" s="161"/>
      <c r="FJ14" s="161"/>
      <c r="FK14" s="161"/>
      <c r="FL14" s="161"/>
      <c r="FM14" s="161"/>
      <c r="FN14" s="161"/>
      <c r="FO14" s="161"/>
      <c r="FP14" s="161"/>
      <c r="FQ14" s="161"/>
      <c r="FR14" s="161"/>
      <c r="FS14" s="161"/>
      <c r="FT14" s="161"/>
      <c r="FU14" s="161"/>
      <c r="FV14" s="161"/>
      <c r="FW14" s="161"/>
      <c r="FX14" s="161"/>
      <c r="FY14" s="161"/>
      <c r="FZ14" s="161"/>
      <c r="GA14" s="161"/>
      <c r="GB14" s="161"/>
      <c r="GC14" s="161"/>
      <c r="GD14" s="161"/>
      <c r="GE14" s="161"/>
      <c r="GF14" s="161"/>
      <c r="GG14" s="161"/>
      <c r="GH14" s="161"/>
      <c r="GI14" s="161"/>
    </row>
    <row r="15" ht="24.75" customHeight="1" spans="1:191">
      <c r="A15" s="130"/>
      <c r="B15" s="130"/>
      <c r="C15" s="128" t="s">
        <v>371</v>
      </c>
      <c r="D15" s="129">
        <v>23.98</v>
      </c>
      <c r="E15" s="134"/>
      <c r="F15" s="129"/>
      <c r="G15" s="152"/>
      <c r="H15" s="151">
        <f t="shared" si="0"/>
        <v>0</v>
      </c>
      <c r="I15" s="162">
        <v>23.98</v>
      </c>
      <c r="J15" s="163">
        <v>0</v>
      </c>
      <c r="K15" s="168" t="s">
        <v>372</v>
      </c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161"/>
      <c r="BS15" s="161"/>
      <c r="BT15" s="161"/>
      <c r="BU15" s="161"/>
      <c r="BV15" s="161"/>
      <c r="BW15" s="161"/>
      <c r="BX15" s="161"/>
      <c r="BY15" s="161"/>
      <c r="BZ15" s="161"/>
      <c r="CA15" s="161"/>
      <c r="CB15" s="161"/>
      <c r="CC15" s="161"/>
      <c r="CD15" s="161"/>
      <c r="CE15" s="161"/>
      <c r="CF15" s="161"/>
      <c r="CG15" s="161"/>
      <c r="CH15" s="161"/>
      <c r="CI15" s="161"/>
      <c r="CJ15" s="161"/>
      <c r="CK15" s="161"/>
      <c r="CL15" s="161"/>
      <c r="CM15" s="161"/>
      <c r="CN15" s="161"/>
      <c r="CO15" s="161"/>
      <c r="CP15" s="161"/>
      <c r="CQ15" s="161"/>
      <c r="CR15" s="161"/>
      <c r="CS15" s="161"/>
      <c r="CT15" s="161"/>
      <c r="CU15" s="161"/>
      <c r="CV15" s="161"/>
      <c r="CW15" s="161"/>
      <c r="CX15" s="161"/>
      <c r="CY15" s="161"/>
      <c r="CZ15" s="161"/>
      <c r="DA15" s="161"/>
      <c r="DB15" s="161"/>
      <c r="DC15" s="161"/>
      <c r="DD15" s="161"/>
      <c r="DE15" s="161"/>
      <c r="DF15" s="161"/>
      <c r="DG15" s="161"/>
      <c r="DH15" s="161"/>
      <c r="DI15" s="161"/>
      <c r="DJ15" s="161"/>
      <c r="DK15" s="161"/>
      <c r="DL15" s="161"/>
      <c r="DM15" s="161"/>
      <c r="DN15" s="161"/>
      <c r="DO15" s="161"/>
      <c r="DP15" s="161"/>
      <c r="DQ15" s="161"/>
      <c r="DR15" s="161"/>
      <c r="DS15" s="161"/>
      <c r="DT15" s="161"/>
      <c r="DU15" s="161"/>
      <c r="DV15" s="161"/>
      <c r="DW15" s="161"/>
      <c r="DX15" s="161"/>
      <c r="DY15" s="161"/>
      <c r="DZ15" s="161"/>
      <c r="EA15" s="161"/>
      <c r="EB15" s="161"/>
      <c r="EC15" s="161"/>
      <c r="ED15" s="161"/>
      <c r="EE15" s="161"/>
      <c r="EF15" s="161"/>
      <c r="EG15" s="161"/>
      <c r="EH15" s="161"/>
      <c r="EI15" s="161"/>
      <c r="EJ15" s="161"/>
      <c r="EK15" s="161"/>
      <c r="EL15" s="161"/>
      <c r="EM15" s="161"/>
      <c r="EN15" s="161"/>
      <c r="EO15" s="161"/>
      <c r="EP15" s="161"/>
      <c r="EQ15" s="161"/>
      <c r="ER15" s="161"/>
      <c r="ES15" s="161"/>
      <c r="ET15" s="161"/>
      <c r="EU15" s="161"/>
      <c r="EV15" s="161"/>
      <c r="EW15" s="161"/>
      <c r="EX15" s="161"/>
      <c r="EY15" s="161"/>
      <c r="EZ15" s="161"/>
      <c r="FA15" s="161"/>
      <c r="FB15" s="161"/>
      <c r="FC15" s="161"/>
      <c r="FD15" s="161"/>
      <c r="FE15" s="161"/>
      <c r="FF15" s="161"/>
      <c r="FG15" s="161"/>
      <c r="FH15" s="161"/>
      <c r="FI15" s="161"/>
      <c r="FJ15" s="161"/>
      <c r="FK15" s="161"/>
      <c r="FL15" s="161"/>
      <c r="FM15" s="161"/>
      <c r="FN15" s="161"/>
      <c r="FO15" s="161"/>
      <c r="FP15" s="161"/>
      <c r="FQ15" s="161"/>
      <c r="FR15" s="161"/>
      <c r="FS15" s="161"/>
      <c r="FT15" s="161"/>
      <c r="FU15" s="161"/>
      <c r="FV15" s="161"/>
      <c r="FW15" s="161"/>
      <c r="FX15" s="161"/>
      <c r="FY15" s="161"/>
      <c r="FZ15" s="161"/>
      <c r="GA15" s="161"/>
      <c r="GB15" s="161"/>
      <c r="GC15" s="161"/>
      <c r="GD15" s="161"/>
      <c r="GE15" s="161"/>
      <c r="GF15" s="161"/>
      <c r="GG15" s="161"/>
      <c r="GH15" s="161"/>
      <c r="GI15" s="161"/>
    </row>
    <row r="16" ht="21.75" customHeight="1" spans="1:191">
      <c r="A16" s="130"/>
      <c r="B16" s="130"/>
      <c r="C16" s="133" t="s">
        <v>373</v>
      </c>
      <c r="D16" s="134">
        <v>21</v>
      </c>
      <c r="E16" s="134"/>
      <c r="F16" s="134"/>
      <c r="G16" s="134"/>
      <c r="H16" s="151">
        <f t="shared" si="0"/>
        <v>1</v>
      </c>
      <c r="I16" s="162">
        <v>20</v>
      </c>
      <c r="J16" s="171">
        <v>0</v>
      </c>
      <c r="K16" s="172" t="s">
        <v>374</v>
      </c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3"/>
      <c r="CS16" s="173"/>
      <c r="CT16" s="173"/>
      <c r="CU16" s="173"/>
      <c r="CV16" s="173"/>
      <c r="CW16" s="173"/>
      <c r="CX16" s="173"/>
      <c r="CY16" s="173"/>
      <c r="CZ16" s="173"/>
      <c r="DA16" s="173"/>
      <c r="DB16" s="173"/>
      <c r="DC16" s="173"/>
      <c r="DD16" s="173"/>
      <c r="DE16" s="173"/>
      <c r="DF16" s="173"/>
      <c r="DG16" s="173"/>
      <c r="DH16" s="173"/>
      <c r="DI16" s="173"/>
      <c r="DJ16" s="173"/>
      <c r="DK16" s="173"/>
      <c r="DL16" s="173"/>
      <c r="DM16" s="173"/>
      <c r="DN16" s="173"/>
      <c r="DO16" s="173"/>
      <c r="DP16" s="173"/>
      <c r="DQ16" s="173"/>
      <c r="DR16" s="173"/>
      <c r="DS16" s="173"/>
      <c r="DT16" s="173"/>
      <c r="DU16" s="173"/>
      <c r="DV16" s="173"/>
      <c r="DW16" s="173"/>
      <c r="DX16" s="173"/>
      <c r="DY16" s="173"/>
      <c r="DZ16" s="173"/>
      <c r="EA16" s="173"/>
      <c r="EB16" s="173"/>
      <c r="EC16" s="173"/>
      <c r="ED16" s="173"/>
      <c r="EE16" s="173"/>
      <c r="EF16" s="173"/>
      <c r="EG16" s="173"/>
      <c r="EH16" s="173"/>
      <c r="EI16" s="173"/>
      <c r="EJ16" s="173"/>
      <c r="EK16" s="173"/>
      <c r="EL16" s="173"/>
      <c r="EM16" s="173"/>
      <c r="EN16" s="173"/>
      <c r="EO16" s="173"/>
      <c r="EP16" s="173"/>
      <c r="EQ16" s="173"/>
      <c r="ER16" s="173"/>
      <c r="ES16" s="173"/>
      <c r="ET16" s="173"/>
      <c r="EU16" s="173"/>
      <c r="EV16" s="173"/>
      <c r="EW16" s="173"/>
      <c r="EX16" s="173"/>
      <c r="EY16" s="173"/>
      <c r="EZ16" s="173"/>
      <c r="FA16" s="173"/>
      <c r="FB16" s="173"/>
      <c r="FC16" s="173"/>
      <c r="FD16" s="173"/>
      <c r="FE16" s="173"/>
      <c r="FF16" s="173"/>
      <c r="FG16" s="173"/>
      <c r="FH16" s="173"/>
      <c r="FI16" s="173"/>
      <c r="FJ16" s="173"/>
      <c r="FK16" s="173"/>
      <c r="FL16" s="173"/>
      <c r="FM16" s="173"/>
      <c r="FN16" s="173"/>
      <c r="FO16" s="173"/>
      <c r="FP16" s="173"/>
      <c r="FQ16" s="173"/>
      <c r="FR16" s="173"/>
      <c r="FS16" s="173"/>
      <c r="FT16" s="173"/>
      <c r="FU16" s="173"/>
      <c r="FV16" s="173"/>
      <c r="FW16" s="173"/>
      <c r="FX16" s="173"/>
      <c r="FY16" s="173"/>
      <c r="FZ16" s="173"/>
      <c r="GA16" s="173"/>
      <c r="GB16" s="173"/>
      <c r="GC16" s="173"/>
      <c r="GD16" s="173"/>
      <c r="GE16" s="173"/>
      <c r="GF16" s="173"/>
      <c r="GG16" s="173"/>
      <c r="GH16" s="173"/>
      <c r="GI16" s="173"/>
    </row>
    <row r="17" ht="35.25" customHeight="1" spans="1:191">
      <c r="A17" s="130"/>
      <c r="B17" s="130"/>
      <c r="C17" s="133" t="s">
        <v>375</v>
      </c>
      <c r="D17" s="134">
        <v>19.245</v>
      </c>
      <c r="E17" s="134">
        <v>17.94</v>
      </c>
      <c r="F17" s="134"/>
      <c r="G17" s="134"/>
      <c r="H17" s="151">
        <f t="shared" si="0"/>
        <v>6.879</v>
      </c>
      <c r="I17" s="162">
        <v>30.306</v>
      </c>
      <c r="J17" s="171">
        <v>0</v>
      </c>
      <c r="K17" s="172" t="s">
        <v>376</v>
      </c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  <c r="BU17" s="173"/>
      <c r="BV17" s="173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3"/>
      <c r="CS17" s="173"/>
      <c r="CT17" s="173"/>
      <c r="CU17" s="173"/>
      <c r="CV17" s="173"/>
      <c r="CW17" s="173"/>
      <c r="CX17" s="173"/>
      <c r="CY17" s="173"/>
      <c r="CZ17" s="173"/>
      <c r="DA17" s="173"/>
      <c r="DB17" s="173"/>
      <c r="DC17" s="173"/>
      <c r="DD17" s="173"/>
      <c r="DE17" s="173"/>
      <c r="DF17" s="173"/>
      <c r="DG17" s="173"/>
      <c r="DH17" s="173"/>
      <c r="DI17" s="173"/>
      <c r="DJ17" s="173"/>
      <c r="DK17" s="173"/>
      <c r="DL17" s="173"/>
      <c r="DM17" s="173"/>
      <c r="DN17" s="173"/>
      <c r="DO17" s="173"/>
      <c r="DP17" s="173"/>
      <c r="DQ17" s="173"/>
      <c r="DR17" s="173"/>
      <c r="DS17" s="173"/>
      <c r="DT17" s="173"/>
      <c r="DU17" s="173"/>
      <c r="DV17" s="173"/>
      <c r="DW17" s="173"/>
      <c r="DX17" s="173"/>
      <c r="DY17" s="173"/>
      <c r="DZ17" s="173"/>
      <c r="EA17" s="173"/>
      <c r="EB17" s="173"/>
      <c r="EC17" s="173"/>
      <c r="ED17" s="173"/>
      <c r="EE17" s="173"/>
      <c r="EF17" s="173"/>
      <c r="EG17" s="173"/>
      <c r="EH17" s="173"/>
      <c r="EI17" s="173"/>
      <c r="EJ17" s="173"/>
      <c r="EK17" s="173"/>
      <c r="EL17" s="173"/>
      <c r="EM17" s="173"/>
      <c r="EN17" s="173"/>
      <c r="EO17" s="173"/>
      <c r="EP17" s="173"/>
      <c r="EQ17" s="173"/>
      <c r="ER17" s="173"/>
      <c r="ES17" s="173"/>
      <c r="ET17" s="173"/>
      <c r="EU17" s="173"/>
      <c r="EV17" s="173"/>
      <c r="EW17" s="173"/>
      <c r="EX17" s="173"/>
      <c r="EY17" s="173"/>
      <c r="EZ17" s="173"/>
      <c r="FA17" s="173"/>
      <c r="FB17" s="173"/>
      <c r="FC17" s="173"/>
      <c r="FD17" s="173"/>
      <c r="FE17" s="173"/>
      <c r="FF17" s="173"/>
      <c r="FG17" s="173"/>
      <c r="FH17" s="173"/>
      <c r="FI17" s="173"/>
      <c r="FJ17" s="173"/>
      <c r="FK17" s="173"/>
      <c r="FL17" s="173"/>
      <c r="FM17" s="173"/>
      <c r="FN17" s="173"/>
      <c r="FO17" s="173"/>
      <c r="FP17" s="173"/>
      <c r="FQ17" s="173"/>
      <c r="FR17" s="173"/>
      <c r="FS17" s="173"/>
      <c r="FT17" s="173"/>
      <c r="FU17" s="173"/>
      <c r="FV17" s="173"/>
      <c r="FW17" s="173"/>
      <c r="FX17" s="173"/>
      <c r="FY17" s="173"/>
      <c r="FZ17" s="173"/>
      <c r="GA17" s="173"/>
      <c r="GB17" s="173"/>
      <c r="GC17" s="173"/>
      <c r="GD17" s="173"/>
      <c r="GE17" s="173"/>
      <c r="GF17" s="173"/>
      <c r="GG17" s="173"/>
      <c r="GH17" s="173"/>
      <c r="GI17" s="173"/>
    </row>
    <row r="18" ht="22.5" customHeight="1" spans="1:191">
      <c r="A18" s="130"/>
      <c r="B18" s="135" t="s">
        <v>377</v>
      </c>
      <c r="C18" s="128" t="s">
        <v>378</v>
      </c>
      <c r="D18" s="136">
        <v>0.925</v>
      </c>
      <c r="E18" s="146"/>
      <c r="F18" s="136"/>
      <c r="G18" s="153"/>
      <c r="H18" s="151">
        <f t="shared" si="0"/>
        <v>0.25</v>
      </c>
      <c r="I18" s="162">
        <v>0.675</v>
      </c>
      <c r="J18" s="163">
        <v>0</v>
      </c>
      <c r="K18" s="169" t="s">
        <v>379</v>
      </c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/>
      <c r="BQ18" s="161"/>
      <c r="BR18" s="161"/>
      <c r="BS18" s="161"/>
      <c r="BT18" s="161"/>
      <c r="BU18" s="161"/>
      <c r="BV18" s="161"/>
      <c r="BW18" s="161"/>
      <c r="BX18" s="161"/>
      <c r="BY18" s="161"/>
      <c r="BZ18" s="161"/>
      <c r="CA18" s="161"/>
      <c r="CB18" s="161"/>
      <c r="CC18" s="161"/>
      <c r="CD18" s="161"/>
      <c r="CE18" s="161"/>
      <c r="CF18" s="161"/>
      <c r="CG18" s="161"/>
      <c r="CH18" s="161"/>
      <c r="CI18" s="161"/>
      <c r="CJ18" s="161"/>
      <c r="CK18" s="161"/>
      <c r="CL18" s="161"/>
      <c r="CM18" s="161"/>
      <c r="CN18" s="161"/>
      <c r="CO18" s="161"/>
      <c r="CP18" s="161"/>
      <c r="CQ18" s="161"/>
      <c r="CR18" s="161"/>
      <c r="CS18" s="161"/>
      <c r="CT18" s="161"/>
      <c r="CU18" s="161"/>
      <c r="CV18" s="161"/>
      <c r="CW18" s="161"/>
      <c r="CX18" s="161"/>
      <c r="CY18" s="161"/>
      <c r="CZ18" s="161"/>
      <c r="DA18" s="161"/>
      <c r="DB18" s="161"/>
      <c r="DC18" s="161"/>
      <c r="DD18" s="161"/>
      <c r="DE18" s="161"/>
      <c r="DF18" s="161"/>
      <c r="DG18" s="161"/>
      <c r="DH18" s="161"/>
      <c r="DI18" s="161"/>
      <c r="DJ18" s="161"/>
      <c r="DK18" s="161"/>
      <c r="DL18" s="161"/>
      <c r="DM18" s="161"/>
      <c r="DN18" s="161"/>
      <c r="DO18" s="161"/>
      <c r="DP18" s="161"/>
      <c r="DQ18" s="161"/>
      <c r="DR18" s="161"/>
      <c r="DS18" s="161"/>
      <c r="DT18" s="161"/>
      <c r="DU18" s="161"/>
      <c r="DV18" s="161"/>
      <c r="DW18" s="161"/>
      <c r="DX18" s="161"/>
      <c r="DY18" s="161"/>
      <c r="DZ18" s="161"/>
      <c r="EA18" s="161"/>
      <c r="EB18" s="161"/>
      <c r="EC18" s="161"/>
      <c r="ED18" s="161"/>
      <c r="EE18" s="161"/>
      <c r="EF18" s="161"/>
      <c r="EG18" s="161"/>
      <c r="EH18" s="161"/>
      <c r="EI18" s="161"/>
      <c r="EJ18" s="161"/>
      <c r="EK18" s="161"/>
      <c r="EL18" s="161"/>
      <c r="EM18" s="161"/>
      <c r="EN18" s="161"/>
      <c r="EO18" s="161"/>
      <c r="EP18" s="161"/>
      <c r="EQ18" s="161"/>
      <c r="ER18" s="161"/>
      <c r="ES18" s="161"/>
      <c r="ET18" s="161"/>
      <c r="EU18" s="161"/>
      <c r="EV18" s="161"/>
      <c r="EW18" s="161"/>
      <c r="EX18" s="161"/>
      <c r="EY18" s="161"/>
      <c r="EZ18" s="161"/>
      <c r="FA18" s="161"/>
      <c r="FB18" s="161"/>
      <c r="FC18" s="161"/>
      <c r="FD18" s="161"/>
      <c r="FE18" s="161"/>
      <c r="FF18" s="161"/>
      <c r="FG18" s="161"/>
      <c r="FH18" s="161"/>
      <c r="FI18" s="161"/>
      <c r="FJ18" s="161"/>
      <c r="FK18" s="161"/>
      <c r="FL18" s="161"/>
      <c r="FM18" s="161"/>
      <c r="FN18" s="161"/>
      <c r="FO18" s="161"/>
      <c r="FP18" s="161"/>
      <c r="FQ18" s="161"/>
      <c r="FR18" s="161"/>
      <c r="FS18" s="161"/>
      <c r="FT18" s="161"/>
      <c r="FU18" s="161"/>
      <c r="FV18" s="161"/>
      <c r="FW18" s="161"/>
      <c r="FX18" s="161"/>
      <c r="FY18" s="161"/>
      <c r="FZ18" s="161"/>
      <c r="GA18" s="161"/>
      <c r="GB18" s="161"/>
      <c r="GC18" s="161"/>
      <c r="GD18" s="161"/>
      <c r="GE18" s="161"/>
      <c r="GF18" s="161"/>
      <c r="GG18" s="161"/>
      <c r="GH18" s="161"/>
      <c r="GI18" s="161"/>
    </row>
    <row r="19" ht="22.5" customHeight="1" spans="1:191">
      <c r="A19" s="130"/>
      <c r="B19" s="127"/>
      <c r="C19" s="133" t="s">
        <v>380</v>
      </c>
      <c r="D19" s="136">
        <v>3</v>
      </c>
      <c r="E19" s="146">
        <v>0</v>
      </c>
      <c r="F19" s="136"/>
      <c r="G19" s="153"/>
      <c r="H19" s="151">
        <f t="shared" si="0"/>
        <v>0.45</v>
      </c>
      <c r="I19" s="162">
        <v>2.55</v>
      </c>
      <c r="J19" s="171">
        <v>0</v>
      </c>
      <c r="K19" s="169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/>
      <c r="BQ19" s="161"/>
      <c r="BR19" s="161"/>
      <c r="BS19" s="161"/>
      <c r="BT19" s="161"/>
      <c r="BU19" s="161"/>
      <c r="BV19" s="161"/>
      <c r="BW19" s="161"/>
      <c r="BX19" s="161"/>
      <c r="BY19" s="161"/>
      <c r="BZ19" s="161"/>
      <c r="CA19" s="161"/>
      <c r="CB19" s="161"/>
      <c r="CC19" s="161"/>
      <c r="CD19" s="161"/>
      <c r="CE19" s="161"/>
      <c r="CF19" s="161"/>
      <c r="CG19" s="161"/>
      <c r="CH19" s="161"/>
      <c r="CI19" s="161"/>
      <c r="CJ19" s="161"/>
      <c r="CK19" s="161"/>
      <c r="CL19" s="161"/>
      <c r="CM19" s="161"/>
      <c r="CN19" s="161"/>
      <c r="CO19" s="161"/>
      <c r="CP19" s="161"/>
      <c r="CQ19" s="161"/>
      <c r="CR19" s="161"/>
      <c r="CS19" s="161"/>
      <c r="CT19" s="161"/>
      <c r="CU19" s="161"/>
      <c r="CV19" s="161"/>
      <c r="CW19" s="161"/>
      <c r="CX19" s="161"/>
      <c r="CY19" s="161"/>
      <c r="CZ19" s="161"/>
      <c r="DA19" s="161"/>
      <c r="DB19" s="161"/>
      <c r="DC19" s="161"/>
      <c r="DD19" s="161"/>
      <c r="DE19" s="161"/>
      <c r="DF19" s="161"/>
      <c r="DG19" s="161"/>
      <c r="DH19" s="161"/>
      <c r="DI19" s="161"/>
      <c r="DJ19" s="161"/>
      <c r="DK19" s="161"/>
      <c r="DL19" s="161"/>
      <c r="DM19" s="161"/>
      <c r="DN19" s="161"/>
      <c r="DO19" s="161"/>
      <c r="DP19" s="161"/>
      <c r="DQ19" s="161"/>
      <c r="DR19" s="161"/>
      <c r="DS19" s="161"/>
      <c r="DT19" s="161"/>
      <c r="DU19" s="161"/>
      <c r="DV19" s="161"/>
      <c r="DW19" s="161"/>
      <c r="DX19" s="161"/>
      <c r="DY19" s="161"/>
      <c r="DZ19" s="161"/>
      <c r="EA19" s="161"/>
      <c r="EB19" s="161"/>
      <c r="EC19" s="161"/>
      <c r="ED19" s="161"/>
      <c r="EE19" s="161"/>
      <c r="EF19" s="161"/>
      <c r="EG19" s="161"/>
      <c r="EH19" s="161"/>
      <c r="EI19" s="161"/>
      <c r="EJ19" s="161"/>
      <c r="EK19" s="161"/>
      <c r="EL19" s="161"/>
      <c r="EM19" s="161"/>
      <c r="EN19" s="161"/>
      <c r="EO19" s="161"/>
      <c r="EP19" s="161"/>
      <c r="EQ19" s="161"/>
      <c r="ER19" s="161"/>
      <c r="ES19" s="161"/>
      <c r="ET19" s="161"/>
      <c r="EU19" s="161"/>
      <c r="EV19" s="161"/>
      <c r="EW19" s="161"/>
      <c r="EX19" s="161"/>
      <c r="EY19" s="161"/>
      <c r="EZ19" s="161"/>
      <c r="FA19" s="161"/>
      <c r="FB19" s="161"/>
      <c r="FC19" s="161"/>
      <c r="FD19" s="161"/>
      <c r="FE19" s="161"/>
      <c r="FF19" s="161"/>
      <c r="FG19" s="161"/>
      <c r="FH19" s="161"/>
      <c r="FI19" s="161"/>
      <c r="FJ19" s="161"/>
      <c r="FK19" s="161"/>
      <c r="FL19" s="161"/>
      <c r="FM19" s="161"/>
      <c r="FN19" s="161"/>
      <c r="FO19" s="161"/>
      <c r="FP19" s="161"/>
      <c r="FQ19" s="161"/>
      <c r="FR19" s="161"/>
      <c r="FS19" s="161"/>
      <c r="FT19" s="161"/>
      <c r="FU19" s="161"/>
      <c r="FV19" s="161"/>
      <c r="FW19" s="161"/>
      <c r="FX19" s="161"/>
      <c r="FY19" s="161"/>
      <c r="FZ19" s="161"/>
      <c r="GA19" s="161"/>
      <c r="GB19" s="161"/>
      <c r="GC19" s="161"/>
      <c r="GD19" s="161"/>
      <c r="GE19" s="161"/>
      <c r="GF19" s="161"/>
      <c r="GG19" s="161"/>
      <c r="GH19" s="161"/>
      <c r="GI19" s="161"/>
    </row>
    <row r="20" ht="24.75" customHeight="1" spans="1:190">
      <c r="A20" s="130"/>
      <c r="B20" s="127" t="s">
        <v>343</v>
      </c>
      <c r="C20" s="128" t="s">
        <v>381</v>
      </c>
      <c r="D20" s="129">
        <v>302.05</v>
      </c>
      <c r="E20" s="134">
        <v>199.02</v>
      </c>
      <c r="F20" s="129"/>
      <c r="G20" s="152"/>
      <c r="H20" s="151">
        <f t="shared" si="0"/>
        <v>86.145</v>
      </c>
      <c r="I20" s="162">
        <v>414.925</v>
      </c>
      <c r="J20" s="163">
        <v>0</v>
      </c>
      <c r="K20" s="169" t="s">
        <v>382</v>
      </c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1"/>
      <c r="BV20" s="161"/>
      <c r="BW20" s="161"/>
      <c r="BX20" s="161"/>
      <c r="BY20" s="161"/>
      <c r="BZ20" s="161"/>
      <c r="CA20" s="161"/>
      <c r="CB20" s="161"/>
      <c r="CC20" s="161"/>
      <c r="CD20" s="161"/>
      <c r="CE20" s="161"/>
      <c r="CF20" s="161"/>
      <c r="CG20" s="161"/>
      <c r="CH20" s="161"/>
      <c r="CI20" s="161"/>
      <c r="CJ20" s="161"/>
      <c r="CK20" s="161"/>
      <c r="CL20" s="161"/>
      <c r="CM20" s="161"/>
      <c r="CN20" s="161"/>
      <c r="CO20" s="161"/>
      <c r="CP20" s="161"/>
      <c r="CQ20" s="161"/>
      <c r="CR20" s="161"/>
      <c r="CS20" s="161"/>
      <c r="CT20" s="161"/>
      <c r="CU20" s="161"/>
      <c r="CV20" s="161"/>
      <c r="CW20" s="161"/>
      <c r="CX20" s="161"/>
      <c r="CY20" s="161"/>
      <c r="CZ20" s="161"/>
      <c r="DA20" s="161"/>
      <c r="DB20" s="161"/>
      <c r="DC20" s="161"/>
      <c r="DD20" s="161"/>
      <c r="DE20" s="161"/>
      <c r="DF20" s="161"/>
      <c r="DG20" s="161"/>
      <c r="DH20" s="161"/>
      <c r="DI20" s="161"/>
      <c r="DJ20" s="161"/>
      <c r="DK20" s="161"/>
      <c r="DL20" s="161"/>
      <c r="DM20" s="161"/>
      <c r="DN20" s="161"/>
      <c r="DO20" s="161"/>
      <c r="DP20" s="161"/>
      <c r="DQ20" s="161"/>
      <c r="DR20" s="161"/>
      <c r="DS20" s="161"/>
      <c r="DT20" s="161"/>
      <c r="DU20" s="161"/>
      <c r="DV20" s="161"/>
      <c r="DW20" s="161"/>
      <c r="DX20" s="161"/>
      <c r="DY20" s="161"/>
      <c r="DZ20" s="161"/>
      <c r="EA20" s="161"/>
      <c r="EB20" s="161"/>
      <c r="EC20" s="161"/>
      <c r="ED20" s="161"/>
      <c r="EE20" s="161"/>
      <c r="EF20" s="161"/>
      <c r="EG20" s="161"/>
      <c r="EH20" s="161"/>
      <c r="EI20" s="161"/>
      <c r="EJ20" s="161"/>
      <c r="EK20" s="161"/>
      <c r="EL20" s="161"/>
      <c r="EM20" s="161"/>
      <c r="EN20" s="161"/>
      <c r="EO20" s="161"/>
      <c r="EP20" s="161"/>
      <c r="EQ20" s="161"/>
      <c r="ER20" s="161"/>
      <c r="ES20" s="161"/>
      <c r="ET20" s="161"/>
      <c r="EU20" s="161"/>
      <c r="EV20" s="161"/>
      <c r="EW20" s="161"/>
      <c r="EX20" s="161"/>
      <c r="EY20" s="161"/>
      <c r="EZ20" s="161"/>
      <c r="FA20" s="161"/>
      <c r="FB20" s="161"/>
      <c r="FC20" s="161"/>
      <c r="FD20" s="161"/>
      <c r="FE20" s="161"/>
      <c r="FF20" s="161"/>
      <c r="FG20" s="161"/>
      <c r="FH20" s="161"/>
      <c r="FI20" s="161"/>
      <c r="FJ20" s="161"/>
      <c r="FK20" s="161"/>
      <c r="FL20" s="161"/>
      <c r="FM20" s="161"/>
      <c r="FN20" s="161"/>
      <c r="FO20" s="161"/>
      <c r="FP20" s="161"/>
      <c r="FQ20" s="161"/>
      <c r="FR20" s="161"/>
      <c r="FS20" s="161"/>
      <c r="FT20" s="161"/>
      <c r="FU20" s="161"/>
      <c r="FV20" s="161"/>
      <c r="FW20" s="161"/>
      <c r="FX20" s="161"/>
      <c r="FY20" s="161"/>
      <c r="FZ20" s="161"/>
      <c r="GA20" s="161"/>
      <c r="GB20" s="161"/>
      <c r="GC20" s="161"/>
      <c r="GD20" s="161"/>
      <c r="GE20" s="161"/>
      <c r="GF20" s="161"/>
      <c r="GG20" s="161"/>
      <c r="GH20" s="161"/>
    </row>
    <row r="21" ht="24.75" customHeight="1" spans="1:190">
      <c r="A21" s="130"/>
      <c r="B21" s="127"/>
      <c r="C21" s="128" t="s">
        <v>383</v>
      </c>
      <c r="D21" s="129">
        <v>0</v>
      </c>
      <c r="E21" s="134">
        <v>334.98</v>
      </c>
      <c r="F21" s="129"/>
      <c r="G21" s="152"/>
      <c r="H21" s="151">
        <f t="shared" si="0"/>
        <v>212.03</v>
      </c>
      <c r="I21" s="162">
        <v>122.95</v>
      </c>
      <c r="J21" s="163">
        <v>0</v>
      </c>
      <c r="K21" s="169" t="s">
        <v>384</v>
      </c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/>
      <c r="BQ21" s="161"/>
      <c r="BR21" s="161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1"/>
      <c r="CS21" s="161"/>
      <c r="CT21" s="161"/>
      <c r="CU21" s="161"/>
      <c r="CV21" s="161"/>
      <c r="CW21" s="161"/>
      <c r="CX21" s="161"/>
      <c r="CY21" s="161"/>
      <c r="CZ21" s="161"/>
      <c r="DA21" s="161"/>
      <c r="DB21" s="161"/>
      <c r="DC21" s="161"/>
      <c r="DD21" s="161"/>
      <c r="DE21" s="161"/>
      <c r="DF21" s="161"/>
      <c r="DG21" s="161"/>
      <c r="DH21" s="161"/>
      <c r="DI21" s="161"/>
      <c r="DJ21" s="161"/>
      <c r="DK21" s="161"/>
      <c r="DL21" s="161"/>
      <c r="DM21" s="161"/>
      <c r="DN21" s="161"/>
      <c r="DO21" s="161"/>
      <c r="DP21" s="161"/>
      <c r="DQ21" s="161"/>
      <c r="DR21" s="161"/>
      <c r="DS21" s="161"/>
      <c r="DT21" s="161"/>
      <c r="DU21" s="161"/>
      <c r="DV21" s="161"/>
      <c r="DW21" s="161"/>
      <c r="DX21" s="161"/>
      <c r="DY21" s="161"/>
      <c r="DZ21" s="161"/>
      <c r="EA21" s="161"/>
      <c r="EB21" s="161"/>
      <c r="EC21" s="161"/>
      <c r="ED21" s="161"/>
      <c r="EE21" s="161"/>
      <c r="EF21" s="161"/>
      <c r="EG21" s="161"/>
      <c r="EH21" s="161"/>
      <c r="EI21" s="161"/>
      <c r="EJ21" s="161"/>
      <c r="EK21" s="161"/>
      <c r="EL21" s="161"/>
      <c r="EM21" s="161"/>
      <c r="EN21" s="161"/>
      <c r="EO21" s="161"/>
      <c r="EP21" s="161"/>
      <c r="EQ21" s="161"/>
      <c r="ER21" s="161"/>
      <c r="ES21" s="161"/>
      <c r="ET21" s="161"/>
      <c r="EU21" s="161"/>
      <c r="EV21" s="161"/>
      <c r="EW21" s="161"/>
      <c r="EX21" s="161"/>
      <c r="EY21" s="161"/>
      <c r="EZ21" s="161"/>
      <c r="FA21" s="161"/>
      <c r="FB21" s="161"/>
      <c r="FC21" s="161"/>
      <c r="FD21" s="161"/>
      <c r="FE21" s="161"/>
      <c r="FF21" s="161"/>
      <c r="FG21" s="161"/>
      <c r="FH21" s="161"/>
      <c r="FI21" s="161"/>
      <c r="FJ21" s="161"/>
      <c r="FK21" s="161"/>
      <c r="FL21" s="161"/>
      <c r="FM21" s="161"/>
      <c r="FN21" s="161"/>
      <c r="FO21" s="161"/>
      <c r="FP21" s="161"/>
      <c r="FQ21" s="161"/>
      <c r="FR21" s="161"/>
      <c r="FS21" s="161"/>
      <c r="FT21" s="161"/>
      <c r="FU21" s="161"/>
      <c r="FV21" s="161"/>
      <c r="FW21" s="161"/>
      <c r="FX21" s="161"/>
      <c r="FY21" s="161"/>
      <c r="FZ21" s="161"/>
      <c r="GA21" s="161"/>
      <c r="GB21" s="161"/>
      <c r="GC21" s="161"/>
      <c r="GD21" s="161"/>
      <c r="GE21" s="161"/>
      <c r="GF21" s="161"/>
      <c r="GG21" s="161"/>
      <c r="GH21" s="161"/>
    </row>
    <row r="22" ht="18.75" customHeight="1" spans="1:190">
      <c r="A22" s="130"/>
      <c r="B22" s="127"/>
      <c r="C22" s="128" t="s">
        <v>385</v>
      </c>
      <c r="D22" s="129">
        <v>416.025</v>
      </c>
      <c r="E22" s="134"/>
      <c r="F22" s="129"/>
      <c r="G22" s="129"/>
      <c r="H22" s="151">
        <f t="shared" si="0"/>
        <v>207.15</v>
      </c>
      <c r="I22" s="162">
        <v>208.875</v>
      </c>
      <c r="J22" s="163">
        <v>0</v>
      </c>
      <c r="K22" s="170" t="s">
        <v>386</v>
      </c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74"/>
      <c r="BN22" s="174"/>
      <c r="BO22" s="174"/>
      <c r="BP22" s="174"/>
      <c r="BQ22" s="174"/>
      <c r="BR22" s="174"/>
      <c r="BS22" s="174"/>
      <c r="BT22" s="174"/>
      <c r="BU22" s="174"/>
      <c r="BV22" s="174"/>
      <c r="BW22" s="174"/>
      <c r="BX22" s="174"/>
      <c r="BY22" s="174"/>
      <c r="BZ22" s="174"/>
      <c r="CA22" s="174"/>
      <c r="CB22" s="174"/>
      <c r="CC22" s="174"/>
      <c r="CD22" s="174"/>
      <c r="CE22" s="174"/>
      <c r="CF22" s="174"/>
      <c r="CG22" s="174"/>
      <c r="CH22" s="174"/>
      <c r="CI22" s="174"/>
      <c r="CJ22" s="174"/>
      <c r="CK22" s="174"/>
      <c r="CL22" s="174"/>
      <c r="CM22" s="174"/>
      <c r="CN22" s="174"/>
      <c r="CO22" s="174"/>
      <c r="CP22" s="174"/>
      <c r="CQ22" s="174"/>
      <c r="CR22" s="174"/>
      <c r="CS22" s="174"/>
      <c r="CT22" s="174"/>
      <c r="CU22" s="174"/>
      <c r="CV22" s="174"/>
      <c r="CW22" s="174"/>
      <c r="CX22" s="174"/>
      <c r="CY22" s="174"/>
      <c r="CZ22" s="174"/>
      <c r="DA22" s="174"/>
      <c r="DB22" s="174"/>
      <c r="DC22" s="174"/>
      <c r="DD22" s="174"/>
      <c r="DE22" s="174"/>
      <c r="DF22" s="174"/>
      <c r="DG22" s="174"/>
      <c r="DH22" s="174"/>
      <c r="DI22" s="174"/>
      <c r="DJ22" s="174"/>
      <c r="DK22" s="174"/>
      <c r="DL22" s="174"/>
      <c r="DM22" s="174"/>
      <c r="DN22" s="174"/>
      <c r="DO22" s="174"/>
      <c r="DP22" s="174"/>
      <c r="DQ22" s="174"/>
      <c r="DR22" s="174"/>
      <c r="DS22" s="174"/>
      <c r="DT22" s="174"/>
      <c r="DU22" s="174"/>
      <c r="DV22" s="174"/>
      <c r="DW22" s="174"/>
      <c r="DX22" s="174"/>
      <c r="DY22" s="174"/>
      <c r="DZ22" s="174"/>
      <c r="EA22" s="174"/>
      <c r="EB22" s="174"/>
      <c r="EC22" s="174"/>
      <c r="ED22" s="174"/>
      <c r="EE22" s="174"/>
      <c r="EF22" s="174"/>
      <c r="EG22" s="174"/>
      <c r="EH22" s="174"/>
      <c r="EI22" s="174"/>
      <c r="EJ22" s="174"/>
      <c r="EK22" s="174"/>
      <c r="EL22" s="174"/>
      <c r="EM22" s="174"/>
      <c r="EN22" s="174"/>
      <c r="EO22" s="174"/>
      <c r="EP22" s="174"/>
      <c r="EQ22" s="174"/>
      <c r="ER22" s="174"/>
      <c r="ES22" s="174"/>
      <c r="ET22" s="174"/>
      <c r="EU22" s="174"/>
      <c r="EV22" s="174"/>
      <c r="EW22" s="174"/>
      <c r="EX22" s="174"/>
      <c r="EY22" s="174"/>
      <c r="EZ22" s="174"/>
      <c r="FA22" s="174"/>
      <c r="FB22" s="174"/>
      <c r="FC22" s="174"/>
      <c r="FD22" s="174"/>
      <c r="FE22" s="174"/>
      <c r="FF22" s="174"/>
      <c r="FG22" s="174"/>
      <c r="FH22" s="174"/>
      <c r="FI22" s="174"/>
      <c r="FJ22" s="174"/>
      <c r="FK22" s="174"/>
      <c r="FL22" s="174"/>
      <c r="FM22" s="174"/>
      <c r="FN22" s="174"/>
      <c r="FO22" s="174"/>
      <c r="FP22" s="174"/>
      <c r="FQ22" s="174"/>
      <c r="FR22" s="174"/>
      <c r="FS22" s="174"/>
      <c r="FT22" s="174"/>
      <c r="FU22" s="174"/>
      <c r="FV22" s="174"/>
      <c r="FW22" s="174"/>
      <c r="FX22" s="174"/>
      <c r="FY22" s="174"/>
      <c r="FZ22" s="174"/>
      <c r="GA22" s="161"/>
      <c r="GB22" s="161"/>
      <c r="GC22" s="161"/>
      <c r="GD22" s="161"/>
      <c r="GE22" s="161"/>
      <c r="GF22" s="161"/>
      <c r="GG22" s="161"/>
      <c r="GH22" s="161"/>
    </row>
    <row r="23" ht="29" customHeight="1" spans="1:182">
      <c r="A23" s="130"/>
      <c r="B23" s="127"/>
      <c r="C23" s="128" t="s">
        <v>367</v>
      </c>
      <c r="D23" s="129">
        <v>72</v>
      </c>
      <c r="E23" s="146">
        <v>0</v>
      </c>
      <c r="F23" s="129"/>
      <c r="G23" s="152">
        <v>-0.3</v>
      </c>
      <c r="H23" s="151">
        <f t="shared" si="0"/>
        <v>16.5</v>
      </c>
      <c r="I23" s="162">
        <v>55.2</v>
      </c>
      <c r="J23" s="163">
        <v>0</v>
      </c>
      <c r="K23" s="170" t="s">
        <v>387</v>
      </c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74"/>
      <c r="CP23" s="174"/>
      <c r="CQ23" s="174"/>
      <c r="CR23" s="174"/>
      <c r="CS23" s="174"/>
      <c r="CT23" s="174"/>
      <c r="CU23" s="174"/>
      <c r="CV23" s="174"/>
      <c r="CW23" s="174"/>
      <c r="CX23" s="174"/>
      <c r="CY23" s="174"/>
      <c r="CZ23" s="174"/>
      <c r="DA23" s="174"/>
      <c r="DB23" s="174"/>
      <c r="DC23" s="174"/>
      <c r="DD23" s="174"/>
      <c r="DE23" s="174"/>
      <c r="DF23" s="174"/>
      <c r="DG23" s="174"/>
      <c r="DH23" s="174"/>
      <c r="DI23" s="174"/>
      <c r="DJ23" s="174"/>
      <c r="DK23" s="174"/>
      <c r="DL23" s="174"/>
      <c r="DM23" s="174"/>
      <c r="DN23" s="174"/>
      <c r="DO23" s="174"/>
      <c r="DP23" s="174"/>
      <c r="DQ23" s="174"/>
      <c r="DR23" s="174"/>
      <c r="DS23" s="174"/>
      <c r="DT23" s="174"/>
      <c r="DU23" s="174"/>
      <c r="DV23" s="174"/>
      <c r="DW23" s="174"/>
      <c r="DX23" s="174"/>
      <c r="DY23" s="174"/>
      <c r="DZ23" s="174"/>
      <c r="EA23" s="174"/>
      <c r="EB23" s="174"/>
      <c r="EC23" s="174"/>
      <c r="ED23" s="174"/>
      <c r="EE23" s="174"/>
      <c r="EF23" s="174"/>
      <c r="EG23" s="174"/>
      <c r="EH23" s="174"/>
      <c r="EI23" s="174"/>
      <c r="EJ23" s="174"/>
      <c r="EK23" s="174"/>
      <c r="EL23" s="174"/>
      <c r="EM23" s="174"/>
      <c r="EN23" s="174"/>
      <c r="EO23" s="174"/>
      <c r="EP23" s="174"/>
      <c r="EQ23" s="174"/>
      <c r="ER23" s="174"/>
      <c r="ES23" s="174"/>
      <c r="ET23" s="174"/>
      <c r="EU23" s="174"/>
      <c r="EV23" s="174"/>
      <c r="EW23" s="174"/>
      <c r="EX23" s="174"/>
      <c r="EY23" s="174"/>
      <c r="EZ23" s="174"/>
      <c r="FA23" s="174"/>
      <c r="FB23" s="174"/>
      <c r="FC23" s="174"/>
      <c r="FD23" s="174"/>
      <c r="FE23" s="174"/>
      <c r="FF23" s="174"/>
      <c r="FG23" s="174"/>
      <c r="FH23" s="174"/>
      <c r="FI23" s="174"/>
      <c r="FJ23" s="174"/>
      <c r="FK23" s="174"/>
      <c r="FL23" s="174"/>
      <c r="FM23" s="174"/>
      <c r="FN23" s="174"/>
      <c r="FO23" s="174"/>
      <c r="FP23" s="174"/>
      <c r="FQ23" s="174"/>
      <c r="FR23" s="174"/>
      <c r="FS23" s="174"/>
      <c r="FT23" s="174"/>
      <c r="FU23" s="174"/>
      <c r="FV23" s="174"/>
      <c r="FW23" s="174"/>
      <c r="FX23" s="174"/>
      <c r="FY23" s="174"/>
      <c r="FZ23" s="174"/>
    </row>
    <row r="24" ht="20.1" customHeight="1" spans="1:178">
      <c r="A24" s="130"/>
      <c r="B24" s="127"/>
      <c r="C24" s="128" t="s">
        <v>388</v>
      </c>
      <c r="D24" s="129">
        <v>2</v>
      </c>
      <c r="E24" s="134">
        <v>32.14</v>
      </c>
      <c r="F24" s="129"/>
      <c r="G24" s="129"/>
      <c r="H24" s="151">
        <f t="shared" si="0"/>
        <v>28.94</v>
      </c>
      <c r="I24" s="162">
        <v>5.2</v>
      </c>
      <c r="J24" s="163">
        <v>0</v>
      </c>
      <c r="K24" s="170" t="s">
        <v>389</v>
      </c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  <c r="BI24" s="174"/>
      <c r="BJ24" s="174"/>
      <c r="BK24" s="174"/>
      <c r="BL24" s="174"/>
      <c r="BM24" s="174"/>
      <c r="BN24" s="174"/>
      <c r="BO24" s="174"/>
      <c r="BP24" s="174"/>
      <c r="BQ24" s="174"/>
      <c r="BR24" s="174"/>
      <c r="BS24" s="174"/>
      <c r="BT24" s="174"/>
      <c r="BU24" s="174"/>
      <c r="BV24" s="174"/>
      <c r="BW24" s="174"/>
      <c r="BX24" s="174"/>
      <c r="BY24" s="174"/>
      <c r="BZ24" s="174"/>
      <c r="CA24" s="174"/>
      <c r="CB24" s="174"/>
      <c r="CC24" s="174"/>
      <c r="CD24" s="174"/>
      <c r="CE24" s="174"/>
      <c r="CF24" s="174"/>
      <c r="CG24" s="174"/>
      <c r="CH24" s="174"/>
      <c r="CI24" s="174"/>
      <c r="CJ24" s="174"/>
      <c r="CK24" s="174"/>
      <c r="CL24" s="174"/>
      <c r="CM24" s="174"/>
      <c r="CN24" s="174"/>
      <c r="CO24" s="174"/>
      <c r="CP24" s="174"/>
      <c r="CQ24" s="174"/>
      <c r="CR24" s="174"/>
      <c r="CS24" s="174"/>
      <c r="CT24" s="174"/>
      <c r="CU24" s="174"/>
      <c r="CV24" s="174"/>
      <c r="CW24" s="174"/>
      <c r="CX24" s="174"/>
      <c r="CY24" s="174"/>
      <c r="CZ24" s="174"/>
      <c r="DA24" s="174"/>
      <c r="DB24" s="174"/>
      <c r="DC24" s="174"/>
      <c r="DD24" s="174"/>
      <c r="DE24" s="174"/>
      <c r="DF24" s="174"/>
      <c r="DG24" s="174"/>
      <c r="DH24" s="174"/>
      <c r="DI24" s="174"/>
      <c r="DJ24" s="174"/>
      <c r="DK24" s="174"/>
      <c r="DL24" s="174"/>
      <c r="DM24" s="174"/>
      <c r="DN24" s="174"/>
      <c r="DO24" s="174"/>
      <c r="DP24" s="174"/>
      <c r="DQ24" s="174"/>
      <c r="DR24" s="174"/>
      <c r="DS24" s="174"/>
      <c r="DT24" s="174"/>
      <c r="DU24" s="174"/>
      <c r="DV24" s="174"/>
      <c r="DW24" s="174"/>
      <c r="DX24" s="174"/>
      <c r="DY24" s="174"/>
      <c r="DZ24" s="174"/>
      <c r="EA24" s="174"/>
      <c r="EB24" s="174"/>
      <c r="EC24" s="174"/>
      <c r="ED24" s="174"/>
      <c r="EE24" s="174"/>
      <c r="EF24" s="174"/>
      <c r="EG24" s="174"/>
      <c r="EH24" s="174"/>
      <c r="EI24" s="174"/>
      <c r="EJ24" s="174"/>
      <c r="EK24" s="174"/>
      <c r="EL24" s="174"/>
      <c r="EM24" s="174"/>
      <c r="EN24" s="174"/>
      <c r="EO24" s="174"/>
      <c r="EP24" s="174"/>
      <c r="EQ24" s="174"/>
      <c r="ER24" s="174"/>
      <c r="ES24" s="174"/>
      <c r="ET24" s="174"/>
      <c r="EU24" s="174"/>
      <c r="EV24" s="174"/>
      <c r="EW24" s="174"/>
      <c r="EX24" s="174"/>
      <c r="EY24" s="174"/>
      <c r="EZ24" s="174"/>
      <c r="FA24" s="174"/>
      <c r="FB24" s="174"/>
      <c r="FC24" s="174"/>
      <c r="FD24" s="174"/>
      <c r="FE24" s="174"/>
      <c r="FF24" s="174"/>
      <c r="FG24" s="174"/>
      <c r="FH24" s="174"/>
      <c r="FI24" s="174"/>
      <c r="FJ24" s="174"/>
      <c r="FK24" s="174"/>
      <c r="FL24" s="174"/>
      <c r="FM24" s="174"/>
      <c r="FN24" s="174"/>
      <c r="FO24" s="174"/>
      <c r="FP24" s="174"/>
      <c r="FQ24" s="174"/>
      <c r="FR24" s="174"/>
      <c r="FS24" s="174"/>
      <c r="FT24" s="174"/>
      <c r="FU24" s="174"/>
      <c r="FV24" s="174"/>
    </row>
    <row r="25" ht="20.1" customHeight="1" spans="1:178">
      <c r="A25" s="130"/>
      <c r="B25" s="127"/>
      <c r="C25" s="128" t="s">
        <v>390</v>
      </c>
      <c r="D25" s="129">
        <v>9.88</v>
      </c>
      <c r="E25" s="146">
        <v>0</v>
      </c>
      <c r="F25" s="129"/>
      <c r="G25" s="129"/>
      <c r="H25" s="151">
        <f t="shared" si="0"/>
        <v>0</v>
      </c>
      <c r="I25" s="162">
        <v>9.88</v>
      </c>
      <c r="J25" s="163">
        <v>0</v>
      </c>
      <c r="K25" s="170" t="s">
        <v>391</v>
      </c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  <c r="BP25" s="174"/>
      <c r="BQ25" s="174"/>
      <c r="BR25" s="174"/>
      <c r="BS25" s="174"/>
      <c r="BT25" s="174"/>
      <c r="BU25" s="174"/>
      <c r="BV25" s="174"/>
      <c r="BW25" s="174"/>
      <c r="BX25" s="174"/>
      <c r="BY25" s="174"/>
      <c r="BZ25" s="174"/>
      <c r="CA25" s="174"/>
      <c r="CB25" s="174"/>
      <c r="CC25" s="174"/>
      <c r="CD25" s="174"/>
      <c r="CE25" s="174"/>
      <c r="CF25" s="174"/>
      <c r="CG25" s="174"/>
      <c r="CH25" s="174"/>
      <c r="CI25" s="174"/>
      <c r="CJ25" s="174"/>
      <c r="CK25" s="174"/>
      <c r="CL25" s="174"/>
      <c r="CM25" s="174"/>
      <c r="CN25" s="174"/>
      <c r="CO25" s="174"/>
      <c r="CP25" s="174"/>
      <c r="CQ25" s="174"/>
      <c r="CR25" s="174"/>
      <c r="CS25" s="174"/>
      <c r="CT25" s="174"/>
      <c r="CU25" s="174"/>
      <c r="CV25" s="174"/>
      <c r="CW25" s="174"/>
      <c r="CX25" s="174"/>
      <c r="CY25" s="174"/>
      <c r="CZ25" s="174"/>
      <c r="DA25" s="174"/>
      <c r="DB25" s="174"/>
      <c r="DC25" s="174"/>
      <c r="DD25" s="174"/>
      <c r="DE25" s="174"/>
      <c r="DF25" s="174"/>
      <c r="DG25" s="174"/>
      <c r="DH25" s="174"/>
      <c r="DI25" s="174"/>
      <c r="DJ25" s="174"/>
      <c r="DK25" s="174"/>
      <c r="DL25" s="174"/>
      <c r="DM25" s="174"/>
      <c r="DN25" s="174"/>
      <c r="DO25" s="174"/>
      <c r="DP25" s="174"/>
      <c r="DQ25" s="174"/>
      <c r="DR25" s="174"/>
      <c r="DS25" s="174"/>
      <c r="DT25" s="174"/>
      <c r="DU25" s="174"/>
      <c r="DV25" s="174"/>
      <c r="DW25" s="174"/>
      <c r="DX25" s="174"/>
      <c r="DY25" s="174"/>
      <c r="DZ25" s="174"/>
      <c r="EA25" s="174"/>
      <c r="EB25" s="174"/>
      <c r="EC25" s="174"/>
      <c r="ED25" s="174"/>
      <c r="EE25" s="174"/>
      <c r="EF25" s="174"/>
      <c r="EG25" s="174"/>
      <c r="EH25" s="174"/>
      <c r="EI25" s="174"/>
      <c r="EJ25" s="174"/>
      <c r="EK25" s="174"/>
      <c r="EL25" s="174"/>
      <c r="EM25" s="174"/>
      <c r="EN25" s="174"/>
      <c r="EO25" s="174"/>
      <c r="EP25" s="174"/>
      <c r="EQ25" s="174"/>
      <c r="ER25" s="174"/>
      <c r="ES25" s="174"/>
      <c r="ET25" s="174"/>
      <c r="EU25" s="174"/>
      <c r="EV25" s="174"/>
      <c r="EW25" s="174"/>
      <c r="EX25" s="174"/>
      <c r="EY25" s="174"/>
      <c r="EZ25" s="174"/>
      <c r="FA25" s="174"/>
      <c r="FB25" s="174"/>
      <c r="FC25" s="174"/>
      <c r="FD25" s="174"/>
      <c r="FE25" s="174"/>
      <c r="FF25" s="174"/>
      <c r="FG25" s="174"/>
      <c r="FH25" s="174"/>
      <c r="FI25" s="174"/>
      <c r="FJ25" s="174"/>
      <c r="FK25" s="174"/>
      <c r="FL25" s="174"/>
      <c r="FM25" s="174"/>
      <c r="FN25" s="174"/>
      <c r="FO25" s="174"/>
      <c r="FP25" s="174"/>
      <c r="FQ25" s="174"/>
      <c r="FR25" s="174"/>
      <c r="FS25" s="174"/>
      <c r="FT25" s="174"/>
      <c r="FU25" s="174"/>
      <c r="FV25" s="174"/>
    </row>
    <row r="26" ht="20.1" customHeight="1" spans="1:178">
      <c r="A26" s="130"/>
      <c r="B26" s="127"/>
      <c r="C26" s="128" t="s">
        <v>392</v>
      </c>
      <c r="D26" s="129">
        <v>1</v>
      </c>
      <c r="E26" s="146"/>
      <c r="F26" s="129"/>
      <c r="G26" s="129"/>
      <c r="H26" s="151">
        <f t="shared" si="0"/>
        <v>0</v>
      </c>
      <c r="I26" s="162">
        <v>1</v>
      </c>
      <c r="J26" s="163">
        <v>0</v>
      </c>
      <c r="K26" s="170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4"/>
      <c r="BQ26" s="174"/>
      <c r="BR26" s="174"/>
      <c r="BS26" s="174"/>
      <c r="BT26" s="174"/>
      <c r="BU26" s="174"/>
      <c r="BV26" s="174"/>
      <c r="BW26" s="174"/>
      <c r="BX26" s="174"/>
      <c r="BY26" s="174"/>
      <c r="BZ26" s="174"/>
      <c r="CA26" s="174"/>
      <c r="CB26" s="174"/>
      <c r="CC26" s="174"/>
      <c r="CD26" s="174"/>
      <c r="CE26" s="174"/>
      <c r="CF26" s="174"/>
      <c r="CG26" s="174"/>
      <c r="CH26" s="174"/>
      <c r="CI26" s="174"/>
      <c r="CJ26" s="174"/>
      <c r="CK26" s="174"/>
      <c r="CL26" s="174"/>
      <c r="CM26" s="174"/>
      <c r="CN26" s="174"/>
      <c r="CO26" s="174"/>
      <c r="CP26" s="174"/>
      <c r="CQ26" s="174"/>
      <c r="CR26" s="174"/>
      <c r="CS26" s="174"/>
      <c r="CT26" s="174"/>
      <c r="CU26" s="174"/>
      <c r="CV26" s="174"/>
      <c r="CW26" s="174"/>
      <c r="CX26" s="174"/>
      <c r="CY26" s="174"/>
      <c r="CZ26" s="174"/>
      <c r="DA26" s="174"/>
      <c r="DB26" s="174"/>
      <c r="DC26" s="174"/>
      <c r="DD26" s="174"/>
      <c r="DE26" s="174"/>
      <c r="DF26" s="174"/>
      <c r="DG26" s="174"/>
      <c r="DH26" s="174"/>
      <c r="DI26" s="174"/>
      <c r="DJ26" s="174"/>
      <c r="DK26" s="174"/>
      <c r="DL26" s="174"/>
      <c r="DM26" s="174"/>
      <c r="DN26" s="174"/>
      <c r="DO26" s="174"/>
      <c r="DP26" s="174"/>
      <c r="DQ26" s="174"/>
      <c r="DR26" s="174"/>
      <c r="DS26" s="174"/>
      <c r="DT26" s="174"/>
      <c r="DU26" s="174"/>
      <c r="DV26" s="174"/>
      <c r="DW26" s="174"/>
      <c r="DX26" s="174"/>
      <c r="DY26" s="174"/>
      <c r="DZ26" s="174"/>
      <c r="EA26" s="174"/>
      <c r="EB26" s="174"/>
      <c r="EC26" s="174"/>
      <c r="ED26" s="174"/>
      <c r="EE26" s="174"/>
      <c r="EF26" s="174"/>
      <c r="EG26" s="174"/>
      <c r="EH26" s="174"/>
      <c r="EI26" s="174"/>
      <c r="EJ26" s="174"/>
      <c r="EK26" s="174"/>
      <c r="EL26" s="174"/>
      <c r="EM26" s="174"/>
      <c r="EN26" s="174"/>
      <c r="EO26" s="174"/>
      <c r="EP26" s="174"/>
      <c r="EQ26" s="174"/>
      <c r="ER26" s="174"/>
      <c r="ES26" s="174"/>
      <c r="ET26" s="174"/>
      <c r="EU26" s="174"/>
      <c r="EV26" s="174"/>
      <c r="EW26" s="174"/>
      <c r="EX26" s="174"/>
      <c r="EY26" s="174"/>
      <c r="EZ26" s="174"/>
      <c r="FA26" s="174"/>
      <c r="FB26" s="174"/>
      <c r="FC26" s="174"/>
      <c r="FD26" s="174"/>
      <c r="FE26" s="174"/>
      <c r="FF26" s="174"/>
      <c r="FG26" s="174"/>
      <c r="FH26" s="174"/>
      <c r="FI26" s="174"/>
      <c r="FJ26" s="174"/>
      <c r="FK26" s="174"/>
      <c r="FL26" s="174"/>
      <c r="FM26" s="174"/>
      <c r="FN26" s="174"/>
      <c r="FO26" s="174"/>
      <c r="FP26" s="174"/>
      <c r="FQ26" s="174"/>
      <c r="FR26" s="174"/>
      <c r="FS26" s="174"/>
      <c r="FT26" s="174"/>
      <c r="FU26" s="174"/>
      <c r="FV26" s="174"/>
    </row>
    <row r="27" ht="18" customHeight="1" spans="1:178">
      <c r="A27" s="130"/>
      <c r="B27" s="127"/>
      <c r="C27" s="133" t="s">
        <v>393</v>
      </c>
      <c r="D27" s="134">
        <v>14.375</v>
      </c>
      <c r="E27" s="146"/>
      <c r="F27" s="134"/>
      <c r="G27" s="134"/>
      <c r="H27" s="151">
        <f t="shared" si="0"/>
        <v>10.6</v>
      </c>
      <c r="I27" s="162">
        <v>3.775</v>
      </c>
      <c r="J27" s="163">
        <v>0</v>
      </c>
      <c r="K27" s="175" t="s">
        <v>394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/>
      <c r="BI27" s="176"/>
      <c r="BJ27" s="176"/>
      <c r="BK27" s="176"/>
      <c r="BL27" s="176"/>
      <c r="BM27" s="176"/>
      <c r="BN27" s="176"/>
      <c r="BO27" s="176"/>
      <c r="BP27" s="176"/>
      <c r="BQ27" s="176"/>
      <c r="BR27" s="176"/>
      <c r="BS27" s="176"/>
      <c r="BT27" s="176"/>
      <c r="BU27" s="176"/>
      <c r="BV27" s="176"/>
      <c r="BW27" s="176"/>
      <c r="BX27" s="176"/>
      <c r="BY27" s="176"/>
      <c r="BZ27" s="176"/>
      <c r="CA27" s="176"/>
      <c r="CB27" s="176"/>
      <c r="CC27" s="176"/>
      <c r="CD27" s="176"/>
      <c r="CE27" s="176"/>
      <c r="CF27" s="176"/>
      <c r="CG27" s="176"/>
      <c r="CH27" s="176"/>
      <c r="CI27" s="176"/>
      <c r="CJ27" s="176"/>
      <c r="CK27" s="176"/>
      <c r="CL27" s="176"/>
      <c r="CM27" s="176"/>
      <c r="CN27" s="176"/>
      <c r="CO27" s="176"/>
      <c r="CP27" s="176"/>
      <c r="CQ27" s="176"/>
      <c r="CR27" s="176"/>
      <c r="CS27" s="176"/>
      <c r="CT27" s="176"/>
      <c r="CU27" s="176"/>
      <c r="CV27" s="176"/>
      <c r="CW27" s="176"/>
      <c r="CX27" s="176"/>
      <c r="CY27" s="176"/>
      <c r="CZ27" s="176"/>
      <c r="DA27" s="176"/>
      <c r="DB27" s="176"/>
      <c r="DC27" s="176"/>
      <c r="DD27" s="176"/>
      <c r="DE27" s="176"/>
      <c r="DF27" s="176"/>
      <c r="DG27" s="176"/>
      <c r="DH27" s="176"/>
      <c r="DI27" s="176"/>
      <c r="DJ27" s="176"/>
      <c r="DK27" s="176"/>
      <c r="DL27" s="176"/>
      <c r="DM27" s="176"/>
      <c r="DN27" s="176"/>
      <c r="DO27" s="176"/>
      <c r="DP27" s="176"/>
      <c r="DQ27" s="176"/>
      <c r="DR27" s="176"/>
      <c r="DS27" s="176"/>
      <c r="DT27" s="176"/>
      <c r="DU27" s="176"/>
      <c r="DV27" s="176"/>
      <c r="DW27" s="176"/>
      <c r="DX27" s="176"/>
      <c r="DY27" s="176"/>
      <c r="DZ27" s="176"/>
      <c r="EA27" s="176"/>
      <c r="EB27" s="176"/>
      <c r="EC27" s="176"/>
      <c r="ED27" s="176"/>
      <c r="EE27" s="176"/>
      <c r="EF27" s="176"/>
      <c r="EG27" s="176"/>
      <c r="EH27" s="176"/>
      <c r="EI27" s="176"/>
      <c r="EJ27" s="176"/>
      <c r="EK27" s="176"/>
      <c r="EL27" s="176"/>
      <c r="EM27" s="176"/>
      <c r="EN27" s="176"/>
      <c r="EO27" s="176"/>
      <c r="EP27" s="176"/>
      <c r="EQ27" s="176"/>
      <c r="ER27" s="176"/>
      <c r="ES27" s="176"/>
      <c r="ET27" s="176"/>
      <c r="EU27" s="176"/>
      <c r="EV27" s="176"/>
      <c r="EW27" s="176"/>
      <c r="EX27" s="176"/>
      <c r="EY27" s="176"/>
      <c r="EZ27" s="176"/>
      <c r="FA27" s="176"/>
      <c r="FB27" s="176"/>
      <c r="FC27" s="176"/>
      <c r="FD27" s="176"/>
      <c r="FE27" s="176"/>
      <c r="FF27" s="176"/>
      <c r="FG27" s="176"/>
      <c r="FH27" s="176"/>
      <c r="FI27" s="176"/>
      <c r="FJ27" s="176"/>
      <c r="FK27" s="176"/>
      <c r="FL27" s="176"/>
      <c r="FM27" s="176"/>
      <c r="FN27" s="176"/>
      <c r="FO27" s="176"/>
      <c r="FP27" s="176"/>
      <c r="FQ27" s="176"/>
      <c r="FR27" s="176"/>
      <c r="FS27" s="176"/>
      <c r="FT27" s="176"/>
      <c r="FU27" s="176"/>
      <c r="FV27" s="176"/>
    </row>
    <row r="28" ht="19.5" customHeight="1" spans="1:178">
      <c r="A28" s="130"/>
      <c r="B28" s="127"/>
      <c r="C28" s="133" t="s">
        <v>395</v>
      </c>
      <c r="D28" s="134">
        <v>14.05</v>
      </c>
      <c r="E28" s="146"/>
      <c r="F28" s="134"/>
      <c r="G28" s="134"/>
      <c r="H28" s="151">
        <f t="shared" si="0"/>
        <v>8.7</v>
      </c>
      <c r="I28" s="162">
        <v>5.35</v>
      </c>
      <c r="J28" s="163">
        <v>0</v>
      </c>
      <c r="K28" s="175" t="s">
        <v>396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176"/>
      <c r="BJ28" s="176"/>
      <c r="BK28" s="176"/>
      <c r="BL28" s="176"/>
      <c r="BM28" s="176"/>
      <c r="BN28" s="176"/>
      <c r="BO28" s="176"/>
      <c r="BP28" s="176"/>
      <c r="BQ28" s="176"/>
      <c r="BR28" s="176"/>
      <c r="BS28" s="176"/>
      <c r="BT28" s="176"/>
      <c r="BU28" s="176"/>
      <c r="BV28" s="176"/>
      <c r="BW28" s="176"/>
      <c r="BX28" s="176"/>
      <c r="BY28" s="176"/>
      <c r="BZ28" s="176"/>
      <c r="CA28" s="176"/>
      <c r="CB28" s="176"/>
      <c r="CC28" s="176"/>
      <c r="CD28" s="176"/>
      <c r="CE28" s="176"/>
      <c r="CF28" s="176"/>
      <c r="CG28" s="176"/>
      <c r="CH28" s="176"/>
      <c r="CI28" s="176"/>
      <c r="CJ28" s="176"/>
      <c r="CK28" s="176"/>
      <c r="CL28" s="176"/>
      <c r="CM28" s="176"/>
      <c r="CN28" s="176"/>
      <c r="CO28" s="176"/>
      <c r="CP28" s="176"/>
      <c r="CQ28" s="176"/>
      <c r="CR28" s="176"/>
      <c r="CS28" s="176"/>
      <c r="CT28" s="176"/>
      <c r="CU28" s="176"/>
      <c r="CV28" s="176"/>
      <c r="CW28" s="176"/>
      <c r="CX28" s="176"/>
      <c r="CY28" s="176"/>
      <c r="CZ28" s="176"/>
      <c r="DA28" s="176"/>
      <c r="DB28" s="176"/>
      <c r="DC28" s="176"/>
      <c r="DD28" s="176"/>
      <c r="DE28" s="176"/>
      <c r="DF28" s="176"/>
      <c r="DG28" s="176"/>
      <c r="DH28" s="176"/>
      <c r="DI28" s="176"/>
      <c r="DJ28" s="176"/>
      <c r="DK28" s="176"/>
      <c r="DL28" s="176"/>
      <c r="DM28" s="176"/>
      <c r="DN28" s="176"/>
      <c r="DO28" s="176"/>
      <c r="DP28" s="176"/>
      <c r="DQ28" s="176"/>
      <c r="DR28" s="176"/>
      <c r="DS28" s="176"/>
      <c r="DT28" s="176"/>
      <c r="DU28" s="176"/>
      <c r="DV28" s="176"/>
      <c r="DW28" s="176"/>
      <c r="DX28" s="176"/>
      <c r="DY28" s="176"/>
      <c r="DZ28" s="176"/>
      <c r="EA28" s="176"/>
      <c r="EB28" s="176"/>
      <c r="EC28" s="176"/>
      <c r="ED28" s="176"/>
      <c r="EE28" s="176"/>
      <c r="EF28" s="176"/>
      <c r="EG28" s="176"/>
      <c r="EH28" s="176"/>
      <c r="EI28" s="176"/>
      <c r="EJ28" s="176"/>
      <c r="EK28" s="176"/>
      <c r="EL28" s="176"/>
      <c r="EM28" s="176"/>
      <c r="EN28" s="176"/>
      <c r="EO28" s="176"/>
      <c r="EP28" s="176"/>
      <c r="EQ28" s="176"/>
      <c r="ER28" s="176"/>
      <c r="ES28" s="176"/>
      <c r="ET28" s="176"/>
      <c r="EU28" s="176"/>
      <c r="EV28" s="176"/>
      <c r="EW28" s="176"/>
      <c r="EX28" s="176"/>
      <c r="EY28" s="176"/>
      <c r="EZ28" s="176"/>
      <c r="FA28" s="176"/>
      <c r="FB28" s="176"/>
      <c r="FC28" s="176"/>
      <c r="FD28" s="176"/>
      <c r="FE28" s="176"/>
      <c r="FF28" s="176"/>
      <c r="FG28" s="176"/>
      <c r="FH28" s="176"/>
      <c r="FI28" s="176"/>
      <c r="FJ28" s="176"/>
      <c r="FK28" s="176"/>
      <c r="FL28" s="176"/>
      <c r="FM28" s="176"/>
      <c r="FN28" s="176"/>
      <c r="FO28" s="176"/>
      <c r="FP28" s="176"/>
      <c r="FQ28" s="176"/>
      <c r="FR28" s="176"/>
      <c r="FS28" s="176"/>
      <c r="FT28" s="176"/>
      <c r="FU28" s="176"/>
      <c r="FV28" s="176"/>
    </row>
    <row r="29" ht="21" customHeight="1" spans="1:178">
      <c r="A29" s="130"/>
      <c r="B29" s="127"/>
      <c r="C29" s="137" t="s">
        <v>397</v>
      </c>
      <c r="D29" s="134">
        <v>2.45</v>
      </c>
      <c r="E29" s="146"/>
      <c r="F29" s="134"/>
      <c r="G29" s="134"/>
      <c r="H29" s="151">
        <f t="shared" si="0"/>
        <v>2.05</v>
      </c>
      <c r="I29" s="162">
        <v>0.4</v>
      </c>
      <c r="J29" s="163">
        <v>0</v>
      </c>
      <c r="K29" s="175" t="s">
        <v>398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6"/>
      <c r="BN29" s="176"/>
      <c r="BO29" s="176"/>
      <c r="BP29" s="176"/>
      <c r="BQ29" s="176"/>
      <c r="BR29" s="176"/>
      <c r="BS29" s="176"/>
      <c r="BT29" s="176"/>
      <c r="BU29" s="176"/>
      <c r="BV29" s="176"/>
      <c r="BW29" s="176"/>
      <c r="BX29" s="176"/>
      <c r="BY29" s="176"/>
      <c r="BZ29" s="176"/>
      <c r="CA29" s="176"/>
      <c r="CB29" s="176"/>
      <c r="CC29" s="176"/>
      <c r="CD29" s="176"/>
      <c r="CE29" s="176"/>
      <c r="CF29" s="176"/>
      <c r="CG29" s="176"/>
      <c r="CH29" s="176"/>
      <c r="CI29" s="176"/>
      <c r="CJ29" s="176"/>
      <c r="CK29" s="176"/>
      <c r="CL29" s="176"/>
      <c r="CM29" s="176"/>
      <c r="CN29" s="176"/>
      <c r="CO29" s="176"/>
      <c r="CP29" s="176"/>
      <c r="CQ29" s="176"/>
      <c r="CR29" s="176"/>
      <c r="CS29" s="176"/>
      <c r="CT29" s="176"/>
      <c r="CU29" s="176"/>
      <c r="CV29" s="176"/>
      <c r="CW29" s="176"/>
      <c r="CX29" s="176"/>
      <c r="CY29" s="176"/>
      <c r="CZ29" s="176"/>
      <c r="DA29" s="176"/>
      <c r="DB29" s="176"/>
      <c r="DC29" s="176"/>
      <c r="DD29" s="176"/>
      <c r="DE29" s="176"/>
      <c r="DF29" s="176"/>
      <c r="DG29" s="176"/>
      <c r="DH29" s="176"/>
      <c r="DI29" s="176"/>
      <c r="DJ29" s="176"/>
      <c r="DK29" s="176"/>
      <c r="DL29" s="176"/>
      <c r="DM29" s="176"/>
      <c r="DN29" s="176"/>
      <c r="DO29" s="176"/>
      <c r="DP29" s="176"/>
      <c r="DQ29" s="176"/>
      <c r="DR29" s="176"/>
      <c r="DS29" s="176"/>
      <c r="DT29" s="176"/>
      <c r="DU29" s="176"/>
      <c r="DV29" s="176"/>
      <c r="DW29" s="176"/>
      <c r="DX29" s="176"/>
      <c r="DY29" s="176"/>
      <c r="DZ29" s="176"/>
      <c r="EA29" s="176"/>
      <c r="EB29" s="176"/>
      <c r="EC29" s="176"/>
      <c r="ED29" s="176"/>
      <c r="EE29" s="176"/>
      <c r="EF29" s="176"/>
      <c r="EG29" s="176"/>
      <c r="EH29" s="176"/>
      <c r="EI29" s="176"/>
      <c r="EJ29" s="176"/>
      <c r="EK29" s="176"/>
      <c r="EL29" s="176"/>
      <c r="EM29" s="176"/>
      <c r="EN29" s="176"/>
      <c r="EO29" s="176"/>
      <c r="EP29" s="176"/>
      <c r="EQ29" s="176"/>
      <c r="ER29" s="176"/>
      <c r="ES29" s="176"/>
      <c r="ET29" s="176"/>
      <c r="EU29" s="176"/>
      <c r="EV29" s="176"/>
      <c r="EW29" s="176"/>
      <c r="EX29" s="176"/>
      <c r="EY29" s="176"/>
      <c r="EZ29" s="176"/>
      <c r="FA29" s="176"/>
      <c r="FB29" s="176"/>
      <c r="FC29" s="176"/>
      <c r="FD29" s="176"/>
      <c r="FE29" s="176"/>
      <c r="FF29" s="176"/>
      <c r="FG29" s="176"/>
      <c r="FH29" s="176"/>
      <c r="FI29" s="176"/>
      <c r="FJ29" s="176"/>
      <c r="FK29" s="176"/>
      <c r="FL29" s="176"/>
      <c r="FM29" s="176"/>
      <c r="FN29" s="176"/>
      <c r="FO29" s="176"/>
      <c r="FP29" s="176"/>
      <c r="FQ29" s="176"/>
      <c r="FR29" s="176"/>
      <c r="FS29" s="176"/>
      <c r="FT29" s="176"/>
      <c r="FU29" s="176"/>
      <c r="FV29" s="176"/>
    </row>
    <row r="30" ht="24" customHeight="1" spans="1:178">
      <c r="A30" s="130"/>
      <c r="B30" s="127"/>
      <c r="C30" s="137" t="s">
        <v>399</v>
      </c>
      <c r="D30" s="134">
        <v>1</v>
      </c>
      <c r="E30" s="146"/>
      <c r="F30" s="134"/>
      <c r="G30" s="134"/>
      <c r="H30" s="151">
        <f t="shared" si="0"/>
        <v>0</v>
      </c>
      <c r="I30" s="162">
        <v>1</v>
      </c>
      <c r="J30" s="163">
        <v>0</v>
      </c>
      <c r="K30" s="175" t="s">
        <v>400</v>
      </c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  <c r="DK30" s="176"/>
      <c r="DL30" s="176"/>
      <c r="DM30" s="176"/>
      <c r="DN30" s="176"/>
      <c r="DO30" s="176"/>
      <c r="DP30" s="176"/>
      <c r="DQ30" s="176"/>
      <c r="DR30" s="176"/>
      <c r="DS30" s="176"/>
      <c r="DT30" s="176"/>
      <c r="DU30" s="176"/>
      <c r="DV30" s="176"/>
      <c r="DW30" s="176"/>
      <c r="DX30" s="176"/>
      <c r="DY30" s="176"/>
      <c r="DZ30" s="176"/>
      <c r="EA30" s="176"/>
      <c r="EB30" s="176"/>
      <c r="EC30" s="176"/>
      <c r="ED30" s="176"/>
      <c r="EE30" s="176"/>
      <c r="EF30" s="176"/>
      <c r="EG30" s="176"/>
      <c r="EH30" s="176"/>
      <c r="EI30" s="176"/>
      <c r="EJ30" s="176"/>
      <c r="EK30" s="176"/>
      <c r="EL30" s="176"/>
      <c r="EM30" s="176"/>
      <c r="EN30" s="176"/>
      <c r="EO30" s="176"/>
      <c r="EP30" s="176"/>
      <c r="EQ30" s="176"/>
      <c r="ER30" s="176"/>
      <c r="ES30" s="176"/>
      <c r="ET30" s="176"/>
      <c r="EU30" s="176"/>
      <c r="EV30" s="176"/>
      <c r="EW30" s="176"/>
      <c r="EX30" s="176"/>
      <c r="EY30" s="176"/>
      <c r="EZ30" s="176"/>
      <c r="FA30" s="176"/>
      <c r="FB30" s="176"/>
      <c r="FC30" s="176"/>
      <c r="FD30" s="176"/>
      <c r="FE30" s="176"/>
      <c r="FF30" s="176"/>
      <c r="FG30" s="176"/>
      <c r="FH30" s="176"/>
      <c r="FI30" s="176"/>
      <c r="FJ30" s="176"/>
      <c r="FK30" s="176"/>
      <c r="FL30" s="176"/>
      <c r="FM30" s="176"/>
      <c r="FN30" s="176"/>
      <c r="FO30" s="176"/>
      <c r="FP30" s="176"/>
      <c r="FQ30" s="176"/>
      <c r="FR30" s="176"/>
      <c r="FS30" s="176"/>
      <c r="FT30" s="176"/>
      <c r="FU30" s="176"/>
      <c r="FV30" s="176"/>
    </row>
    <row r="31" ht="24" customHeight="1" spans="1:178">
      <c r="A31" s="130"/>
      <c r="B31" s="127"/>
      <c r="C31" s="137" t="s">
        <v>401</v>
      </c>
      <c r="D31" s="134">
        <v>1</v>
      </c>
      <c r="E31" s="146">
        <v>0.5</v>
      </c>
      <c r="F31" s="134"/>
      <c r="G31" s="134"/>
      <c r="H31" s="151">
        <f t="shared" si="0"/>
        <v>0</v>
      </c>
      <c r="I31" s="162">
        <v>1.5</v>
      </c>
      <c r="J31" s="163">
        <v>0</v>
      </c>
      <c r="K31" s="177" t="s">
        <v>402</v>
      </c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176"/>
      <c r="BF31" s="176"/>
      <c r="BG31" s="176"/>
      <c r="BH31" s="176"/>
      <c r="BI31" s="176"/>
      <c r="BJ31" s="176"/>
      <c r="BK31" s="176"/>
      <c r="BL31" s="176"/>
      <c r="BM31" s="176"/>
      <c r="BN31" s="176"/>
      <c r="BO31" s="176"/>
      <c r="BP31" s="176"/>
      <c r="BQ31" s="176"/>
      <c r="BR31" s="176"/>
      <c r="BS31" s="176"/>
      <c r="BT31" s="176"/>
      <c r="BU31" s="176"/>
      <c r="BV31" s="176"/>
      <c r="BW31" s="176"/>
      <c r="BX31" s="176"/>
      <c r="BY31" s="176"/>
      <c r="BZ31" s="176"/>
      <c r="CA31" s="176"/>
      <c r="CB31" s="176"/>
      <c r="CC31" s="176"/>
      <c r="CD31" s="176"/>
      <c r="CE31" s="176"/>
      <c r="CF31" s="176"/>
      <c r="CG31" s="176"/>
      <c r="CH31" s="176"/>
      <c r="CI31" s="176"/>
      <c r="CJ31" s="176"/>
      <c r="CK31" s="176"/>
      <c r="CL31" s="176"/>
      <c r="CM31" s="176"/>
      <c r="CN31" s="176"/>
      <c r="CO31" s="176"/>
      <c r="CP31" s="176"/>
      <c r="CQ31" s="176"/>
      <c r="CR31" s="176"/>
      <c r="CS31" s="176"/>
      <c r="CT31" s="176"/>
      <c r="CU31" s="176"/>
      <c r="CV31" s="176"/>
      <c r="CW31" s="176"/>
      <c r="CX31" s="176"/>
      <c r="CY31" s="176"/>
      <c r="CZ31" s="176"/>
      <c r="DA31" s="176"/>
      <c r="DB31" s="176"/>
      <c r="DC31" s="176"/>
      <c r="DD31" s="176"/>
      <c r="DE31" s="176"/>
      <c r="DF31" s="176"/>
      <c r="DG31" s="176"/>
      <c r="DH31" s="176"/>
      <c r="DI31" s="176"/>
      <c r="DJ31" s="176"/>
      <c r="DK31" s="176"/>
      <c r="DL31" s="176"/>
      <c r="DM31" s="176"/>
      <c r="DN31" s="176"/>
      <c r="DO31" s="176"/>
      <c r="DP31" s="176"/>
      <c r="DQ31" s="176"/>
      <c r="DR31" s="176"/>
      <c r="DS31" s="176"/>
      <c r="DT31" s="176"/>
      <c r="DU31" s="176"/>
      <c r="DV31" s="176"/>
      <c r="DW31" s="176"/>
      <c r="DX31" s="176"/>
      <c r="DY31" s="176"/>
      <c r="DZ31" s="176"/>
      <c r="EA31" s="176"/>
      <c r="EB31" s="176"/>
      <c r="EC31" s="176"/>
      <c r="ED31" s="176"/>
      <c r="EE31" s="176"/>
      <c r="EF31" s="176"/>
      <c r="EG31" s="176"/>
      <c r="EH31" s="176"/>
      <c r="EI31" s="176"/>
      <c r="EJ31" s="176"/>
      <c r="EK31" s="176"/>
      <c r="EL31" s="176"/>
      <c r="EM31" s="176"/>
      <c r="EN31" s="176"/>
      <c r="EO31" s="176"/>
      <c r="EP31" s="176"/>
      <c r="EQ31" s="176"/>
      <c r="ER31" s="176"/>
      <c r="ES31" s="176"/>
      <c r="ET31" s="176"/>
      <c r="EU31" s="176"/>
      <c r="EV31" s="176"/>
      <c r="EW31" s="176"/>
      <c r="EX31" s="176"/>
      <c r="EY31" s="176"/>
      <c r="EZ31" s="176"/>
      <c r="FA31" s="176"/>
      <c r="FB31" s="176"/>
      <c r="FC31" s="176"/>
      <c r="FD31" s="176"/>
      <c r="FE31" s="176"/>
      <c r="FF31" s="176"/>
      <c r="FG31" s="176"/>
      <c r="FH31" s="176"/>
      <c r="FI31" s="176"/>
      <c r="FJ31" s="176"/>
      <c r="FK31" s="176"/>
      <c r="FL31" s="176"/>
      <c r="FM31" s="176"/>
      <c r="FN31" s="176"/>
      <c r="FO31" s="176"/>
      <c r="FP31" s="176"/>
      <c r="FQ31" s="176"/>
      <c r="FR31" s="176"/>
      <c r="FS31" s="176"/>
      <c r="FT31" s="176"/>
      <c r="FU31" s="176"/>
      <c r="FV31" s="176"/>
    </row>
    <row r="32" ht="21" customHeight="1" spans="1:178">
      <c r="A32" s="130"/>
      <c r="B32" s="127"/>
      <c r="C32" s="137" t="s">
        <v>403</v>
      </c>
      <c r="D32" s="134">
        <v>1.35</v>
      </c>
      <c r="E32" s="146">
        <v>1.02</v>
      </c>
      <c r="F32" s="134"/>
      <c r="G32" s="134"/>
      <c r="H32" s="151">
        <f t="shared" si="0"/>
        <v>0.945</v>
      </c>
      <c r="I32" s="162">
        <v>1.425</v>
      </c>
      <c r="J32" s="163">
        <v>0</v>
      </c>
      <c r="K32" s="178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  <c r="BK32" s="176"/>
      <c r="BL32" s="176"/>
      <c r="BM32" s="176"/>
      <c r="BN32" s="176"/>
      <c r="BO32" s="176"/>
      <c r="BP32" s="176"/>
      <c r="BQ32" s="176"/>
      <c r="BR32" s="176"/>
      <c r="BS32" s="176"/>
      <c r="BT32" s="176"/>
      <c r="BU32" s="176"/>
      <c r="BV32" s="176"/>
      <c r="BW32" s="176"/>
      <c r="BX32" s="176"/>
      <c r="BY32" s="176"/>
      <c r="BZ32" s="176"/>
      <c r="CA32" s="176"/>
      <c r="CB32" s="176"/>
      <c r="CC32" s="176"/>
      <c r="CD32" s="176"/>
      <c r="CE32" s="176"/>
      <c r="CF32" s="176"/>
      <c r="CG32" s="176"/>
      <c r="CH32" s="176"/>
      <c r="CI32" s="176"/>
      <c r="CJ32" s="176"/>
      <c r="CK32" s="176"/>
      <c r="CL32" s="176"/>
      <c r="CM32" s="176"/>
      <c r="CN32" s="176"/>
      <c r="CO32" s="176"/>
      <c r="CP32" s="176"/>
      <c r="CQ32" s="176"/>
      <c r="CR32" s="176"/>
      <c r="CS32" s="176"/>
      <c r="CT32" s="176"/>
      <c r="CU32" s="176"/>
      <c r="CV32" s="176"/>
      <c r="CW32" s="176"/>
      <c r="CX32" s="176"/>
      <c r="CY32" s="176"/>
      <c r="CZ32" s="176"/>
      <c r="DA32" s="176"/>
      <c r="DB32" s="176"/>
      <c r="DC32" s="176"/>
      <c r="DD32" s="176"/>
      <c r="DE32" s="176"/>
      <c r="DF32" s="176"/>
      <c r="DG32" s="176"/>
      <c r="DH32" s="176"/>
      <c r="DI32" s="176"/>
      <c r="DJ32" s="176"/>
      <c r="DK32" s="176"/>
      <c r="DL32" s="176"/>
      <c r="DM32" s="176"/>
      <c r="DN32" s="176"/>
      <c r="DO32" s="176"/>
      <c r="DP32" s="176"/>
      <c r="DQ32" s="176"/>
      <c r="DR32" s="176"/>
      <c r="DS32" s="176"/>
      <c r="DT32" s="176"/>
      <c r="DU32" s="176"/>
      <c r="DV32" s="176"/>
      <c r="DW32" s="176"/>
      <c r="DX32" s="176"/>
      <c r="DY32" s="176"/>
      <c r="DZ32" s="176"/>
      <c r="EA32" s="176"/>
      <c r="EB32" s="176"/>
      <c r="EC32" s="176"/>
      <c r="ED32" s="176"/>
      <c r="EE32" s="176"/>
      <c r="EF32" s="176"/>
      <c r="EG32" s="176"/>
      <c r="EH32" s="176"/>
      <c r="EI32" s="176"/>
      <c r="EJ32" s="176"/>
      <c r="EK32" s="176"/>
      <c r="EL32" s="176"/>
      <c r="EM32" s="176"/>
      <c r="EN32" s="176"/>
      <c r="EO32" s="176"/>
      <c r="EP32" s="176"/>
      <c r="EQ32" s="176"/>
      <c r="ER32" s="176"/>
      <c r="ES32" s="176"/>
      <c r="ET32" s="176"/>
      <c r="EU32" s="176"/>
      <c r="EV32" s="176"/>
      <c r="EW32" s="176"/>
      <c r="EX32" s="176"/>
      <c r="EY32" s="176"/>
      <c r="EZ32" s="176"/>
      <c r="FA32" s="176"/>
      <c r="FB32" s="176"/>
      <c r="FC32" s="176"/>
      <c r="FD32" s="176"/>
      <c r="FE32" s="176"/>
      <c r="FF32" s="176"/>
      <c r="FG32" s="176"/>
      <c r="FH32" s="176"/>
      <c r="FI32" s="176"/>
      <c r="FJ32" s="176"/>
      <c r="FK32" s="176"/>
      <c r="FL32" s="176"/>
      <c r="FM32" s="176"/>
      <c r="FN32" s="176"/>
      <c r="FO32" s="176"/>
      <c r="FP32" s="176"/>
      <c r="FQ32" s="176"/>
      <c r="FR32" s="176"/>
      <c r="FS32" s="176"/>
      <c r="FT32" s="176"/>
      <c r="FU32" s="176"/>
      <c r="FV32" s="176"/>
    </row>
    <row r="33" ht="24" customHeight="1" spans="1:183">
      <c r="A33" s="130"/>
      <c r="B33" s="138" t="s">
        <v>404</v>
      </c>
      <c r="C33" s="133" t="s">
        <v>365</v>
      </c>
      <c r="D33" s="134">
        <v>8.6</v>
      </c>
      <c r="E33" s="146">
        <v>99.94</v>
      </c>
      <c r="F33" s="146"/>
      <c r="G33" s="154"/>
      <c r="H33" s="151">
        <f t="shared" si="0"/>
        <v>44.365</v>
      </c>
      <c r="I33" s="162">
        <v>64.175</v>
      </c>
      <c r="J33" s="163">
        <v>0</v>
      </c>
      <c r="K33" s="175" t="s">
        <v>405</v>
      </c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6"/>
      <c r="BO33" s="176"/>
      <c r="BP33" s="176"/>
      <c r="BQ33" s="176"/>
      <c r="BR33" s="176"/>
      <c r="BS33" s="176"/>
      <c r="BT33" s="176"/>
      <c r="BU33" s="176"/>
      <c r="BV33" s="176"/>
      <c r="BW33" s="176"/>
      <c r="BX33" s="176"/>
      <c r="BY33" s="176"/>
      <c r="BZ33" s="176"/>
      <c r="CA33" s="176"/>
      <c r="CB33" s="176"/>
      <c r="CC33" s="176"/>
      <c r="CD33" s="176"/>
      <c r="CE33" s="176"/>
      <c r="CF33" s="176"/>
      <c r="CG33" s="176"/>
      <c r="CH33" s="176"/>
      <c r="CI33" s="176"/>
      <c r="CJ33" s="176"/>
      <c r="CK33" s="176"/>
      <c r="CL33" s="176"/>
      <c r="CM33" s="176"/>
      <c r="CN33" s="176"/>
      <c r="CO33" s="176"/>
      <c r="CP33" s="176"/>
      <c r="CQ33" s="176"/>
      <c r="CR33" s="176"/>
      <c r="CS33" s="176"/>
      <c r="CT33" s="176"/>
      <c r="CU33" s="176"/>
      <c r="CV33" s="176"/>
      <c r="CW33" s="176"/>
      <c r="CX33" s="176"/>
      <c r="CY33" s="176"/>
      <c r="CZ33" s="176"/>
      <c r="DA33" s="176"/>
      <c r="DB33" s="176"/>
      <c r="DC33" s="176"/>
      <c r="DD33" s="176"/>
      <c r="DE33" s="176"/>
      <c r="DF33" s="176"/>
      <c r="DG33" s="176"/>
      <c r="DH33" s="176"/>
      <c r="DI33" s="176"/>
      <c r="DJ33" s="176"/>
      <c r="DK33" s="176"/>
      <c r="DL33" s="176"/>
      <c r="DM33" s="176"/>
      <c r="DN33" s="176"/>
      <c r="DO33" s="176"/>
      <c r="DP33" s="176"/>
      <c r="DQ33" s="176"/>
      <c r="DR33" s="176"/>
      <c r="DS33" s="176"/>
      <c r="DT33" s="176"/>
      <c r="DU33" s="176"/>
      <c r="DV33" s="176"/>
      <c r="DW33" s="176"/>
      <c r="DX33" s="176"/>
      <c r="DY33" s="176"/>
      <c r="DZ33" s="176"/>
      <c r="EA33" s="176"/>
      <c r="EB33" s="176"/>
      <c r="EC33" s="176"/>
      <c r="ED33" s="176"/>
      <c r="EE33" s="176"/>
      <c r="EF33" s="176"/>
      <c r="EG33" s="176"/>
      <c r="EH33" s="176"/>
      <c r="EI33" s="176"/>
      <c r="EJ33" s="176"/>
      <c r="EK33" s="176"/>
      <c r="EL33" s="176"/>
      <c r="EM33" s="176"/>
      <c r="EN33" s="176"/>
      <c r="EO33" s="176"/>
      <c r="EP33" s="176"/>
      <c r="EQ33" s="176"/>
      <c r="ER33" s="176"/>
      <c r="ES33" s="176"/>
      <c r="ET33" s="176"/>
      <c r="EU33" s="176"/>
      <c r="EV33" s="176"/>
      <c r="EW33" s="176"/>
      <c r="EX33" s="176"/>
      <c r="EY33" s="176"/>
      <c r="EZ33" s="176"/>
      <c r="FA33" s="176"/>
      <c r="FB33" s="176"/>
      <c r="FC33" s="176"/>
      <c r="FD33" s="176"/>
      <c r="FE33" s="176"/>
      <c r="FF33" s="176"/>
      <c r="FG33" s="176"/>
      <c r="FH33" s="176"/>
      <c r="FI33" s="176"/>
      <c r="FJ33" s="176"/>
      <c r="FK33" s="176"/>
      <c r="FL33" s="176"/>
      <c r="FM33" s="176"/>
      <c r="FN33" s="176"/>
      <c r="FO33" s="176"/>
      <c r="FP33" s="176"/>
      <c r="FQ33" s="176"/>
      <c r="FR33" s="176"/>
      <c r="FS33" s="176"/>
      <c r="FT33" s="176"/>
      <c r="FU33" s="176"/>
      <c r="FV33" s="176"/>
      <c r="FW33" s="176"/>
      <c r="FX33" s="176"/>
      <c r="FY33" s="176"/>
      <c r="FZ33" s="176"/>
      <c r="GA33" s="176"/>
    </row>
    <row r="34" ht="29" customHeight="1" spans="1:183">
      <c r="A34" s="130"/>
      <c r="B34" s="139"/>
      <c r="C34" s="133" t="s">
        <v>380</v>
      </c>
      <c r="D34" s="134">
        <v>1.5</v>
      </c>
      <c r="E34" s="146"/>
      <c r="F34" s="146"/>
      <c r="G34" s="154">
        <v>0</v>
      </c>
      <c r="H34" s="151">
        <f t="shared" si="0"/>
        <v>1.5</v>
      </c>
      <c r="I34" s="162">
        <v>0</v>
      </c>
      <c r="J34" s="163">
        <v>0</v>
      </c>
      <c r="K34" s="179" t="s">
        <v>406</v>
      </c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  <c r="BA34" s="176"/>
      <c r="BB34" s="176"/>
      <c r="BC34" s="176"/>
      <c r="BD34" s="176"/>
      <c r="BE34" s="176"/>
      <c r="BF34" s="176"/>
      <c r="BG34" s="176"/>
      <c r="BH34" s="176"/>
      <c r="BI34" s="176"/>
      <c r="BJ34" s="176"/>
      <c r="BK34" s="176"/>
      <c r="BL34" s="176"/>
      <c r="BM34" s="176"/>
      <c r="BN34" s="176"/>
      <c r="BO34" s="176"/>
      <c r="BP34" s="176"/>
      <c r="BQ34" s="176"/>
      <c r="BR34" s="176"/>
      <c r="BS34" s="176"/>
      <c r="BT34" s="176"/>
      <c r="BU34" s="176"/>
      <c r="BV34" s="176"/>
      <c r="BW34" s="176"/>
      <c r="BX34" s="176"/>
      <c r="BY34" s="176"/>
      <c r="BZ34" s="176"/>
      <c r="CA34" s="176"/>
      <c r="CB34" s="176"/>
      <c r="CC34" s="176"/>
      <c r="CD34" s="176"/>
      <c r="CE34" s="176"/>
      <c r="CF34" s="176"/>
      <c r="CG34" s="176"/>
      <c r="CH34" s="176"/>
      <c r="CI34" s="176"/>
      <c r="CJ34" s="176"/>
      <c r="CK34" s="176"/>
      <c r="CL34" s="176"/>
      <c r="CM34" s="176"/>
      <c r="CN34" s="176"/>
      <c r="CO34" s="176"/>
      <c r="CP34" s="176"/>
      <c r="CQ34" s="176"/>
      <c r="CR34" s="176"/>
      <c r="CS34" s="176"/>
      <c r="CT34" s="176"/>
      <c r="CU34" s="176"/>
      <c r="CV34" s="176"/>
      <c r="CW34" s="176"/>
      <c r="CX34" s="176"/>
      <c r="CY34" s="176"/>
      <c r="CZ34" s="176"/>
      <c r="DA34" s="176"/>
      <c r="DB34" s="176"/>
      <c r="DC34" s="176"/>
      <c r="DD34" s="176"/>
      <c r="DE34" s="176"/>
      <c r="DF34" s="176"/>
      <c r="DG34" s="176"/>
      <c r="DH34" s="176"/>
      <c r="DI34" s="176"/>
      <c r="DJ34" s="176"/>
      <c r="DK34" s="176"/>
      <c r="DL34" s="176"/>
      <c r="DM34" s="176"/>
      <c r="DN34" s="176"/>
      <c r="DO34" s="176"/>
      <c r="DP34" s="176"/>
      <c r="DQ34" s="176"/>
      <c r="DR34" s="176"/>
      <c r="DS34" s="176"/>
      <c r="DT34" s="176"/>
      <c r="DU34" s="176"/>
      <c r="DV34" s="176"/>
      <c r="DW34" s="176"/>
      <c r="DX34" s="176"/>
      <c r="DY34" s="176"/>
      <c r="DZ34" s="176"/>
      <c r="EA34" s="176"/>
      <c r="EB34" s="176"/>
      <c r="EC34" s="176"/>
      <c r="ED34" s="176"/>
      <c r="EE34" s="176"/>
      <c r="EF34" s="176"/>
      <c r="EG34" s="176"/>
      <c r="EH34" s="176"/>
      <c r="EI34" s="176"/>
      <c r="EJ34" s="176"/>
      <c r="EK34" s="176"/>
      <c r="EL34" s="176"/>
      <c r="EM34" s="176"/>
      <c r="EN34" s="176"/>
      <c r="EO34" s="176"/>
      <c r="EP34" s="176"/>
      <c r="EQ34" s="176"/>
      <c r="ER34" s="176"/>
      <c r="ES34" s="176"/>
      <c r="ET34" s="176"/>
      <c r="EU34" s="176"/>
      <c r="EV34" s="176"/>
      <c r="EW34" s="176"/>
      <c r="EX34" s="176"/>
      <c r="EY34" s="176"/>
      <c r="EZ34" s="176"/>
      <c r="FA34" s="176"/>
      <c r="FB34" s="176"/>
      <c r="FC34" s="176"/>
      <c r="FD34" s="176"/>
      <c r="FE34" s="176"/>
      <c r="FF34" s="176"/>
      <c r="FG34" s="176"/>
      <c r="FH34" s="176"/>
      <c r="FI34" s="176"/>
      <c r="FJ34" s="176"/>
      <c r="FK34" s="176"/>
      <c r="FL34" s="176"/>
      <c r="FM34" s="176"/>
      <c r="FN34" s="176"/>
      <c r="FO34" s="176"/>
      <c r="FP34" s="176"/>
      <c r="FQ34" s="176"/>
      <c r="FR34" s="176"/>
      <c r="FS34" s="176"/>
      <c r="FT34" s="176"/>
      <c r="FU34" s="176"/>
      <c r="FV34" s="176"/>
      <c r="FW34" s="176"/>
      <c r="FX34" s="176"/>
      <c r="FY34" s="176"/>
      <c r="FZ34" s="176"/>
      <c r="GA34" s="176"/>
    </row>
    <row r="35" ht="19.5" customHeight="1" spans="1:183">
      <c r="A35" s="130"/>
      <c r="B35" s="138" t="s">
        <v>407</v>
      </c>
      <c r="C35" s="133" t="s">
        <v>408</v>
      </c>
      <c r="D35" s="134">
        <v>22.333</v>
      </c>
      <c r="E35" s="146"/>
      <c r="F35" s="134">
        <v>10.733</v>
      </c>
      <c r="G35" s="134"/>
      <c r="H35" s="151">
        <f t="shared" si="0"/>
        <v>1.869</v>
      </c>
      <c r="I35" s="162">
        <f>38.61*0.808</f>
        <v>31.197</v>
      </c>
      <c r="J35" s="171">
        <v>0</v>
      </c>
      <c r="K35" s="180" t="s">
        <v>409</v>
      </c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6"/>
      <c r="BO35" s="176"/>
      <c r="BP35" s="176"/>
      <c r="BQ35" s="176"/>
      <c r="BR35" s="176"/>
      <c r="BS35" s="176"/>
      <c r="BT35" s="176"/>
      <c r="BU35" s="176"/>
      <c r="BV35" s="176"/>
      <c r="BW35" s="176"/>
      <c r="BX35" s="176"/>
      <c r="BY35" s="176"/>
      <c r="BZ35" s="176"/>
      <c r="CA35" s="176"/>
      <c r="CB35" s="176"/>
      <c r="CC35" s="176"/>
      <c r="CD35" s="176"/>
      <c r="CE35" s="176"/>
      <c r="CF35" s="176"/>
      <c r="CG35" s="176"/>
      <c r="CH35" s="176"/>
      <c r="CI35" s="176"/>
      <c r="CJ35" s="176"/>
      <c r="CK35" s="176"/>
      <c r="CL35" s="176"/>
      <c r="CM35" s="176"/>
      <c r="CN35" s="176"/>
      <c r="CO35" s="176"/>
      <c r="CP35" s="176"/>
      <c r="CQ35" s="176"/>
      <c r="CR35" s="176"/>
      <c r="CS35" s="176"/>
      <c r="CT35" s="176"/>
      <c r="CU35" s="176"/>
      <c r="CV35" s="176"/>
      <c r="CW35" s="176"/>
      <c r="CX35" s="176"/>
      <c r="CY35" s="176"/>
      <c r="CZ35" s="176"/>
      <c r="DA35" s="176"/>
      <c r="DB35" s="176"/>
      <c r="DC35" s="176"/>
      <c r="DD35" s="176"/>
      <c r="DE35" s="176"/>
      <c r="DF35" s="176"/>
      <c r="DG35" s="176"/>
      <c r="DH35" s="176"/>
      <c r="DI35" s="176"/>
      <c r="DJ35" s="176"/>
      <c r="DK35" s="176"/>
      <c r="DL35" s="176"/>
      <c r="DM35" s="176"/>
      <c r="DN35" s="176"/>
      <c r="DO35" s="176"/>
      <c r="DP35" s="176"/>
      <c r="DQ35" s="176"/>
      <c r="DR35" s="176"/>
      <c r="DS35" s="176"/>
      <c r="DT35" s="176"/>
      <c r="DU35" s="176"/>
      <c r="DV35" s="176"/>
      <c r="DW35" s="176"/>
      <c r="DX35" s="176"/>
      <c r="DY35" s="176"/>
      <c r="DZ35" s="176"/>
      <c r="EA35" s="176"/>
      <c r="EB35" s="176"/>
      <c r="EC35" s="176"/>
      <c r="ED35" s="176"/>
      <c r="EE35" s="176"/>
      <c r="EF35" s="176"/>
      <c r="EG35" s="176"/>
      <c r="EH35" s="176"/>
      <c r="EI35" s="176"/>
      <c r="EJ35" s="176"/>
      <c r="EK35" s="176"/>
      <c r="EL35" s="176"/>
      <c r="EM35" s="176"/>
      <c r="EN35" s="176"/>
      <c r="EO35" s="176"/>
      <c r="EP35" s="176"/>
      <c r="EQ35" s="176"/>
      <c r="ER35" s="176"/>
      <c r="ES35" s="176"/>
      <c r="ET35" s="176"/>
      <c r="EU35" s="176"/>
      <c r="EV35" s="176"/>
      <c r="EW35" s="176"/>
      <c r="EX35" s="176"/>
      <c r="EY35" s="176"/>
      <c r="EZ35" s="176"/>
      <c r="FA35" s="176"/>
      <c r="FB35" s="176"/>
      <c r="FC35" s="176"/>
      <c r="FD35" s="176"/>
      <c r="FE35" s="176"/>
      <c r="FF35" s="176"/>
      <c r="FG35" s="176"/>
      <c r="FH35" s="176"/>
      <c r="FI35" s="176"/>
      <c r="FJ35" s="176"/>
      <c r="FK35" s="176"/>
      <c r="FL35" s="176"/>
      <c r="FM35" s="176"/>
      <c r="FN35" s="176"/>
      <c r="FO35" s="176"/>
      <c r="FP35" s="176"/>
      <c r="FQ35" s="176"/>
      <c r="FR35" s="176"/>
      <c r="FS35" s="176"/>
      <c r="FT35" s="176"/>
      <c r="FU35" s="176"/>
      <c r="FV35" s="176"/>
      <c r="FW35" s="176"/>
      <c r="FX35" s="176"/>
      <c r="FY35" s="176"/>
      <c r="FZ35" s="176"/>
      <c r="GA35" s="176"/>
    </row>
    <row r="36" ht="24.75" customHeight="1" spans="1:183">
      <c r="A36" s="130"/>
      <c r="B36" s="140"/>
      <c r="C36" s="133" t="s">
        <v>410</v>
      </c>
      <c r="D36" s="134">
        <v>1123.965</v>
      </c>
      <c r="E36" s="146"/>
      <c r="F36" s="134">
        <v>366.924</v>
      </c>
      <c r="G36" s="155">
        <v>-266.46</v>
      </c>
      <c r="H36" s="151">
        <f t="shared" si="0"/>
        <v>30.19</v>
      </c>
      <c r="I36" s="162">
        <f>1046.66*1.141</f>
        <v>1194.239</v>
      </c>
      <c r="J36" s="171">
        <v>0</v>
      </c>
      <c r="K36" s="180" t="s">
        <v>411</v>
      </c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  <c r="BI36" s="176"/>
      <c r="BJ36" s="176"/>
      <c r="BK36" s="176"/>
      <c r="BL36" s="176"/>
      <c r="BM36" s="176"/>
      <c r="BN36" s="176"/>
      <c r="BO36" s="176"/>
      <c r="BP36" s="176"/>
      <c r="BQ36" s="176"/>
      <c r="BR36" s="176"/>
      <c r="BS36" s="176"/>
      <c r="BT36" s="176"/>
      <c r="BU36" s="176"/>
      <c r="BV36" s="176"/>
      <c r="BW36" s="176"/>
      <c r="BX36" s="176"/>
      <c r="BY36" s="176"/>
      <c r="BZ36" s="176"/>
      <c r="CA36" s="176"/>
      <c r="CB36" s="176"/>
      <c r="CC36" s="176"/>
      <c r="CD36" s="176"/>
      <c r="CE36" s="176"/>
      <c r="CF36" s="176"/>
      <c r="CG36" s="176"/>
      <c r="CH36" s="176"/>
      <c r="CI36" s="176"/>
      <c r="CJ36" s="176"/>
      <c r="CK36" s="176"/>
      <c r="CL36" s="176"/>
      <c r="CM36" s="176"/>
      <c r="CN36" s="176"/>
      <c r="CO36" s="176"/>
      <c r="CP36" s="176"/>
      <c r="CQ36" s="176"/>
      <c r="CR36" s="176"/>
      <c r="CS36" s="176"/>
      <c r="CT36" s="176"/>
      <c r="CU36" s="176"/>
      <c r="CV36" s="176"/>
      <c r="CW36" s="176"/>
      <c r="CX36" s="176"/>
      <c r="CY36" s="176"/>
      <c r="CZ36" s="176"/>
      <c r="DA36" s="176"/>
      <c r="DB36" s="176"/>
      <c r="DC36" s="176"/>
      <c r="DD36" s="176"/>
      <c r="DE36" s="176"/>
      <c r="DF36" s="176"/>
      <c r="DG36" s="176"/>
      <c r="DH36" s="176"/>
      <c r="DI36" s="176"/>
      <c r="DJ36" s="176"/>
      <c r="DK36" s="176"/>
      <c r="DL36" s="176"/>
      <c r="DM36" s="176"/>
      <c r="DN36" s="176"/>
      <c r="DO36" s="176"/>
      <c r="DP36" s="176"/>
      <c r="DQ36" s="176"/>
      <c r="DR36" s="176"/>
      <c r="DS36" s="176"/>
      <c r="DT36" s="176"/>
      <c r="DU36" s="176"/>
      <c r="DV36" s="176"/>
      <c r="DW36" s="176"/>
      <c r="DX36" s="176"/>
      <c r="DY36" s="176"/>
      <c r="DZ36" s="176"/>
      <c r="EA36" s="176"/>
      <c r="EB36" s="176"/>
      <c r="EC36" s="176"/>
      <c r="ED36" s="176"/>
      <c r="EE36" s="176"/>
      <c r="EF36" s="176"/>
      <c r="EG36" s="176"/>
      <c r="EH36" s="176"/>
      <c r="EI36" s="176"/>
      <c r="EJ36" s="176"/>
      <c r="EK36" s="176"/>
      <c r="EL36" s="176"/>
      <c r="EM36" s="176"/>
      <c r="EN36" s="176"/>
      <c r="EO36" s="176"/>
      <c r="EP36" s="176"/>
      <c r="EQ36" s="176"/>
      <c r="ER36" s="176"/>
      <c r="ES36" s="176"/>
      <c r="ET36" s="176"/>
      <c r="EU36" s="176"/>
      <c r="EV36" s="176"/>
      <c r="EW36" s="176"/>
      <c r="EX36" s="176"/>
      <c r="EY36" s="176"/>
      <c r="EZ36" s="176"/>
      <c r="FA36" s="176"/>
      <c r="FB36" s="176"/>
      <c r="FC36" s="176"/>
      <c r="FD36" s="176"/>
      <c r="FE36" s="176"/>
      <c r="FF36" s="176"/>
      <c r="FG36" s="176"/>
      <c r="FH36" s="176"/>
      <c r="FI36" s="176"/>
      <c r="FJ36" s="176"/>
      <c r="FK36" s="176"/>
      <c r="FL36" s="176"/>
      <c r="FM36" s="176"/>
      <c r="FN36" s="176"/>
      <c r="FO36" s="176"/>
      <c r="FP36" s="176"/>
      <c r="FQ36" s="176"/>
      <c r="FR36" s="176"/>
      <c r="FS36" s="176"/>
      <c r="FT36" s="176"/>
      <c r="FU36" s="176"/>
      <c r="FV36" s="176"/>
      <c r="FW36" s="176"/>
      <c r="FX36" s="176"/>
      <c r="FY36" s="176"/>
      <c r="FZ36" s="176"/>
      <c r="GA36" s="176"/>
    </row>
    <row r="37" ht="19.5" customHeight="1" spans="1:183">
      <c r="A37" s="130"/>
      <c r="B37" s="140"/>
      <c r="C37" s="133" t="s">
        <v>412</v>
      </c>
      <c r="D37" s="134">
        <v>1</v>
      </c>
      <c r="E37" s="146"/>
      <c r="F37" s="134"/>
      <c r="G37" s="134"/>
      <c r="H37" s="151">
        <f t="shared" si="0"/>
        <v>0</v>
      </c>
      <c r="I37" s="162">
        <v>1</v>
      </c>
      <c r="J37" s="171">
        <v>0</v>
      </c>
      <c r="K37" s="180" t="s">
        <v>413</v>
      </c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6"/>
      <c r="CG37" s="176"/>
      <c r="CH37" s="176"/>
      <c r="CI37" s="176"/>
      <c r="CJ37" s="176"/>
      <c r="CK37" s="176"/>
      <c r="CL37" s="176"/>
      <c r="CM37" s="176"/>
      <c r="CN37" s="176"/>
      <c r="CO37" s="176"/>
      <c r="CP37" s="176"/>
      <c r="CQ37" s="176"/>
      <c r="CR37" s="176"/>
      <c r="CS37" s="176"/>
      <c r="CT37" s="176"/>
      <c r="CU37" s="176"/>
      <c r="CV37" s="176"/>
      <c r="CW37" s="176"/>
      <c r="CX37" s="176"/>
      <c r="CY37" s="176"/>
      <c r="CZ37" s="176"/>
      <c r="DA37" s="176"/>
      <c r="DB37" s="176"/>
      <c r="DC37" s="176"/>
      <c r="DD37" s="176"/>
      <c r="DE37" s="176"/>
      <c r="DF37" s="176"/>
      <c r="DG37" s="176"/>
      <c r="DH37" s="176"/>
      <c r="DI37" s="176"/>
      <c r="DJ37" s="176"/>
      <c r="DK37" s="176"/>
      <c r="DL37" s="176"/>
      <c r="DM37" s="176"/>
      <c r="DN37" s="176"/>
      <c r="DO37" s="176"/>
      <c r="DP37" s="176"/>
      <c r="DQ37" s="176"/>
      <c r="DR37" s="176"/>
      <c r="DS37" s="176"/>
      <c r="DT37" s="176"/>
      <c r="DU37" s="176"/>
      <c r="DV37" s="176"/>
      <c r="DW37" s="176"/>
      <c r="DX37" s="176"/>
      <c r="DY37" s="176"/>
      <c r="DZ37" s="176"/>
      <c r="EA37" s="176"/>
      <c r="EB37" s="176"/>
      <c r="EC37" s="176"/>
      <c r="ED37" s="176"/>
      <c r="EE37" s="176"/>
      <c r="EF37" s="176"/>
      <c r="EG37" s="176"/>
      <c r="EH37" s="176"/>
      <c r="EI37" s="176"/>
      <c r="EJ37" s="176"/>
      <c r="EK37" s="176"/>
      <c r="EL37" s="176"/>
      <c r="EM37" s="176"/>
      <c r="EN37" s="176"/>
      <c r="EO37" s="176"/>
      <c r="EP37" s="176"/>
      <c r="EQ37" s="176"/>
      <c r="ER37" s="176"/>
      <c r="ES37" s="176"/>
      <c r="ET37" s="176"/>
      <c r="EU37" s="176"/>
      <c r="EV37" s="176"/>
      <c r="EW37" s="176"/>
      <c r="EX37" s="176"/>
      <c r="EY37" s="176"/>
      <c r="EZ37" s="176"/>
      <c r="FA37" s="176"/>
      <c r="FB37" s="176"/>
      <c r="FC37" s="176"/>
      <c r="FD37" s="176"/>
      <c r="FE37" s="176"/>
      <c r="FF37" s="176"/>
      <c r="FG37" s="176"/>
      <c r="FH37" s="176"/>
      <c r="FI37" s="176"/>
      <c r="FJ37" s="176"/>
      <c r="FK37" s="176"/>
      <c r="FL37" s="176"/>
      <c r="FM37" s="176"/>
      <c r="FN37" s="176"/>
      <c r="FO37" s="176"/>
      <c r="FP37" s="176"/>
      <c r="FQ37" s="176"/>
      <c r="FR37" s="176"/>
      <c r="FS37" s="176"/>
      <c r="FT37" s="176"/>
      <c r="FU37" s="176"/>
      <c r="FV37" s="176"/>
      <c r="FW37" s="176"/>
      <c r="FX37" s="176"/>
      <c r="FY37" s="176"/>
      <c r="FZ37" s="176"/>
      <c r="GA37" s="176"/>
    </row>
    <row r="38" ht="23.1" customHeight="1" spans="1:183">
      <c r="A38" s="130"/>
      <c r="B38" s="140"/>
      <c r="C38" s="141" t="s">
        <v>414</v>
      </c>
      <c r="D38" s="134">
        <v>1</v>
      </c>
      <c r="E38" s="146"/>
      <c r="F38" s="134"/>
      <c r="G38" s="134"/>
      <c r="H38" s="151">
        <f t="shared" si="0"/>
        <v>0</v>
      </c>
      <c r="I38" s="162">
        <v>1</v>
      </c>
      <c r="J38" s="163">
        <v>0</v>
      </c>
      <c r="K38" s="175" t="s">
        <v>413</v>
      </c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  <c r="CG38" s="176"/>
      <c r="CH38" s="176"/>
      <c r="CI38" s="176"/>
      <c r="CJ38" s="176"/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176"/>
      <c r="CY38" s="176"/>
      <c r="CZ38" s="176"/>
      <c r="DA38" s="176"/>
      <c r="DB38" s="176"/>
      <c r="DC38" s="176"/>
      <c r="DD38" s="176"/>
      <c r="DE38" s="176"/>
      <c r="DF38" s="176"/>
      <c r="DG38" s="176"/>
      <c r="DH38" s="176"/>
      <c r="DI38" s="176"/>
      <c r="DJ38" s="176"/>
      <c r="DK38" s="176"/>
      <c r="DL38" s="176"/>
      <c r="DM38" s="176"/>
      <c r="DN38" s="176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176"/>
      <c r="DZ38" s="176"/>
      <c r="EA38" s="176"/>
      <c r="EB38" s="176"/>
      <c r="EC38" s="176"/>
      <c r="ED38" s="176"/>
      <c r="EE38" s="176"/>
      <c r="EF38" s="176"/>
      <c r="EG38" s="176"/>
      <c r="EH38" s="176"/>
      <c r="EI38" s="176"/>
      <c r="EJ38" s="176"/>
      <c r="EK38" s="176"/>
      <c r="EL38" s="176"/>
      <c r="EM38" s="176"/>
      <c r="EN38" s="176"/>
      <c r="EO38" s="176"/>
      <c r="EP38" s="176"/>
      <c r="EQ38" s="176"/>
      <c r="ER38" s="176"/>
      <c r="ES38" s="176"/>
      <c r="ET38" s="176"/>
      <c r="EU38" s="176"/>
      <c r="EV38" s="176"/>
      <c r="EW38" s="176"/>
      <c r="EX38" s="176"/>
      <c r="EY38" s="176"/>
      <c r="EZ38" s="176"/>
      <c r="FA38" s="176"/>
      <c r="FB38" s="176"/>
      <c r="FC38" s="176"/>
      <c r="FD38" s="176"/>
      <c r="FE38" s="176"/>
      <c r="FF38" s="176"/>
      <c r="FG38" s="176"/>
      <c r="FH38" s="176"/>
      <c r="FI38" s="176"/>
      <c r="FJ38" s="176"/>
      <c r="FK38" s="176"/>
      <c r="FL38" s="176"/>
      <c r="FM38" s="176"/>
      <c r="FN38" s="176"/>
      <c r="FO38" s="176"/>
      <c r="FP38" s="176"/>
      <c r="FQ38" s="176"/>
      <c r="FR38" s="176"/>
      <c r="FS38" s="176"/>
      <c r="FT38" s="176"/>
      <c r="FU38" s="176"/>
      <c r="FV38" s="176"/>
      <c r="FW38" s="176"/>
      <c r="FX38" s="176"/>
      <c r="FY38" s="176"/>
      <c r="FZ38" s="176"/>
      <c r="GA38" s="176"/>
    </row>
    <row r="39" ht="20.25" customHeight="1" spans="1:183">
      <c r="A39" s="130"/>
      <c r="B39" s="140"/>
      <c r="C39" s="133" t="s">
        <v>415</v>
      </c>
      <c r="D39" s="134">
        <v>13.7</v>
      </c>
      <c r="E39" s="146">
        <v>25.08</v>
      </c>
      <c r="F39" s="134"/>
      <c r="G39" s="134"/>
      <c r="H39" s="151">
        <f t="shared" si="0"/>
        <v>25.08</v>
      </c>
      <c r="I39" s="162">
        <v>13.7</v>
      </c>
      <c r="J39" s="163">
        <v>0</v>
      </c>
      <c r="K39" s="180" t="s">
        <v>416</v>
      </c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  <c r="BL39" s="176"/>
      <c r="BM39" s="176"/>
      <c r="BN39" s="176"/>
      <c r="BO39" s="176"/>
      <c r="BP39" s="176"/>
      <c r="BQ39" s="176"/>
      <c r="BR39" s="176"/>
      <c r="BS39" s="176"/>
      <c r="BT39" s="176"/>
      <c r="BU39" s="176"/>
      <c r="BV39" s="176"/>
      <c r="BW39" s="176"/>
      <c r="BX39" s="176"/>
      <c r="BY39" s="176"/>
      <c r="BZ39" s="176"/>
      <c r="CA39" s="176"/>
      <c r="CB39" s="176"/>
      <c r="CC39" s="176"/>
      <c r="CD39" s="176"/>
      <c r="CE39" s="176"/>
      <c r="CF39" s="176"/>
      <c r="CG39" s="176"/>
      <c r="CH39" s="176"/>
      <c r="CI39" s="176"/>
      <c r="CJ39" s="176"/>
      <c r="CK39" s="176"/>
      <c r="CL39" s="176"/>
      <c r="CM39" s="176"/>
      <c r="CN39" s="176"/>
      <c r="CO39" s="176"/>
      <c r="CP39" s="176"/>
      <c r="CQ39" s="176"/>
      <c r="CR39" s="176"/>
      <c r="CS39" s="176"/>
      <c r="CT39" s="176"/>
      <c r="CU39" s="176"/>
      <c r="CV39" s="176"/>
      <c r="CW39" s="176"/>
      <c r="CX39" s="176"/>
      <c r="CY39" s="176"/>
      <c r="CZ39" s="176"/>
      <c r="DA39" s="176"/>
      <c r="DB39" s="176"/>
      <c r="DC39" s="176"/>
      <c r="DD39" s="176"/>
      <c r="DE39" s="176"/>
      <c r="DF39" s="176"/>
      <c r="DG39" s="176"/>
      <c r="DH39" s="176"/>
      <c r="DI39" s="176"/>
      <c r="DJ39" s="176"/>
      <c r="DK39" s="176"/>
      <c r="DL39" s="176"/>
      <c r="DM39" s="176"/>
      <c r="DN39" s="176"/>
      <c r="DO39" s="176"/>
      <c r="DP39" s="176"/>
      <c r="DQ39" s="176"/>
      <c r="DR39" s="176"/>
      <c r="DS39" s="176"/>
      <c r="DT39" s="176"/>
      <c r="DU39" s="176"/>
      <c r="DV39" s="176"/>
      <c r="DW39" s="176"/>
      <c r="DX39" s="176"/>
      <c r="DY39" s="176"/>
      <c r="DZ39" s="176"/>
      <c r="EA39" s="176"/>
      <c r="EB39" s="176"/>
      <c r="EC39" s="176"/>
      <c r="ED39" s="176"/>
      <c r="EE39" s="176"/>
      <c r="EF39" s="176"/>
      <c r="EG39" s="176"/>
      <c r="EH39" s="176"/>
      <c r="EI39" s="176"/>
      <c r="EJ39" s="176"/>
      <c r="EK39" s="176"/>
      <c r="EL39" s="176"/>
      <c r="EM39" s="176"/>
      <c r="EN39" s="176"/>
      <c r="EO39" s="176"/>
      <c r="EP39" s="176"/>
      <c r="EQ39" s="176"/>
      <c r="ER39" s="176"/>
      <c r="ES39" s="176"/>
      <c r="ET39" s="176"/>
      <c r="EU39" s="176"/>
      <c r="EV39" s="176"/>
      <c r="EW39" s="176"/>
      <c r="EX39" s="176"/>
      <c r="EY39" s="176"/>
      <c r="EZ39" s="176"/>
      <c r="FA39" s="176"/>
      <c r="FB39" s="176"/>
      <c r="FC39" s="176"/>
      <c r="FD39" s="176"/>
      <c r="FE39" s="176"/>
      <c r="FF39" s="176"/>
      <c r="FG39" s="176"/>
      <c r="FH39" s="176"/>
      <c r="FI39" s="176"/>
      <c r="FJ39" s="176"/>
      <c r="FK39" s="176"/>
      <c r="FL39" s="176"/>
      <c r="FM39" s="176"/>
      <c r="FN39" s="176"/>
      <c r="FO39" s="176"/>
      <c r="FP39" s="176"/>
      <c r="FQ39" s="176"/>
      <c r="FR39" s="176"/>
      <c r="FS39" s="176"/>
      <c r="FT39" s="176"/>
      <c r="FU39" s="176"/>
      <c r="FV39" s="176"/>
      <c r="FW39" s="176"/>
      <c r="FX39" s="176"/>
      <c r="FY39" s="176"/>
      <c r="FZ39" s="176"/>
      <c r="GA39" s="176"/>
    </row>
    <row r="40" ht="20.25" customHeight="1" spans="1:183">
      <c r="A40" s="130"/>
      <c r="B40" s="140"/>
      <c r="C40" s="133" t="s">
        <v>397</v>
      </c>
      <c r="D40" s="134">
        <v>2.6</v>
      </c>
      <c r="E40" s="146">
        <v>3.26</v>
      </c>
      <c r="F40" s="134"/>
      <c r="G40" s="134"/>
      <c r="H40" s="151">
        <f t="shared" si="0"/>
        <v>3.26</v>
      </c>
      <c r="I40" s="162">
        <v>2.6</v>
      </c>
      <c r="J40" s="163">
        <v>0</v>
      </c>
      <c r="K40" s="180" t="s">
        <v>417</v>
      </c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176"/>
      <c r="BJ40" s="176"/>
      <c r="BK40" s="176"/>
      <c r="BL40" s="176"/>
      <c r="BM40" s="176"/>
      <c r="BN40" s="176"/>
      <c r="BO40" s="176"/>
      <c r="BP40" s="176"/>
      <c r="BQ40" s="176"/>
      <c r="BR40" s="176"/>
      <c r="BS40" s="176"/>
      <c r="BT40" s="176"/>
      <c r="BU40" s="176"/>
      <c r="BV40" s="176"/>
      <c r="BW40" s="176"/>
      <c r="BX40" s="176"/>
      <c r="BY40" s="176"/>
      <c r="BZ40" s="176"/>
      <c r="CA40" s="176"/>
      <c r="CB40" s="176"/>
      <c r="CC40" s="176"/>
      <c r="CD40" s="176"/>
      <c r="CE40" s="176"/>
      <c r="CF40" s="176"/>
      <c r="CG40" s="176"/>
      <c r="CH40" s="176"/>
      <c r="CI40" s="176"/>
      <c r="CJ40" s="176"/>
      <c r="CK40" s="176"/>
      <c r="CL40" s="176"/>
      <c r="CM40" s="176"/>
      <c r="CN40" s="176"/>
      <c r="CO40" s="176"/>
      <c r="CP40" s="176"/>
      <c r="CQ40" s="176"/>
      <c r="CR40" s="176"/>
      <c r="CS40" s="176"/>
      <c r="CT40" s="176"/>
      <c r="CU40" s="176"/>
      <c r="CV40" s="176"/>
      <c r="CW40" s="176"/>
      <c r="CX40" s="176"/>
      <c r="CY40" s="176"/>
      <c r="CZ40" s="176"/>
      <c r="DA40" s="176"/>
      <c r="DB40" s="176"/>
      <c r="DC40" s="176"/>
      <c r="DD40" s="176"/>
      <c r="DE40" s="176"/>
      <c r="DF40" s="176"/>
      <c r="DG40" s="176"/>
      <c r="DH40" s="176"/>
      <c r="DI40" s="176"/>
      <c r="DJ40" s="176"/>
      <c r="DK40" s="176"/>
      <c r="DL40" s="176"/>
      <c r="DM40" s="176"/>
      <c r="DN40" s="176"/>
      <c r="DO40" s="176"/>
      <c r="DP40" s="176"/>
      <c r="DQ40" s="176"/>
      <c r="DR40" s="176"/>
      <c r="DS40" s="176"/>
      <c r="DT40" s="176"/>
      <c r="DU40" s="176"/>
      <c r="DV40" s="176"/>
      <c r="DW40" s="176"/>
      <c r="DX40" s="176"/>
      <c r="DY40" s="176"/>
      <c r="DZ40" s="176"/>
      <c r="EA40" s="176"/>
      <c r="EB40" s="176"/>
      <c r="EC40" s="176"/>
      <c r="ED40" s="176"/>
      <c r="EE40" s="176"/>
      <c r="EF40" s="176"/>
      <c r="EG40" s="176"/>
      <c r="EH40" s="176"/>
      <c r="EI40" s="176"/>
      <c r="EJ40" s="176"/>
      <c r="EK40" s="176"/>
      <c r="EL40" s="176"/>
      <c r="EM40" s="176"/>
      <c r="EN40" s="176"/>
      <c r="EO40" s="176"/>
      <c r="EP40" s="176"/>
      <c r="EQ40" s="176"/>
      <c r="ER40" s="176"/>
      <c r="ES40" s="176"/>
      <c r="ET40" s="176"/>
      <c r="EU40" s="176"/>
      <c r="EV40" s="176"/>
      <c r="EW40" s="176"/>
      <c r="EX40" s="176"/>
      <c r="EY40" s="176"/>
      <c r="EZ40" s="176"/>
      <c r="FA40" s="176"/>
      <c r="FB40" s="176"/>
      <c r="FC40" s="176"/>
      <c r="FD40" s="176"/>
      <c r="FE40" s="176"/>
      <c r="FF40" s="176"/>
      <c r="FG40" s="176"/>
      <c r="FH40" s="176"/>
      <c r="FI40" s="176"/>
      <c r="FJ40" s="176"/>
      <c r="FK40" s="176"/>
      <c r="FL40" s="176"/>
      <c r="FM40" s="176"/>
      <c r="FN40" s="176"/>
      <c r="FO40" s="176"/>
      <c r="FP40" s="176"/>
      <c r="FQ40" s="176"/>
      <c r="FR40" s="176"/>
      <c r="FS40" s="176"/>
      <c r="FT40" s="176"/>
      <c r="FU40" s="176"/>
      <c r="FV40" s="176"/>
      <c r="FW40" s="176"/>
      <c r="FX40" s="176"/>
      <c r="FY40" s="176"/>
      <c r="FZ40" s="176"/>
      <c r="GA40" s="176"/>
    </row>
    <row r="41" ht="28.5" customHeight="1" spans="1:183">
      <c r="A41" s="130"/>
      <c r="B41" s="140"/>
      <c r="C41" s="133" t="s">
        <v>418</v>
      </c>
      <c r="D41" s="134">
        <v>0.22</v>
      </c>
      <c r="E41" s="146"/>
      <c r="F41" s="134"/>
      <c r="G41" s="134"/>
      <c r="H41" s="151">
        <f t="shared" si="0"/>
        <v>0</v>
      </c>
      <c r="I41" s="162">
        <v>0.22</v>
      </c>
      <c r="J41" s="163">
        <v>0</v>
      </c>
      <c r="K41" s="180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  <c r="BG41" s="176"/>
      <c r="BH41" s="176"/>
      <c r="BI41" s="176"/>
      <c r="BJ41" s="176"/>
      <c r="BK41" s="176"/>
      <c r="BL41" s="176"/>
      <c r="BM41" s="176"/>
      <c r="BN41" s="176"/>
      <c r="BO41" s="176"/>
      <c r="BP41" s="176"/>
      <c r="BQ41" s="176"/>
      <c r="BR41" s="176"/>
      <c r="BS41" s="176"/>
      <c r="BT41" s="176"/>
      <c r="BU41" s="176"/>
      <c r="BV41" s="176"/>
      <c r="BW41" s="176"/>
      <c r="BX41" s="176"/>
      <c r="BY41" s="176"/>
      <c r="BZ41" s="176"/>
      <c r="CA41" s="176"/>
      <c r="CB41" s="176"/>
      <c r="CC41" s="176"/>
      <c r="CD41" s="176"/>
      <c r="CE41" s="176"/>
      <c r="CF41" s="176"/>
      <c r="CG41" s="176"/>
      <c r="CH41" s="176"/>
      <c r="CI41" s="176"/>
      <c r="CJ41" s="176"/>
      <c r="CK41" s="176"/>
      <c r="CL41" s="176"/>
      <c r="CM41" s="176"/>
      <c r="CN41" s="176"/>
      <c r="CO41" s="176"/>
      <c r="CP41" s="176"/>
      <c r="CQ41" s="176"/>
      <c r="CR41" s="176"/>
      <c r="CS41" s="176"/>
      <c r="CT41" s="176"/>
      <c r="CU41" s="176"/>
      <c r="CV41" s="176"/>
      <c r="CW41" s="176"/>
      <c r="CX41" s="176"/>
      <c r="CY41" s="176"/>
      <c r="CZ41" s="176"/>
      <c r="DA41" s="176"/>
      <c r="DB41" s="176"/>
      <c r="DC41" s="176"/>
      <c r="DD41" s="176"/>
      <c r="DE41" s="176"/>
      <c r="DF41" s="176"/>
      <c r="DG41" s="176"/>
      <c r="DH41" s="176"/>
      <c r="DI41" s="176"/>
      <c r="DJ41" s="176"/>
      <c r="DK41" s="176"/>
      <c r="DL41" s="176"/>
      <c r="DM41" s="176"/>
      <c r="DN41" s="176"/>
      <c r="DO41" s="176"/>
      <c r="DP41" s="176"/>
      <c r="DQ41" s="176"/>
      <c r="DR41" s="176"/>
      <c r="DS41" s="176"/>
      <c r="DT41" s="176"/>
      <c r="DU41" s="176"/>
      <c r="DV41" s="176"/>
      <c r="DW41" s="176"/>
      <c r="DX41" s="176"/>
      <c r="DY41" s="176"/>
      <c r="DZ41" s="176"/>
      <c r="EA41" s="176"/>
      <c r="EB41" s="176"/>
      <c r="EC41" s="176"/>
      <c r="ED41" s="176"/>
      <c r="EE41" s="176"/>
      <c r="EF41" s="176"/>
      <c r="EG41" s="176"/>
      <c r="EH41" s="176"/>
      <c r="EI41" s="176"/>
      <c r="EJ41" s="176"/>
      <c r="EK41" s="176"/>
      <c r="EL41" s="176"/>
      <c r="EM41" s="176"/>
      <c r="EN41" s="176"/>
      <c r="EO41" s="176"/>
      <c r="EP41" s="176"/>
      <c r="EQ41" s="176"/>
      <c r="ER41" s="176"/>
      <c r="ES41" s="176"/>
      <c r="ET41" s="176"/>
      <c r="EU41" s="176"/>
      <c r="EV41" s="176"/>
      <c r="EW41" s="176"/>
      <c r="EX41" s="176"/>
      <c r="EY41" s="176"/>
      <c r="EZ41" s="176"/>
      <c r="FA41" s="176"/>
      <c r="FB41" s="176"/>
      <c r="FC41" s="176"/>
      <c r="FD41" s="176"/>
      <c r="FE41" s="176"/>
      <c r="FF41" s="176"/>
      <c r="FG41" s="176"/>
      <c r="FH41" s="176"/>
      <c r="FI41" s="176"/>
      <c r="FJ41" s="176"/>
      <c r="FK41" s="176"/>
      <c r="FL41" s="176"/>
      <c r="FM41" s="176"/>
      <c r="FN41" s="176"/>
      <c r="FO41" s="176"/>
      <c r="FP41" s="176"/>
      <c r="FQ41" s="176"/>
      <c r="FR41" s="176"/>
      <c r="FS41" s="176"/>
      <c r="FT41" s="176"/>
      <c r="FU41" s="176"/>
      <c r="FV41" s="176"/>
      <c r="FW41" s="176"/>
      <c r="FX41" s="176"/>
      <c r="FY41" s="176"/>
      <c r="FZ41" s="176"/>
      <c r="GA41" s="176"/>
    </row>
    <row r="42" ht="30" customHeight="1" spans="1:183">
      <c r="A42" s="142"/>
      <c r="B42" s="142" t="s">
        <v>419</v>
      </c>
      <c r="C42" s="128" t="s">
        <v>420</v>
      </c>
      <c r="D42" s="129">
        <v>78.94</v>
      </c>
      <c r="E42" s="156">
        <v>385.82</v>
      </c>
      <c r="F42" s="129"/>
      <c r="G42" s="129"/>
      <c r="H42" s="151">
        <f t="shared" si="0"/>
        <v>392</v>
      </c>
      <c r="I42" s="162">
        <v>72.76</v>
      </c>
      <c r="J42" s="163">
        <v>0</v>
      </c>
      <c r="K42" s="132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  <c r="BP42" s="174"/>
      <c r="BQ42" s="174"/>
      <c r="BR42" s="174"/>
      <c r="BS42" s="174"/>
      <c r="BT42" s="174"/>
      <c r="BU42" s="174"/>
      <c r="BV42" s="174"/>
      <c r="BW42" s="174"/>
      <c r="BX42" s="174"/>
      <c r="BY42" s="174"/>
      <c r="BZ42" s="174"/>
      <c r="CA42" s="174"/>
      <c r="CB42" s="174"/>
      <c r="CC42" s="174"/>
      <c r="CD42" s="174"/>
      <c r="CE42" s="174"/>
      <c r="CF42" s="174"/>
      <c r="CG42" s="174"/>
      <c r="CH42" s="174"/>
      <c r="CI42" s="174"/>
      <c r="CJ42" s="174"/>
      <c r="CK42" s="174"/>
      <c r="CL42" s="174"/>
      <c r="CM42" s="174"/>
      <c r="CN42" s="174"/>
      <c r="CO42" s="174"/>
      <c r="CP42" s="174"/>
      <c r="CQ42" s="174"/>
      <c r="CR42" s="174"/>
      <c r="CS42" s="174"/>
      <c r="CT42" s="174"/>
      <c r="CU42" s="174"/>
      <c r="CV42" s="174"/>
      <c r="CW42" s="174"/>
      <c r="CX42" s="174"/>
      <c r="CY42" s="174"/>
      <c r="CZ42" s="174"/>
      <c r="DA42" s="174"/>
      <c r="DB42" s="174"/>
      <c r="DC42" s="174"/>
      <c r="DD42" s="174"/>
      <c r="DE42" s="174"/>
      <c r="DF42" s="174"/>
      <c r="DG42" s="174"/>
      <c r="DH42" s="174"/>
      <c r="DI42" s="174"/>
      <c r="DJ42" s="174"/>
      <c r="DK42" s="174"/>
      <c r="DL42" s="174"/>
      <c r="DM42" s="174"/>
      <c r="DN42" s="174"/>
      <c r="DO42" s="174"/>
      <c r="DP42" s="174"/>
      <c r="DQ42" s="174"/>
      <c r="DR42" s="174"/>
      <c r="DS42" s="174"/>
      <c r="DT42" s="174"/>
      <c r="DU42" s="174"/>
      <c r="DV42" s="174"/>
      <c r="DW42" s="174"/>
      <c r="DX42" s="174"/>
      <c r="DY42" s="174"/>
      <c r="DZ42" s="174"/>
      <c r="EA42" s="174"/>
      <c r="EB42" s="174"/>
      <c r="EC42" s="174"/>
      <c r="ED42" s="174"/>
      <c r="EE42" s="174"/>
      <c r="EF42" s="174"/>
      <c r="EG42" s="174"/>
      <c r="EH42" s="174"/>
      <c r="EI42" s="174"/>
      <c r="EJ42" s="174"/>
      <c r="EK42" s="174"/>
      <c r="EL42" s="174"/>
      <c r="EM42" s="174"/>
      <c r="EN42" s="174"/>
      <c r="EO42" s="174"/>
      <c r="EP42" s="174"/>
      <c r="EQ42" s="174"/>
      <c r="ER42" s="174"/>
      <c r="ES42" s="174"/>
      <c r="ET42" s="174"/>
      <c r="EU42" s="174"/>
      <c r="EV42" s="174"/>
      <c r="EW42" s="174"/>
      <c r="EX42" s="174"/>
      <c r="EY42" s="174"/>
      <c r="EZ42" s="174"/>
      <c r="FA42" s="174"/>
      <c r="FB42" s="174"/>
      <c r="FC42" s="174"/>
      <c r="FD42" s="174"/>
      <c r="FE42" s="174"/>
      <c r="FF42" s="174"/>
      <c r="FG42" s="174"/>
      <c r="FH42" s="174"/>
      <c r="FI42" s="174"/>
      <c r="FJ42" s="174"/>
      <c r="FK42" s="174"/>
      <c r="FL42" s="174"/>
      <c r="FM42" s="174"/>
      <c r="FN42" s="174"/>
      <c r="FO42" s="174"/>
      <c r="FP42" s="174"/>
      <c r="FQ42" s="174"/>
      <c r="FR42" s="174"/>
      <c r="FS42" s="174"/>
      <c r="FT42" s="174"/>
      <c r="FU42" s="174"/>
      <c r="FV42" s="174"/>
      <c r="FW42" s="174"/>
      <c r="FX42" s="174"/>
      <c r="FY42" s="174"/>
      <c r="FZ42" s="174"/>
      <c r="GA42" s="174"/>
    </row>
    <row r="43" ht="20.1" customHeight="1" spans="1:183">
      <c r="A43" s="143" t="s">
        <v>55</v>
      </c>
      <c r="B43" s="127" t="s">
        <v>421</v>
      </c>
      <c r="C43" s="128" t="s">
        <v>380</v>
      </c>
      <c r="D43" s="129">
        <v>0.75</v>
      </c>
      <c r="E43" s="146"/>
      <c r="F43" s="129"/>
      <c r="G43" s="152"/>
      <c r="H43" s="151">
        <f t="shared" si="0"/>
        <v>0</v>
      </c>
      <c r="I43" s="162">
        <v>0.75</v>
      </c>
      <c r="J43" s="163">
        <v>0</v>
      </c>
      <c r="K43" s="170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74"/>
      <c r="BK43" s="174"/>
      <c r="BL43" s="174"/>
      <c r="BM43" s="174"/>
      <c r="BN43" s="174"/>
      <c r="BO43" s="174"/>
      <c r="BP43" s="174"/>
      <c r="BQ43" s="174"/>
      <c r="BR43" s="174"/>
      <c r="BS43" s="174"/>
      <c r="BT43" s="174"/>
      <c r="BU43" s="174"/>
      <c r="BV43" s="174"/>
      <c r="BW43" s="174"/>
      <c r="BX43" s="174"/>
      <c r="BY43" s="174"/>
      <c r="BZ43" s="174"/>
      <c r="CA43" s="174"/>
      <c r="CB43" s="174"/>
      <c r="CC43" s="174"/>
      <c r="CD43" s="174"/>
      <c r="CE43" s="174"/>
      <c r="CF43" s="174"/>
      <c r="CG43" s="174"/>
      <c r="CH43" s="174"/>
      <c r="CI43" s="174"/>
      <c r="CJ43" s="174"/>
      <c r="CK43" s="174"/>
      <c r="CL43" s="174"/>
      <c r="CM43" s="174"/>
      <c r="CN43" s="174"/>
      <c r="CO43" s="174"/>
      <c r="CP43" s="174"/>
      <c r="CQ43" s="174"/>
      <c r="CR43" s="174"/>
      <c r="CS43" s="174"/>
      <c r="CT43" s="174"/>
      <c r="CU43" s="174"/>
      <c r="CV43" s="174"/>
      <c r="CW43" s="174"/>
      <c r="CX43" s="174"/>
      <c r="CY43" s="174"/>
      <c r="CZ43" s="174"/>
      <c r="DA43" s="174"/>
      <c r="DB43" s="174"/>
      <c r="DC43" s="174"/>
      <c r="DD43" s="174"/>
      <c r="DE43" s="174"/>
      <c r="DF43" s="174"/>
      <c r="DG43" s="174"/>
      <c r="DH43" s="174"/>
      <c r="DI43" s="174"/>
      <c r="DJ43" s="174"/>
      <c r="DK43" s="174"/>
      <c r="DL43" s="174"/>
      <c r="DM43" s="174"/>
      <c r="DN43" s="174"/>
      <c r="DO43" s="174"/>
      <c r="DP43" s="174"/>
      <c r="DQ43" s="174"/>
      <c r="DR43" s="174"/>
      <c r="DS43" s="174"/>
      <c r="DT43" s="174"/>
      <c r="DU43" s="174"/>
      <c r="DV43" s="174"/>
      <c r="DW43" s="174"/>
      <c r="DX43" s="174"/>
      <c r="DY43" s="174"/>
      <c r="DZ43" s="174"/>
      <c r="EA43" s="174"/>
      <c r="EB43" s="174"/>
      <c r="EC43" s="174"/>
      <c r="ED43" s="174"/>
      <c r="EE43" s="174"/>
      <c r="EF43" s="174"/>
      <c r="EG43" s="174"/>
      <c r="EH43" s="174"/>
      <c r="EI43" s="174"/>
      <c r="EJ43" s="174"/>
      <c r="EK43" s="174"/>
      <c r="EL43" s="174"/>
      <c r="EM43" s="174"/>
      <c r="EN43" s="174"/>
      <c r="EO43" s="174"/>
      <c r="EP43" s="174"/>
      <c r="EQ43" s="174"/>
      <c r="ER43" s="174"/>
      <c r="ES43" s="174"/>
      <c r="ET43" s="174"/>
      <c r="EU43" s="174"/>
      <c r="EV43" s="174"/>
      <c r="EW43" s="174"/>
      <c r="EX43" s="174"/>
      <c r="EY43" s="174"/>
      <c r="EZ43" s="174"/>
      <c r="FA43" s="174"/>
      <c r="FB43" s="174"/>
      <c r="FC43" s="174"/>
      <c r="FD43" s="174"/>
      <c r="FE43" s="174"/>
      <c r="FF43" s="174"/>
      <c r="FG43" s="174"/>
      <c r="FH43" s="174"/>
      <c r="FI43" s="174"/>
      <c r="FJ43" s="174"/>
      <c r="FK43" s="174"/>
      <c r="FL43" s="174"/>
      <c r="FM43" s="174"/>
      <c r="FN43" s="174"/>
      <c r="FO43" s="174"/>
      <c r="FP43" s="174"/>
      <c r="FQ43" s="174"/>
      <c r="FR43" s="174"/>
      <c r="FS43" s="174"/>
      <c r="FT43" s="174"/>
      <c r="FU43" s="174"/>
      <c r="FV43" s="174"/>
      <c r="FW43" s="174"/>
      <c r="FX43" s="174"/>
      <c r="FY43" s="174"/>
      <c r="FZ43" s="174"/>
      <c r="GA43" s="174"/>
    </row>
    <row r="44" ht="20.1" customHeight="1" spans="1:183">
      <c r="A44" s="127"/>
      <c r="B44" s="127"/>
      <c r="C44" s="128" t="s">
        <v>422</v>
      </c>
      <c r="D44" s="129">
        <v>4050</v>
      </c>
      <c r="E44" s="157">
        <v>3040</v>
      </c>
      <c r="F44" s="129"/>
      <c r="G44" s="129"/>
      <c r="H44" s="151">
        <f t="shared" si="0"/>
        <v>1140</v>
      </c>
      <c r="I44" s="162">
        <v>5950</v>
      </c>
      <c r="J44" s="163">
        <v>0</v>
      </c>
      <c r="K44" s="170" t="s">
        <v>423</v>
      </c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  <c r="AL44" s="174"/>
      <c r="AM44" s="174"/>
      <c r="AN44" s="174"/>
      <c r="AO44" s="174"/>
      <c r="AP44" s="174"/>
      <c r="AQ44" s="174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4"/>
      <c r="BM44" s="174"/>
      <c r="BN44" s="174"/>
      <c r="BO44" s="174"/>
      <c r="BP44" s="174"/>
      <c r="BQ44" s="174"/>
      <c r="BR44" s="174"/>
      <c r="BS44" s="174"/>
      <c r="BT44" s="174"/>
      <c r="BU44" s="174"/>
      <c r="BV44" s="174"/>
      <c r="BW44" s="174"/>
      <c r="BX44" s="174"/>
      <c r="BY44" s="174"/>
      <c r="BZ44" s="174"/>
      <c r="CA44" s="174"/>
      <c r="CB44" s="174"/>
      <c r="CC44" s="174"/>
      <c r="CD44" s="174"/>
      <c r="CE44" s="174"/>
      <c r="CF44" s="174"/>
      <c r="CG44" s="174"/>
      <c r="CH44" s="174"/>
      <c r="CI44" s="174"/>
      <c r="CJ44" s="174"/>
      <c r="CK44" s="174"/>
      <c r="CL44" s="174"/>
      <c r="CM44" s="174"/>
      <c r="CN44" s="174"/>
      <c r="CO44" s="174"/>
      <c r="CP44" s="174"/>
      <c r="CQ44" s="174"/>
      <c r="CR44" s="174"/>
      <c r="CS44" s="174"/>
      <c r="CT44" s="174"/>
      <c r="CU44" s="174"/>
      <c r="CV44" s="174"/>
      <c r="CW44" s="174"/>
      <c r="CX44" s="174"/>
      <c r="CY44" s="174"/>
      <c r="CZ44" s="174"/>
      <c r="DA44" s="174"/>
      <c r="DB44" s="174"/>
      <c r="DC44" s="174"/>
      <c r="DD44" s="174"/>
      <c r="DE44" s="174"/>
      <c r="DF44" s="174"/>
      <c r="DG44" s="174"/>
      <c r="DH44" s="174"/>
      <c r="DI44" s="174"/>
      <c r="DJ44" s="174"/>
      <c r="DK44" s="174"/>
      <c r="DL44" s="174"/>
      <c r="DM44" s="174"/>
      <c r="DN44" s="174"/>
      <c r="DO44" s="174"/>
      <c r="DP44" s="174"/>
      <c r="DQ44" s="174"/>
      <c r="DR44" s="174"/>
      <c r="DS44" s="174"/>
      <c r="DT44" s="174"/>
      <c r="DU44" s="174"/>
      <c r="DV44" s="174"/>
      <c r="DW44" s="174"/>
      <c r="DX44" s="174"/>
      <c r="DY44" s="174"/>
      <c r="DZ44" s="174"/>
      <c r="EA44" s="174"/>
      <c r="EB44" s="174"/>
      <c r="EC44" s="174"/>
      <c r="ED44" s="174"/>
      <c r="EE44" s="174"/>
      <c r="EF44" s="174"/>
      <c r="EG44" s="174"/>
      <c r="EH44" s="174"/>
      <c r="EI44" s="174"/>
      <c r="EJ44" s="174"/>
      <c r="EK44" s="174"/>
      <c r="EL44" s="174"/>
      <c r="EM44" s="174"/>
      <c r="EN44" s="174"/>
      <c r="EO44" s="174"/>
      <c r="EP44" s="174"/>
      <c r="EQ44" s="174"/>
      <c r="ER44" s="174"/>
      <c r="ES44" s="174"/>
      <c r="ET44" s="174"/>
      <c r="EU44" s="174"/>
      <c r="EV44" s="174"/>
      <c r="EW44" s="174"/>
      <c r="EX44" s="174"/>
      <c r="EY44" s="174"/>
      <c r="EZ44" s="174"/>
      <c r="FA44" s="174"/>
      <c r="FB44" s="174"/>
      <c r="FC44" s="174"/>
      <c r="FD44" s="174"/>
      <c r="FE44" s="174"/>
      <c r="FF44" s="174"/>
      <c r="FG44" s="174"/>
      <c r="FH44" s="174"/>
      <c r="FI44" s="174"/>
      <c r="FJ44" s="174"/>
      <c r="FK44" s="174"/>
      <c r="FL44" s="174"/>
      <c r="FM44" s="174"/>
      <c r="FN44" s="174"/>
      <c r="FO44" s="174"/>
      <c r="FP44" s="174"/>
      <c r="FQ44" s="174"/>
      <c r="FR44" s="174"/>
      <c r="FS44" s="174"/>
      <c r="FT44" s="174"/>
      <c r="FU44" s="174"/>
      <c r="FV44" s="174"/>
      <c r="FW44" s="174"/>
      <c r="FX44" s="174"/>
      <c r="FY44" s="174"/>
      <c r="FZ44" s="174"/>
      <c r="GA44" s="174"/>
    </row>
    <row r="45" ht="20.1" customHeight="1" spans="1:183">
      <c r="A45" s="127"/>
      <c r="B45" s="127"/>
      <c r="C45" s="128" t="s">
        <v>424</v>
      </c>
      <c r="D45" s="129">
        <v>1375</v>
      </c>
      <c r="E45" s="146">
        <v>6020</v>
      </c>
      <c r="F45" s="129"/>
      <c r="G45" s="129"/>
      <c r="H45" s="151">
        <f t="shared" si="0"/>
        <v>1470</v>
      </c>
      <c r="I45" s="162">
        <v>5925</v>
      </c>
      <c r="J45" s="163">
        <v>0</v>
      </c>
      <c r="K45" s="170" t="s">
        <v>423</v>
      </c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4"/>
      <c r="BO45" s="174"/>
      <c r="BP45" s="174"/>
      <c r="BQ45" s="174"/>
      <c r="BR45" s="174"/>
      <c r="BS45" s="174"/>
      <c r="BT45" s="174"/>
      <c r="BU45" s="174"/>
      <c r="BV45" s="174"/>
      <c r="BW45" s="174"/>
      <c r="BX45" s="174"/>
      <c r="BY45" s="174"/>
      <c r="BZ45" s="174"/>
      <c r="CA45" s="174"/>
      <c r="CB45" s="174"/>
      <c r="CC45" s="174"/>
      <c r="CD45" s="174"/>
      <c r="CE45" s="174"/>
      <c r="CF45" s="174"/>
      <c r="CG45" s="174"/>
      <c r="CH45" s="174"/>
      <c r="CI45" s="174"/>
      <c r="CJ45" s="174"/>
      <c r="CK45" s="174"/>
      <c r="CL45" s="174"/>
      <c r="CM45" s="174"/>
      <c r="CN45" s="174"/>
      <c r="CO45" s="174"/>
      <c r="CP45" s="174"/>
      <c r="CQ45" s="174"/>
      <c r="CR45" s="174"/>
      <c r="CS45" s="174"/>
      <c r="CT45" s="174"/>
      <c r="CU45" s="174"/>
      <c r="CV45" s="174"/>
      <c r="CW45" s="174"/>
      <c r="CX45" s="174"/>
      <c r="CY45" s="174"/>
      <c r="CZ45" s="174"/>
      <c r="DA45" s="174"/>
      <c r="DB45" s="174"/>
      <c r="DC45" s="174"/>
      <c r="DD45" s="174"/>
      <c r="DE45" s="174"/>
      <c r="DF45" s="174"/>
      <c r="DG45" s="174"/>
      <c r="DH45" s="174"/>
      <c r="DI45" s="174"/>
      <c r="DJ45" s="174"/>
      <c r="DK45" s="174"/>
      <c r="DL45" s="174"/>
      <c r="DM45" s="174"/>
      <c r="DN45" s="174"/>
      <c r="DO45" s="174"/>
      <c r="DP45" s="174"/>
      <c r="DQ45" s="174"/>
      <c r="DR45" s="174"/>
      <c r="DS45" s="174"/>
      <c r="DT45" s="174"/>
      <c r="DU45" s="174"/>
      <c r="DV45" s="174"/>
      <c r="DW45" s="174"/>
      <c r="DX45" s="174"/>
      <c r="DY45" s="174"/>
      <c r="DZ45" s="174"/>
      <c r="EA45" s="174"/>
      <c r="EB45" s="174"/>
      <c r="EC45" s="174"/>
      <c r="ED45" s="174"/>
      <c r="EE45" s="174"/>
      <c r="EF45" s="174"/>
      <c r="EG45" s="174"/>
      <c r="EH45" s="174"/>
      <c r="EI45" s="174"/>
      <c r="EJ45" s="174"/>
      <c r="EK45" s="174"/>
      <c r="EL45" s="174"/>
      <c r="EM45" s="174"/>
      <c r="EN45" s="174"/>
      <c r="EO45" s="174"/>
      <c r="EP45" s="174"/>
      <c r="EQ45" s="174"/>
      <c r="ER45" s="174"/>
      <c r="ES45" s="174"/>
      <c r="ET45" s="174"/>
      <c r="EU45" s="174"/>
      <c r="EV45" s="174"/>
      <c r="EW45" s="174"/>
      <c r="EX45" s="174"/>
      <c r="EY45" s="174"/>
      <c r="EZ45" s="174"/>
      <c r="FA45" s="174"/>
      <c r="FB45" s="174"/>
      <c r="FC45" s="174"/>
      <c r="FD45" s="174"/>
      <c r="FE45" s="174"/>
      <c r="FF45" s="174"/>
      <c r="FG45" s="174"/>
      <c r="FH45" s="174"/>
      <c r="FI45" s="174"/>
      <c r="FJ45" s="174"/>
      <c r="FK45" s="174"/>
      <c r="FL45" s="174"/>
      <c r="FM45" s="174"/>
      <c r="FN45" s="174"/>
      <c r="FO45" s="174"/>
      <c r="FP45" s="174"/>
      <c r="FQ45" s="174"/>
      <c r="FR45" s="174"/>
      <c r="FS45" s="174"/>
      <c r="FT45" s="174"/>
      <c r="FU45" s="174"/>
      <c r="FV45" s="174"/>
      <c r="FW45" s="174"/>
      <c r="FX45" s="174"/>
      <c r="FY45" s="174"/>
      <c r="FZ45" s="174"/>
      <c r="GA45" s="174"/>
    </row>
    <row r="46" ht="20.25" customHeight="1" spans="1:183">
      <c r="A46" s="127"/>
      <c r="B46" s="127"/>
      <c r="C46" s="128" t="s">
        <v>425</v>
      </c>
      <c r="D46" s="129">
        <v>2.18</v>
      </c>
      <c r="E46" s="146"/>
      <c r="F46" s="129"/>
      <c r="G46" s="146">
        <v>1</v>
      </c>
      <c r="H46" s="151">
        <f t="shared" si="0"/>
        <v>1.23</v>
      </c>
      <c r="I46" s="162">
        <v>1.95</v>
      </c>
      <c r="J46" s="163">
        <v>0</v>
      </c>
      <c r="K46" s="170" t="s">
        <v>426</v>
      </c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</row>
    <row r="47" ht="21.75" customHeight="1" spans="1:183">
      <c r="A47" s="127"/>
      <c r="B47" s="127"/>
      <c r="C47" s="128" t="s">
        <v>427</v>
      </c>
      <c r="D47" s="129">
        <v>1.516</v>
      </c>
      <c r="E47" s="146"/>
      <c r="F47" s="129"/>
      <c r="G47" s="146">
        <v>1</v>
      </c>
      <c r="H47" s="151">
        <f t="shared" si="0"/>
        <v>0.859</v>
      </c>
      <c r="I47" s="162">
        <v>1.657</v>
      </c>
      <c r="J47" s="163">
        <v>0</v>
      </c>
      <c r="K47" s="170" t="s">
        <v>426</v>
      </c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  <c r="AW47" s="174"/>
      <c r="AX47" s="174"/>
      <c r="AY47" s="174"/>
      <c r="AZ47" s="174"/>
      <c r="BA47" s="174"/>
      <c r="BB47" s="174"/>
      <c r="BC47" s="174"/>
      <c r="BD47" s="174"/>
      <c r="BE47" s="174"/>
      <c r="BF47" s="174"/>
      <c r="BG47" s="174"/>
      <c r="BH47" s="174"/>
      <c r="BI47" s="174"/>
      <c r="BJ47" s="174"/>
      <c r="BK47" s="174"/>
      <c r="BL47" s="174"/>
      <c r="BM47" s="174"/>
      <c r="BN47" s="174"/>
      <c r="BO47" s="174"/>
      <c r="BP47" s="174"/>
      <c r="BQ47" s="174"/>
      <c r="BR47" s="174"/>
      <c r="BS47" s="174"/>
      <c r="BT47" s="174"/>
      <c r="BU47" s="174"/>
      <c r="BV47" s="174"/>
      <c r="BW47" s="174"/>
      <c r="BX47" s="174"/>
      <c r="BY47" s="174"/>
      <c r="BZ47" s="174"/>
      <c r="CA47" s="174"/>
      <c r="CB47" s="174"/>
      <c r="CC47" s="174"/>
      <c r="CD47" s="174"/>
      <c r="CE47" s="174"/>
      <c r="CF47" s="174"/>
      <c r="CG47" s="174"/>
      <c r="CH47" s="174"/>
      <c r="CI47" s="174"/>
      <c r="CJ47" s="174"/>
      <c r="CK47" s="174"/>
      <c r="CL47" s="174"/>
      <c r="CM47" s="174"/>
      <c r="CN47" s="174"/>
      <c r="CO47" s="174"/>
      <c r="CP47" s="174"/>
      <c r="CQ47" s="174"/>
      <c r="CR47" s="174"/>
      <c r="CS47" s="174"/>
      <c r="CT47" s="174"/>
      <c r="CU47" s="174"/>
      <c r="CV47" s="174"/>
      <c r="CW47" s="174"/>
      <c r="CX47" s="174"/>
      <c r="CY47" s="174"/>
      <c r="CZ47" s="174"/>
      <c r="DA47" s="174"/>
      <c r="DB47" s="174"/>
      <c r="DC47" s="174"/>
      <c r="DD47" s="174"/>
      <c r="DE47" s="174"/>
      <c r="DF47" s="174"/>
      <c r="DG47" s="174"/>
      <c r="DH47" s="174"/>
      <c r="DI47" s="174"/>
      <c r="DJ47" s="174"/>
      <c r="DK47" s="174"/>
      <c r="DL47" s="174"/>
      <c r="DM47" s="174"/>
      <c r="DN47" s="174"/>
      <c r="DO47" s="174"/>
      <c r="DP47" s="174"/>
      <c r="DQ47" s="174"/>
      <c r="DR47" s="174"/>
      <c r="DS47" s="174"/>
      <c r="DT47" s="174"/>
      <c r="DU47" s="174"/>
      <c r="DV47" s="174"/>
      <c r="DW47" s="174"/>
      <c r="DX47" s="174"/>
      <c r="DY47" s="174"/>
      <c r="DZ47" s="174"/>
      <c r="EA47" s="174"/>
      <c r="EB47" s="174"/>
      <c r="EC47" s="174"/>
      <c r="ED47" s="174"/>
      <c r="EE47" s="174"/>
      <c r="EF47" s="174"/>
      <c r="EG47" s="174"/>
      <c r="EH47" s="174"/>
      <c r="EI47" s="174"/>
      <c r="EJ47" s="174"/>
      <c r="EK47" s="174"/>
      <c r="EL47" s="174"/>
      <c r="EM47" s="174"/>
      <c r="EN47" s="174"/>
      <c r="EO47" s="174"/>
      <c r="EP47" s="174"/>
      <c r="EQ47" s="174"/>
      <c r="ER47" s="174"/>
      <c r="ES47" s="174"/>
      <c r="ET47" s="174"/>
      <c r="EU47" s="174"/>
      <c r="EV47" s="174"/>
      <c r="EW47" s="174"/>
      <c r="EX47" s="174"/>
      <c r="EY47" s="174"/>
      <c r="EZ47" s="174"/>
      <c r="FA47" s="174"/>
      <c r="FB47" s="174"/>
      <c r="FC47" s="174"/>
      <c r="FD47" s="174"/>
      <c r="FE47" s="174"/>
      <c r="FF47" s="174"/>
      <c r="FG47" s="174"/>
      <c r="FH47" s="174"/>
      <c r="FI47" s="174"/>
      <c r="FJ47" s="174"/>
      <c r="FK47" s="174"/>
      <c r="FL47" s="174"/>
      <c r="FM47" s="174"/>
      <c r="FN47" s="174"/>
      <c r="FO47" s="174"/>
      <c r="FP47" s="174"/>
      <c r="FQ47" s="174"/>
      <c r="FR47" s="174"/>
      <c r="FS47" s="174"/>
      <c r="FT47" s="174"/>
      <c r="FU47" s="174"/>
      <c r="FV47" s="174"/>
      <c r="FW47" s="174"/>
      <c r="FX47" s="174"/>
      <c r="FY47" s="174"/>
      <c r="FZ47" s="174"/>
      <c r="GA47" s="174"/>
    </row>
    <row r="48" ht="26" customHeight="1" spans="1:183">
      <c r="A48" s="127"/>
      <c r="B48" s="127"/>
      <c r="C48" s="128" t="s">
        <v>428</v>
      </c>
      <c r="D48" s="129">
        <v>27.808</v>
      </c>
      <c r="E48" s="146"/>
      <c r="F48" s="129"/>
      <c r="G48" s="129"/>
      <c r="H48" s="151">
        <f t="shared" si="0"/>
        <v>2.156</v>
      </c>
      <c r="I48" s="162">
        <v>25.652</v>
      </c>
      <c r="J48" s="163">
        <v>0</v>
      </c>
      <c r="K48" s="170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4"/>
      <c r="AW48" s="174"/>
      <c r="AX48" s="174"/>
      <c r="AY48" s="174"/>
      <c r="AZ48" s="174"/>
      <c r="BA48" s="174"/>
      <c r="BB48" s="174"/>
      <c r="BC48" s="174"/>
      <c r="BD48" s="174"/>
      <c r="BE48" s="174"/>
      <c r="BF48" s="174"/>
      <c r="BG48" s="174"/>
      <c r="BH48" s="174"/>
      <c r="BI48" s="174"/>
      <c r="BJ48" s="174"/>
      <c r="BK48" s="174"/>
      <c r="BL48" s="174"/>
      <c r="BM48" s="174"/>
      <c r="BN48" s="174"/>
      <c r="BO48" s="174"/>
      <c r="BP48" s="174"/>
      <c r="BQ48" s="174"/>
      <c r="BR48" s="174"/>
      <c r="BS48" s="174"/>
      <c r="BT48" s="174"/>
      <c r="BU48" s="174"/>
      <c r="BV48" s="174"/>
      <c r="BW48" s="174"/>
      <c r="BX48" s="174"/>
      <c r="BY48" s="174"/>
      <c r="BZ48" s="174"/>
      <c r="CA48" s="174"/>
      <c r="CB48" s="174"/>
      <c r="CC48" s="174"/>
      <c r="CD48" s="174"/>
      <c r="CE48" s="174"/>
      <c r="CF48" s="174"/>
      <c r="CG48" s="174"/>
      <c r="CH48" s="174"/>
      <c r="CI48" s="174"/>
      <c r="CJ48" s="174"/>
      <c r="CK48" s="174"/>
      <c r="CL48" s="174"/>
      <c r="CM48" s="174"/>
      <c r="CN48" s="174"/>
      <c r="CO48" s="174"/>
      <c r="CP48" s="174"/>
      <c r="CQ48" s="174"/>
      <c r="CR48" s="174"/>
      <c r="CS48" s="174"/>
      <c r="CT48" s="174"/>
      <c r="CU48" s="174"/>
      <c r="CV48" s="174"/>
      <c r="CW48" s="174"/>
      <c r="CX48" s="174"/>
      <c r="CY48" s="174"/>
      <c r="CZ48" s="174"/>
      <c r="DA48" s="174"/>
      <c r="DB48" s="174"/>
      <c r="DC48" s="174"/>
      <c r="DD48" s="174"/>
      <c r="DE48" s="174"/>
      <c r="DF48" s="174"/>
      <c r="DG48" s="174"/>
      <c r="DH48" s="174"/>
      <c r="DI48" s="174"/>
      <c r="DJ48" s="174"/>
      <c r="DK48" s="174"/>
      <c r="DL48" s="174"/>
      <c r="DM48" s="174"/>
      <c r="DN48" s="174"/>
      <c r="DO48" s="174"/>
      <c r="DP48" s="174"/>
      <c r="DQ48" s="174"/>
      <c r="DR48" s="174"/>
      <c r="DS48" s="174"/>
      <c r="DT48" s="174"/>
      <c r="DU48" s="174"/>
      <c r="DV48" s="174"/>
      <c r="DW48" s="174"/>
      <c r="DX48" s="174"/>
      <c r="DY48" s="174"/>
      <c r="DZ48" s="174"/>
      <c r="EA48" s="174"/>
      <c r="EB48" s="174"/>
      <c r="EC48" s="174"/>
      <c r="ED48" s="174"/>
      <c r="EE48" s="174"/>
      <c r="EF48" s="174"/>
      <c r="EG48" s="174"/>
      <c r="EH48" s="174"/>
      <c r="EI48" s="174"/>
      <c r="EJ48" s="174"/>
      <c r="EK48" s="174"/>
      <c r="EL48" s="174"/>
      <c r="EM48" s="174"/>
      <c r="EN48" s="174"/>
      <c r="EO48" s="174"/>
      <c r="EP48" s="174"/>
      <c r="EQ48" s="174"/>
      <c r="ER48" s="174"/>
      <c r="ES48" s="174"/>
      <c r="ET48" s="174"/>
      <c r="EU48" s="174"/>
      <c r="EV48" s="174"/>
      <c r="EW48" s="174"/>
      <c r="EX48" s="174"/>
      <c r="EY48" s="174"/>
      <c r="EZ48" s="174"/>
      <c r="FA48" s="174"/>
      <c r="FB48" s="174"/>
      <c r="FC48" s="174"/>
      <c r="FD48" s="174"/>
      <c r="FE48" s="174"/>
      <c r="FF48" s="174"/>
      <c r="FG48" s="174"/>
      <c r="FH48" s="174"/>
      <c r="FI48" s="174"/>
      <c r="FJ48" s="174"/>
      <c r="FK48" s="174"/>
      <c r="FL48" s="174"/>
      <c r="FM48" s="174"/>
      <c r="FN48" s="174"/>
      <c r="FO48" s="174"/>
      <c r="FP48" s="174"/>
      <c r="FQ48" s="174"/>
      <c r="FR48" s="174"/>
      <c r="FS48" s="174"/>
      <c r="FT48" s="174"/>
      <c r="FU48" s="174"/>
      <c r="FV48" s="174"/>
      <c r="FW48" s="174"/>
      <c r="FX48" s="174"/>
      <c r="FY48" s="174"/>
      <c r="FZ48" s="174"/>
      <c r="GA48" s="174"/>
    </row>
    <row r="49" ht="27" customHeight="1" spans="1:183">
      <c r="A49" s="127"/>
      <c r="B49" s="127"/>
      <c r="C49" s="128" t="s">
        <v>429</v>
      </c>
      <c r="D49" s="129">
        <v>30.978</v>
      </c>
      <c r="E49" s="146"/>
      <c r="F49" s="129"/>
      <c r="G49" s="129"/>
      <c r="H49" s="151">
        <f t="shared" si="0"/>
        <v>5.678</v>
      </c>
      <c r="I49" s="162">
        <v>25.3</v>
      </c>
      <c r="J49" s="163">
        <v>0</v>
      </c>
      <c r="K49" s="170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4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  <c r="BP49" s="174"/>
      <c r="BQ49" s="174"/>
      <c r="BR49" s="174"/>
      <c r="BS49" s="174"/>
      <c r="BT49" s="174"/>
      <c r="BU49" s="174"/>
      <c r="BV49" s="174"/>
      <c r="BW49" s="174"/>
      <c r="BX49" s="174"/>
      <c r="BY49" s="174"/>
      <c r="BZ49" s="174"/>
      <c r="CA49" s="174"/>
      <c r="CB49" s="174"/>
      <c r="CC49" s="174"/>
      <c r="CD49" s="174"/>
      <c r="CE49" s="174"/>
      <c r="CF49" s="174"/>
      <c r="CG49" s="174"/>
      <c r="CH49" s="174"/>
      <c r="CI49" s="174"/>
      <c r="CJ49" s="174"/>
      <c r="CK49" s="174"/>
      <c r="CL49" s="174"/>
      <c r="CM49" s="174"/>
      <c r="CN49" s="174"/>
      <c r="CO49" s="174"/>
      <c r="CP49" s="174"/>
      <c r="CQ49" s="174"/>
      <c r="CR49" s="174"/>
      <c r="CS49" s="174"/>
      <c r="CT49" s="174"/>
      <c r="CU49" s="174"/>
      <c r="CV49" s="174"/>
      <c r="CW49" s="174"/>
      <c r="CX49" s="174"/>
      <c r="CY49" s="174"/>
      <c r="CZ49" s="174"/>
      <c r="DA49" s="174"/>
      <c r="DB49" s="174"/>
      <c r="DC49" s="174"/>
      <c r="DD49" s="174"/>
      <c r="DE49" s="174"/>
      <c r="DF49" s="174"/>
      <c r="DG49" s="174"/>
      <c r="DH49" s="174"/>
      <c r="DI49" s="174"/>
      <c r="DJ49" s="174"/>
      <c r="DK49" s="174"/>
      <c r="DL49" s="174"/>
      <c r="DM49" s="174"/>
      <c r="DN49" s="174"/>
      <c r="DO49" s="174"/>
      <c r="DP49" s="174"/>
      <c r="DQ49" s="174"/>
      <c r="DR49" s="174"/>
      <c r="DS49" s="174"/>
      <c r="DT49" s="174"/>
      <c r="DU49" s="174"/>
      <c r="DV49" s="174"/>
      <c r="DW49" s="174"/>
      <c r="DX49" s="174"/>
      <c r="DY49" s="174"/>
      <c r="DZ49" s="174"/>
      <c r="EA49" s="174"/>
      <c r="EB49" s="174"/>
      <c r="EC49" s="174"/>
      <c r="ED49" s="174"/>
      <c r="EE49" s="174"/>
      <c r="EF49" s="174"/>
      <c r="EG49" s="174"/>
      <c r="EH49" s="174"/>
      <c r="EI49" s="174"/>
      <c r="EJ49" s="174"/>
      <c r="EK49" s="174"/>
      <c r="EL49" s="174"/>
      <c r="EM49" s="174"/>
      <c r="EN49" s="174"/>
      <c r="EO49" s="174"/>
      <c r="EP49" s="174"/>
      <c r="EQ49" s="174"/>
      <c r="ER49" s="174"/>
      <c r="ES49" s="174"/>
      <c r="ET49" s="174"/>
      <c r="EU49" s="174"/>
      <c r="EV49" s="174"/>
      <c r="EW49" s="174"/>
      <c r="EX49" s="174"/>
      <c r="EY49" s="174"/>
      <c r="EZ49" s="174"/>
      <c r="FA49" s="174"/>
      <c r="FB49" s="174"/>
      <c r="FC49" s="174"/>
      <c r="FD49" s="174"/>
      <c r="FE49" s="174"/>
      <c r="FF49" s="174"/>
      <c r="FG49" s="174"/>
      <c r="FH49" s="174"/>
      <c r="FI49" s="174"/>
      <c r="FJ49" s="174"/>
      <c r="FK49" s="174"/>
      <c r="FL49" s="174"/>
      <c r="FM49" s="174"/>
      <c r="FN49" s="174"/>
      <c r="FO49" s="174"/>
      <c r="FP49" s="174"/>
      <c r="FQ49" s="174"/>
      <c r="FR49" s="174"/>
      <c r="FS49" s="174"/>
      <c r="FT49" s="174"/>
      <c r="FU49" s="174"/>
      <c r="FV49" s="174"/>
      <c r="FW49" s="174"/>
      <c r="FX49" s="174"/>
      <c r="FY49" s="174"/>
      <c r="FZ49" s="174"/>
      <c r="GA49" s="174"/>
    </row>
    <row r="50" ht="24" customHeight="1" spans="1:183">
      <c r="A50" s="127"/>
      <c r="B50" s="127"/>
      <c r="C50" s="144" t="s">
        <v>414</v>
      </c>
      <c r="D50" s="129">
        <v>1.325</v>
      </c>
      <c r="E50" s="146"/>
      <c r="F50" s="129"/>
      <c r="G50" s="129"/>
      <c r="H50" s="151">
        <f t="shared" si="0"/>
        <v>0.175</v>
      </c>
      <c r="I50" s="162">
        <v>1.15</v>
      </c>
      <c r="J50" s="163">
        <v>0</v>
      </c>
      <c r="K50" s="170" t="s">
        <v>430</v>
      </c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4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174"/>
      <c r="BH50" s="174"/>
      <c r="BI50" s="174"/>
      <c r="BJ50" s="174"/>
      <c r="BK50" s="174"/>
      <c r="BL50" s="174"/>
      <c r="BM50" s="174"/>
      <c r="BN50" s="174"/>
      <c r="BO50" s="174"/>
      <c r="BP50" s="174"/>
      <c r="BQ50" s="174"/>
      <c r="BR50" s="174"/>
      <c r="BS50" s="174"/>
      <c r="BT50" s="174"/>
      <c r="BU50" s="174"/>
      <c r="BV50" s="174"/>
      <c r="BW50" s="174"/>
      <c r="BX50" s="174"/>
      <c r="BY50" s="174"/>
      <c r="BZ50" s="174"/>
      <c r="CA50" s="174"/>
      <c r="CB50" s="174"/>
      <c r="CC50" s="174"/>
      <c r="CD50" s="174"/>
      <c r="CE50" s="174"/>
      <c r="CF50" s="174"/>
      <c r="CG50" s="174"/>
      <c r="CH50" s="174"/>
      <c r="CI50" s="174"/>
      <c r="CJ50" s="174"/>
      <c r="CK50" s="174"/>
      <c r="CL50" s="174"/>
      <c r="CM50" s="174"/>
      <c r="CN50" s="174"/>
      <c r="CO50" s="174"/>
      <c r="CP50" s="174"/>
      <c r="CQ50" s="174"/>
      <c r="CR50" s="174"/>
      <c r="CS50" s="174"/>
      <c r="CT50" s="174"/>
      <c r="CU50" s="174"/>
      <c r="CV50" s="174"/>
      <c r="CW50" s="174"/>
      <c r="CX50" s="174"/>
      <c r="CY50" s="174"/>
      <c r="CZ50" s="174"/>
      <c r="DA50" s="174"/>
      <c r="DB50" s="174"/>
      <c r="DC50" s="174"/>
      <c r="DD50" s="174"/>
      <c r="DE50" s="174"/>
      <c r="DF50" s="174"/>
      <c r="DG50" s="174"/>
      <c r="DH50" s="174"/>
      <c r="DI50" s="174"/>
      <c r="DJ50" s="174"/>
      <c r="DK50" s="174"/>
      <c r="DL50" s="174"/>
      <c r="DM50" s="174"/>
      <c r="DN50" s="174"/>
      <c r="DO50" s="174"/>
      <c r="DP50" s="174"/>
      <c r="DQ50" s="174"/>
      <c r="DR50" s="174"/>
      <c r="DS50" s="174"/>
      <c r="DT50" s="174"/>
      <c r="DU50" s="174"/>
      <c r="DV50" s="174"/>
      <c r="DW50" s="174"/>
      <c r="DX50" s="174"/>
      <c r="DY50" s="174"/>
      <c r="DZ50" s="174"/>
      <c r="EA50" s="174"/>
      <c r="EB50" s="174"/>
      <c r="EC50" s="174"/>
      <c r="ED50" s="174"/>
      <c r="EE50" s="174"/>
      <c r="EF50" s="174"/>
      <c r="EG50" s="174"/>
      <c r="EH50" s="174"/>
      <c r="EI50" s="174"/>
      <c r="EJ50" s="174"/>
      <c r="EK50" s="174"/>
      <c r="EL50" s="174"/>
      <c r="EM50" s="174"/>
      <c r="EN50" s="174"/>
      <c r="EO50" s="174"/>
      <c r="EP50" s="174"/>
      <c r="EQ50" s="174"/>
      <c r="ER50" s="174"/>
      <c r="ES50" s="174"/>
      <c r="ET50" s="174"/>
      <c r="EU50" s="174"/>
      <c r="EV50" s="174"/>
      <c r="EW50" s="174"/>
      <c r="EX50" s="174"/>
      <c r="EY50" s="174"/>
      <c r="EZ50" s="174"/>
      <c r="FA50" s="174"/>
      <c r="FB50" s="174"/>
      <c r="FC50" s="174"/>
      <c r="FD50" s="174"/>
      <c r="FE50" s="174"/>
      <c r="FF50" s="174"/>
      <c r="FG50" s="174"/>
      <c r="FH50" s="174"/>
      <c r="FI50" s="174"/>
      <c r="FJ50" s="174"/>
      <c r="FK50" s="174"/>
      <c r="FL50" s="174"/>
      <c r="FM50" s="174"/>
      <c r="FN50" s="174"/>
      <c r="FO50" s="174"/>
      <c r="FP50" s="174"/>
      <c r="FQ50" s="174"/>
      <c r="FR50" s="174"/>
      <c r="FS50" s="174"/>
      <c r="FT50" s="174"/>
      <c r="FU50" s="174"/>
      <c r="FV50" s="174"/>
      <c r="FW50" s="174"/>
      <c r="FX50" s="174"/>
      <c r="FY50" s="174"/>
      <c r="FZ50" s="174"/>
      <c r="GA50" s="174"/>
    </row>
    <row r="51" ht="29.1" customHeight="1" spans="1:183">
      <c r="A51" s="127"/>
      <c r="B51" s="127"/>
      <c r="C51" s="144" t="s">
        <v>431</v>
      </c>
      <c r="D51" s="129">
        <v>0.9</v>
      </c>
      <c r="E51" s="146"/>
      <c r="F51" s="129"/>
      <c r="G51" s="129"/>
      <c r="H51" s="151">
        <f t="shared" si="0"/>
        <v>0.075</v>
      </c>
      <c r="I51" s="162">
        <v>0.825</v>
      </c>
      <c r="J51" s="163">
        <v>0</v>
      </c>
      <c r="K51" s="170" t="s">
        <v>432</v>
      </c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174"/>
      <c r="BH51" s="174"/>
      <c r="BI51" s="174"/>
      <c r="BJ51" s="174"/>
      <c r="BK51" s="174"/>
      <c r="BL51" s="174"/>
      <c r="BM51" s="174"/>
      <c r="BN51" s="174"/>
      <c r="BO51" s="174"/>
      <c r="BP51" s="174"/>
      <c r="BQ51" s="174"/>
      <c r="BR51" s="174"/>
      <c r="BS51" s="174"/>
      <c r="BT51" s="174"/>
      <c r="BU51" s="174"/>
      <c r="BV51" s="174"/>
      <c r="BW51" s="174"/>
      <c r="BX51" s="174"/>
      <c r="BY51" s="174"/>
      <c r="BZ51" s="174"/>
      <c r="CA51" s="174"/>
      <c r="CB51" s="174"/>
      <c r="CC51" s="174"/>
      <c r="CD51" s="174"/>
      <c r="CE51" s="174"/>
      <c r="CF51" s="174"/>
      <c r="CG51" s="174"/>
      <c r="CH51" s="174"/>
      <c r="CI51" s="174"/>
      <c r="CJ51" s="174"/>
      <c r="CK51" s="174"/>
      <c r="CL51" s="174"/>
      <c r="CM51" s="174"/>
      <c r="CN51" s="174"/>
      <c r="CO51" s="174"/>
      <c r="CP51" s="174"/>
      <c r="CQ51" s="174"/>
      <c r="CR51" s="174"/>
      <c r="CS51" s="174"/>
      <c r="CT51" s="174"/>
      <c r="CU51" s="174"/>
      <c r="CV51" s="174"/>
      <c r="CW51" s="174"/>
      <c r="CX51" s="174"/>
      <c r="CY51" s="174"/>
      <c r="CZ51" s="174"/>
      <c r="DA51" s="174"/>
      <c r="DB51" s="174"/>
      <c r="DC51" s="174"/>
      <c r="DD51" s="174"/>
      <c r="DE51" s="174"/>
      <c r="DF51" s="174"/>
      <c r="DG51" s="174"/>
      <c r="DH51" s="174"/>
      <c r="DI51" s="174"/>
      <c r="DJ51" s="174"/>
      <c r="DK51" s="174"/>
      <c r="DL51" s="174"/>
      <c r="DM51" s="174"/>
      <c r="DN51" s="174"/>
      <c r="DO51" s="174"/>
      <c r="DP51" s="174"/>
      <c r="DQ51" s="174"/>
      <c r="DR51" s="174"/>
      <c r="DS51" s="174"/>
      <c r="DT51" s="174"/>
      <c r="DU51" s="174"/>
      <c r="DV51" s="174"/>
      <c r="DW51" s="174"/>
      <c r="DX51" s="174"/>
      <c r="DY51" s="174"/>
      <c r="DZ51" s="174"/>
      <c r="EA51" s="174"/>
      <c r="EB51" s="174"/>
      <c r="EC51" s="174"/>
      <c r="ED51" s="174"/>
      <c r="EE51" s="174"/>
      <c r="EF51" s="174"/>
      <c r="EG51" s="174"/>
      <c r="EH51" s="174"/>
      <c r="EI51" s="174"/>
      <c r="EJ51" s="174"/>
      <c r="EK51" s="174"/>
      <c r="EL51" s="174"/>
      <c r="EM51" s="174"/>
      <c r="EN51" s="174"/>
      <c r="EO51" s="174"/>
      <c r="EP51" s="174"/>
      <c r="EQ51" s="174"/>
      <c r="ER51" s="174"/>
      <c r="ES51" s="174"/>
      <c r="ET51" s="174"/>
      <c r="EU51" s="174"/>
      <c r="EV51" s="174"/>
      <c r="EW51" s="174"/>
      <c r="EX51" s="174"/>
      <c r="EY51" s="174"/>
      <c r="EZ51" s="174"/>
      <c r="FA51" s="174"/>
      <c r="FB51" s="174"/>
      <c r="FC51" s="174"/>
      <c r="FD51" s="174"/>
      <c r="FE51" s="174"/>
      <c r="FF51" s="174"/>
      <c r="FG51" s="174"/>
      <c r="FH51" s="174"/>
      <c r="FI51" s="174"/>
      <c r="FJ51" s="174"/>
      <c r="FK51" s="174"/>
      <c r="FL51" s="174"/>
      <c r="FM51" s="174"/>
      <c r="FN51" s="174"/>
      <c r="FO51" s="174"/>
      <c r="FP51" s="174"/>
      <c r="FQ51" s="174"/>
      <c r="FR51" s="174"/>
      <c r="FS51" s="174"/>
      <c r="FT51" s="174"/>
      <c r="FU51" s="174"/>
      <c r="FV51" s="174"/>
      <c r="FW51" s="174"/>
      <c r="FX51" s="174"/>
      <c r="FY51" s="174"/>
      <c r="FZ51" s="174"/>
      <c r="GA51" s="174"/>
    </row>
    <row r="52" ht="30" customHeight="1" spans="1:183">
      <c r="A52" s="127"/>
      <c r="B52" s="127"/>
      <c r="C52" s="144" t="s">
        <v>433</v>
      </c>
      <c r="D52" s="129">
        <v>0.9</v>
      </c>
      <c r="E52" s="146"/>
      <c r="F52" s="129"/>
      <c r="G52" s="129"/>
      <c r="H52" s="151">
        <f t="shared" si="0"/>
        <v>0.05</v>
      </c>
      <c r="I52" s="162">
        <v>0.85</v>
      </c>
      <c r="J52" s="163">
        <v>0</v>
      </c>
      <c r="K52" s="170" t="s">
        <v>434</v>
      </c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4"/>
      <c r="AT52" s="174"/>
      <c r="AU52" s="174"/>
      <c r="AV52" s="174"/>
      <c r="AW52" s="174"/>
      <c r="AX52" s="174"/>
      <c r="AY52" s="174"/>
      <c r="AZ52" s="174"/>
      <c r="BA52" s="174"/>
      <c r="BB52" s="174"/>
      <c r="BC52" s="174"/>
      <c r="BD52" s="174"/>
      <c r="BE52" s="174"/>
      <c r="BF52" s="174"/>
      <c r="BG52" s="174"/>
      <c r="BH52" s="174"/>
      <c r="BI52" s="174"/>
      <c r="BJ52" s="174"/>
      <c r="BK52" s="174"/>
      <c r="BL52" s="174"/>
      <c r="BM52" s="174"/>
      <c r="BN52" s="174"/>
      <c r="BO52" s="174"/>
      <c r="BP52" s="174"/>
      <c r="BQ52" s="174"/>
      <c r="BR52" s="174"/>
      <c r="BS52" s="174"/>
      <c r="BT52" s="174"/>
      <c r="BU52" s="174"/>
      <c r="BV52" s="174"/>
      <c r="BW52" s="174"/>
      <c r="BX52" s="174"/>
      <c r="BY52" s="174"/>
      <c r="BZ52" s="174"/>
      <c r="CA52" s="174"/>
      <c r="CB52" s="174"/>
      <c r="CC52" s="174"/>
      <c r="CD52" s="174"/>
      <c r="CE52" s="174"/>
      <c r="CF52" s="174"/>
      <c r="CG52" s="174"/>
      <c r="CH52" s="174"/>
      <c r="CI52" s="174"/>
      <c r="CJ52" s="174"/>
      <c r="CK52" s="174"/>
      <c r="CL52" s="174"/>
      <c r="CM52" s="174"/>
      <c r="CN52" s="174"/>
      <c r="CO52" s="174"/>
      <c r="CP52" s="174"/>
      <c r="CQ52" s="174"/>
      <c r="CR52" s="174"/>
      <c r="CS52" s="174"/>
      <c r="CT52" s="174"/>
      <c r="CU52" s="174"/>
      <c r="CV52" s="174"/>
      <c r="CW52" s="174"/>
      <c r="CX52" s="174"/>
      <c r="CY52" s="174"/>
      <c r="CZ52" s="174"/>
      <c r="DA52" s="174"/>
      <c r="DB52" s="174"/>
      <c r="DC52" s="174"/>
      <c r="DD52" s="174"/>
      <c r="DE52" s="174"/>
      <c r="DF52" s="174"/>
      <c r="DG52" s="174"/>
      <c r="DH52" s="174"/>
      <c r="DI52" s="174"/>
      <c r="DJ52" s="174"/>
      <c r="DK52" s="174"/>
      <c r="DL52" s="174"/>
      <c r="DM52" s="174"/>
      <c r="DN52" s="174"/>
      <c r="DO52" s="174"/>
      <c r="DP52" s="174"/>
      <c r="DQ52" s="174"/>
      <c r="DR52" s="174"/>
      <c r="DS52" s="174"/>
      <c r="DT52" s="174"/>
      <c r="DU52" s="174"/>
      <c r="DV52" s="174"/>
      <c r="DW52" s="174"/>
      <c r="DX52" s="174"/>
      <c r="DY52" s="174"/>
      <c r="DZ52" s="174"/>
      <c r="EA52" s="174"/>
      <c r="EB52" s="174"/>
      <c r="EC52" s="174"/>
      <c r="ED52" s="174"/>
      <c r="EE52" s="174"/>
      <c r="EF52" s="174"/>
      <c r="EG52" s="174"/>
      <c r="EH52" s="174"/>
      <c r="EI52" s="174"/>
      <c r="EJ52" s="174"/>
      <c r="EK52" s="174"/>
      <c r="EL52" s="174"/>
      <c r="EM52" s="174"/>
      <c r="EN52" s="174"/>
      <c r="EO52" s="174"/>
      <c r="EP52" s="174"/>
      <c r="EQ52" s="174"/>
      <c r="ER52" s="174"/>
      <c r="ES52" s="174"/>
      <c r="ET52" s="174"/>
      <c r="EU52" s="174"/>
      <c r="EV52" s="174"/>
      <c r="EW52" s="174"/>
      <c r="EX52" s="174"/>
      <c r="EY52" s="174"/>
      <c r="EZ52" s="174"/>
      <c r="FA52" s="174"/>
      <c r="FB52" s="174"/>
      <c r="FC52" s="174"/>
      <c r="FD52" s="174"/>
      <c r="FE52" s="174"/>
      <c r="FF52" s="174"/>
      <c r="FG52" s="174"/>
      <c r="FH52" s="174"/>
      <c r="FI52" s="174"/>
      <c r="FJ52" s="174"/>
      <c r="FK52" s="174"/>
      <c r="FL52" s="174"/>
      <c r="FM52" s="174"/>
      <c r="FN52" s="174"/>
      <c r="FO52" s="174"/>
      <c r="FP52" s="174"/>
      <c r="FQ52" s="174"/>
      <c r="FR52" s="174"/>
      <c r="FS52" s="174"/>
      <c r="FT52" s="174"/>
      <c r="FU52" s="174"/>
      <c r="FV52" s="174"/>
      <c r="FW52" s="174"/>
      <c r="FX52" s="174"/>
      <c r="FY52" s="174"/>
      <c r="FZ52" s="174"/>
      <c r="GA52" s="174"/>
    </row>
    <row r="53" ht="20.1" customHeight="1" spans="1:180">
      <c r="A53" s="127"/>
      <c r="B53" s="127"/>
      <c r="C53" s="128" t="s">
        <v>435</v>
      </c>
      <c r="D53" s="129">
        <v>26000</v>
      </c>
      <c r="E53" s="134"/>
      <c r="F53" s="129"/>
      <c r="G53" s="129"/>
      <c r="H53" s="151">
        <f t="shared" si="0"/>
        <v>0</v>
      </c>
      <c r="I53" s="162">
        <v>26000</v>
      </c>
      <c r="J53" s="163">
        <v>0</v>
      </c>
      <c r="K53" s="170" t="s">
        <v>436</v>
      </c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  <c r="BQ53" s="174"/>
      <c r="BR53" s="174"/>
      <c r="BS53" s="174"/>
      <c r="BT53" s="174"/>
      <c r="BU53" s="174"/>
      <c r="BV53" s="174"/>
      <c r="BW53" s="174"/>
      <c r="BX53" s="174"/>
      <c r="BY53" s="174"/>
      <c r="BZ53" s="174"/>
      <c r="CA53" s="174"/>
      <c r="CB53" s="174"/>
      <c r="CC53" s="174"/>
      <c r="CD53" s="174"/>
      <c r="CE53" s="174"/>
      <c r="CF53" s="174"/>
      <c r="CG53" s="174"/>
      <c r="CH53" s="174"/>
      <c r="CI53" s="174"/>
      <c r="CJ53" s="174"/>
      <c r="CK53" s="174"/>
      <c r="CL53" s="174"/>
      <c r="CM53" s="174"/>
      <c r="CN53" s="174"/>
      <c r="CO53" s="174"/>
      <c r="CP53" s="174"/>
      <c r="CQ53" s="174"/>
      <c r="CR53" s="174"/>
      <c r="CS53" s="174"/>
      <c r="CT53" s="174"/>
      <c r="CU53" s="174"/>
      <c r="CV53" s="174"/>
      <c r="CW53" s="174"/>
      <c r="CX53" s="174"/>
      <c r="CY53" s="174"/>
      <c r="CZ53" s="174"/>
      <c r="DA53" s="174"/>
      <c r="DB53" s="174"/>
      <c r="DC53" s="174"/>
      <c r="DD53" s="174"/>
      <c r="DE53" s="174"/>
      <c r="DF53" s="174"/>
      <c r="DG53" s="174"/>
      <c r="DH53" s="174"/>
      <c r="DI53" s="174"/>
      <c r="DJ53" s="174"/>
      <c r="DK53" s="174"/>
      <c r="DL53" s="174"/>
      <c r="DM53" s="174"/>
      <c r="DN53" s="174"/>
      <c r="DO53" s="174"/>
      <c r="DP53" s="174"/>
      <c r="DQ53" s="174"/>
      <c r="DR53" s="174"/>
      <c r="DS53" s="174"/>
      <c r="DT53" s="174"/>
      <c r="DU53" s="174"/>
      <c r="DV53" s="174"/>
      <c r="DW53" s="174"/>
      <c r="DX53" s="174"/>
      <c r="DY53" s="174"/>
      <c r="DZ53" s="174"/>
      <c r="EA53" s="174"/>
      <c r="EB53" s="174"/>
      <c r="EC53" s="174"/>
      <c r="ED53" s="174"/>
      <c r="EE53" s="174"/>
      <c r="EF53" s="174"/>
      <c r="EG53" s="174"/>
      <c r="EH53" s="174"/>
      <c r="EI53" s="174"/>
      <c r="EJ53" s="174"/>
      <c r="EK53" s="174"/>
      <c r="EL53" s="174"/>
      <c r="EM53" s="174"/>
      <c r="EN53" s="174"/>
      <c r="EO53" s="174"/>
      <c r="EP53" s="174"/>
      <c r="EQ53" s="174"/>
      <c r="ER53" s="174"/>
      <c r="ES53" s="174"/>
      <c r="ET53" s="174"/>
      <c r="EU53" s="174"/>
      <c r="EV53" s="174"/>
      <c r="EW53" s="174"/>
      <c r="EX53" s="174"/>
      <c r="EY53" s="174"/>
      <c r="EZ53" s="174"/>
      <c r="FA53" s="174"/>
      <c r="FB53" s="174"/>
      <c r="FC53" s="174"/>
      <c r="FD53" s="174"/>
      <c r="FE53" s="174"/>
      <c r="FF53" s="174"/>
      <c r="FG53" s="174"/>
      <c r="FH53" s="174"/>
      <c r="FI53" s="174"/>
      <c r="FJ53" s="174"/>
      <c r="FK53" s="174"/>
      <c r="FL53" s="174"/>
      <c r="FM53" s="174"/>
      <c r="FN53" s="174"/>
      <c r="FO53" s="174"/>
      <c r="FP53" s="174"/>
      <c r="FQ53" s="174"/>
      <c r="FR53" s="174"/>
      <c r="FS53" s="174"/>
      <c r="FT53" s="174"/>
      <c r="FU53" s="174"/>
      <c r="FV53" s="174"/>
      <c r="FW53" s="174"/>
      <c r="FX53" s="174"/>
    </row>
    <row r="54" ht="20.1" customHeight="1" spans="1:183">
      <c r="A54" s="127"/>
      <c r="B54" s="127"/>
      <c r="C54" s="128" t="s">
        <v>435</v>
      </c>
      <c r="D54" s="129">
        <v>20001</v>
      </c>
      <c r="E54" s="134"/>
      <c r="F54" s="129"/>
      <c r="G54" s="129"/>
      <c r="H54" s="151">
        <f t="shared" si="0"/>
        <v>0</v>
      </c>
      <c r="I54" s="162">
        <v>20001</v>
      </c>
      <c r="J54" s="163">
        <v>0</v>
      </c>
      <c r="K54" s="170" t="s">
        <v>437</v>
      </c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  <c r="BS54" s="174"/>
      <c r="BT54" s="174"/>
      <c r="BU54" s="174"/>
      <c r="BV54" s="174"/>
      <c r="BW54" s="174"/>
      <c r="BX54" s="174"/>
      <c r="BY54" s="174"/>
      <c r="BZ54" s="174"/>
      <c r="CA54" s="174"/>
      <c r="CB54" s="174"/>
      <c r="CC54" s="174"/>
      <c r="CD54" s="174"/>
      <c r="CE54" s="174"/>
      <c r="CF54" s="174"/>
      <c r="CG54" s="174"/>
      <c r="CH54" s="174"/>
      <c r="CI54" s="174"/>
      <c r="CJ54" s="174"/>
      <c r="CK54" s="174"/>
      <c r="CL54" s="174"/>
      <c r="CM54" s="174"/>
      <c r="CN54" s="174"/>
      <c r="CO54" s="174"/>
      <c r="CP54" s="174"/>
      <c r="CQ54" s="174"/>
      <c r="CR54" s="174"/>
      <c r="CS54" s="174"/>
      <c r="CT54" s="174"/>
      <c r="CU54" s="174"/>
      <c r="CV54" s="174"/>
      <c r="CW54" s="174"/>
      <c r="CX54" s="174"/>
      <c r="CY54" s="174"/>
      <c r="CZ54" s="174"/>
      <c r="DA54" s="174"/>
      <c r="DB54" s="174"/>
      <c r="DC54" s="174"/>
      <c r="DD54" s="174"/>
      <c r="DE54" s="174"/>
      <c r="DF54" s="174"/>
      <c r="DG54" s="174"/>
      <c r="DH54" s="174"/>
      <c r="DI54" s="174"/>
      <c r="DJ54" s="174"/>
      <c r="DK54" s="174"/>
      <c r="DL54" s="174"/>
      <c r="DM54" s="174"/>
      <c r="DN54" s="174"/>
      <c r="DO54" s="174"/>
      <c r="DP54" s="174"/>
      <c r="DQ54" s="174"/>
      <c r="DR54" s="174"/>
      <c r="DS54" s="174"/>
      <c r="DT54" s="174"/>
      <c r="DU54" s="174"/>
      <c r="DV54" s="174"/>
      <c r="DW54" s="174"/>
      <c r="DX54" s="174"/>
      <c r="DY54" s="174"/>
      <c r="DZ54" s="174"/>
      <c r="EA54" s="174"/>
      <c r="EB54" s="174"/>
      <c r="EC54" s="174"/>
      <c r="ED54" s="174"/>
      <c r="EE54" s="174"/>
      <c r="EF54" s="174"/>
      <c r="EG54" s="174"/>
      <c r="EH54" s="174"/>
      <c r="EI54" s="174"/>
      <c r="EJ54" s="174"/>
      <c r="EK54" s="174"/>
      <c r="EL54" s="174"/>
      <c r="EM54" s="174"/>
      <c r="EN54" s="174"/>
      <c r="EO54" s="174"/>
      <c r="EP54" s="174"/>
      <c r="EQ54" s="174"/>
      <c r="ER54" s="174"/>
      <c r="ES54" s="174"/>
      <c r="ET54" s="174"/>
      <c r="EU54" s="174"/>
      <c r="EV54" s="174"/>
      <c r="EW54" s="174"/>
      <c r="EX54" s="174"/>
      <c r="EY54" s="174"/>
      <c r="EZ54" s="174"/>
      <c r="FA54" s="174"/>
      <c r="FB54" s="174"/>
      <c r="FC54" s="174"/>
      <c r="FD54" s="174"/>
      <c r="FE54" s="174"/>
      <c r="FF54" s="174"/>
      <c r="FG54" s="174"/>
      <c r="FH54" s="174"/>
      <c r="FI54" s="174"/>
      <c r="FJ54" s="174"/>
      <c r="FK54" s="174"/>
      <c r="FL54" s="174"/>
      <c r="FM54" s="174"/>
      <c r="FN54" s="174"/>
      <c r="FO54" s="174"/>
      <c r="FP54" s="174"/>
      <c r="FQ54" s="174"/>
      <c r="FR54" s="174"/>
      <c r="FS54" s="174"/>
      <c r="FT54" s="174"/>
      <c r="FU54" s="174"/>
      <c r="FV54" s="174"/>
      <c r="FW54" s="174"/>
      <c r="FX54" s="174"/>
      <c r="FY54" s="174"/>
      <c r="FZ54" s="174"/>
      <c r="GA54" s="174"/>
    </row>
    <row r="55" ht="20.1" customHeight="1" spans="1:183">
      <c r="A55" s="127"/>
      <c r="B55" s="127"/>
      <c r="C55" s="128" t="s">
        <v>435</v>
      </c>
      <c r="D55" s="129">
        <v>5000</v>
      </c>
      <c r="E55" s="134">
        <v>0</v>
      </c>
      <c r="F55" s="129"/>
      <c r="G55" s="129"/>
      <c r="H55" s="151">
        <f t="shared" si="0"/>
        <v>0</v>
      </c>
      <c r="I55" s="162">
        <v>5000</v>
      </c>
      <c r="J55" s="163">
        <v>0</v>
      </c>
      <c r="K55" s="170" t="s">
        <v>438</v>
      </c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  <c r="BQ55" s="174"/>
      <c r="BR55" s="174"/>
      <c r="BS55" s="174"/>
      <c r="BT55" s="174"/>
      <c r="BU55" s="174"/>
      <c r="BV55" s="174"/>
      <c r="BW55" s="174"/>
      <c r="BX55" s="174"/>
      <c r="BY55" s="174"/>
      <c r="BZ55" s="174"/>
      <c r="CA55" s="174"/>
      <c r="CB55" s="174"/>
      <c r="CC55" s="174"/>
      <c r="CD55" s="174"/>
      <c r="CE55" s="174"/>
      <c r="CF55" s="174"/>
      <c r="CG55" s="174"/>
      <c r="CH55" s="174"/>
      <c r="CI55" s="174"/>
      <c r="CJ55" s="174"/>
      <c r="CK55" s="174"/>
      <c r="CL55" s="174"/>
      <c r="CM55" s="174"/>
      <c r="CN55" s="174"/>
      <c r="CO55" s="174"/>
      <c r="CP55" s="174"/>
      <c r="CQ55" s="174"/>
      <c r="CR55" s="174"/>
      <c r="CS55" s="174"/>
      <c r="CT55" s="174"/>
      <c r="CU55" s="174"/>
      <c r="CV55" s="174"/>
      <c r="CW55" s="174"/>
      <c r="CX55" s="174"/>
      <c r="CY55" s="174"/>
      <c r="CZ55" s="174"/>
      <c r="DA55" s="174"/>
      <c r="DB55" s="174"/>
      <c r="DC55" s="174"/>
      <c r="DD55" s="174"/>
      <c r="DE55" s="174"/>
      <c r="DF55" s="174"/>
      <c r="DG55" s="174"/>
      <c r="DH55" s="174"/>
      <c r="DI55" s="174"/>
      <c r="DJ55" s="174"/>
      <c r="DK55" s="174"/>
      <c r="DL55" s="174"/>
      <c r="DM55" s="174"/>
      <c r="DN55" s="174"/>
      <c r="DO55" s="174"/>
      <c r="DP55" s="174"/>
      <c r="DQ55" s="174"/>
      <c r="DR55" s="174"/>
      <c r="DS55" s="174"/>
      <c r="DT55" s="174"/>
      <c r="DU55" s="174"/>
      <c r="DV55" s="174"/>
      <c r="DW55" s="174"/>
      <c r="DX55" s="174"/>
      <c r="DY55" s="174"/>
      <c r="DZ55" s="174"/>
      <c r="EA55" s="174"/>
      <c r="EB55" s="174"/>
      <c r="EC55" s="174"/>
      <c r="ED55" s="174"/>
      <c r="EE55" s="174"/>
      <c r="EF55" s="174"/>
      <c r="EG55" s="174"/>
      <c r="EH55" s="174"/>
      <c r="EI55" s="174"/>
      <c r="EJ55" s="174"/>
      <c r="EK55" s="174"/>
      <c r="EL55" s="174"/>
      <c r="EM55" s="174"/>
      <c r="EN55" s="174"/>
      <c r="EO55" s="174"/>
      <c r="EP55" s="174"/>
      <c r="EQ55" s="174"/>
      <c r="ER55" s="174"/>
      <c r="ES55" s="174"/>
      <c r="ET55" s="174"/>
      <c r="EU55" s="174"/>
      <c r="EV55" s="174"/>
      <c r="EW55" s="174"/>
      <c r="EX55" s="174"/>
      <c r="EY55" s="174"/>
      <c r="EZ55" s="174"/>
      <c r="FA55" s="174"/>
      <c r="FB55" s="174"/>
      <c r="FC55" s="174"/>
      <c r="FD55" s="174"/>
      <c r="FE55" s="174"/>
      <c r="FF55" s="174"/>
      <c r="FG55" s="174"/>
      <c r="FH55" s="174"/>
      <c r="FI55" s="174"/>
      <c r="FJ55" s="174"/>
      <c r="FK55" s="174"/>
      <c r="FL55" s="174"/>
      <c r="FM55" s="174"/>
      <c r="FN55" s="174"/>
      <c r="FO55" s="174"/>
      <c r="FP55" s="174"/>
      <c r="FQ55" s="174"/>
      <c r="FR55" s="174"/>
      <c r="FS55" s="174"/>
      <c r="FT55" s="174"/>
      <c r="FU55" s="174"/>
      <c r="FV55" s="174"/>
      <c r="FW55" s="174"/>
      <c r="FX55" s="174"/>
      <c r="FY55" s="174"/>
      <c r="FZ55" s="174"/>
      <c r="GA55" s="174"/>
    </row>
    <row r="56" ht="20.1" customHeight="1" spans="1:183">
      <c r="A56" s="127"/>
      <c r="B56" s="127"/>
      <c r="C56" s="128" t="s">
        <v>439</v>
      </c>
      <c r="D56" s="136">
        <v>1344</v>
      </c>
      <c r="E56" s="146"/>
      <c r="F56" s="136"/>
      <c r="G56" s="136"/>
      <c r="H56" s="151">
        <f t="shared" si="0"/>
        <v>0</v>
      </c>
      <c r="I56" s="162">
        <v>1344</v>
      </c>
      <c r="J56" s="163">
        <v>0</v>
      </c>
      <c r="K56" s="170" t="s">
        <v>440</v>
      </c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  <c r="BP56" s="174"/>
      <c r="BQ56" s="174"/>
      <c r="BR56" s="174"/>
      <c r="BS56" s="174"/>
      <c r="BT56" s="174"/>
      <c r="BU56" s="174"/>
      <c r="BV56" s="174"/>
      <c r="BW56" s="174"/>
      <c r="BX56" s="174"/>
      <c r="BY56" s="174"/>
      <c r="BZ56" s="174"/>
      <c r="CA56" s="174"/>
      <c r="CB56" s="174"/>
      <c r="CC56" s="174"/>
      <c r="CD56" s="174"/>
      <c r="CE56" s="174"/>
      <c r="CF56" s="174"/>
      <c r="CG56" s="174"/>
      <c r="CH56" s="174"/>
      <c r="CI56" s="174"/>
      <c r="CJ56" s="174"/>
      <c r="CK56" s="174"/>
      <c r="CL56" s="174"/>
      <c r="CM56" s="174"/>
      <c r="CN56" s="174"/>
      <c r="CO56" s="174"/>
      <c r="CP56" s="174"/>
      <c r="CQ56" s="174"/>
      <c r="CR56" s="174"/>
      <c r="CS56" s="174"/>
      <c r="CT56" s="174"/>
      <c r="CU56" s="174"/>
      <c r="CV56" s="174"/>
      <c r="CW56" s="174"/>
      <c r="CX56" s="174"/>
      <c r="CY56" s="174"/>
      <c r="CZ56" s="174"/>
      <c r="DA56" s="174"/>
      <c r="DB56" s="174"/>
      <c r="DC56" s="174"/>
      <c r="DD56" s="174"/>
      <c r="DE56" s="174"/>
      <c r="DF56" s="174"/>
      <c r="DG56" s="174"/>
      <c r="DH56" s="174"/>
      <c r="DI56" s="174"/>
      <c r="DJ56" s="174"/>
      <c r="DK56" s="174"/>
      <c r="DL56" s="174"/>
      <c r="DM56" s="174"/>
      <c r="DN56" s="174"/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174"/>
      <c r="DZ56" s="174"/>
      <c r="EA56" s="174"/>
      <c r="EB56" s="174"/>
      <c r="EC56" s="174"/>
      <c r="ED56" s="174"/>
      <c r="EE56" s="174"/>
      <c r="EF56" s="174"/>
      <c r="EG56" s="174"/>
      <c r="EH56" s="174"/>
      <c r="EI56" s="174"/>
      <c r="EJ56" s="174"/>
      <c r="EK56" s="174"/>
      <c r="EL56" s="174"/>
      <c r="EM56" s="174"/>
      <c r="EN56" s="174"/>
      <c r="EO56" s="174"/>
      <c r="EP56" s="174"/>
      <c r="EQ56" s="174"/>
      <c r="ER56" s="174"/>
      <c r="ES56" s="174"/>
      <c r="ET56" s="174"/>
      <c r="EU56" s="174"/>
      <c r="EV56" s="174"/>
      <c r="EW56" s="174"/>
      <c r="EX56" s="174"/>
      <c r="EY56" s="174"/>
      <c r="EZ56" s="174"/>
      <c r="FA56" s="174"/>
      <c r="FB56" s="174"/>
      <c r="FC56" s="174"/>
      <c r="FD56" s="174"/>
      <c r="FE56" s="174"/>
      <c r="FF56" s="174"/>
      <c r="FG56" s="174"/>
      <c r="FH56" s="174"/>
      <c r="FI56" s="174"/>
      <c r="FJ56" s="174"/>
      <c r="FK56" s="174"/>
      <c r="FL56" s="174"/>
      <c r="FM56" s="174"/>
      <c r="FN56" s="174"/>
      <c r="FO56" s="174"/>
      <c r="FP56" s="174"/>
      <c r="FQ56" s="174"/>
      <c r="FR56" s="174"/>
      <c r="FS56" s="174"/>
      <c r="FT56" s="174"/>
      <c r="FU56" s="174"/>
      <c r="FV56" s="174"/>
      <c r="FW56" s="174"/>
      <c r="FX56" s="174"/>
      <c r="FY56" s="174"/>
      <c r="FZ56" s="174"/>
      <c r="GA56" s="174"/>
    </row>
    <row r="57" ht="20.1" customHeight="1" spans="1:183">
      <c r="A57" s="127"/>
      <c r="B57" s="127"/>
      <c r="C57" s="128" t="s">
        <v>441</v>
      </c>
      <c r="D57" s="136">
        <v>56.1</v>
      </c>
      <c r="E57" s="146"/>
      <c r="F57" s="136"/>
      <c r="G57" s="136"/>
      <c r="H57" s="151">
        <f t="shared" si="0"/>
        <v>14.03</v>
      </c>
      <c r="I57" s="162">
        <v>42.07</v>
      </c>
      <c r="J57" s="163">
        <v>0</v>
      </c>
      <c r="K57" s="170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  <c r="BS57" s="174"/>
      <c r="BT57" s="174"/>
      <c r="BU57" s="174"/>
      <c r="BV57" s="174"/>
      <c r="BW57" s="174"/>
      <c r="BX57" s="174"/>
      <c r="BY57" s="174"/>
      <c r="BZ57" s="174"/>
      <c r="CA57" s="174"/>
      <c r="CB57" s="174"/>
      <c r="CC57" s="174"/>
      <c r="CD57" s="174"/>
      <c r="CE57" s="174"/>
      <c r="CF57" s="174"/>
      <c r="CG57" s="174"/>
      <c r="CH57" s="174"/>
      <c r="CI57" s="174"/>
      <c r="CJ57" s="174"/>
      <c r="CK57" s="174"/>
      <c r="CL57" s="174"/>
      <c r="CM57" s="174"/>
      <c r="CN57" s="174"/>
      <c r="CO57" s="174"/>
      <c r="CP57" s="174"/>
      <c r="CQ57" s="174"/>
      <c r="CR57" s="174"/>
      <c r="CS57" s="174"/>
      <c r="CT57" s="174"/>
      <c r="CU57" s="174"/>
      <c r="CV57" s="174"/>
      <c r="CW57" s="174"/>
      <c r="CX57" s="174"/>
      <c r="CY57" s="174"/>
      <c r="CZ57" s="174"/>
      <c r="DA57" s="174"/>
      <c r="DB57" s="174"/>
      <c r="DC57" s="174"/>
      <c r="DD57" s="174"/>
      <c r="DE57" s="174"/>
      <c r="DF57" s="174"/>
      <c r="DG57" s="174"/>
      <c r="DH57" s="174"/>
      <c r="DI57" s="174"/>
      <c r="DJ57" s="174"/>
      <c r="DK57" s="174"/>
      <c r="DL57" s="174"/>
      <c r="DM57" s="174"/>
      <c r="DN57" s="174"/>
      <c r="DO57" s="174"/>
      <c r="DP57" s="174"/>
      <c r="DQ57" s="174"/>
      <c r="DR57" s="174"/>
      <c r="DS57" s="174"/>
      <c r="DT57" s="174"/>
      <c r="DU57" s="174"/>
      <c r="DV57" s="174"/>
      <c r="DW57" s="174"/>
      <c r="DX57" s="174"/>
      <c r="DY57" s="174"/>
      <c r="DZ57" s="174"/>
      <c r="EA57" s="174"/>
      <c r="EB57" s="174"/>
      <c r="EC57" s="174"/>
      <c r="ED57" s="174"/>
      <c r="EE57" s="174"/>
      <c r="EF57" s="174"/>
      <c r="EG57" s="174"/>
      <c r="EH57" s="174"/>
      <c r="EI57" s="174"/>
      <c r="EJ57" s="174"/>
      <c r="EK57" s="174"/>
      <c r="EL57" s="174"/>
      <c r="EM57" s="174"/>
      <c r="EN57" s="174"/>
      <c r="EO57" s="174"/>
      <c r="EP57" s="174"/>
      <c r="EQ57" s="174"/>
      <c r="ER57" s="174"/>
      <c r="ES57" s="174"/>
      <c r="ET57" s="174"/>
      <c r="EU57" s="174"/>
      <c r="EV57" s="174"/>
      <c r="EW57" s="174"/>
      <c r="EX57" s="174"/>
      <c r="EY57" s="174"/>
      <c r="EZ57" s="174"/>
      <c r="FA57" s="174"/>
      <c r="FB57" s="174"/>
      <c r="FC57" s="174"/>
      <c r="FD57" s="174"/>
      <c r="FE57" s="174"/>
      <c r="FF57" s="174"/>
      <c r="FG57" s="174"/>
      <c r="FH57" s="174"/>
      <c r="FI57" s="174"/>
      <c r="FJ57" s="174"/>
      <c r="FK57" s="174"/>
      <c r="FL57" s="174"/>
      <c r="FM57" s="174"/>
      <c r="FN57" s="174"/>
      <c r="FO57" s="174"/>
      <c r="FP57" s="174"/>
      <c r="FQ57" s="174"/>
      <c r="FR57" s="174"/>
      <c r="FS57" s="174"/>
      <c r="FT57" s="174"/>
      <c r="FU57" s="174"/>
      <c r="FV57" s="174"/>
      <c r="FW57" s="174"/>
      <c r="FX57" s="174"/>
      <c r="FY57" s="174"/>
      <c r="FZ57" s="174"/>
      <c r="GA57" s="174"/>
    </row>
    <row r="58" ht="20.1" customHeight="1" spans="1:183">
      <c r="A58" s="127"/>
      <c r="B58" s="127"/>
      <c r="C58" s="128" t="s">
        <v>442</v>
      </c>
      <c r="D58" s="145">
        <v>122000</v>
      </c>
      <c r="E58" s="146"/>
      <c r="F58" s="145"/>
      <c r="G58" s="145"/>
      <c r="H58" s="151">
        <f t="shared" si="0"/>
        <v>19000</v>
      </c>
      <c r="I58" s="181">
        <v>103000</v>
      </c>
      <c r="J58" s="163">
        <v>0</v>
      </c>
      <c r="K58" s="170" t="s">
        <v>443</v>
      </c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  <c r="BS58" s="174"/>
      <c r="BT58" s="174"/>
      <c r="BU58" s="174"/>
      <c r="BV58" s="174"/>
      <c r="BW58" s="174"/>
      <c r="BX58" s="174"/>
      <c r="BY58" s="174"/>
      <c r="BZ58" s="174"/>
      <c r="CA58" s="174"/>
      <c r="CB58" s="174"/>
      <c r="CC58" s="174"/>
      <c r="CD58" s="174"/>
      <c r="CE58" s="174"/>
      <c r="CF58" s="174"/>
      <c r="CG58" s="174"/>
      <c r="CH58" s="174"/>
      <c r="CI58" s="174"/>
      <c r="CJ58" s="174"/>
      <c r="CK58" s="174"/>
      <c r="CL58" s="174"/>
      <c r="CM58" s="174"/>
      <c r="CN58" s="174"/>
      <c r="CO58" s="174"/>
      <c r="CP58" s="174"/>
      <c r="CQ58" s="174"/>
      <c r="CR58" s="174"/>
      <c r="CS58" s="174"/>
      <c r="CT58" s="174"/>
      <c r="CU58" s="174"/>
      <c r="CV58" s="174"/>
      <c r="CW58" s="174"/>
      <c r="CX58" s="174"/>
      <c r="CY58" s="174"/>
      <c r="CZ58" s="174"/>
      <c r="DA58" s="174"/>
      <c r="DB58" s="174"/>
      <c r="DC58" s="174"/>
      <c r="DD58" s="174"/>
      <c r="DE58" s="174"/>
      <c r="DF58" s="174"/>
      <c r="DG58" s="174"/>
      <c r="DH58" s="174"/>
      <c r="DI58" s="174"/>
      <c r="DJ58" s="174"/>
      <c r="DK58" s="174"/>
      <c r="DL58" s="174"/>
      <c r="DM58" s="174"/>
      <c r="DN58" s="174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174"/>
      <c r="DZ58" s="174"/>
      <c r="EA58" s="174"/>
      <c r="EB58" s="174"/>
      <c r="EC58" s="174"/>
      <c r="ED58" s="174"/>
      <c r="EE58" s="174"/>
      <c r="EF58" s="174"/>
      <c r="EG58" s="174"/>
      <c r="EH58" s="174"/>
      <c r="EI58" s="174"/>
      <c r="EJ58" s="174"/>
      <c r="EK58" s="174"/>
      <c r="EL58" s="174"/>
      <c r="EM58" s="174"/>
      <c r="EN58" s="174"/>
      <c r="EO58" s="174"/>
      <c r="EP58" s="174"/>
      <c r="EQ58" s="174"/>
      <c r="ER58" s="174"/>
      <c r="ES58" s="174"/>
      <c r="ET58" s="174"/>
      <c r="EU58" s="174"/>
      <c r="EV58" s="174"/>
      <c r="EW58" s="174"/>
      <c r="EX58" s="174"/>
      <c r="EY58" s="174"/>
      <c r="EZ58" s="174"/>
      <c r="FA58" s="174"/>
      <c r="FB58" s="174"/>
      <c r="FC58" s="174"/>
      <c r="FD58" s="174"/>
      <c r="FE58" s="174"/>
      <c r="FF58" s="174"/>
      <c r="FG58" s="174"/>
      <c r="FH58" s="174"/>
      <c r="FI58" s="174"/>
      <c r="FJ58" s="174"/>
      <c r="FK58" s="174"/>
      <c r="FL58" s="174"/>
      <c r="FM58" s="174"/>
      <c r="FN58" s="174"/>
      <c r="FO58" s="174"/>
      <c r="FP58" s="174"/>
      <c r="FQ58" s="174"/>
      <c r="FR58" s="174"/>
      <c r="FS58" s="174"/>
      <c r="FT58" s="174"/>
      <c r="FU58" s="174"/>
      <c r="FV58" s="174"/>
      <c r="FW58" s="174"/>
      <c r="FX58" s="174"/>
      <c r="FY58" s="174"/>
      <c r="FZ58" s="174"/>
      <c r="GA58" s="174"/>
    </row>
    <row r="59" ht="20.1" customHeight="1" spans="1:183">
      <c r="A59" s="140"/>
      <c r="B59" s="140"/>
      <c r="C59" s="133" t="s">
        <v>444</v>
      </c>
      <c r="D59" s="146">
        <v>336</v>
      </c>
      <c r="E59" s="146">
        <v>0</v>
      </c>
      <c r="F59" s="146"/>
      <c r="G59" s="146"/>
      <c r="H59" s="151">
        <f t="shared" si="0"/>
        <v>0</v>
      </c>
      <c r="I59" s="162">
        <v>336</v>
      </c>
      <c r="J59" s="163">
        <v>0</v>
      </c>
      <c r="K59" s="175"/>
      <c r="L59" s="182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K59" s="176"/>
      <c r="BL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  <c r="CN59" s="176"/>
      <c r="CO59" s="176"/>
      <c r="CP59" s="176"/>
      <c r="CQ59" s="176"/>
      <c r="CR59" s="176"/>
      <c r="CS59" s="176"/>
      <c r="CT59" s="176"/>
      <c r="CU59" s="176"/>
      <c r="CV59" s="176"/>
      <c r="CW59" s="176"/>
      <c r="CX59" s="176"/>
      <c r="CY59" s="176"/>
      <c r="CZ59" s="176"/>
      <c r="DA59" s="176"/>
      <c r="DB59" s="176"/>
      <c r="DC59" s="176"/>
      <c r="DD59" s="176"/>
      <c r="DE59" s="176"/>
      <c r="DF59" s="176"/>
      <c r="DG59" s="176"/>
      <c r="DH59" s="176"/>
      <c r="DI59" s="176"/>
      <c r="DJ59" s="176"/>
      <c r="DK59" s="176"/>
      <c r="DL59" s="176"/>
      <c r="DM59" s="176"/>
      <c r="DN59" s="176"/>
      <c r="DO59" s="176"/>
      <c r="DP59" s="176"/>
      <c r="DQ59" s="176"/>
      <c r="DR59" s="176"/>
      <c r="DS59" s="176"/>
      <c r="DT59" s="176"/>
      <c r="DU59" s="176"/>
      <c r="DV59" s="176"/>
      <c r="DW59" s="176"/>
      <c r="DX59" s="176"/>
      <c r="DY59" s="176"/>
      <c r="DZ59" s="176"/>
      <c r="EA59" s="176"/>
      <c r="EB59" s="176"/>
      <c r="EC59" s="176"/>
      <c r="ED59" s="176"/>
      <c r="EE59" s="176"/>
      <c r="EF59" s="176"/>
      <c r="EG59" s="176"/>
      <c r="EH59" s="176"/>
      <c r="EI59" s="176"/>
      <c r="EJ59" s="176"/>
      <c r="EK59" s="176"/>
      <c r="EL59" s="176"/>
      <c r="EM59" s="176"/>
      <c r="EN59" s="176"/>
      <c r="EO59" s="176"/>
      <c r="EP59" s="176"/>
      <c r="EQ59" s="176"/>
      <c r="ER59" s="176"/>
      <c r="ES59" s="176"/>
      <c r="ET59" s="176"/>
      <c r="EU59" s="176"/>
      <c r="EV59" s="176"/>
      <c r="EW59" s="176"/>
      <c r="EX59" s="176"/>
      <c r="EY59" s="176"/>
      <c r="EZ59" s="176"/>
      <c r="FA59" s="176"/>
      <c r="FB59" s="176"/>
      <c r="FC59" s="176"/>
      <c r="FD59" s="176"/>
      <c r="FE59" s="176"/>
      <c r="FF59" s="176"/>
      <c r="FG59" s="176"/>
      <c r="FH59" s="176"/>
      <c r="FI59" s="176"/>
      <c r="FJ59" s="176"/>
      <c r="FK59" s="176"/>
      <c r="FL59" s="176"/>
      <c r="FM59" s="176"/>
      <c r="FN59" s="176"/>
      <c r="FO59" s="176"/>
      <c r="FP59" s="176"/>
      <c r="FQ59" s="176"/>
      <c r="FR59" s="176"/>
      <c r="FS59" s="176"/>
      <c r="FT59" s="176"/>
      <c r="FU59" s="176"/>
      <c r="FV59" s="176"/>
      <c r="FW59" s="176"/>
      <c r="FX59" s="176"/>
      <c r="FY59" s="176"/>
      <c r="FZ59" s="176"/>
      <c r="GA59" s="176"/>
    </row>
    <row r="60" ht="27" customHeight="1" spans="1:183">
      <c r="A60" s="127"/>
      <c r="B60" s="135" t="s">
        <v>445</v>
      </c>
      <c r="C60" s="128" t="s">
        <v>446</v>
      </c>
      <c r="D60" s="136">
        <v>22.15</v>
      </c>
      <c r="E60" s="146"/>
      <c r="F60" s="136"/>
      <c r="G60" s="136">
        <v>6</v>
      </c>
      <c r="H60" s="151">
        <f t="shared" si="0"/>
        <v>27.625</v>
      </c>
      <c r="I60" s="162">
        <v>0.525</v>
      </c>
      <c r="J60" s="163">
        <v>0</v>
      </c>
      <c r="K60" s="183" t="s">
        <v>447</v>
      </c>
      <c r="L60" s="18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  <c r="BP60" s="174"/>
      <c r="BQ60" s="174"/>
      <c r="BR60" s="174"/>
      <c r="BS60" s="174"/>
      <c r="BT60" s="174"/>
      <c r="BU60" s="174"/>
      <c r="BV60" s="174"/>
      <c r="BW60" s="174"/>
      <c r="BX60" s="174"/>
      <c r="BY60" s="174"/>
      <c r="BZ60" s="174"/>
      <c r="CA60" s="174"/>
      <c r="CB60" s="174"/>
      <c r="CC60" s="174"/>
      <c r="CD60" s="174"/>
      <c r="CE60" s="174"/>
      <c r="CF60" s="174"/>
      <c r="CG60" s="174"/>
      <c r="CH60" s="174"/>
      <c r="CI60" s="174"/>
      <c r="CJ60" s="174"/>
      <c r="CK60" s="174"/>
      <c r="CL60" s="174"/>
      <c r="CM60" s="174"/>
      <c r="CN60" s="174"/>
      <c r="CO60" s="174"/>
      <c r="CP60" s="174"/>
      <c r="CQ60" s="174"/>
      <c r="CR60" s="174"/>
      <c r="CS60" s="174"/>
      <c r="CT60" s="174"/>
      <c r="CU60" s="174"/>
      <c r="CV60" s="174"/>
      <c r="CW60" s="174"/>
      <c r="CX60" s="174"/>
      <c r="CY60" s="174"/>
      <c r="CZ60" s="174"/>
      <c r="DA60" s="174"/>
      <c r="DB60" s="174"/>
      <c r="DC60" s="174"/>
      <c r="DD60" s="174"/>
      <c r="DE60" s="174"/>
      <c r="DF60" s="174"/>
      <c r="DG60" s="174"/>
      <c r="DH60" s="174"/>
      <c r="DI60" s="174"/>
      <c r="DJ60" s="174"/>
      <c r="DK60" s="174"/>
      <c r="DL60" s="174"/>
      <c r="DM60" s="174"/>
      <c r="DN60" s="174"/>
      <c r="DO60" s="174"/>
      <c r="DP60" s="174"/>
      <c r="DQ60" s="174"/>
      <c r="DR60" s="174"/>
      <c r="DS60" s="174"/>
      <c r="DT60" s="174"/>
      <c r="DU60" s="174"/>
      <c r="DV60" s="174"/>
      <c r="DW60" s="174"/>
      <c r="DX60" s="174"/>
      <c r="DY60" s="174"/>
      <c r="DZ60" s="174"/>
      <c r="EA60" s="174"/>
      <c r="EB60" s="174"/>
      <c r="EC60" s="174"/>
      <c r="ED60" s="174"/>
      <c r="EE60" s="174"/>
      <c r="EF60" s="174"/>
      <c r="EG60" s="174"/>
      <c r="EH60" s="174"/>
      <c r="EI60" s="174"/>
      <c r="EJ60" s="174"/>
      <c r="EK60" s="174"/>
      <c r="EL60" s="174"/>
      <c r="EM60" s="174"/>
      <c r="EN60" s="174"/>
      <c r="EO60" s="174"/>
      <c r="EP60" s="174"/>
      <c r="EQ60" s="174"/>
      <c r="ER60" s="174"/>
      <c r="ES60" s="174"/>
      <c r="ET60" s="174"/>
      <c r="EU60" s="174"/>
      <c r="EV60" s="174"/>
      <c r="EW60" s="174"/>
      <c r="EX60" s="174"/>
      <c r="EY60" s="174"/>
      <c r="EZ60" s="174"/>
      <c r="FA60" s="174"/>
      <c r="FB60" s="174"/>
      <c r="FC60" s="174"/>
      <c r="FD60" s="174"/>
      <c r="FE60" s="174"/>
      <c r="FF60" s="174"/>
      <c r="FG60" s="174"/>
      <c r="FH60" s="174"/>
      <c r="FI60" s="174"/>
      <c r="FJ60" s="174"/>
      <c r="FK60" s="174"/>
      <c r="FL60" s="174"/>
      <c r="FM60" s="174"/>
      <c r="FN60" s="174"/>
      <c r="FO60" s="174"/>
      <c r="FP60" s="174"/>
      <c r="FQ60" s="174"/>
      <c r="FR60" s="174"/>
      <c r="FS60" s="174"/>
      <c r="FT60" s="174"/>
      <c r="FU60" s="174"/>
      <c r="FV60" s="174"/>
      <c r="FW60" s="174"/>
      <c r="FX60" s="174"/>
      <c r="FY60" s="174"/>
      <c r="FZ60" s="174"/>
      <c r="GA60" s="174"/>
    </row>
    <row r="61" ht="20.1" customHeight="1" spans="1:183">
      <c r="A61" s="127"/>
      <c r="B61" s="135"/>
      <c r="C61" s="128" t="s">
        <v>448</v>
      </c>
      <c r="D61" s="136">
        <v>4</v>
      </c>
      <c r="E61" s="146"/>
      <c r="F61" s="136"/>
      <c r="G61" s="153">
        <v>-2</v>
      </c>
      <c r="H61" s="151">
        <f t="shared" si="0"/>
        <v>0</v>
      </c>
      <c r="I61" s="162">
        <v>2</v>
      </c>
      <c r="J61" s="163">
        <v>0</v>
      </c>
      <c r="K61" s="170" t="s">
        <v>449</v>
      </c>
      <c r="L61" s="18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  <c r="AR61" s="174"/>
      <c r="AS61" s="174"/>
      <c r="AT61" s="174"/>
      <c r="AU61" s="174"/>
      <c r="AV61" s="174"/>
      <c r="AW61" s="174"/>
      <c r="AX61" s="174"/>
      <c r="AY61" s="174"/>
      <c r="AZ61" s="174"/>
      <c r="BA61" s="174"/>
      <c r="BB61" s="174"/>
      <c r="BC61" s="174"/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74"/>
      <c r="BP61" s="174"/>
      <c r="BQ61" s="174"/>
      <c r="BR61" s="174"/>
      <c r="BS61" s="174"/>
      <c r="BT61" s="174"/>
      <c r="BU61" s="174"/>
      <c r="BV61" s="174"/>
      <c r="BW61" s="174"/>
      <c r="BX61" s="174"/>
      <c r="BY61" s="174"/>
      <c r="BZ61" s="174"/>
      <c r="CA61" s="174"/>
      <c r="CB61" s="174"/>
      <c r="CC61" s="174"/>
      <c r="CD61" s="174"/>
      <c r="CE61" s="174"/>
      <c r="CF61" s="174"/>
      <c r="CG61" s="174"/>
      <c r="CH61" s="174"/>
      <c r="CI61" s="174"/>
      <c r="CJ61" s="174"/>
      <c r="CK61" s="174"/>
      <c r="CL61" s="174"/>
      <c r="CM61" s="174"/>
      <c r="CN61" s="174"/>
      <c r="CO61" s="174"/>
      <c r="CP61" s="174"/>
      <c r="CQ61" s="174"/>
      <c r="CR61" s="174"/>
      <c r="CS61" s="174"/>
      <c r="CT61" s="174"/>
      <c r="CU61" s="174"/>
      <c r="CV61" s="174"/>
      <c r="CW61" s="174"/>
      <c r="CX61" s="174"/>
      <c r="CY61" s="174"/>
      <c r="CZ61" s="174"/>
      <c r="DA61" s="174"/>
      <c r="DB61" s="174"/>
      <c r="DC61" s="174"/>
      <c r="DD61" s="174"/>
      <c r="DE61" s="174"/>
      <c r="DF61" s="174"/>
      <c r="DG61" s="174"/>
      <c r="DH61" s="174"/>
      <c r="DI61" s="174"/>
      <c r="DJ61" s="174"/>
      <c r="DK61" s="174"/>
      <c r="DL61" s="174"/>
      <c r="DM61" s="174"/>
      <c r="DN61" s="174"/>
      <c r="DO61" s="174"/>
      <c r="DP61" s="174"/>
      <c r="DQ61" s="174"/>
      <c r="DR61" s="174"/>
      <c r="DS61" s="174"/>
      <c r="DT61" s="174"/>
      <c r="DU61" s="174"/>
      <c r="DV61" s="174"/>
      <c r="DW61" s="174"/>
      <c r="DX61" s="174"/>
      <c r="DY61" s="174"/>
      <c r="DZ61" s="174"/>
      <c r="EA61" s="174"/>
      <c r="EB61" s="174"/>
      <c r="EC61" s="174"/>
      <c r="ED61" s="174"/>
      <c r="EE61" s="174"/>
      <c r="EF61" s="174"/>
      <c r="EG61" s="174"/>
      <c r="EH61" s="174"/>
      <c r="EI61" s="174"/>
      <c r="EJ61" s="174"/>
      <c r="EK61" s="174"/>
      <c r="EL61" s="174"/>
      <c r="EM61" s="174"/>
      <c r="EN61" s="174"/>
      <c r="EO61" s="174"/>
      <c r="EP61" s="174"/>
      <c r="EQ61" s="174"/>
      <c r="ER61" s="174"/>
      <c r="ES61" s="174"/>
      <c r="ET61" s="174"/>
      <c r="EU61" s="174"/>
      <c r="EV61" s="174"/>
      <c r="EW61" s="174"/>
      <c r="EX61" s="174"/>
      <c r="EY61" s="174"/>
      <c r="EZ61" s="174"/>
      <c r="FA61" s="174"/>
      <c r="FB61" s="174"/>
      <c r="FC61" s="174"/>
      <c r="FD61" s="174"/>
      <c r="FE61" s="174"/>
      <c r="FF61" s="174"/>
      <c r="FG61" s="174"/>
      <c r="FH61" s="174"/>
      <c r="FI61" s="174"/>
      <c r="FJ61" s="174"/>
      <c r="FK61" s="174"/>
      <c r="FL61" s="174"/>
      <c r="FM61" s="174"/>
      <c r="FN61" s="174"/>
      <c r="FO61" s="174"/>
      <c r="FP61" s="174"/>
      <c r="FQ61" s="174"/>
      <c r="FR61" s="174"/>
      <c r="FS61" s="174"/>
      <c r="FT61" s="174"/>
      <c r="FU61" s="174"/>
      <c r="FV61" s="174"/>
      <c r="FW61" s="174"/>
      <c r="FX61" s="174"/>
      <c r="FY61" s="174"/>
      <c r="FZ61" s="174"/>
      <c r="GA61" s="174"/>
    </row>
    <row r="62" ht="20.1" customHeight="1" spans="1:183">
      <c r="A62" s="127"/>
      <c r="B62" s="135"/>
      <c r="C62" s="137" t="s">
        <v>450</v>
      </c>
      <c r="D62" s="136">
        <v>26.92</v>
      </c>
      <c r="E62" s="146"/>
      <c r="F62" s="136"/>
      <c r="G62" s="146">
        <v>78.426</v>
      </c>
      <c r="H62" s="151">
        <f t="shared" si="0"/>
        <v>82.606</v>
      </c>
      <c r="I62" s="162">
        <v>22.74</v>
      </c>
      <c r="J62" s="163">
        <v>0</v>
      </c>
      <c r="K62" s="170" t="s">
        <v>451</v>
      </c>
      <c r="L62" s="18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  <c r="AW62" s="174"/>
      <c r="AX62" s="174"/>
      <c r="AY62" s="174"/>
      <c r="AZ62" s="174"/>
      <c r="BA62" s="174"/>
      <c r="BB62" s="174"/>
      <c r="BC62" s="174"/>
      <c r="BD62" s="174"/>
      <c r="BE62" s="174"/>
      <c r="BF62" s="174"/>
      <c r="BG62" s="174"/>
      <c r="BH62" s="174"/>
      <c r="BI62" s="174"/>
      <c r="BJ62" s="174"/>
      <c r="BK62" s="174"/>
      <c r="BL62" s="174"/>
      <c r="BM62" s="174"/>
      <c r="BN62" s="174"/>
      <c r="BO62" s="174"/>
      <c r="BP62" s="174"/>
      <c r="BQ62" s="174"/>
      <c r="BR62" s="174"/>
      <c r="BS62" s="174"/>
      <c r="BT62" s="174"/>
      <c r="BU62" s="174"/>
      <c r="BV62" s="174"/>
      <c r="BW62" s="174"/>
      <c r="BX62" s="174"/>
      <c r="BY62" s="174"/>
      <c r="BZ62" s="174"/>
      <c r="CA62" s="174"/>
      <c r="CB62" s="174"/>
      <c r="CC62" s="174"/>
      <c r="CD62" s="174"/>
      <c r="CE62" s="174"/>
      <c r="CF62" s="174"/>
      <c r="CG62" s="174"/>
      <c r="CH62" s="174"/>
      <c r="CI62" s="174"/>
      <c r="CJ62" s="174"/>
      <c r="CK62" s="174"/>
      <c r="CL62" s="174"/>
      <c r="CM62" s="174"/>
      <c r="CN62" s="174"/>
      <c r="CO62" s="174"/>
      <c r="CP62" s="174"/>
      <c r="CQ62" s="174"/>
      <c r="CR62" s="174"/>
      <c r="CS62" s="174"/>
      <c r="CT62" s="174"/>
      <c r="CU62" s="174"/>
      <c r="CV62" s="174"/>
      <c r="CW62" s="174"/>
      <c r="CX62" s="174"/>
      <c r="CY62" s="174"/>
      <c r="CZ62" s="174"/>
      <c r="DA62" s="174"/>
      <c r="DB62" s="174"/>
      <c r="DC62" s="174"/>
      <c r="DD62" s="174"/>
      <c r="DE62" s="174"/>
      <c r="DF62" s="174"/>
      <c r="DG62" s="174"/>
      <c r="DH62" s="174"/>
      <c r="DI62" s="174"/>
      <c r="DJ62" s="174"/>
      <c r="DK62" s="174"/>
      <c r="DL62" s="174"/>
      <c r="DM62" s="174"/>
      <c r="DN62" s="174"/>
      <c r="DO62" s="174"/>
      <c r="DP62" s="174"/>
      <c r="DQ62" s="174"/>
      <c r="DR62" s="174"/>
      <c r="DS62" s="174"/>
      <c r="DT62" s="174"/>
      <c r="DU62" s="174"/>
      <c r="DV62" s="174"/>
      <c r="DW62" s="174"/>
      <c r="DX62" s="174"/>
      <c r="DY62" s="174"/>
      <c r="DZ62" s="174"/>
      <c r="EA62" s="174"/>
      <c r="EB62" s="174"/>
      <c r="EC62" s="174"/>
      <c r="ED62" s="174"/>
      <c r="EE62" s="174"/>
      <c r="EF62" s="174"/>
      <c r="EG62" s="174"/>
      <c r="EH62" s="174"/>
      <c r="EI62" s="174"/>
      <c r="EJ62" s="174"/>
      <c r="EK62" s="174"/>
      <c r="EL62" s="174"/>
      <c r="EM62" s="174"/>
      <c r="EN62" s="174"/>
      <c r="EO62" s="174"/>
      <c r="EP62" s="174"/>
      <c r="EQ62" s="174"/>
      <c r="ER62" s="174"/>
      <c r="ES62" s="174"/>
      <c r="ET62" s="174"/>
      <c r="EU62" s="174"/>
      <c r="EV62" s="174"/>
      <c r="EW62" s="174"/>
      <c r="EX62" s="174"/>
      <c r="EY62" s="174"/>
      <c r="EZ62" s="174"/>
      <c r="FA62" s="174"/>
      <c r="FB62" s="174"/>
      <c r="FC62" s="174"/>
      <c r="FD62" s="174"/>
      <c r="FE62" s="174"/>
      <c r="FF62" s="174"/>
      <c r="FG62" s="174"/>
      <c r="FH62" s="174"/>
      <c r="FI62" s="174"/>
      <c r="FJ62" s="174"/>
      <c r="FK62" s="174"/>
      <c r="FL62" s="174"/>
      <c r="FM62" s="174"/>
      <c r="FN62" s="174"/>
      <c r="FO62" s="174"/>
      <c r="FP62" s="174"/>
      <c r="FQ62" s="174"/>
      <c r="FR62" s="174"/>
      <c r="FS62" s="174"/>
      <c r="FT62" s="174"/>
      <c r="FU62" s="174"/>
      <c r="FV62" s="174"/>
      <c r="FW62" s="174"/>
      <c r="FX62" s="174"/>
      <c r="FY62" s="174"/>
      <c r="FZ62" s="174"/>
      <c r="GA62" s="174"/>
    </row>
    <row r="63" ht="20.1" customHeight="1" spans="1:183">
      <c r="A63" s="127"/>
      <c r="B63" s="135"/>
      <c r="C63" s="128" t="s">
        <v>452</v>
      </c>
      <c r="D63" s="136">
        <v>3</v>
      </c>
      <c r="E63" s="146"/>
      <c r="F63" s="136"/>
      <c r="G63" s="136"/>
      <c r="H63" s="151">
        <f t="shared" si="0"/>
        <v>0</v>
      </c>
      <c r="I63" s="162">
        <v>3</v>
      </c>
      <c r="J63" s="163">
        <v>0</v>
      </c>
      <c r="K63" s="185" t="s">
        <v>453</v>
      </c>
      <c r="L63" s="18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  <c r="AA63" s="174"/>
      <c r="AB63" s="174"/>
      <c r="AC63" s="174"/>
      <c r="AD63" s="174"/>
      <c r="AE63" s="174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74"/>
      <c r="AW63" s="174"/>
      <c r="AX63" s="174"/>
      <c r="AY63" s="174"/>
      <c r="AZ63" s="174"/>
      <c r="BA63" s="174"/>
      <c r="BB63" s="174"/>
      <c r="BC63" s="174"/>
      <c r="BD63" s="174"/>
      <c r="BE63" s="174"/>
      <c r="BF63" s="174"/>
      <c r="BG63" s="174"/>
      <c r="BH63" s="174"/>
      <c r="BI63" s="174"/>
      <c r="BJ63" s="174"/>
      <c r="BK63" s="174"/>
      <c r="BL63" s="174"/>
      <c r="BM63" s="174"/>
      <c r="BN63" s="174"/>
      <c r="BO63" s="174"/>
      <c r="BP63" s="174"/>
      <c r="BQ63" s="174"/>
      <c r="BR63" s="174"/>
      <c r="BS63" s="174"/>
      <c r="BT63" s="174"/>
      <c r="BU63" s="174"/>
      <c r="BV63" s="174"/>
      <c r="BW63" s="174"/>
      <c r="BX63" s="174"/>
      <c r="BY63" s="174"/>
      <c r="BZ63" s="174"/>
      <c r="CA63" s="174"/>
      <c r="CB63" s="174"/>
      <c r="CC63" s="174"/>
      <c r="CD63" s="174"/>
      <c r="CE63" s="174"/>
      <c r="CF63" s="174"/>
      <c r="CG63" s="174"/>
      <c r="CH63" s="174"/>
      <c r="CI63" s="174"/>
      <c r="CJ63" s="174"/>
      <c r="CK63" s="174"/>
      <c r="CL63" s="174"/>
      <c r="CM63" s="174"/>
      <c r="CN63" s="174"/>
      <c r="CO63" s="174"/>
      <c r="CP63" s="174"/>
      <c r="CQ63" s="174"/>
      <c r="CR63" s="174"/>
      <c r="CS63" s="174"/>
      <c r="CT63" s="174"/>
      <c r="CU63" s="174"/>
      <c r="CV63" s="174"/>
      <c r="CW63" s="174"/>
      <c r="CX63" s="174"/>
      <c r="CY63" s="174"/>
      <c r="CZ63" s="174"/>
      <c r="DA63" s="174"/>
      <c r="DB63" s="174"/>
      <c r="DC63" s="174"/>
      <c r="DD63" s="174"/>
      <c r="DE63" s="174"/>
      <c r="DF63" s="174"/>
      <c r="DG63" s="174"/>
      <c r="DH63" s="174"/>
      <c r="DI63" s="174"/>
      <c r="DJ63" s="174"/>
      <c r="DK63" s="174"/>
      <c r="DL63" s="174"/>
      <c r="DM63" s="174"/>
      <c r="DN63" s="174"/>
      <c r="DO63" s="174"/>
      <c r="DP63" s="174"/>
      <c r="DQ63" s="174"/>
      <c r="DR63" s="174"/>
      <c r="DS63" s="174"/>
      <c r="DT63" s="174"/>
      <c r="DU63" s="174"/>
      <c r="DV63" s="174"/>
      <c r="DW63" s="174"/>
      <c r="DX63" s="174"/>
      <c r="DY63" s="174"/>
      <c r="DZ63" s="174"/>
      <c r="EA63" s="174"/>
      <c r="EB63" s="174"/>
      <c r="EC63" s="174"/>
      <c r="ED63" s="174"/>
      <c r="EE63" s="174"/>
      <c r="EF63" s="174"/>
      <c r="EG63" s="174"/>
      <c r="EH63" s="174"/>
      <c r="EI63" s="174"/>
      <c r="EJ63" s="174"/>
      <c r="EK63" s="174"/>
      <c r="EL63" s="174"/>
      <c r="EM63" s="174"/>
      <c r="EN63" s="174"/>
      <c r="EO63" s="174"/>
      <c r="EP63" s="174"/>
      <c r="EQ63" s="174"/>
      <c r="ER63" s="174"/>
      <c r="ES63" s="174"/>
      <c r="ET63" s="174"/>
      <c r="EU63" s="174"/>
      <c r="EV63" s="174"/>
      <c r="EW63" s="174"/>
      <c r="EX63" s="174"/>
      <c r="EY63" s="174"/>
      <c r="EZ63" s="174"/>
      <c r="FA63" s="174"/>
      <c r="FB63" s="174"/>
      <c r="FC63" s="174"/>
      <c r="FD63" s="174"/>
      <c r="FE63" s="174"/>
      <c r="FF63" s="174"/>
      <c r="FG63" s="174"/>
      <c r="FH63" s="174"/>
      <c r="FI63" s="174"/>
      <c r="FJ63" s="174"/>
      <c r="FK63" s="174"/>
      <c r="FL63" s="174"/>
      <c r="FM63" s="174"/>
      <c r="FN63" s="174"/>
      <c r="FO63" s="174"/>
      <c r="FP63" s="174"/>
      <c r="FQ63" s="174"/>
      <c r="FR63" s="174"/>
      <c r="FS63" s="174"/>
      <c r="FT63" s="174"/>
      <c r="FU63" s="174"/>
      <c r="FV63" s="174"/>
      <c r="FW63" s="174"/>
      <c r="FX63" s="174"/>
      <c r="FY63" s="174"/>
      <c r="FZ63" s="174"/>
      <c r="GA63" s="174"/>
    </row>
    <row r="64" ht="20.1" customHeight="1" spans="1:183">
      <c r="A64" s="127"/>
      <c r="B64" s="135"/>
      <c r="C64" s="128" t="s">
        <v>454</v>
      </c>
      <c r="D64" s="136">
        <v>0</v>
      </c>
      <c r="E64" s="146">
        <v>2160</v>
      </c>
      <c r="F64" s="136"/>
      <c r="G64" s="136"/>
      <c r="H64" s="151">
        <f t="shared" si="0"/>
        <v>1342.5</v>
      </c>
      <c r="I64" s="162">
        <v>817.5</v>
      </c>
      <c r="J64" s="163"/>
      <c r="K64" s="185" t="s">
        <v>455</v>
      </c>
      <c r="L64" s="18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174"/>
      <c r="BB64" s="174"/>
      <c r="BC64" s="174"/>
      <c r="BD64" s="174"/>
      <c r="BE64" s="174"/>
      <c r="BF64" s="174"/>
      <c r="BG64" s="174"/>
      <c r="BH64" s="174"/>
      <c r="BI64" s="174"/>
      <c r="BJ64" s="174"/>
      <c r="BK64" s="174"/>
      <c r="BL64" s="174"/>
      <c r="BM64" s="174"/>
      <c r="BN64" s="174"/>
      <c r="BO64" s="174"/>
      <c r="BP64" s="174"/>
      <c r="BQ64" s="174"/>
      <c r="BR64" s="174"/>
      <c r="BS64" s="174"/>
      <c r="BT64" s="174"/>
      <c r="BU64" s="174"/>
      <c r="BV64" s="174"/>
      <c r="BW64" s="174"/>
      <c r="BX64" s="174"/>
      <c r="BY64" s="174"/>
      <c r="BZ64" s="174"/>
      <c r="CA64" s="174"/>
      <c r="CB64" s="174"/>
      <c r="CC64" s="174"/>
      <c r="CD64" s="174"/>
      <c r="CE64" s="174"/>
      <c r="CF64" s="174"/>
      <c r="CG64" s="174"/>
      <c r="CH64" s="174"/>
      <c r="CI64" s="174"/>
      <c r="CJ64" s="174"/>
      <c r="CK64" s="174"/>
      <c r="CL64" s="174"/>
      <c r="CM64" s="174"/>
      <c r="CN64" s="174"/>
      <c r="CO64" s="174"/>
      <c r="CP64" s="174"/>
      <c r="CQ64" s="174"/>
      <c r="CR64" s="174"/>
      <c r="CS64" s="174"/>
      <c r="CT64" s="174"/>
      <c r="CU64" s="174"/>
      <c r="CV64" s="174"/>
      <c r="CW64" s="174"/>
      <c r="CX64" s="174"/>
      <c r="CY64" s="174"/>
      <c r="CZ64" s="174"/>
      <c r="DA64" s="174"/>
      <c r="DB64" s="174"/>
      <c r="DC64" s="174"/>
      <c r="DD64" s="174"/>
      <c r="DE64" s="174"/>
      <c r="DF64" s="174"/>
      <c r="DG64" s="174"/>
      <c r="DH64" s="174"/>
      <c r="DI64" s="174"/>
      <c r="DJ64" s="174"/>
      <c r="DK64" s="174"/>
      <c r="DL64" s="174"/>
      <c r="DM64" s="174"/>
      <c r="DN64" s="174"/>
      <c r="DO64" s="174"/>
      <c r="DP64" s="174"/>
      <c r="DQ64" s="174"/>
      <c r="DR64" s="174"/>
      <c r="DS64" s="174"/>
      <c r="DT64" s="174"/>
      <c r="DU64" s="174"/>
      <c r="DV64" s="174"/>
      <c r="DW64" s="174"/>
      <c r="DX64" s="174"/>
      <c r="DY64" s="174"/>
      <c r="DZ64" s="174"/>
      <c r="EA64" s="174"/>
      <c r="EB64" s="174"/>
      <c r="EC64" s="174"/>
      <c r="ED64" s="174"/>
      <c r="EE64" s="174"/>
      <c r="EF64" s="174"/>
      <c r="EG64" s="174"/>
      <c r="EH64" s="174"/>
      <c r="EI64" s="174"/>
      <c r="EJ64" s="174"/>
      <c r="EK64" s="174"/>
      <c r="EL64" s="174"/>
      <c r="EM64" s="174"/>
      <c r="EN64" s="174"/>
      <c r="EO64" s="174"/>
      <c r="EP64" s="174"/>
      <c r="EQ64" s="174"/>
      <c r="ER64" s="174"/>
      <c r="ES64" s="174"/>
      <c r="ET64" s="174"/>
      <c r="EU64" s="174"/>
      <c r="EV64" s="174"/>
      <c r="EW64" s="174"/>
      <c r="EX64" s="174"/>
      <c r="EY64" s="174"/>
      <c r="EZ64" s="174"/>
      <c r="FA64" s="174"/>
      <c r="FB64" s="174"/>
      <c r="FC64" s="174"/>
      <c r="FD64" s="174"/>
      <c r="FE64" s="174"/>
      <c r="FF64" s="174"/>
      <c r="FG64" s="174"/>
      <c r="FH64" s="174"/>
      <c r="FI64" s="174"/>
      <c r="FJ64" s="174"/>
      <c r="FK64" s="174"/>
      <c r="FL64" s="174"/>
      <c r="FM64" s="174"/>
      <c r="FN64" s="174"/>
      <c r="FO64" s="174"/>
      <c r="FP64" s="174"/>
      <c r="FQ64" s="174"/>
      <c r="FR64" s="174"/>
      <c r="FS64" s="174"/>
      <c r="FT64" s="174"/>
      <c r="FU64" s="174"/>
      <c r="FV64" s="174"/>
      <c r="FW64" s="174"/>
      <c r="FX64" s="174"/>
      <c r="FY64" s="174"/>
      <c r="FZ64" s="174"/>
      <c r="GA64" s="174"/>
    </row>
    <row r="65" ht="20.1" customHeight="1" spans="1:183">
      <c r="A65" s="127"/>
      <c r="B65" s="135"/>
      <c r="C65" s="128" t="s">
        <v>456</v>
      </c>
      <c r="D65" s="136">
        <v>1</v>
      </c>
      <c r="E65" s="146"/>
      <c r="F65" s="136"/>
      <c r="G65" s="136"/>
      <c r="H65" s="151">
        <f t="shared" si="0"/>
        <v>0</v>
      </c>
      <c r="I65" s="162">
        <v>1</v>
      </c>
      <c r="J65" s="163">
        <v>0</v>
      </c>
      <c r="K65" s="185"/>
      <c r="L65" s="18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174"/>
      <c r="AX65" s="174"/>
      <c r="AY65" s="174"/>
      <c r="AZ65" s="174"/>
      <c r="BA65" s="174"/>
      <c r="BB65" s="174"/>
      <c r="BC65" s="174"/>
      <c r="BD65" s="174"/>
      <c r="BE65" s="174"/>
      <c r="BF65" s="174"/>
      <c r="BG65" s="174"/>
      <c r="BH65" s="174"/>
      <c r="BI65" s="174"/>
      <c r="BJ65" s="174"/>
      <c r="BK65" s="174"/>
      <c r="BL65" s="174"/>
      <c r="BM65" s="174"/>
      <c r="BN65" s="174"/>
      <c r="BO65" s="174"/>
      <c r="BP65" s="174"/>
      <c r="BQ65" s="174"/>
      <c r="BR65" s="174"/>
      <c r="BS65" s="174"/>
      <c r="BT65" s="174"/>
      <c r="BU65" s="174"/>
      <c r="BV65" s="174"/>
      <c r="BW65" s="174"/>
      <c r="BX65" s="174"/>
      <c r="BY65" s="174"/>
      <c r="BZ65" s="174"/>
      <c r="CA65" s="174"/>
      <c r="CB65" s="174"/>
      <c r="CC65" s="174"/>
      <c r="CD65" s="174"/>
      <c r="CE65" s="174"/>
      <c r="CF65" s="174"/>
      <c r="CG65" s="174"/>
      <c r="CH65" s="174"/>
      <c r="CI65" s="174"/>
      <c r="CJ65" s="174"/>
      <c r="CK65" s="174"/>
      <c r="CL65" s="174"/>
      <c r="CM65" s="174"/>
      <c r="CN65" s="174"/>
      <c r="CO65" s="174"/>
      <c r="CP65" s="174"/>
      <c r="CQ65" s="174"/>
      <c r="CR65" s="174"/>
      <c r="CS65" s="174"/>
      <c r="CT65" s="174"/>
      <c r="CU65" s="174"/>
      <c r="CV65" s="174"/>
      <c r="CW65" s="174"/>
      <c r="CX65" s="174"/>
      <c r="CY65" s="174"/>
      <c r="CZ65" s="174"/>
      <c r="DA65" s="174"/>
      <c r="DB65" s="174"/>
      <c r="DC65" s="174"/>
      <c r="DD65" s="174"/>
      <c r="DE65" s="174"/>
      <c r="DF65" s="174"/>
      <c r="DG65" s="174"/>
      <c r="DH65" s="174"/>
      <c r="DI65" s="174"/>
      <c r="DJ65" s="174"/>
      <c r="DK65" s="174"/>
      <c r="DL65" s="174"/>
      <c r="DM65" s="174"/>
      <c r="DN65" s="174"/>
      <c r="DO65" s="174"/>
      <c r="DP65" s="174"/>
      <c r="DQ65" s="174"/>
      <c r="DR65" s="174"/>
      <c r="DS65" s="174"/>
      <c r="DT65" s="174"/>
      <c r="DU65" s="174"/>
      <c r="DV65" s="174"/>
      <c r="DW65" s="174"/>
      <c r="DX65" s="174"/>
      <c r="DY65" s="174"/>
      <c r="DZ65" s="174"/>
      <c r="EA65" s="174"/>
      <c r="EB65" s="174"/>
      <c r="EC65" s="174"/>
      <c r="ED65" s="174"/>
      <c r="EE65" s="174"/>
      <c r="EF65" s="174"/>
      <c r="EG65" s="174"/>
      <c r="EH65" s="174"/>
      <c r="EI65" s="174"/>
      <c r="EJ65" s="174"/>
      <c r="EK65" s="174"/>
      <c r="EL65" s="174"/>
      <c r="EM65" s="174"/>
      <c r="EN65" s="174"/>
      <c r="EO65" s="174"/>
      <c r="EP65" s="174"/>
      <c r="EQ65" s="174"/>
      <c r="ER65" s="174"/>
      <c r="ES65" s="174"/>
      <c r="ET65" s="174"/>
      <c r="EU65" s="174"/>
      <c r="EV65" s="174"/>
      <c r="EW65" s="174"/>
      <c r="EX65" s="174"/>
      <c r="EY65" s="174"/>
      <c r="EZ65" s="174"/>
      <c r="FA65" s="174"/>
      <c r="FB65" s="174"/>
      <c r="FC65" s="174"/>
      <c r="FD65" s="174"/>
      <c r="FE65" s="174"/>
      <c r="FF65" s="174"/>
      <c r="FG65" s="174"/>
      <c r="FH65" s="174"/>
      <c r="FI65" s="174"/>
      <c r="FJ65" s="174"/>
      <c r="FK65" s="174"/>
      <c r="FL65" s="174"/>
      <c r="FM65" s="174"/>
      <c r="FN65" s="174"/>
      <c r="FO65" s="174"/>
      <c r="FP65" s="174"/>
      <c r="FQ65" s="174"/>
      <c r="FR65" s="174"/>
      <c r="FS65" s="174"/>
      <c r="FT65" s="174"/>
      <c r="FU65" s="174"/>
      <c r="FV65" s="174"/>
      <c r="FW65" s="174"/>
      <c r="FX65" s="174"/>
      <c r="FY65" s="174"/>
      <c r="FZ65" s="174"/>
      <c r="GA65" s="174"/>
    </row>
    <row r="66" ht="20.1" customHeight="1" spans="1:183">
      <c r="A66" s="127"/>
      <c r="B66" s="135"/>
      <c r="C66" s="128" t="s">
        <v>457</v>
      </c>
      <c r="D66" s="136">
        <v>1.5</v>
      </c>
      <c r="E66" s="146"/>
      <c r="F66" s="136"/>
      <c r="G66" s="136"/>
      <c r="H66" s="151">
        <f t="shared" si="0"/>
        <v>0</v>
      </c>
      <c r="I66" s="162">
        <v>1.5</v>
      </c>
      <c r="J66" s="163">
        <v>0</v>
      </c>
      <c r="K66" s="185"/>
      <c r="L66" s="18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74"/>
      <c r="AW66" s="174"/>
      <c r="AX66" s="174"/>
      <c r="AY66" s="174"/>
      <c r="AZ66" s="174"/>
      <c r="BA66" s="174"/>
      <c r="BB66" s="174"/>
      <c r="BC66" s="174"/>
      <c r="BD66" s="174"/>
      <c r="BE66" s="174"/>
      <c r="BF66" s="174"/>
      <c r="BG66" s="174"/>
      <c r="BH66" s="174"/>
      <c r="BI66" s="174"/>
      <c r="BJ66" s="174"/>
      <c r="BK66" s="174"/>
      <c r="BL66" s="174"/>
      <c r="BM66" s="174"/>
      <c r="BN66" s="174"/>
      <c r="BO66" s="174"/>
      <c r="BP66" s="174"/>
      <c r="BQ66" s="174"/>
      <c r="BR66" s="174"/>
      <c r="BS66" s="174"/>
      <c r="BT66" s="174"/>
      <c r="BU66" s="174"/>
      <c r="BV66" s="174"/>
      <c r="BW66" s="174"/>
      <c r="BX66" s="174"/>
      <c r="BY66" s="174"/>
      <c r="BZ66" s="174"/>
      <c r="CA66" s="174"/>
      <c r="CB66" s="174"/>
      <c r="CC66" s="174"/>
      <c r="CD66" s="174"/>
      <c r="CE66" s="174"/>
      <c r="CF66" s="174"/>
      <c r="CG66" s="174"/>
      <c r="CH66" s="174"/>
      <c r="CI66" s="174"/>
      <c r="CJ66" s="174"/>
      <c r="CK66" s="174"/>
      <c r="CL66" s="174"/>
      <c r="CM66" s="174"/>
      <c r="CN66" s="174"/>
      <c r="CO66" s="174"/>
      <c r="CP66" s="174"/>
      <c r="CQ66" s="174"/>
      <c r="CR66" s="174"/>
      <c r="CS66" s="174"/>
      <c r="CT66" s="174"/>
      <c r="CU66" s="174"/>
      <c r="CV66" s="174"/>
      <c r="CW66" s="174"/>
      <c r="CX66" s="174"/>
      <c r="CY66" s="174"/>
      <c r="CZ66" s="174"/>
      <c r="DA66" s="174"/>
      <c r="DB66" s="174"/>
      <c r="DC66" s="174"/>
      <c r="DD66" s="174"/>
      <c r="DE66" s="174"/>
      <c r="DF66" s="174"/>
      <c r="DG66" s="174"/>
      <c r="DH66" s="174"/>
      <c r="DI66" s="174"/>
      <c r="DJ66" s="174"/>
      <c r="DK66" s="174"/>
      <c r="DL66" s="174"/>
      <c r="DM66" s="174"/>
      <c r="DN66" s="174"/>
      <c r="DO66" s="174"/>
      <c r="DP66" s="174"/>
      <c r="DQ66" s="174"/>
      <c r="DR66" s="174"/>
      <c r="DS66" s="174"/>
      <c r="DT66" s="174"/>
      <c r="DU66" s="174"/>
      <c r="DV66" s="174"/>
      <c r="DW66" s="174"/>
      <c r="DX66" s="174"/>
      <c r="DY66" s="174"/>
      <c r="DZ66" s="174"/>
      <c r="EA66" s="174"/>
      <c r="EB66" s="174"/>
      <c r="EC66" s="174"/>
      <c r="ED66" s="174"/>
      <c r="EE66" s="174"/>
      <c r="EF66" s="174"/>
      <c r="EG66" s="174"/>
      <c r="EH66" s="174"/>
      <c r="EI66" s="174"/>
      <c r="EJ66" s="174"/>
      <c r="EK66" s="174"/>
      <c r="EL66" s="174"/>
      <c r="EM66" s="174"/>
      <c r="EN66" s="174"/>
      <c r="EO66" s="174"/>
      <c r="EP66" s="174"/>
      <c r="EQ66" s="174"/>
      <c r="ER66" s="174"/>
      <c r="ES66" s="174"/>
      <c r="ET66" s="174"/>
      <c r="EU66" s="174"/>
      <c r="EV66" s="174"/>
      <c r="EW66" s="174"/>
      <c r="EX66" s="174"/>
      <c r="EY66" s="174"/>
      <c r="EZ66" s="174"/>
      <c r="FA66" s="174"/>
      <c r="FB66" s="174"/>
      <c r="FC66" s="174"/>
      <c r="FD66" s="174"/>
      <c r="FE66" s="174"/>
      <c r="FF66" s="174"/>
      <c r="FG66" s="174"/>
      <c r="FH66" s="174"/>
      <c r="FI66" s="174"/>
      <c r="FJ66" s="174"/>
      <c r="FK66" s="174"/>
      <c r="FL66" s="174"/>
      <c r="FM66" s="174"/>
      <c r="FN66" s="174"/>
      <c r="FO66" s="174"/>
      <c r="FP66" s="174"/>
      <c r="FQ66" s="174"/>
      <c r="FR66" s="174"/>
      <c r="FS66" s="174"/>
      <c r="FT66" s="174"/>
      <c r="FU66" s="174"/>
      <c r="FV66" s="174"/>
      <c r="FW66" s="174"/>
      <c r="FX66" s="174"/>
      <c r="FY66" s="174"/>
      <c r="FZ66" s="174"/>
      <c r="GA66" s="174"/>
    </row>
    <row r="67" ht="20.1" customHeight="1" spans="1:183">
      <c r="A67" s="127"/>
      <c r="B67" s="135"/>
      <c r="C67" s="128" t="s">
        <v>458</v>
      </c>
      <c r="D67" s="136">
        <v>0.5</v>
      </c>
      <c r="E67" s="146"/>
      <c r="F67" s="136"/>
      <c r="G67" s="136"/>
      <c r="H67" s="151">
        <f t="shared" si="0"/>
        <v>0.08</v>
      </c>
      <c r="I67" s="162">
        <v>0.42</v>
      </c>
      <c r="J67" s="163">
        <v>0</v>
      </c>
      <c r="K67" s="185"/>
      <c r="L67" s="18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4"/>
      <c r="BH67" s="174"/>
      <c r="BI67" s="174"/>
      <c r="BJ67" s="174"/>
      <c r="BK67" s="174"/>
      <c r="BL67" s="174"/>
      <c r="BM67" s="174"/>
      <c r="BN67" s="174"/>
      <c r="BO67" s="174"/>
      <c r="BP67" s="174"/>
      <c r="BQ67" s="174"/>
      <c r="BR67" s="174"/>
      <c r="BS67" s="174"/>
      <c r="BT67" s="174"/>
      <c r="BU67" s="174"/>
      <c r="BV67" s="174"/>
      <c r="BW67" s="174"/>
      <c r="BX67" s="174"/>
      <c r="BY67" s="174"/>
      <c r="BZ67" s="174"/>
      <c r="CA67" s="174"/>
      <c r="CB67" s="174"/>
      <c r="CC67" s="174"/>
      <c r="CD67" s="174"/>
      <c r="CE67" s="174"/>
      <c r="CF67" s="174"/>
      <c r="CG67" s="174"/>
      <c r="CH67" s="174"/>
      <c r="CI67" s="174"/>
      <c r="CJ67" s="174"/>
      <c r="CK67" s="174"/>
      <c r="CL67" s="174"/>
      <c r="CM67" s="174"/>
      <c r="CN67" s="174"/>
      <c r="CO67" s="174"/>
      <c r="CP67" s="174"/>
      <c r="CQ67" s="174"/>
      <c r="CR67" s="174"/>
      <c r="CS67" s="174"/>
      <c r="CT67" s="174"/>
      <c r="CU67" s="174"/>
      <c r="CV67" s="174"/>
      <c r="CW67" s="174"/>
      <c r="CX67" s="174"/>
      <c r="CY67" s="174"/>
      <c r="CZ67" s="174"/>
      <c r="DA67" s="174"/>
      <c r="DB67" s="174"/>
      <c r="DC67" s="174"/>
      <c r="DD67" s="174"/>
      <c r="DE67" s="174"/>
      <c r="DF67" s="174"/>
      <c r="DG67" s="174"/>
      <c r="DH67" s="174"/>
      <c r="DI67" s="174"/>
      <c r="DJ67" s="174"/>
      <c r="DK67" s="174"/>
      <c r="DL67" s="174"/>
      <c r="DM67" s="174"/>
      <c r="DN67" s="174"/>
      <c r="DO67" s="174"/>
      <c r="DP67" s="174"/>
      <c r="DQ67" s="174"/>
      <c r="DR67" s="174"/>
      <c r="DS67" s="174"/>
      <c r="DT67" s="174"/>
      <c r="DU67" s="174"/>
      <c r="DV67" s="174"/>
      <c r="DW67" s="174"/>
      <c r="DX67" s="174"/>
      <c r="DY67" s="174"/>
      <c r="DZ67" s="174"/>
      <c r="EA67" s="174"/>
      <c r="EB67" s="174"/>
      <c r="EC67" s="174"/>
      <c r="ED67" s="174"/>
      <c r="EE67" s="174"/>
      <c r="EF67" s="174"/>
      <c r="EG67" s="174"/>
      <c r="EH67" s="174"/>
      <c r="EI67" s="174"/>
      <c r="EJ67" s="174"/>
      <c r="EK67" s="174"/>
      <c r="EL67" s="174"/>
      <c r="EM67" s="174"/>
      <c r="EN67" s="174"/>
      <c r="EO67" s="174"/>
      <c r="EP67" s="174"/>
      <c r="EQ67" s="174"/>
      <c r="ER67" s="174"/>
      <c r="ES67" s="174"/>
      <c r="ET67" s="174"/>
      <c r="EU67" s="174"/>
      <c r="EV67" s="174"/>
      <c r="EW67" s="174"/>
      <c r="EX67" s="174"/>
      <c r="EY67" s="174"/>
      <c r="EZ67" s="174"/>
      <c r="FA67" s="174"/>
      <c r="FB67" s="174"/>
      <c r="FC67" s="174"/>
      <c r="FD67" s="174"/>
      <c r="FE67" s="174"/>
      <c r="FF67" s="174"/>
      <c r="FG67" s="174"/>
      <c r="FH67" s="174"/>
      <c r="FI67" s="174"/>
      <c r="FJ67" s="174"/>
      <c r="FK67" s="174"/>
      <c r="FL67" s="174"/>
      <c r="FM67" s="174"/>
      <c r="FN67" s="174"/>
      <c r="FO67" s="174"/>
      <c r="FP67" s="174"/>
      <c r="FQ67" s="174"/>
      <c r="FR67" s="174"/>
      <c r="FS67" s="174"/>
      <c r="FT67" s="174"/>
      <c r="FU67" s="174"/>
      <c r="FV67" s="174"/>
      <c r="FW67" s="174"/>
      <c r="FX67" s="174"/>
      <c r="FY67" s="174"/>
      <c r="FZ67" s="174"/>
      <c r="GA67" s="174"/>
    </row>
    <row r="68" ht="20.1" customHeight="1" spans="1:183">
      <c r="A68" s="127"/>
      <c r="B68" s="135"/>
      <c r="C68" s="128" t="s">
        <v>459</v>
      </c>
      <c r="D68" s="136">
        <v>8.27</v>
      </c>
      <c r="E68" s="146"/>
      <c r="F68" s="136"/>
      <c r="G68" s="136"/>
      <c r="H68" s="151">
        <f t="shared" si="0"/>
        <v>3.38</v>
      </c>
      <c r="I68" s="162">
        <v>4.89</v>
      </c>
      <c r="J68" s="163">
        <v>0</v>
      </c>
      <c r="K68" s="185"/>
      <c r="L68" s="18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4"/>
      <c r="BH68" s="174"/>
      <c r="BI68" s="174"/>
      <c r="BJ68" s="174"/>
      <c r="BK68" s="174"/>
      <c r="BL68" s="174"/>
      <c r="BM68" s="174"/>
      <c r="BN68" s="174"/>
      <c r="BO68" s="174"/>
      <c r="BP68" s="174"/>
      <c r="BQ68" s="174"/>
      <c r="BR68" s="174"/>
      <c r="BS68" s="174"/>
      <c r="BT68" s="174"/>
      <c r="BU68" s="174"/>
      <c r="BV68" s="174"/>
      <c r="BW68" s="174"/>
      <c r="BX68" s="174"/>
      <c r="BY68" s="174"/>
      <c r="BZ68" s="174"/>
      <c r="CA68" s="174"/>
      <c r="CB68" s="174"/>
      <c r="CC68" s="174"/>
      <c r="CD68" s="174"/>
      <c r="CE68" s="174"/>
      <c r="CF68" s="174"/>
      <c r="CG68" s="174"/>
      <c r="CH68" s="174"/>
      <c r="CI68" s="174"/>
      <c r="CJ68" s="174"/>
      <c r="CK68" s="174"/>
      <c r="CL68" s="174"/>
      <c r="CM68" s="174"/>
      <c r="CN68" s="174"/>
      <c r="CO68" s="174"/>
      <c r="CP68" s="174"/>
      <c r="CQ68" s="174"/>
      <c r="CR68" s="174"/>
      <c r="CS68" s="174"/>
      <c r="CT68" s="174"/>
      <c r="CU68" s="174"/>
      <c r="CV68" s="174"/>
      <c r="CW68" s="174"/>
      <c r="CX68" s="174"/>
      <c r="CY68" s="174"/>
      <c r="CZ68" s="174"/>
      <c r="DA68" s="174"/>
      <c r="DB68" s="174"/>
      <c r="DC68" s="174"/>
      <c r="DD68" s="174"/>
      <c r="DE68" s="174"/>
      <c r="DF68" s="174"/>
      <c r="DG68" s="174"/>
      <c r="DH68" s="174"/>
      <c r="DI68" s="174"/>
      <c r="DJ68" s="174"/>
      <c r="DK68" s="174"/>
      <c r="DL68" s="174"/>
      <c r="DM68" s="174"/>
      <c r="DN68" s="174"/>
      <c r="DO68" s="174"/>
      <c r="DP68" s="174"/>
      <c r="DQ68" s="174"/>
      <c r="DR68" s="174"/>
      <c r="DS68" s="174"/>
      <c r="DT68" s="174"/>
      <c r="DU68" s="174"/>
      <c r="DV68" s="174"/>
      <c r="DW68" s="174"/>
      <c r="DX68" s="174"/>
      <c r="DY68" s="174"/>
      <c r="DZ68" s="174"/>
      <c r="EA68" s="174"/>
      <c r="EB68" s="174"/>
      <c r="EC68" s="174"/>
      <c r="ED68" s="174"/>
      <c r="EE68" s="174"/>
      <c r="EF68" s="174"/>
      <c r="EG68" s="174"/>
      <c r="EH68" s="174"/>
      <c r="EI68" s="174"/>
      <c r="EJ68" s="174"/>
      <c r="EK68" s="174"/>
      <c r="EL68" s="174"/>
      <c r="EM68" s="174"/>
      <c r="EN68" s="174"/>
      <c r="EO68" s="174"/>
      <c r="EP68" s="174"/>
      <c r="EQ68" s="174"/>
      <c r="ER68" s="174"/>
      <c r="ES68" s="174"/>
      <c r="ET68" s="174"/>
      <c r="EU68" s="174"/>
      <c r="EV68" s="174"/>
      <c r="EW68" s="174"/>
      <c r="EX68" s="174"/>
      <c r="EY68" s="174"/>
      <c r="EZ68" s="174"/>
      <c r="FA68" s="174"/>
      <c r="FB68" s="174"/>
      <c r="FC68" s="174"/>
      <c r="FD68" s="174"/>
      <c r="FE68" s="174"/>
      <c r="FF68" s="174"/>
      <c r="FG68" s="174"/>
      <c r="FH68" s="174"/>
      <c r="FI68" s="174"/>
      <c r="FJ68" s="174"/>
      <c r="FK68" s="174"/>
      <c r="FL68" s="174"/>
      <c r="FM68" s="174"/>
      <c r="FN68" s="174"/>
      <c r="FO68" s="174"/>
      <c r="FP68" s="174"/>
      <c r="FQ68" s="174"/>
      <c r="FR68" s="174"/>
      <c r="FS68" s="174"/>
      <c r="FT68" s="174"/>
      <c r="FU68" s="174"/>
      <c r="FV68" s="174"/>
      <c r="FW68" s="174"/>
      <c r="FX68" s="174"/>
      <c r="FY68" s="174"/>
      <c r="FZ68" s="174"/>
      <c r="GA68" s="174"/>
    </row>
    <row r="69" ht="20.1" customHeight="1" spans="1:183">
      <c r="A69" s="127"/>
      <c r="B69" s="135"/>
      <c r="C69" s="128" t="s">
        <v>460</v>
      </c>
      <c r="D69" s="136">
        <v>16.92</v>
      </c>
      <c r="E69" s="146"/>
      <c r="F69" s="136"/>
      <c r="G69" s="136"/>
      <c r="H69" s="151">
        <f t="shared" si="0"/>
        <v>15.633</v>
      </c>
      <c r="I69" s="162">
        <v>1.287</v>
      </c>
      <c r="J69" s="163">
        <v>0</v>
      </c>
      <c r="K69" s="185"/>
      <c r="L69" s="18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4"/>
      <c r="BH69" s="174"/>
      <c r="BI69" s="174"/>
      <c r="BJ69" s="174"/>
      <c r="BK69" s="174"/>
      <c r="BL69" s="174"/>
      <c r="BM69" s="174"/>
      <c r="BN69" s="174"/>
      <c r="BO69" s="174"/>
      <c r="BP69" s="174"/>
      <c r="BQ69" s="174"/>
      <c r="BR69" s="174"/>
      <c r="BS69" s="174"/>
      <c r="BT69" s="174"/>
      <c r="BU69" s="174"/>
      <c r="BV69" s="174"/>
      <c r="BW69" s="174"/>
      <c r="BX69" s="174"/>
      <c r="BY69" s="174"/>
      <c r="BZ69" s="174"/>
      <c r="CA69" s="174"/>
      <c r="CB69" s="174"/>
      <c r="CC69" s="174"/>
      <c r="CD69" s="174"/>
      <c r="CE69" s="174"/>
      <c r="CF69" s="174"/>
      <c r="CG69" s="174"/>
      <c r="CH69" s="174"/>
      <c r="CI69" s="174"/>
      <c r="CJ69" s="174"/>
      <c r="CK69" s="174"/>
      <c r="CL69" s="174"/>
      <c r="CM69" s="174"/>
      <c r="CN69" s="174"/>
      <c r="CO69" s="174"/>
      <c r="CP69" s="174"/>
      <c r="CQ69" s="174"/>
      <c r="CR69" s="174"/>
      <c r="CS69" s="174"/>
      <c r="CT69" s="174"/>
      <c r="CU69" s="174"/>
      <c r="CV69" s="174"/>
      <c r="CW69" s="174"/>
      <c r="CX69" s="174"/>
      <c r="CY69" s="174"/>
      <c r="CZ69" s="174"/>
      <c r="DA69" s="174"/>
      <c r="DB69" s="174"/>
      <c r="DC69" s="174"/>
      <c r="DD69" s="174"/>
      <c r="DE69" s="174"/>
      <c r="DF69" s="174"/>
      <c r="DG69" s="174"/>
      <c r="DH69" s="174"/>
      <c r="DI69" s="174"/>
      <c r="DJ69" s="174"/>
      <c r="DK69" s="174"/>
      <c r="DL69" s="174"/>
      <c r="DM69" s="174"/>
      <c r="DN69" s="174"/>
      <c r="DO69" s="174"/>
      <c r="DP69" s="174"/>
      <c r="DQ69" s="174"/>
      <c r="DR69" s="174"/>
      <c r="DS69" s="174"/>
      <c r="DT69" s="174"/>
      <c r="DU69" s="174"/>
      <c r="DV69" s="174"/>
      <c r="DW69" s="174"/>
      <c r="DX69" s="174"/>
      <c r="DY69" s="174"/>
      <c r="DZ69" s="174"/>
      <c r="EA69" s="174"/>
      <c r="EB69" s="174"/>
      <c r="EC69" s="174"/>
      <c r="ED69" s="174"/>
      <c r="EE69" s="174"/>
      <c r="EF69" s="174"/>
      <c r="EG69" s="174"/>
      <c r="EH69" s="174"/>
      <c r="EI69" s="174"/>
      <c r="EJ69" s="174"/>
      <c r="EK69" s="174"/>
      <c r="EL69" s="174"/>
      <c r="EM69" s="174"/>
      <c r="EN69" s="174"/>
      <c r="EO69" s="174"/>
      <c r="EP69" s="174"/>
      <c r="EQ69" s="174"/>
      <c r="ER69" s="174"/>
      <c r="ES69" s="174"/>
      <c r="ET69" s="174"/>
      <c r="EU69" s="174"/>
      <c r="EV69" s="174"/>
      <c r="EW69" s="174"/>
      <c r="EX69" s="174"/>
      <c r="EY69" s="174"/>
      <c r="EZ69" s="174"/>
      <c r="FA69" s="174"/>
      <c r="FB69" s="174"/>
      <c r="FC69" s="174"/>
      <c r="FD69" s="174"/>
      <c r="FE69" s="174"/>
      <c r="FF69" s="174"/>
      <c r="FG69" s="174"/>
      <c r="FH69" s="174"/>
      <c r="FI69" s="174"/>
      <c r="FJ69" s="174"/>
      <c r="FK69" s="174"/>
      <c r="FL69" s="174"/>
      <c r="FM69" s="174"/>
      <c r="FN69" s="174"/>
      <c r="FO69" s="174"/>
      <c r="FP69" s="174"/>
      <c r="FQ69" s="174"/>
      <c r="FR69" s="174"/>
      <c r="FS69" s="174"/>
      <c r="FT69" s="174"/>
      <c r="FU69" s="174"/>
      <c r="FV69" s="174"/>
      <c r="FW69" s="174"/>
      <c r="FX69" s="174"/>
      <c r="FY69" s="174"/>
      <c r="FZ69" s="174"/>
      <c r="GA69" s="174"/>
    </row>
    <row r="70" ht="20.1" customHeight="1" spans="1:183">
      <c r="A70" s="127"/>
      <c r="B70" s="135"/>
      <c r="C70" s="128" t="s">
        <v>367</v>
      </c>
      <c r="D70" s="136">
        <v>0.3</v>
      </c>
      <c r="E70" s="146"/>
      <c r="F70" s="136"/>
      <c r="G70" s="136"/>
      <c r="H70" s="151">
        <f t="shared" ref="H70:H104" si="1">D70+E70+F70+G70-I70</f>
        <v>0</v>
      </c>
      <c r="I70" s="162">
        <v>0.3</v>
      </c>
      <c r="J70" s="163">
        <v>0</v>
      </c>
      <c r="K70" s="185"/>
      <c r="L70" s="18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  <c r="AA70" s="174"/>
      <c r="AB70" s="174"/>
      <c r="AC70" s="174"/>
      <c r="AD70" s="174"/>
      <c r="AE70" s="174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  <c r="AW70" s="174"/>
      <c r="AX70" s="174"/>
      <c r="AY70" s="174"/>
      <c r="AZ70" s="174"/>
      <c r="BA70" s="174"/>
      <c r="BB70" s="174"/>
      <c r="BC70" s="174"/>
      <c r="BD70" s="174"/>
      <c r="BE70" s="174"/>
      <c r="BF70" s="174"/>
      <c r="BG70" s="174"/>
      <c r="BH70" s="174"/>
      <c r="BI70" s="174"/>
      <c r="BJ70" s="174"/>
      <c r="BK70" s="174"/>
      <c r="BL70" s="174"/>
      <c r="BM70" s="174"/>
      <c r="BN70" s="174"/>
      <c r="BO70" s="174"/>
      <c r="BP70" s="174"/>
      <c r="BQ70" s="174"/>
      <c r="BR70" s="174"/>
      <c r="BS70" s="174"/>
      <c r="BT70" s="174"/>
      <c r="BU70" s="174"/>
      <c r="BV70" s="174"/>
      <c r="BW70" s="174"/>
      <c r="BX70" s="174"/>
      <c r="BY70" s="174"/>
      <c r="BZ70" s="174"/>
      <c r="CA70" s="174"/>
      <c r="CB70" s="174"/>
      <c r="CC70" s="174"/>
      <c r="CD70" s="174"/>
      <c r="CE70" s="174"/>
      <c r="CF70" s="174"/>
      <c r="CG70" s="174"/>
      <c r="CH70" s="174"/>
      <c r="CI70" s="174"/>
      <c r="CJ70" s="174"/>
      <c r="CK70" s="174"/>
      <c r="CL70" s="174"/>
      <c r="CM70" s="174"/>
      <c r="CN70" s="174"/>
      <c r="CO70" s="174"/>
      <c r="CP70" s="174"/>
      <c r="CQ70" s="174"/>
      <c r="CR70" s="174"/>
      <c r="CS70" s="174"/>
      <c r="CT70" s="174"/>
      <c r="CU70" s="174"/>
      <c r="CV70" s="174"/>
      <c r="CW70" s="174"/>
      <c r="CX70" s="174"/>
      <c r="CY70" s="174"/>
      <c r="CZ70" s="174"/>
      <c r="DA70" s="174"/>
      <c r="DB70" s="174"/>
      <c r="DC70" s="174"/>
      <c r="DD70" s="174"/>
      <c r="DE70" s="174"/>
      <c r="DF70" s="174"/>
      <c r="DG70" s="174"/>
      <c r="DH70" s="174"/>
      <c r="DI70" s="174"/>
      <c r="DJ70" s="174"/>
      <c r="DK70" s="174"/>
      <c r="DL70" s="174"/>
      <c r="DM70" s="174"/>
      <c r="DN70" s="174"/>
      <c r="DO70" s="174"/>
      <c r="DP70" s="174"/>
      <c r="DQ70" s="174"/>
      <c r="DR70" s="174"/>
      <c r="DS70" s="174"/>
      <c r="DT70" s="174"/>
      <c r="DU70" s="174"/>
      <c r="DV70" s="174"/>
      <c r="DW70" s="174"/>
      <c r="DX70" s="174"/>
      <c r="DY70" s="174"/>
      <c r="DZ70" s="174"/>
      <c r="EA70" s="174"/>
      <c r="EB70" s="174"/>
      <c r="EC70" s="174"/>
      <c r="ED70" s="174"/>
      <c r="EE70" s="174"/>
      <c r="EF70" s="174"/>
      <c r="EG70" s="174"/>
      <c r="EH70" s="174"/>
      <c r="EI70" s="174"/>
      <c r="EJ70" s="174"/>
      <c r="EK70" s="174"/>
      <c r="EL70" s="174"/>
      <c r="EM70" s="174"/>
      <c r="EN70" s="174"/>
      <c r="EO70" s="174"/>
      <c r="EP70" s="174"/>
      <c r="EQ70" s="174"/>
      <c r="ER70" s="174"/>
      <c r="ES70" s="174"/>
      <c r="ET70" s="174"/>
      <c r="EU70" s="174"/>
      <c r="EV70" s="174"/>
      <c r="EW70" s="174"/>
      <c r="EX70" s="174"/>
      <c r="EY70" s="174"/>
      <c r="EZ70" s="174"/>
      <c r="FA70" s="174"/>
      <c r="FB70" s="174"/>
      <c r="FC70" s="174"/>
      <c r="FD70" s="174"/>
      <c r="FE70" s="174"/>
      <c r="FF70" s="174"/>
      <c r="FG70" s="174"/>
      <c r="FH70" s="174"/>
      <c r="FI70" s="174"/>
      <c r="FJ70" s="174"/>
      <c r="FK70" s="174"/>
      <c r="FL70" s="174"/>
      <c r="FM70" s="174"/>
      <c r="FN70" s="174"/>
      <c r="FO70" s="174"/>
      <c r="FP70" s="174"/>
      <c r="FQ70" s="174"/>
      <c r="FR70" s="174"/>
      <c r="FS70" s="174"/>
      <c r="FT70" s="174"/>
      <c r="FU70" s="174"/>
      <c r="FV70" s="174"/>
      <c r="FW70" s="174"/>
      <c r="FX70" s="174"/>
      <c r="FY70" s="174"/>
      <c r="FZ70" s="174"/>
      <c r="GA70" s="174"/>
    </row>
    <row r="71" ht="20.1" customHeight="1" spans="1:183">
      <c r="A71" s="127"/>
      <c r="B71" s="135"/>
      <c r="C71" s="128" t="s">
        <v>380</v>
      </c>
      <c r="D71" s="136">
        <v>31.35</v>
      </c>
      <c r="E71" s="146">
        <v>0</v>
      </c>
      <c r="F71" s="136"/>
      <c r="G71" s="153"/>
      <c r="H71" s="151">
        <f t="shared" si="1"/>
        <v>10.3</v>
      </c>
      <c r="I71" s="162">
        <v>21.05</v>
      </c>
      <c r="J71" s="163">
        <v>0</v>
      </c>
      <c r="K71" s="185"/>
      <c r="L71" s="18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  <c r="BQ71" s="174"/>
      <c r="BR71" s="174"/>
      <c r="BS71" s="174"/>
      <c r="BT71" s="174"/>
      <c r="BU71" s="174"/>
      <c r="BV71" s="174"/>
      <c r="BW71" s="174"/>
      <c r="BX71" s="174"/>
      <c r="BY71" s="174"/>
      <c r="BZ71" s="174"/>
      <c r="CA71" s="174"/>
      <c r="CB71" s="174"/>
      <c r="CC71" s="174"/>
      <c r="CD71" s="174"/>
      <c r="CE71" s="174"/>
      <c r="CF71" s="174"/>
      <c r="CG71" s="174"/>
      <c r="CH71" s="174"/>
      <c r="CI71" s="174"/>
      <c r="CJ71" s="174"/>
      <c r="CK71" s="174"/>
      <c r="CL71" s="174"/>
      <c r="CM71" s="174"/>
      <c r="CN71" s="174"/>
      <c r="CO71" s="174"/>
      <c r="CP71" s="174"/>
      <c r="CQ71" s="174"/>
      <c r="CR71" s="174"/>
      <c r="CS71" s="174"/>
      <c r="CT71" s="174"/>
      <c r="CU71" s="174"/>
      <c r="CV71" s="174"/>
      <c r="CW71" s="174"/>
      <c r="CX71" s="174"/>
      <c r="CY71" s="174"/>
      <c r="CZ71" s="174"/>
      <c r="DA71" s="174"/>
      <c r="DB71" s="174"/>
      <c r="DC71" s="174"/>
      <c r="DD71" s="174"/>
      <c r="DE71" s="174"/>
      <c r="DF71" s="174"/>
      <c r="DG71" s="174"/>
      <c r="DH71" s="174"/>
      <c r="DI71" s="174"/>
      <c r="DJ71" s="174"/>
      <c r="DK71" s="174"/>
      <c r="DL71" s="174"/>
      <c r="DM71" s="174"/>
      <c r="DN71" s="174"/>
      <c r="DO71" s="174"/>
      <c r="DP71" s="174"/>
      <c r="DQ71" s="174"/>
      <c r="DR71" s="174"/>
      <c r="DS71" s="174"/>
      <c r="DT71" s="174"/>
      <c r="DU71" s="174"/>
      <c r="DV71" s="174"/>
      <c r="DW71" s="174"/>
      <c r="DX71" s="174"/>
      <c r="DY71" s="174"/>
      <c r="DZ71" s="174"/>
      <c r="EA71" s="174"/>
      <c r="EB71" s="174"/>
      <c r="EC71" s="174"/>
      <c r="ED71" s="174"/>
      <c r="EE71" s="174"/>
      <c r="EF71" s="174"/>
      <c r="EG71" s="174"/>
      <c r="EH71" s="174"/>
      <c r="EI71" s="174"/>
      <c r="EJ71" s="174"/>
      <c r="EK71" s="174"/>
      <c r="EL71" s="174"/>
      <c r="EM71" s="174"/>
      <c r="EN71" s="174"/>
      <c r="EO71" s="174"/>
      <c r="EP71" s="174"/>
      <c r="EQ71" s="174"/>
      <c r="ER71" s="174"/>
      <c r="ES71" s="174"/>
      <c r="ET71" s="174"/>
      <c r="EU71" s="174"/>
      <c r="EV71" s="174"/>
      <c r="EW71" s="174"/>
      <c r="EX71" s="174"/>
      <c r="EY71" s="174"/>
      <c r="EZ71" s="174"/>
      <c r="FA71" s="174"/>
      <c r="FB71" s="174"/>
      <c r="FC71" s="174"/>
      <c r="FD71" s="174"/>
      <c r="FE71" s="174"/>
      <c r="FF71" s="174"/>
      <c r="FG71" s="174"/>
      <c r="FH71" s="174"/>
      <c r="FI71" s="174"/>
      <c r="FJ71" s="174"/>
      <c r="FK71" s="174"/>
      <c r="FL71" s="174"/>
      <c r="FM71" s="174"/>
      <c r="FN71" s="174"/>
      <c r="FO71" s="174"/>
      <c r="FP71" s="174"/>
      <c r="FQ71" s="174"/>
      <c r="FR71" s="174"/>
      <c r="FS71" s="174"/>
      <c r="FT71" s="174"/>
      <c r="FU71" s="174"/>
      <c r="FV71" s="174"/>
      <c r="FW71" s="174"/>
      <c r="FX71" s="174"/>
      <c r="FY71" s="174"/>
      <c r="FZ71" s="174"/>
      <c r="GA71" s="174"/>
    </row>
    <row r="72" ht="20.1" customHeight="1" spans="1:183">
      <c r="A72" s="140"/>
      <c r="B72" s="189"/>
      <c r="C72" s="133" t="s">
        <v>461</v>
      </c>
      <c r="D72" s="146">
        <v>1.72</v>
      </c>
      <c r="E72" s="146"/>
      <c r="F72" s="146"/>
      <c r="G72" s="214">
        <v>-1.72</v>
      </c>
      <c r="H72" s="151">
        <f t="shared" si="1"/>
        <v>0</v>
      </c>
      <c r="I72" s="162">
        <v>0</v>
      </c>
      <c r="J72" s="171">
        <v>0</v>
      </c>
      <c r="K72" s="217" t="s">
        <v>462</v>
      </c>
      <c r="L72" s="184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  <c r="BG72" s="176"/>
      <c r="BH72" s="176"/>
      <c r="BI72" s="176"/>
      <c r="BJ72" s="176"/>
      <c r="BK72" s="176"/>
      <c r="BL72" s="176"/>
      <c r="BM72" s="176"/>
      <c r="BN72" s="176"/>
      <c r="BO72" s="176"/>
      <c r="BP72" s="176"/>
      <c r="BQ72" s="176"/>
      <c r="BR72" s="176"/>
      <c r="BS72" s="176"/>
      <c r="BT72" s="176"/>
      <c r="BU72" s="176"/>
      <c r="BV72" s="176"/>
      <c r="BW72" s="176"/>
      <c r="BX72" s="176"/>
      <c r="BY72" s="176"/>
      <c r="BZ72" s="176"/>
      <c r="CA72" s="176"/>
      <c r="CB72" s="176"/>
      <c r="CC72" s="176"/>
      <c r="CD72" s="176"/>
      <c r="CE72" s="176"/>
      <c r="CF72" s="176"/>
      <c r="CG72" s="176"/>
      <c r="CH72" s="176"/>
      <c r="CI72" s="176"/>
      <c r="CJ72" s="176"/>
      <c r="CK72" s="176"/>
      <c r="CL72" s="176"/>
      <c r="CM72" s="176"/>
      <c r="CN72" s="176"/>
      <c r="CO72" s="176"/>
      <c r="CP72" s="176"/>
      <c r="CQ72" s="176"/>
      <c r="CR72" s="176"/>
      <c r="CS72" s="176"/>
      <c r="CT72" s="176"/>
      <c r="CU72" s="176"/>
      <c r="CV72" s="176"/>
      <c r="CW72" s="176"/>
      <c r="CX72" s="176"/>
      <c r="CY72" s="176"/>
      <c r="CZ72" s="176"/>
      <c r="DA72" s="176"/>
      <c r="DB72" s="176"/>
      <c r="DC72" s="176"/>
      <c r="DD72" s="176"/>
      <c r="DE72" s="176"/>
      <c r="DF72" s="176"/>
      <c r="DG72" s="176"/>
      <c r="DH72" s="176"/>
      <c r="DI72" s="176"/>
      <c r="DJ72" s="176"/>
      <c r="DK72" s="176"/>
      <c r="DL72" s="176"/>
      <c r="DM72" s="176"/>
      <c r="DN72" s="176"/>
      <c r="DO72" s="176"/>
      <c r="DP72" s="176"/>
      <c r="DQ72" s="176"/>
      <c r="DR72" s="176"/>
      <c r="DS72" s="176"/>
      <c r="DT72" s="176"/>
      <c r="DU72" s="176"/>
      <c r="DV72" s="176"/>
      <c r="DW72" s="176"/>
      <c r="DX72" s="176"/>
      <c r="DY72" s="176"/>
      <c r="DZ72" s="176"/>
      <c r="EA72" s="176"/>
      <c r="EB72" s="176"/>
      <c r="EC72" s="176"/>
      <c r="ED72" s="176"/>
      <c r="EE72" s="176"/>
      <c r="EF72" s="176"/>
      <c r="EG72" s="176"/>
      <c r="EH72" s="176"/>
      <c r="EI72" s="176"/>
      <c r="EJ72" s="176"/>
      <c r="EK72" s="176"/>
      <c r="EL72" s="176"/>
      <c r="EM72" s="176"/>
      <c r="EN72" s="176"/>
      <c r="EO72" s="176"/>
      <c r="EP72" s="176"/>
      <c r="EQ72" s="176"/>
      <c r="ER72" s="176"/>
      <c r="ES72" s="176"/>
      <c r="ET72" s="176"/>
      <c r="EU72" s="176"/>
      <c r="EV72" s="176"/>
      <c r="EW72" s="176"/>
      <c r="EX72" s="176"/>
      <c r="EY72" s="176"/>
      <c r="EZ72" s="176"/>
      <c r="FA72" s="176"/>
      <c r="FB72" s="176"/>
      <c r="FC72" s="176"/>
      <c r="FD72" s="176"/>
      <c r="FE72" s="176"/>
      <c r="FF72" s="176"/>
      <c r="FG72" s="176"/>
      <c r="FH72" s="176"/>
      <c r="FI72" s="176"/>
      <c r="FJ72" s="176"/>
      <c r="FK72" s="176"/>
      <c r="FL72" s="176"/>
      <c r="FM72" s="176"/>
      <c r="FN72" s="176"/>
      <c r="FO72" s="176"/>
      <c r="FP72" s="176"/>
      <c r="FQ72" s="176"/>
      <c r="FR72" s="176"/>
      <c r="FS72" s="176"/>
      <c r="FT72" s="176"/>
      <c r="FU72" s="176"/>
      <c r="FV72" s="176"/>
      <c r="FW72" s="176"/>
      <c r="FX72" s="176"/>
      <c r="FY72" s="176"/>
      <c r="FZ72" s="176"/>
      <c r="GA72" s="176"/>
    </row>
    <row r="73" ht="20.1" customHeight="1" spans="1:183">
      <c r="A73" s="140"/>
      <c r="B73" s="189"/>
      <c r="C73" s="133" t="s">
        <v>463</v>
      </c>
      <c r="D73" s="146">
        <v>1.7</v>
      </c>
      <c r="E73" s="146">
        <v>2.24</v>
      </c>
      <c r="F73" s="146"/>
      <c r="G73" s="146"/>
      <c r="H73" s="151">
        <f t="shared" si="1"/>
        <v>2.34</v>
      </c>
      <c r="I73" s="162">
        <v>1.6</v>
      </c>
      <c r="J73" s="171"/>
      <c r="K73" s="217"/>
      <c r="L73" s="184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  <c r="AP73" s="176"/>
      <c r="AQ73" s="176"/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  <c r="BG73" s="176"/>
      <c r="BH73" s="176"/>
      <c r="BI73" s="176"/>
      <c r="BJ73" s="176"/>
      <c r="BK73" s="176"/>
      <c r="BL73" s="176"/>
      <c r="BM73" s="176"/>
      <c r="BN73" s="176"/>
      <c r="BO73" s="176"/>
      <c r="BP73" s="176"/>
      <c r="BQ73" s="176"/>
      <c r="BR73" s="176"/>
      <c r="BS73" s="176"/>
      <c r="BT73" s="176"/>
      <c r="BU73" s="176"/>
      <c r="BV73" s="176"/>
      <c r="BW73" s="176"/>
      <c r="BX73" s="176"/>
      <c r="BY73" s="176"/>
      <c r="BZ73" s="176"/>
      <c r="CA73" s="176"/>
      <c r="CB73" s="176"/>
      <c r="CC73" s="176"/>
      <c r="CD73" s="176"/>
      <c r="CE73" s="176"/>
      <c r="CF73" s="176"/>
      <c r="CG73" s="176"/>
      <c r="CH73" s="176"/>
      <c r="CI73" s="176"/>
      <c r="CJ73" s="176"/>
      <c r="CK73" s="176"/>
      <c r="CL73" s="176"/>
      <c r="CM73" s="176"/>
      <c r="CN73" s="176"/>
      <c r="CO73" s="176"/>
      <c r="CP73" s="176"/>
      <c r="CQ73" s="176"/>
      <c r="CR73" s="176"/>
      <c r="CS73" s="176"/>
      <c r="CT73" s="176"/>
      <c r="CU73" s="176"/>
      <c r="CV73" s="176"/>
      <c r="CW73" s="176"/>
      <c r="CX73" s="176"/>
      <c r="CY73" s="176"/>
      <c r="CZ73" s="176"/>
      <c r="DA73" s="176"/>
      <c r="DB73" s="176"/>
      <c r="DC73" s="176"/>
      <c r="DD73" s="176"/>
      <c r="DE73" s="176"/>
      <c r="DF73" s="176"/>
      <c r="DG73" s="176"/>
      <c r="DH73" s="176"/>
      <c r="DI73" s="176"/>
      <c r="DJ73" s="176"/>
      <c r="DK73" s="176"/>
      <c r="DL73" s="176"/>
      <c r="DM73" s="176"/>
      <c r="DN73" s="176"/>
      <c r="DO73" s="176"/>
      <c r="DP73" s="176"/>
      <c r="DQ73" s="176"/>
      <c r="DR73" s="176"/>
      <c r="DS73" s="176"/>
      <c r="DT73" s="176"/>
      <c r="DU73" s="176"/>
      <c r="DV73" s="176"/>
      <c r="DW73" s="176"/>
      <c r="DX73" s="176"/>
      <c r="DY73" s="176"/>
      <c r="DZ73" s="176"/>
      <c r="EA73" s="176"/>
      <c r="EB73" s="176"/>
      <c r="EC73" s="176"/>
      <c r="ED73" s="176"/>
      <c r="EE73" s="176"/>
      <c r="EF73" s="176"/>
      <c r="EG73" s="176"/>
      <c r="EH73" s="176"/>
      <c r="EI73" s="176"/>
      <c r="EJ73" s="176"/>
      <c r="EK73" s="176"/>
      <c r="EL73" s="176"/>
      <c r="EM73" s="176"/>
      <c r="EN73" s="176"/>
      <c r="EO73" s="176"/>
      <c r="EP73" s="176"/>
      <c r="EQ73" s="176"/>
      <c r="ER73" s="176"/>
      <c r="ES73" s="176"/>
      <c r="ET73" s="176"/>
      <c r="EU73" s="176"/>
      <c r="EV73" s="176"/>
      <c r="EW73" s="176"/>
      <c r="EX73" s="176"/>
      <c r="EY73" s="176"/>
      <c r="EZ73" s="176"/>
      <c r="FA73" s="176"/>
      <c r="FB73" s="176"/>
      <c r="FC73" s="176"/>
      <c r="FD73" s="176"/>
      <c r="FE73" s="176"/>
      <c r="FF73" s="176"/>
      <c r="FG73" s="176"/>
      <c r="FH73" s="176"/>
      <c r="FI73" s="176"/>
      <c r="FJ73" s="176"/>
      <c r="FK73" s="176"/>
      <c r="FL73" s="176"/>
      <c r="FM73" s="176"/>
      <c r="FN73" s="176"/>
      <c r="FO73" s="176"/>
      <c r="FP73" s="176"/>
      <c r="FQ73" s="176"/>
      <c r="FR73" s="176"/>
      <c r="FS73" s="176"/>
      <c r="FT73" s="176"/>
      <c r="FU73" s="176"/>
      <c r="FV73" s="176"/>
      <c r="FW73" s="176"/>
      <c r="FX73" s="176"/>
      <c r="FY73" s="176"/>
      <c r="FZ73" s="176"/>
      <c r="GA73" s="176"/>
    </row>
    <row r="74" ht="20.1" customHeight="1" spans="1:183">
      <c r="A74" s="140"/>
      <c r="B74" s="189"/>
      <c r="C74" s="133" t="s">
        <v>464</v>
      </c>
      <c r="D74" s="146">
        <v>0</v>
      </c>
      <c r="E74" s="146">
        <v>1.3</v>
      </c>
      <c r="F74" s="146"/>
      <c r="G74" s="146"/>
      <c r="H74" s="151">
        <f t="shared" si="1"/>
        <v>0.8</v>
      </c>
      <c r="I74" s="162">
        <v>0.5</v>
      </c>
      <c r="J74" s="171"/>
      <c r="K74" s="217"/>
      <c r="L74" s="184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  <c r="AP74" s="176"/>
      <c r="AQ74" s="176"/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  <c r="BG74" s="176"/>
      <c r="BH74" s="176"/>
      <c r="BI74" s="176"/>
      <c r="BJ74" s="176"/>
      <c r="BK74" s="176"/>
      <c r="BL74" s="176"/>
      <c r="BM74" s="176"/>
      <c r="BN74" s="176"/>
      <c r="BO74" s="176"/>
      <c r="BP74" s="176"/>
      <c r="BQ74" s="176"/>
      <c r="BR74" s="176"/>
      <c r="BS74" s="176"/>
      <c r="BT74" s="176"/>
      <c r="BU74" s="176"/>
      <c r="BV74" s="176"/>
      <c r="BW74" s="176"/>
      <c r="BX74" s="176"/>
      <c r="BY74" s="176"/>
      <c r="BZ74" s="176"/>
      <c r="CA74" s="176"/>
      <c r="CB74" s="176"/>
      <c r="CC74" s="176"/>
      <c r="CD74" s="176"/>
      <c r="CE74" s="176"/>
      <c r="CF74" s="176"/>
      <c r="CG74" s="176"/>
      <c r="CH74" s="176"/>
      <c r="CI74" s="176"/>
      <c r="CJ74" s="176"/>
      <c r="CK74" s="176"/>
      <c r="CL74" s="176"/>
      <c r="CM74" s="176"/>
      <c r="CN74" s="176"/>
      <c r="CO74" s="176"/>
      <c r="CP74" s="176"/>
      <c r="CQ74" s="176"/>
      <c r="CR74" s="176"/>
      <c r="CS74" s="176"/>
      <c r="CT74" s="176"/>
      <c r="CU74" s="176"/>
      <c r="CV74" s="176"/>
      <c r="CW74" s="176"/>
      <c r="CX74" s="176"/>
      <c r="CY74" s="176"/>
      <c r="CZ74" s="176"/>
      <c r="DA74" s="176"/>
      <c r="DB74" s="176"/>
      <c r="DC74" s="176"/>
      <c r="DD74" s="176"/>
      <c r="DE74" s="176"/>
      <c r="DF74" s="176"/>
      <c r="DG74" s="176"/>
      <c r="DH74" s="176"/>
      <c r="DI74" s="176"/>
      <c r="DJ74" s="176"/>
      <c r="DK74" s="176"/>
      <c r="DL74" s="176"/>
      <c r="DM74" s="176"/>
      <c r="DN74" s="176"/>
      <c r="DO74" s="176"/>
      <c r="DP74" s="176"/>
      <c r="DQ74" s="176"/>
      <c r="DR74" s="176"/>
      <c r="DS74" s="176"/>
      <c r="DT74" s="176"/>
      <c r="DU74" s="176"/>
      <c r="DV74" s="176"/>
      <c r="DW74" s="176"/>
      <c r="DX74" s="176"/>
      <c r="DY74" s="176"/>
      <c r="DZ74" s="176"/>
      <c r="EA74" s="176"/>
      <c r="EB74" s="176"/>
      <c r="EC74" s="176"/>
      <c r="ED74" s="176"/>
      <c r="EE74" s="176"/>
      <c r="EF74" s="176"/>
      <c r="EG74" s="176"/>
      <c r="EH74" s="176"/>
      <c r="EI74" s="176"/>
      <c r="EJ74" s="176"/>
      <c r="EK74" s="176"/>
      <c r="EL74" s="176"/>
      <c r="EM74" s="176"/>
      <c r="EN74" s="176"/>
      <c r="EO74" s="176"/>
      <c r="EP74" s="176"/>
      <c r="EQ74" s="176"/>
      <c r="ER74" s="176"/>
      <c r="ES74" s="176"/>
      <c r="ET74" s="176"/>
      <c r="EU74" s="176"/>
      <c r="EV74" s="176"/>
      <c r="EW74" s="176"/>
      <c r="EX74" s="176"/>
      <c r="EY74" s="176"/>
      <c r="EZ74" s="176"/>
      <c r="FA74" s="176"/>
      <c r="FB74" s="176"/>
      <c r="FC74" s="176"/>
      <c r="FD74" s="176"/>
      <c r="FE74" s="176"/>
      <c r="FF74" s="176"/>
      <c r="FG74" s="176"/>
      <c r="FH74" s="176"/>
      <c r="FI74" s="176"/>
      <c r="FJ74" s="176"/>
      <c r="FK74" s="176"/>
      <c r="FL74" s="176"/>
      <c r="FM74" s="176"/>
      <c r="FN74" s="176"/>
      <c r="FO74" s="176"/>
      <c r="FP74" s="176"/>
      <c r="FQ74" s="176"/>
      <c r="FR74" s="176"/>
      <c r="FS74" s="176"/>
      <c r="FT74" s="176"/>
      <c r="FU74" s="176"/>
      <c r="FV74" s="176"/>
      <c r="FW74" s="176"/>
      <c r="FX74" s="176"/>
      <c r="FY74" s="176"/>
      <c r="FZ74" s="176"/>
      <c r="GA74" s="176"/>
    </row>
    <row r="75" ht="20.1" customHeight="1" spans="1:183">
      <c r="A75" s="140"/>
      <c r="B75" s="189"/>
      <c r="C75" s="133" t="s">
        <v>465</v>
      </c>
      <c r="D75" s="146">
        <v>0.46</v>
      </c>
      <c r="E75" s="146">
        <v>0.46</v>
      </c>
      <c r="F75" s="146"/>
      <c r="G75" s="146"/>
      <c r="H75" s="151">
        <f t="shared" si="1"/>
        <v>0.42</v>
      </c>
      <c r="I75" s="162">
        <v>0.5</v>
      </c>
      <c r="J75" s="171"/>
      <c r="K75" s="217"/>
      <c r="L75" s="184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  <c r="AP75" s="176"/>
      <c r="AQ75" s="176"/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  <c r="BG75" s="176"/>
      <c r="BH75" s="176"/>
      <c r="BI75" s="176"/>
      <c r="BJ75" s="176"/>
      <c r="BK75" s="176"/>
      <c r="BL75" s="176"/>
      <c r="BM75" s="176"/>
      <c r="BN75" s="176"/>
      <c r="BO75" s="176"/>
      <c r="BP75" s="176"/>
      <c r="BQ75" s="176"/>
      <c r="BR75" s="176"/>
      <c r="BS75" s="176"/>
      <c r="BT75" s="176"/>
      <c r="BU75" s="176"/>
      <c r="BV75" s="176"/>
      <c r="BW75" s="176"/>
      <c r="BX75" s="176"/>
      <c r="BY75" s="176"/>
      <c r="BZ75" s="176"/>
      <c r="CA75" s="176"/>
      <c r="CB75" s="176"/>
      <c r="CC75" s="176"/>
      <c r="CD75" s="176"/>
      <c r="CE75" s="176"/>
      <c r="CF75" s="176"/>
      <c r="CG75" s="176"/>
      <c r="CH75" s="176"/>
      <c r="CI75" s="176"/>
      <c r="CJ75" s="176"/>
      <c r="CK75" s="176"/>
      <c r="CL75" s="176"/>
      <c r="CM75" s="176"/>
      <c r="CN75" s="176"/>
      <c r="CO75" s="176"/>
      <c r="CP75" s="176"/>
      <c r="CQ75" s="176"/>
      <c r="CR75" s="176"/>
      <c r="CS75" s="176"/>
      <c r="CT75" s="176"/>
      <c r="CU75" s="176"/>
      <c r="CV75" s="176"/>
      <c r="CW75" s="176"/>
      <c r="CX75" s="176"/>
      <c r="CY75" s="176"/>
      <c r="CZ75" s="176"/>
      <c r="DA75" s="176"/>
      <c r="DB75" s="176"/>
      <c r="DC75" s="176"/>
      <c r="DD75" s="176"/>
      <c r="DE75" s="176"/>
      <c r="DF75" s="176"/>
      <c r="DG75" s="176"/>
      <c r="DH75" s="176"/>
      <c r="DI75" s="176"/>
      <c r="DJ75" s="176"/>
      <c r="DK75" s="176"/>
      <c r="DL75" s="176"/>
      <c r="DM75" s="176"/>
      <c r="DN75" s="176"/>
      <c r="DO75" s="176"/>
      <c r="DP75" s="176"/>
      <c r="DQ75" s="176"/>
      <c r="DR75" s="176"/>
      <c r="DS75" s="176"/>
      <c r="DT75" s="176"/>
      <c r="DU75" s="176"/>
      <c r="DV75" s="176"/>
      <c r="DW75" s="176"/>
      <c r="DX75" s="176"/>
      <c r="DY75" s="176"/>
      <c r="DZ75" s="176"/>
      <c r="EA75" s="176"/>
      <c r="EB75" s="176"/>
      <c r="EC75" s="176"/>
      <c r="ED75" s="176"/>
      <c r="EE75" s="176"/>
      <c r="EF75" s="176"/>
      <c r="EG75" s="176"/>
      <c r="EH75" s="176"/>
      <c r="EI75" s="176"/>
      <c r="EJ75" s="176"/>
      <c r="EK75" s="176"/>
      <c r="EL75" s="176"/>
      <c r="EM75" s="176"/>
      <c r="EN75" s="176"/>
      <c r="EO75" s="176"/>
      <c r="EP75" s="176"/>
      <c r="EQ75" s="176"/>
      <c r="ER75" s="176"/>
      <c r="ES75" s="176"/>
      <c r="ET75" s="176"/>
      <c r="EU75" s="176"/>
      <c r="EV75" s="176"/>
      <c r="EW75" s="176"/>
      <c r="EX75" s="176"/>
      <c r="EY75" s="176"/>
      <c r="EZ75" s="176"/>
      <c r="FA75" s="176"/>
      <c r="FB75" s="176"/>
      <c r="FC75" s="176"/>
      <c r="FD75" s="176"/>
      <c r="FE75" s="176"/>
      <c r="FF75" s="176"/>
      <c r="FG75" s="176"/>
      <c r="FH75" s="176"/>
      <c r="FI75" s="176"/>
      <c r="FJ75" s="176"/>
      <c r="FK75" s="176"/>
      <c r="FL75" s="176"/>
      <c r="FM75" s="176"/>
      <c r="FN75" s="176"/>
      <c r="FO75" s="176"/>
      <c r="FP75" s="176"/>
      <c r="FQ75" s="176"/>
      <c r="FR75" s="176"/>
      <c r="FS75" s="176"/>
      <c r="FT75" s="176"/>
      <c r="FU75" s="176"/>
      <c r="FV75" s="176"/>
      <c r="FW75" s="176"/>
      <c r="FX75" s="176"/>
      <c r="FY75" s="176"/>
      <c r="FZ75" s="176"/>
      <c r="GA75" s="176"/>
    </row>
    <row r="76" ht="20.1" customHeight="1" spans="1:183">
      <c r="A76" s="127"/>
      <c r="B76" s="135"/>
      <c r="C76" s="128" t="s">
        <v>466</v>
      </c>
      <c r="D76" s="136">
        <v>0.075</v>
      </c>
      <c r="E76" s="146"/>
      <c r="F76" s="136"/>
      <c r="G76" s="136"/>
      <c r="H76" s="151">
        <f t="shared" si="1"/>
        <v>-0.35</v>
      </c>
      <c r="I76" s="162">
        <v>0.425</v>
      </c>
      <c r="J76" s="163">
        <v>0</v>
      </c>
      <c r="K76" s="185"/>
      <c r="L76" s="18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  <c r="AW76" s="174"/>
      <c r="AX76" s="174"/>
      <c r="AY76" s="174"/>
      <c r="AZ76" s="174"/>
      <c r="BA76" s="174"/>
      <c r="BB76" s="174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  <c r="BP76" s="174"/>
      <c r="BQ76" s="174"/>
      <c r="BR76" s="174"/>
      <c r="BS76" s="174"/>
      <c r="BT76" s="174"/>
      <c r="BU76" s="174"/>
      <c r="BV76" s="174"/>
      <c r="BW76" s="174"/>
      <c r="BX76" s="174"/>
      <c r="BY76" s="174"/>
      <c r="BZ76" s="174"/>
      <c r="CA76" s="174"/>
      <c r="CB76" s="174"/>
      <c r="CC76" s="174"/>
      <c r="CD76" s="174"/>
      <c r="CE76" s="174"/>
      <c r="CF76" s="174"/>
      <c r="CG76" s="174"/>
      <c r="CH76" s="174"/>
      <c r="CI76" s="174"/>
      <c r="CJ76" s="174"/>
      <c r="CK76" s="174"/>
      <c r="CL76" s="174"/>
      <c r="CM76" s="174"/>
      <c r="CN76" s="174"/>
      <c r="CO76" s="174"/>
      <c r="CP76" s="174"/>
      <c r="CQ76" s="174"/>
      <c r="CR76" s="174"/>
      <c r="CS76" s="174"/>
      <c r="CT76" s="174"/>
      <c r="CU76" s="174"/>
      <c r="CV76" s="174"/>
      <c r="CW76" s="174"/>
      <c r="CX76" s="174"/>
      <c r="CY76" s="174"/>
      <c r="CZ76" s="174"/>
      <c r="DA76" s="174"/>
      <c r="DB76" s="174"/>
      <c r="DC76" s="174"/>
      <c r="DD76" s="174"/>
      <c r="DE76" s="174"/>
      <c r="DF76" s="174"/>
      <c r="DG76" s="174"/>
      <c r="DH76" s="174"/>
      <c r="DI76" s="174"/>
      <c r="DJ76" s="174"/>
      <c r="DK76" s="174"/>
      <c r="DL76" s="174"/>
      <c r="DM76" s="174"/>
      <c r="DN76" s="174"/>
      <c r="DO76" s="174"/>
      <c r="DP76" s="174"/>
      <c r="DQ76" s="174"/>
      <c r="DR76" s="174"/>
      <c r="DS76" s="174"/>
      <c r="DT76" s="174"/>
      <c r="DU76" s="174"/>
      <c r="DV76" s="174"/>
      <c r="DW76" s="174"/>
      <c r="DX76" s="174"/>
      <c r="DY76" s="174"/>
      <c r="DZ76" s="174"/>
      <c r="EA76" s="174"/>
      <c r="EB76" s="174"/>
      <c r="EC76" s="174"/>
      <c r="ED76" s="174"/>
      <c r="EE76" s="174"/>
      <c r="EF76" s="174"/>
      <c r="EG76" s="174"/>
      <c r="EH76" s="174"/>
      <c r="EI76" s="174"/>
      <c r="EJ76" s="174"/>
      <c r="EK76" s="174"/>
      <c r="EL76" s="174"/>
      <c r="EM76" s="174"/>
      <c r="EN76" s="174"/>
      <c r="EO76" s="174"/>
      <c r="EP76" s="174"/>
      <c r="EQ76" s="174"/>
      <c r="ER76" s="174"/>
      <c r="ES76" s="174"/>
      <c r="ET76" s="174"/>
      <c r="EU76" s="174"/>
      <c r="EV76" s="174"/>
      <c r="EW76" s="174"/>
      <c r="EX76" s="174"/>
      <c r="EY76" s="174"/>
      <c r="EZ76" s="174"/>
      <c r="FA76" s="174"/>
      <c r="FB76" s="174"/>
      <c r="FC76" s="174"/>
      <c r="FD76" s="174"/>
      <c r="FE76" s="174"/>
      <c r="FF76" s="174"/>
      <c r="FG76" s="174"/>
      <c r="FH76" s="174"/>
      <c r="FI76" s="174"/>
      <c r="FJ76" s="174"/>
      <c r="FK76" s="174"/>
      <c r="FL76" s="174"/>
      <c r="FM76" s="174"/>
      <c r="FN76" s="174"/>
      <c r="FO76" s="174"/>
      <c r="FP76" s="174"/>
      <c r="FQ76" s="174"/>
      <c r="FR76" s="174"/>
      <c r="FS76" s="174"/>
      <c r="FT76" s="174"/>
      <c r="FU76" s="174"/>
      <c r="FV76" s="174"/>
      <c r="FW76" s="174"/>
      <c r="FX76" s="174"/>
      <c r="FY76" s="174"/>
      <c r="FZ76" s="174"/>
      <c r="GA76" s="174"/>
    </row>
    <row r="77" ht="20.1" customHeight="1" spans="1:183">
      <c r="A77" s="127"/>
      <c r="B77" s="135"/>
      <c r="C77" s="128" t="s">
        <v>359</v>
      </c>
      <c r="D77" s="136">
        <v>27.57</v>
      </c>
      <c r="E77" s="146"/>
      <c r="F77" s="136"/>
      <c r="G77" s="136"/>
      <c r="H77" s="151">
        <f t="shared" si="1"/>
        <v>8.268</v>
      </c>
      <c r="I77" s="162">
        <v>19.302</v>
      </c>
      <c r="J77" s="163">
        <v>0</v>
      </c>
      <c r="K77" s="185"/>
      <c r="L77" s="18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74"/>
      <c r="AL77" s="174"/>
      <c r="AM77" s="174"/>
      <c r="AN77" s="174"/>
      <c r="AO77" s="174"/>
      <c r="AP77" s="174"/>
      <c r="AQ77" s="174"/>
      <c r="AR77" s="174"/>
      <c r="AS77" s="174"/>
      <c r="AT77" s="174"/>
      <c r="AU77" s="174"/>
      <c r="AV77" s="174"/>
      <c r="AW77" s="174"/>
      <c r="AX77" s="174"/>
      <c r="AY77" s="174"/>
      <c r="AZ77" s="174"/>
      <c r="BA77" s="174"/>
      <c r="BB77" s="174"/>
      <c r="BC77" s="174"/>
      <c r="BD77" s="174"/>
      <c r="BE77" s="174"/>
      <c r="BF77" s="174"/>
      <c r="BG77" s="174"/>
      <c r="BH77" s="174"/>
      <c r="BI77" s="174"/>
      <c r="BJ77" s="174"/>
      <c r="BK77" s="174"/>
      <c r="BL77" s="174"/>
      <c r="BM77" s="174"/>
      <c r="BN77" s="174"/>
      <c r="BO77" s="174"/>
      <c r="BP77" s="174"/>
      <c r="BQ77" s="174"/>
      <c r="BR77" s="174"/>
      <c r="BS77" s="174"/>
      <c r="BT77" s="174"/>
      <c r="BU77" s="174"/>
      <c r="BV77" s="174"/>
      <c r="BW77" s="174"/>
      <c r="BX77" s="174"/>
      <c r="BY77" s="174"/>
      <c r="BZ77" s="174"/>
      <c r="CA77" s="174"/>
      <c r="CB77" s="174"/>
      <c r="CC77" s="174"/>
      <c r="CD77" s="174"/>
      <c r="CE77" s="174"/>
      <c r="CF77" s="174"/>
      <c r="CG77" s="174"/>
      <c r="CH77" s="174"/>
      <c r="CI77" s="174"/>
      <c r="CJ77" s="174"/>
      <c r="CK77" s="174"/>
      <c r="CL77" s="174"/>
      <c r="CM77" s="174"/>
      <c r="CN77" s="174"/>
      <c r="CO77" s="174"/>
      <c r="CP77" s="174"/>
      <c r="CQ77" s="174"/>
      <c r="CR77" s="174"/>
      <c r="CS77" s="174"/>
      <c r="CT77" s="174"/>
      <c r="CU77" s="174"/>
      <c r="CV77" s="174"/>
      <c r="CW77" s="174"/>
      <c r="CX77" s="174"/>
      <c r="CY77" s="174"/>
      <c r="CZ77" s="174"/>
      <c r="DA77" s="174"/>
      <c r="DB77" s="174"/>
      <c r="DC77" s="174"/>
      <c r="DD77" s="174"/>
      <c r="DE77" s="174"/>
      <c r="DF77" s="174"/>
      <c r="DG77" s="174"/>
      <c r="DH77" s="174"/>
      <c r="DI77" s="174"/>
      <c r="DJ77" s="174"/>
      <c r="DK77" s="174"/>
      <c r="DL77" s="174"/>
      <c r="DM77" s="174"/>
      <c r="DN77" s="174"/>
      <c r="DO77" s="174"/>
      <c r="DP77" s="174"/>
      <c r="DQ77" s="174"/>
      <c r="DR77" s="174"/>
      <c r="DS77" s="174"/>
      <c r="DT77" s="174"/>
      <c r="DU77" s="174"/>
      <c r="DV77" s="174"/>
      <c r="DW77" s="174"/>
      <c r="DX77" s="174"/>
      <c r="DY77" s="174"/>
      <c r="DZ77" s="174"/>
      <c r="EA77" s="174"/>
      <c r="EB77" s="174"/>
      <c r="EC77" s="174"/>
      <c r="ED77" s="174"/>
      <c r="EE77" s="174"/>
      <c r="EF77" s="174"/>
      <c r="EG77" s="174"/>
      <c r="EH77" s="174"/>
      <c r="EI77" s="174"/>
      <c r="EJ77" s="174"/>
      <c r="EK77" s="174"/>
      <c r="EL77" s="174"/>
      <c r="EM77" s="174"/>
      <c r="EN77" s="174"/>
      <c r="EO77" s="174"/>
      <c r="EP77" s="174"/>
      <c r="EQ77" s="174"/>
      <c r="ER77" s="174"/>
      <c r="ES77" s="174"/>
      <c r="ET77" s="174"/>
      <c r="EU77" s="174"/>
      <c r="EV77" s="174"/>
      <c r="EW77" s="174"/>
      <c r="EX77" s="174"/>
      <c r="EY77" s="174"/>
      <c r="EZ77" s="174"/>
      <c r="FA77" s="174"/>
      <c r="FB77" s="174"/>
      <c r="FC77" s="174"/>
      <c r="FD77" s="174"/>
      <c r="FE77" s="174"/>
      <c r="FF77" s="174"/>
      <c r="FG77" s="174"/>
      <c r="FH77" s="174"/>
      <c r="FI77" s="174"/>
      <c r="FJ77" s="174"/>
      <c r="FK77" s="174"/>
      <c r="FL77" s="174"/>
      <c r="FM77" s="174"/>
      <c r="FN77" s="174"/>
      <c r="FO77" s="174"/>
      <c r="FP77" s="174"/>
      <c r="FQ77" s="174"/>
      <c r="FR77" s="174"/>
      <c r="FS77" s="174"/>
      <c r="FT77" s="174"/>
      <c r="FU77" s="174"/>
      <c r="FV77" s="174"/>
      <c r="FW77" s="174"/>
      <c r="FX77" s="174"/>
      <c r="FY77" s="174"/>
      <c r="FZ77" s="174"/>
      <c r="GA77" s="174"/>
    </row>
    <row r="78" ht="20.1" customHeight="1" spans="1:183">
      <c r="A78" s="127"/>
      <c r="B78" s="135"/>
      <c r="C78" s="128" t="s">
        <v>467</v>
      </c>
      <c r="D78" s="136">
        <v>1</v>
      </c>
      <c r="E78" s="146"/>
      <c r="F78" s="136"/>
      <c r="G78" s="136"/>
      <c r="H78" s="151">
        <f t="shared" si="1"/>
        <v>1</v>
      </c>
      <c r="I78" s="162">
        <v>0</v>
      </c>
      <c r="J78" s="163">
        <v>0</v>
      </c>
      <c r="K78" s="185" t="s">
        <v>468</v>
      </c>
      <c r="L78" s="18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  <c r="BP78" s="174"/>
      <c r="BQ78" s="174"/>
      <c r="BR78" s="174"/>
      <c r="BS78" s="174"/>
      <c r="BT78" s="174"/>
      <c r="BU78" s="174"/>
      <c r="BV78" s="174"/>
      <c r="BW78" s="174"/>
      <c r="BX78" s="174"/>
      <c r="BY78" s="174"/>
      <c r="BZ78" s="174"/>
      <c r="CA78" s="174"/>
      <c r="CB78" s="174"/>
      <c r="CC78" s="174"/>
      <c r="CD78" s="174"/>
      <c r="CE78" s="174"/>
      <c r="CF78" s="174"/>
      <c r="CG78" s="174"/>
      <c r="CH78" s="174"/>
      <c r="CI78" s="174"/>
      <c r="CJ78" s="174"/>
      <c r="CK78" s="174"/>
      <c r="CL78" s="174"/>
      <c r="CM78" s="174"/>
      <c r="CN78" s="174"/>
      <c r="CO78" s="174"/>
      <c r="CP78" s="174"/>
      <c r="CQ78" s="174"/>
      <c r="CR78" s="174"/>
      <c r="CS78" s="174"/>
      <c r="CT78" s="174"/>
      <c r="CU78" s="174"/>
      <c r="CV78" s="174"/>
      <c r="CW78" s="174"/>
      <c r="CX78" s="174"/>
      <c r="CY78" s="174"/>
      <c r="CZ78" s="174"/>
      <c r="DA78" s="174"/>
      <c r="DB78" s="174"/>
      <c r="DC78" s="174"/>
      <c r="DD78" s="174"/>
      <c r="DE78" s="174"/>
      <c r="DF78" s="174"/>
      <c r="DG78" s="174"/>
      <c r="DH78" s="174"/>
      <c r="DI78" s="174"/>
      <c r="DJ78" s="174"/>
      <c r="DK78" s="174"/>
      <c r="DL78" s="174"/>
      <c r="DM78" s="174"/>
      <c r="DN78" s="174"/>
      <c r="DO78" s="174"/>
      <c r="DP78" s="174"/>
      <c r="DQ78" s="174"/>
      <c r="DR78" s="174"/>
      <c r="DS78" s="174"/>
      <c r="DT78" s="174"/>
      <c r="DU78" s="174"/>
      <c r="DV78" s="174"/>
      <c r="DW78" s="174"/>
      <c r="DX78" s="174"/>
      <c r="DY78" s="174"/>
      <c r="DZ78" s="174"/>
      <c r="EA78" s="174"/>
      <c r="EB78" s="174"/>
      <c r="EC78" s="174"/>
      <c r="ED78" s="174"/>
      <c r="EE78" s="174"/>
      <c r="EF78" s="174"/>
      <c r="EG78" s="174"/>
      <c r="EH78" s="174"/>
      <c r="EI78" s="174"/>
      <c r="EJ78" s="174"/>
      <c r="EK78" s="174"/>
      <c r="EL78" s="174"/>
      <c r="EM78" s="174"/>
      <c r="EN78" s="174"/>
      <c r="EO78" s="174"/>
      <c r="EP78" s="174"/>
      <c r="EQ78" s="174"/>
      <c r="ER78" s="174"/>
      <c r="ES78" s="174"/>
      <c r="ET78" s="174"/>
      <c r="EU78" s="174"/>
      <c r="EV78" s="174"/>
      <c r="EW78" s="174"/>
      <c r="EX78" s="174"/>
      <c r="EY78" s="174"/>
      <c r="EZ78" s="174"/>
      <c r="FA78" s="174"/>
      <c r="FB78" s="174"/>
      <c r="FC78" s="174"/>
      <c r="FD78" s="174"/>
      <c r="FE78" s="174"/>
      <c r="FF78" s="174"/>
      <c r="FG78" s="174"/>
      <c r="FH78" s="174"/>
      <c r="FI78" s="174"/>
      <c r="FJ78" s="174"/>
      <c r="FK78" s="174"/>
      <c r="FL78" s="174"/>
      <c r="FM78" s="174"/>
      <c r="FN78" s="174"/>
      <c r="FO78" s="174"/>
      <c r="FP78" s="174"/>
      <c r="FQ78" s="174"/>
      <c r="FR78" s="174"/>
      <c r="FS78" s="174"/>
      <c r="FT78" s="174"/>
      <c r="FU78" s="174"/>
      <c r="FV78" s="174"/>
      <c r="FW78" s="174"/>
      <c r="FX78" s="174"/>
      <c r="FY78" s="174"/>
      <c r="FZ78" s="174"/>
      <c r="GA78" s="174"/>
    </row>
    <row r="79" ht="20.1" customHeight="1" spans="1:183">
      <c r="A79" s="190"/>
      <c r="B79" s="135"/>
      <c r="C79" s="128" t="s">
        <v>371</v>
      </c>
      <c r="D79" s="136">
        <v>0.4</v>
      </c>
      <c r="E79" s="146"/>
      <c r="F79" s="136"/>
      <c r="G79" s="146"/>
      <c r="H79" s="151">
        <f t="shared" si="1"/>
        <v>0</v>
      </c>
      <c r="I79" s="162">
        <v>0.4</v>
      </c>
      <c r="J79" s="163">
        <v>0</v>
      </c>
      <c r="K79" s="185"/>
      <c r="L79" s="18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  <c r="BP79" s="174"/>
      <c r="BQ79" s="174"/>
      <c r="BR79" s="174"/>
      <c r="BS79" s="174"/>
      <c r="BT79" s="174"/>
      <c r="BU79" s="174"/>
      <c r="BV79" s="174"/>
      <c r="BW79" s="174"/>
      <c r="BX79" s="174"/>
      <c r="BY79" s="174"/>
      <c r="BZ79" s="174"/>
      <c r="CA79" s="174"/>
      <c r="CB79" s="174"/>
      <c r="CC79" s="174"/>
      <c r="CD79" s="174"/>
      <c r="CE79" s="174"/>
      <c r="CF79" s="174"/>
      <c r="CG79" s="174"/>
      <c r="CH79" s="174"/>
      <c r="CI79" s="174"/>
      <c r="CJ79" s="174"/>
      <c r="CK79" s="174"/>
      <c r="CL79" s="174"/>
      <c r="CM79" s="174"/>
      <c r="CN79" s="174"/>
      <c r="CO79" s="174"/>
      <c r="CP79" s="174"/>
      <c r="CQ79" s="174"/>
      <c r="CR79" s="174"/>
      <c r="CS79" s="174"/>
      <c r="CT79" s="174"/>
      <c r="CU79" s="174"/>
      <c r="CV79" s="174"/>
      <c r="CW79" s="174"/>
      <c r="CX79" s="174"/>
      <c r="CY79" s="174"/>
      <c r="CZ79" s="174"/>
      <c r="DA79" s="174"/>
      <c r="DB79" s="174"/>
      <c r="DC79" s="174"/>
      <c r="DD79" s="174"/>
      <c r="DE79" s="174"/>
      <c r="DF79" s="174"/>
      <c r="DG79" s="174"/>
      <c r="DH79" s="174"/>
      <c r="DI79" s="174"/>
      <c r="DJ79" s="174"/>
      <c r="DK79" s="174"/>
      <c r="DL79" s="174"/>
      <c r="DM79" s="174"/>
      <c r="DN79" s="174"/>
      <c r="DO79" s="174"/>
      <c r="DP79" s="174"/>
      <c r="DQ79" s="174"/>
      <c r="DR79" s="174"/>
      <c r="DS79" s="174"/>
      <c r="DT79" s="174"/>
      <c r="DU79" s="174"/>
      <c r="DV79" s="174"/>
      <c r="DW79" s="174"/>
      <c r="DX79" s="174"/>
      <c r="DY79" s="174"/>
      <c r="DZ79" s="174"/>
      <c r="EA79" s="174"/>
      <c r="EB79" s="174"/>
      <c r="EC79" s="174"/>
      <c r="ED79" s="174"/>
      <c r="EE79" s="174"/>
      <c r="EF79" s="174"/>
      <c r="EG79" s="174"/>
      <c r="EH79" s="174"/>
      <c r="EI79" s="174"/>
      <c r="EJ79" s="174"/>
      <c r="EK79" s="174"/>
      <c r="EL79" s="174"/>
      <c r="EM79" s="174"/>
      <c r="EN79" s="174"/>
      <c r="EO79" s="174"/>
      <c r="EP79" s="174"/>
      <c r="EQ79" s="174"/>
      <c r="ER79" s="174"/>
      <c r="ES79" s="174"/>
      <c r="ET79" s="174"/>
      <c r="EU79" s="174"/>
      <c r="EV79" s="174"/>
      <c r="EW79" s="174"/>
      <c r="EX79" s="174"/>
      <c r="EY79" s="174"/>
      <c r="EZ79" s="174"/>
      <c r="FA79" s="174"/>
      <c r="FB79" s="174"/>
      <c r="FC79" s="174"/>
      <c r="FD79" s="174"/>
      <c r="FE79" s="174"/>
      <c r="FF79" s="174"/>
      <c r="FG79" s="174"/>
      <c r="FH79" s="174"/>
      <c r="FI79" s="174"/>
      <c r="FJ79" s="174"/>
      <c r="FK79" s="174"/>
      <c r="FL79" s="174"/>
      <c r="FM79" s="174"/>
      <c r="FN79" s="174"/>
      <c r="FO79" s="174"/>
      <c r="FP79" s="174"/>
      <c r="FQ79" s="174"/>
      <c r="FR79" s="174"/>
      <c r="FS79" s="174"/>
      <c r="FT79" s="174"/>
      <c r="FU79" s="174"/>
      <c r="FV79" s="174"/>
      <c r="FW79" s="174"/>
      <c r="FX79" s="174"/>
      <c r="FY79" s="174"/>
      <c r="FZ79" s="174"/>
      <c r="GA79" s="174"/>
    </row>
    <row r="80" ht="20.1" customHeight="1" spans="1:11">
      <c r="A80" s="191" t="s">
        <v>70</v>
      </c>
      <c r="B80" s="192" t="s">
        <v>469</v>
      </c>
      <c r="C80" s="193" t="s">
        <v>470</v>
      </c>
      <c r="D80" s="194">
        <v>13.685</v>
      </c>
      <c r="E80" s="194">
        <v>30.18</v>
      </c>
      <c r="F80" s="194"/>
      <c r="G80" s="194"/>
      <c r="H80" s="151">
        <f t="shared" si="1"/>
        <v>20.6</v>
      </c>
      <c r="I80" s="218">
        <v>23.265</v>
      </c>
      <c r="J80" s="219">
        <v>0</v>
      </c>
      <c r="K80" s="220"/>
    </row>
    <row r="81" ht="23.25" customHeight="1" spans="1:11">
      <c r="A81" s="195"/>
      <c r="B81" s="196"/>
      <c r="C81" s="197" t="s">
        <v>471</v>
      </c>
      <c r="D81" s="194">
        <v>13.162</v>
      </c>
      <c r="E81" s="194">
        <v>17.96</v>
      </c>
      <c r="F81" s="194"/>
      <c r="G81" s="215">
        <v>-2</v>
      </c>
      <c r="H81" s="151">
        <f t="shared" si="1"/>
        <v>16.692</v>
      </c>
      <c r="I81" s="218">
        <v>12.43</v>
      </c>
      <c r="J81" s="219">
        <v>0</v>
      </c>
      <c r="K81" s="221" t="s">
        <v>472</v>
      </c>
    </row>
    <row r="82" ht="25.5" customHeight="1" spans="1:12">
      <c r="A82" s="195"/>
      <c r="B82" s="196"/>
      <c r="C82" s="197" t="s">
        <v>473</v>
      </c>
      <c r="D82" s="194">
        <v>3.625</v>
      </c>
      <c r="E82" s="194"/>
      <c r="F82" s="194"/>
      <c r="G82" s="215"/>
      <c r="H82" s="151">
        <f t="shared" si="1"/>
        <v>0.475</v>
      </c>
      <c r="I82" s="222">
        <v>3.15</v>
      </c>
      <c r="J82" s="219">
        <v>0</v>
      </c>
      <c r="K82" s="220" t="s">
        <v>474</v>
      </c>
      <c r="L82" s="223"/>
    </row>
    <row r="83" ht="25.5" customHeight="1" spans="1:12">
      <c r="A83" s="195"/>
      <c r="B83" s="196"/>
      <c r="C83" s="197" t="s">
        <v>475</v>
      </c>
      <c r="D83" s="194">
        <v>0.385</v>
      </c>
      <c r="E83" s="194"/>
      <c r="F83" s="194"/>
      <c r="G83" s="215"/>
      <c r="H83" s="151">
        <f t="shared" si="1"/>
        <v>0.027</v>
      </c>
      <c r="I83" s="222">
        <v>0.358</v>
      </c>
      <c r="J83" s="219">
        <v>0</v>
      </c>
      <c r="K83" s="220" t="s">
        <v>476</v>
      </c>
      <c r="L83" s="223"/>
    </row>
    <row r="84" ht="20.1" customHeight="1" spans="1:11">
      <c r="A84" s="195"/>
      <c r="B84" s="196"/>
      <c r="C84" s="197" t="s">
        <v>477</v>
      </c>
      <c r="D84" s="194">
        <v>1.15</v>
      </c>
      <c r="E84" s="194"/>
      <c r="F84" s="194"/>
      <c r="G84" s="194"/>
      <c r="H84" s="151">
        <f t="shared" si="1"/>
        <v>0.15</v>
      </c>
      <c r="I84" s="222">
        <v>1</v>
      </c>
      <c r="J84" s="219">
        <v>0</v>
      </c>
      <c r="K84" s="220" t="s">
        <v>478</v>
      </c>
    </row>
    <row r="85" ht="20.1" customHeight="1" spans="1:11">
      <c r="A85" s="195"/>
      <c r="B85" s="196"/>
      <c r="C85" s="197" t="s">
        <v>479</v>
      </c>
      <c r="D85" s="194">
        <v>0.375</v>
      </c>
      <c r="E85" s="194"/>
      <c r="F85" s="194"/>
      <c r="G85" s="194"/>
      <c r="H85" s="151">
        <f t="shared" si="1"/>
        <v>0.075</v>
      </c>
      <c r="I85" s="222">
        <v>0.3</v>
      </c>
      <c r="J85" s="219">
        <v>0</v>
      </c>
      <c r="K85" s="220" t="s">
        <v>480</v>
      </c>
    </row>
    <row r="86" ht="23.25" customHeight="1" spans="1:11">
      <c r="A86" s="198"/>
      <c r="B86" s="196"/>
      <c r="C86" s="197" t="s">
        <v>481</v>
      </c>
      <c r="D86" s="194">
        <v>0.775</v>
      </c>
      <c r="E86" s="194"/>
      <c r="F86" s="194"/>
      <c r="G86" s="215"/>
      <c r="H86" s="151">
        <f t="shared" si="1"/>
        <v>0</v>
      </c>
      <c r="I86" s="222">
        <v>0.775</v>
      </c>
      <c r="J86" s="219">
        <v>0</v>
      </c>
      <c r="K86" s="220" t="s">
        <v>482</v>
      </c>
    </row>
    <row r="87" ht="33" customHeight="1" spans="1:11">
      <c r="A87" s="191" t="s">
        <v>70</v>
      </c>
      <c r="B87" s="199" t="s">
        <v>483</v>
      </c>
      <c r="C87" s="197" t="s">
        <v>380</v>
      </c>
      <c r="D87" s="194">
        <v>19.8</v>
      </c>
      <c r="E87" s="194"/>
      <c r="F87" s="194"/>
      <c r="G87" s="215">
        <v>-2.15</v>
      </c>
      <c r="H87" s="151">
        <f t="shared" si="1"/>
        <v>15.3</v>
      </c>
      <c r="I87" s="222">
        <v>2.35</v>
      </c>
      <c r="J87" s="219">
        <v>0</v>
      </c>
      <c r="K87" s="224" t="s">
        <v>484</v>
      </c>
    </row>
    <row r="88" ht="23.25" customHeight="1" spans="1:11">
      <c r="A88" s="195"/>
      <c r="B88" s="199"/>
      <c r="C88" s="197" t="s">
        <v>381</v>
      </c>
      <c r="D88" s="194">
        <v>82.325</v>
      </c>
      <c r="E88" s="194"/>
      <c r="F88" s="194"/>
      <c r="G88" s="215">
        <v>-9.25</v>
      </c>
      <c r="H88" s="151">
        <f t="shared" si="1"/>
        <v>2.275</v>
      </c>
      <c r="I88" s="222">
        <v>70.8</v>
      </c>
      <c r="J88" s="219">
        <v>0</v>
      </c>
      <c r="K88" s="224" t="s">
        <v>485</v>
      </c>
    </row>
    <row r="89" ht="30.95" customHeight="1" spans="1:11">
      <c r="A89" s="195"/>
      <c r="B89" s="199"/>
      <c r="C89" s="193" t="s">
        <v>486</v>
      </c>
      <c r="D89" s="194">
        <v>1.425</v>
      </c>
      <c r="E89" s="205">
        <v>3.16</v>
      </c>
      <c r="F89" s="194"/>
      <c r="G89" s="194"/>
      <c r="H89" s="151">
        <f t="shared" si="1"/>
        <v>2.385</v>
      </c>
      <c r="I89" s="222">
        <v>2.2</v>
      </c>
      <c r="J89" s="219">
        <v>0</v>
      </c>
      <c r="K89" s="225" t="s">
        <v>487</v>
      </c>
    </row>
    <row r="90" ht="36.75" customHeight="1" spans="1:11">
      <c r="A90" s="195"/>
      <c r="B90" s="199"/>
      <c r="C90" s="197" t="s">
        <v>488</v>
      </c>
      <c r="D90" s="194">
        <v>0.7</v>
      </c>
      <c r="E90" s="205"/>
      <c r="F90" s="194"/>
      <c r="G90" s="215"/>
      <c r="H90" s="151">
        <f t="shared" si="1"/>
        <v>0.35</v>
      </c>
      <c r="I90" s="222">
        <v>0.35</v>
      </c>
      <c r="J90" s="219">
        <v>0</v>
      </c>
      <c r="K90" s="220" t="s">
        <v>489</v>
      </c>
    </row>
    <row r="91" ht="27" customHeight="1" spans="1:14">
      <c r="A91" s="195"/>
      <c r="B91" s="199"/>
      <c r="C91" s="197" t="s">
        <v>490</v>
      </c>
      <c r="D91" s="194">
        <v>29.6</v>
      </c>
      <c r="E91" s="205">
        <v>30.06</v>
      </c>
      <c r="F91" s="194"/>
      <c r="G91" s="215"/>
      <c r="H91" s="151">
        <f t="shared" si="1"/>
        <v>26.41</v>
      </c>
      <c r="I91" s="222">
        <v>33.25</v>
      </c>
      <c r="J91" s="219">
        <v>0</v>
      </c>
      <c r="K91" s="220" t="s">
        <v>491</v>
      </c>
      <c r="L91" s="226"/>
      <c r="M91" s="226"/>
      <c r="N91" s="233"/>
    </row>
    <row r="92" ht="39" customHeight="1" spans="1:11">
      <c r="A92" s="195"/>
      <c r="B92" s="199" t="s">
        <v>445</v>
      </c>
      <c r="C92" s="197" t="s">
        <v>461</v>
      </c>
      <c r="D92" s="194">
        <v>0</v>
      </c>
      <c r="E92" s="205"/>
      <c r="F92" s="194"/>
      <c r="G92" s="215">
        <v>1.72</v>
      </c>
      <c r="H92" s="151">
        <f t="shared" si="1"/>
        <v>0</v>
      </c>
      <c r="I92" s="222">
        <v>1.72</v>
      </c>
      <c r="J92" s="219">
        <v>0</v>
      </c>
      <c r="K92" s="220" t="s">
        <v>492</v>
      </c>
    </row>
    <row r="93" ht="23.25" customHeight="1" spans="1:191">
      <c r="A93" s="195"/>
      <c r="B93" s="200" t="s">
        <v>493</v>
      </c>
      <c r="C93" s="197" t="s">
        <v>380</v>
      </c>
      <c r="D93" s="194">
        <v>16.8</v>
      </c>
      <c r="E93" s="205">
        <v>181.52</v>
      </c>
      <c r="F93" s="194"/>
      <c r="G93" s="215"/>
      <c r="H93" s="151">
        <f t="shared" si="1"/>
        <v>84.32</v>
      </c>
      <c r="I93" s="222">
        <v>114</v>
      </c>
      <c r="J93" s="219">
        <v>0</v>
      </c>
      <c r="K93" s="227" t="s">
        <v>494</v>
      </c>
      <c r="L93" s="226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223"/>
      <c r="BZ93" s="223"/>
      <c r="CA93" s="223"/>
      <c r="CB93" s="223"/>
      <c r="CC93" s="223"/>
      <c r="CD93" s="223"/>
      <c r="CE93" s="223"/>
      <c r="CF93" s="223"/>
      <c r="CG93" s="223"/>
      <c r="CH93" s="223"/>
      <c r="CI93" s="223"/>
      <c r="CJ93" s="223"/>
      <c r="CK93" s="223"/>
      <c r="CL93" s="223"/>
      <c r="CM93" s="223"/>
      <c r="CN93" s="223"/>
      <c r="CO93" s="223"/>
      <c r="CP93" s="223"/>
      <c r="CQ93" s="223"/>
      <c r="CR93" s="223"/>
      <c r="CS93" s="223"/>
      <c r="CT93" s="223"/>
      <c r="CU93" s="223"/>
      <c r="CV93" s="223"/>
      <c r="CW93" s="223"/>
      <c r="CX93" s="223"/>
      <c r="CY93" s="223"/>
      <c r="CZ93" s="223"/>
      <c r="DA93" s="223"/>
      <c r="DB93" s="223"/>
      <c r="DC93" s="223"/>
      <c r="DD93" s="223"/>
      <c r="DE93" s="223"/>
      <c r="DF93" s="223"/>
      <c r="DG93" s="223"/>
      <c r="DH93" s="223"/>
      <c r="DI93" s="223"/>
      <c r="DJ93" s="223"/>
      <c r="DK93" s="223"/>
      <c r="DL93" s="223"/>
      <c r="DM93" s="223"/>
      <c r="DN93" s="223"/>
      <c r="DO93" s="223"/>
      <c r="DP93" s="223"/>
      <c r="DQ93" s="223"/>
      <c r="DR93" s="223"/>
      <c r="DS93" s="223"/>
      <c r="DT93" s="223"/>
      <c r="DU93" s="223"/>
      <c r="DV93" s="223"/>
      <c r="DW93" s="223"/>
      <c r="DX93" s="223"/>
      <c r="DY93" s="223"/>
      <c r="DZ93" s="223"/>
      <c r="EA93" s="223"/>
      <c r="EB93" s="223"/>
      <c r="EC93" s="223"/>
      <c r="ED93" s="223"/>
      <c r="EE93" s="223"/>
      <c r="EF93" s="223"/>
      <c r="EG93" s="223"/>
      <c r="EH93" s="223"/>
      <c r="EI93" s="223"/>
      <c r="EJ93" s="223"/>
      <c r="EK93" s="223"/>
      <c r="EL93" s="223"/>
      <c r="EM93" s="223"/>
      <c r="EN93" s="223"/>
      <c r="EO93" s="223"/>
      <c r="EP93" s="223"/>
      <c r="EQ93" s="223"/>
      <c r="ER93" s="223"/>
      <c r="ES93" s="223"/>
      <c r="ET93" s="223"/>
      <c r="EU93" s="223"/>
      <c r="EV93" s="223"/>
      <c r="EW93" s="223"/>
      <c r="EX93" s="223"/>
      <c r="EY93" s="223"/>
      <c r="EZ93" s="223"/>
      <c r="FA93" s="223"/>
      <c r="FB93" s="223"/>
      <c r="FC93" s="223"/>
      <c r="FD93" s="223"/>
      <c r="FE93" s="223"/>
      <c r="FF93" s="223"/>
      <c r="FG93" s="223"/>
      <c r="FH93" s="223"/>
      <c r="FI93" s="223"/>
      <c r="FJ93" s="223"/>
      <c r="FK93" s="223"/>
      <c r="FL93" s="223"/>
      <c r="FM93" s="223"/>
      <c r="FN93" s="223"/>
      <c r="FO93" s="223"/>
      <c r="FP93" s="223"/>
      <c r="FQ93" s="223"/>
      <c r="FR93" s="223"/>
      <c r="FS93" s="223"/>
      <c r="FT93" s="223"/>
      <c r="FU93" s="223"/>
      <c r="FV93" s="223"/>
      <c r="FW93" s="223"/>
      <c r="FX93" s="223"/>
      <c r="FY93" s="223"/>
      <c r="FZ93" s="223"/>
      <c r="GA93" s="223"/>
      <c r="GB93" s="234"/>
      <c r="GC93" s="234"/>
      <c r="GD93" s="234"/>
      <c r="GE93" s="234"/>
      <c r="GF93" s="234"/>
      <c r="GG93" s="234"/>
      <c r="GH93" s="234"/>
      <c r="GI93" s="234"/>
    </row>
    <row r="94" ht="23.25" customHeight="1" spans="1:191">
      <c r="A94" s="195"/>
      <c r="B94" s="200"/>
      <c r="C94" s="197" t="s">
        <v>495</v>
      </c>
      <c r="D94" s="194">
        <v>3.5</v>
      </c>
      <c r="E94" s="205"/>
      <c r="F94" s="194"/>
      <c r="G94" s="215"/>
      <c r="H94" s="151">
        <f t="shared" si="1"/>
        <v>0.675</v>
      </c>
      <c r="I94" s="222">
        <v>2.825</v>
      </c>
      <c r="J94" s="219">
        <v>0</v>
      </c>
      <c r="K94" s="227" t="s">
        <v>496</v>
      </c>
      <c r="L94" s="226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  <c r="AA94" s="223"/>
      <c r="AB94" s="223"/>
      <c r="AC94" s="223"/>
      <c r="AD94" s="223"/>
      <c r="AE94" s="223"/>
      <c r="AF94" s="223"/>
      <c r="AG94" s="223"/>
      <c r="AH94" s="223"/>
      <c r="AI94" s="223"/>
      <c r="AJ94" s="223"/>
      <c r="AK94" s="223"/>
      <c r="AL94" s="223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  <c r="AX94" s="223"/>
      <c r="AY94" s="223"/>
      <c r="AZ94" s="223"/>
      <c r="BA94" s="223"/>
      <c r="BB94" s="223"/>
      <c r="BC94" s="223"/>
      <c r="BD94" s="223"/>
      <c r="BE94" s="223"/>
      <c r="BF94" s="223"/>
      <c r="BG94" s="223"/>
      <c r="BH94" s="223"/>
      <c r="BI94" s="223"/>
      <c r="BJ94" s="223"/>
      <c r="BK94" s="223"/>
      <c r="BL94" s="223"/>
      <c r="BM94" s="223"/>
      <c r="BN94" s="223"/>
      <c r="BO94" s="223"/>
      <c r="BP94" s="223"/>
      <c r="BQ94" s="223"/>
      <c r="BR94" s="223"/>
      <c r="BS94" s="223"/>
      <c r="BT94" s="223"/>
      <c r="BU94" s="223"/>
      <c r="BV94" s="223"/>
      <c r="BW94" s="223"/>
      <c r="BX94" s="223"/>
      <c r="BY94" s="223"/>
      <c r="BZ94" s="223"/>
      <c r="CA94" s="223"/>
      <c r="CB94" s="223"/>
      <c r="CC94" s="223"/>
      <c r="CD94" s="223"/>
      <c r="CE94" s="223"/>
      <c r="CF94" s="223"/>
      <c r="CG94" s="223"/>
      <c r="CH94" s="223"/>
      <c r="CI94" s="223"/>
      <c r="CJ94" s="223"/>
      <c r="CK94" s="223"/>
      <c r="CL94" s="223"/>
      <c r="CM94" s="223"/>
      <c r="CN94" s="223"/>
      <c r="CO94" s="223"/>
      <c r="CP94" s="223"/>
      <c r="CQ94" s="223"/>
      <c r="CR94" s="223"/>
      <c r="CS94" s="223"/>
      <c r="CT94" s="223"/>
      <c r="CU94" s="223"/>
      <c r="CV94" s="223"/>
      <c r="CW94" s="223"/>
      <c r="CX94" s="223"/>
      <c r="CY94" s="223"/>
      <c r="CZ94" s="223"/>
      <c r="DA94" s="223"/>
      <c r="DB94" s="223"/>
      <c r="DC94" s="223"/>
      <c r="DD94" s="223"/>
      <c r="DE94" s="223"/>
      <c r="DF94" s="223"/>
      <c r="DG94" s="223"/>
      <c r="DH94" s="223"/>
      <c r="DI94" s="223"/>
      <c r="DJ94" s="223"/>
      <c r="DK94" s="223"/>
      <c r="DL94" s="223"/>
      <c r="DM94" s="223"/>
      <c r="DN94" s="223"/>
      <c r="DO94" s="223"/>
      <c r="DP94" s="223"/>
      <c r="DQ94" s="223"/>
      <c r="DR94" s="223"/>
      <c r="DS94" s="223"/>
      <c r="DT94" s="223"/>
      <c r="DU94" s="223"/>
      <c r="DV94" s="223"/>
      <c r="DW94" s="223"/>
      <c r="DX94" s="223"/>
      <c r="DY94" s="223"/>
      <c r="DZ94" s="223"/>
      <c r="EA94" s="223"/>
      <c r="EB94" s="223"/>
      <c r="EC94" s="223"/>
      <c r="ED94" s="223"/>
      <c r="EE94" s="223"/>
      <c r="EF94" s="223"/>
      <c r="EG94" s="223"/>
      <c r="EH94" s="223"/>
      <c r="EI94" s="223"/>
      <c r="EJ94" s="223"/>
      <c r="EK94" s="223"/>
      <c r="EL94" s="223"/>
      <c r="EM94" s="223"/>
      <c r="EN94" s="223"/>
      <c r="EO94" s="223"/>
      <c r="EP94" s="223"/>
      <c r="EQ94" s="223"/>
      <c r="ER94" s="223"/>
      <c r="ES94" s="223"/>
      <c r="ET94" s="223"/>
      <c r="EU94" s="223"/>
      <c r="EV94" s="223"/>
      <c r="EW94" s="223"/>
      <c r="EX94" s="223"/>
      <c r="EY94" s="223"/>
      <c r="EZ94" s="223"/>
      <c r="FA94" s="223"/>
      <c r="FB94" s="223"/>
      <c r="FC94" s="223"/>
      <c r="FD94" s="223"/>
      <c r="FE94" s="223"/>
      <c r="FF94" s="223"/>
      <c r="FG94" s="223"/>
      <c r="FH94" s="223"/>
      <c r="FI94" s="223"/>
      <c r="FJ94" s="223"/>
      <c r="FK94" s="223"/>
      <c r="FL94" s="223"/>
      <c r="FM94" s="223"/>
      <c r="FN94" s="223"/>
      <c r="FO94" s="223"/>
      <c r="FP94" s="223"/>
      <c r="FQ94" s="223"/>
      <c r="FR94" s="223"/>
      <c r="FS94" s="223"/>
      <c r="FT94" s="223"/>
      <c r="FU94" s="223"/>
      <c r="FV94" s="223"/>
      <c r="FW94" s="223"/>
      <c r="FX94" s="223"/>
      <c r="FY94" s="223"/>
      <c r="FZ94" s="223"/>
      <c r="GA94" s="223"/>
      <c r="GB94" s="234"/>
      <c r="GC94" s="234"/>
      <c r="GD94" s="234"/>
      <c r="GE94" s="234"/>
      <c r="GF94" s="234"/>
      <c r="GG94" s="234"/>
      <c r="GH94" s="234"/>
      <c r="GI94" s="234"/>
    </row>
    <row r="95" ht="20.1" customHeight="1" spans="1:11">
      <c r="A95" s="195"/>
      <c r="B95" s="200"/>
      <c r="C95" s="197" t="s">
        <v>497</v>
      </c>
      <c r="D95" s="194">
        <v>55.9</v>
      </c>
      <c r="E95" s="205">
        <v>171.72</v>
      </c>
      <c r="F95" s="194"/>
      <c r="G95" s="194"/>
      <c r="H95" s="151">
        <f t="shared" si="1"/>
        <v>195.82</v>
      </c>
      <c r="I95" s="222">
        <v>31.8</v>
      </c>
      <c r="J95" s="219">
        <v>0</v>
      </c>
      <c r="K95" s="227" t="s">
        <v>498</v>
      </c>
    </row>
    <row r="96" ht="20.1" customHeight="1" spans="1:11">
      <c r="A96" s="195"/>
      <c r="B96" s="200"/>
      <c r="C96" s="197" t="s">
        <v>499</v>
      </c>
      <c r="D96" s="194">
        <v>55.46</v>
      </c>
      <c r="E96" s="157">
        <v>66.28</v>
      </c>
      <c r="F96" s="194"/>
      <c r="G96" s="194"/>
      <c r="H96" s="151">
        <f t="shared" si="1"/>
        <v>82</v>
      </c>
      <c r="I96" s="222">
        <v>39.74</v>
      </c>
      <c r="J96" s="219">
        <v>0</v>
      </c>
      <c r="K96" s="220"/>
    </row>
    <row r="97" ht="24" customHeight="1" spans="1:11">
      <c r="A97" s="195"/>
      <c r="B97" s="200"/>
      <c r="C97" s="197" t="s">
        <v>500</v>
      </c>
      <c r="D97" s="194">
        <v>570.33</v>
      </c>
      <c r="E97" s="194">
        <v>788.98</v>
      </c>
      <c r="F97" s="194"/>
      <c r="G97" s="194"/>
      <c r="H97" s="151">
        <f t="shared" si="1"/>
        <v>507.63</v>
      </c>
      <c r="I97" s="222">
        <v>851.68</v>
      </c>
      <c r="J97" s="219">
        <v>0</v>
      </c>
      <c r="K97" s="228" t="s">
        <v>501</v>
      </c>
    </row>
    <row r="98" ht="24" customHeight="1" spans="1:11">
      <c r="A98" s="195"/>
      <c r="B98" s="200"/>
      <c r="C98" s="197" t="s">
        <v>471</v>
      </c>
      <c r="D98" s="194">
        <v>4.577</v>
      </c>
      <c r="E98" s="194">
        <v>12.64</v>
      </c>
      <c r="F98" s="194"/>
      <c r="G98" s="216">
        <v>-2</v>
      </c>
      <c r="H98" s="151">
        <f t="shared" si="1"/>
        <v>1.217</v>
      </c>
      <c r="I98" s="222">
        <v>14</v>
      </c>
      <c r="J98" s="219">
        <v>0</v>
      </c>
      <c r="K98" s="228"/>
    </row>
    <row r="99" ht="22.5" customHeight="1" spans="1:11">
      <c r="A99" s="195"/>
      <c r="B99" s="201"/>
      <c r="C99" s="197" t="s">
        <v>502</v>
      </c>
      <c r="D99" s="194">
        <v>0.333</v>
      </c>
      <c r="E99" s="194"/>
      <c r="F99" s="194"/>
      <c r="G99" s="194">
        <v>14.78</v>
      </c>
      <c r="H99" s="151">
        <f t="shared" si="1"/>
        <v>14.903</v>
      </c>
      <c r="I99" s="222">
        <v>0.21</v>
      </c>
      <c r="J99" s="219">
        <v>0</v>
      </c>
      <c r="K99" s="227" t="s">
        <v>503</v>
      </c>
    </row>
    <row r="100" ht="21" customHeight="1" spans="1:11">
      <c r="A100" s="195"/>
      <c r="B100" s="192" t="s">
        <v>504</v>
      </c>
      <c r="C100" s="202" t="s">
        <v>505</v>
      </c>
      <c r="D100" s="194">
        <v>4.32</v>
      </c>
      <c r="E100" s="194">
        <v>0</v>
      </c>
      <c r="F100" s="194"/>
      <c r="G100" s="194"/>
      <c r="H100" s="151">
        <f t="shared" si="1"/>
        <v>0.32</v>
      </c>
      <c r="I100" s="222">
        <v>4</v>
      </c>
      <c r="J100" s="219">
        <v>0</v>
      </c>
      <c r="K100" s="220"/>
    </row>
    <row r="101" ht="21.75" customHeight="1" spans="1:11">
      <c r="A101" s="195"/>
      <c r="B101" s="201"/>
      <c r="C101" s="202" t="s">
        <v>506</v>
      </c>
      <c r="D101" s="194">
        <v>0.9</v>
      </c>
      <c r="E101" s="194">
        <v>0</v>
      </c>
      <c r="F101" s="194"/>
      <c r="G101" s="194"/>
      <c r="H101" s="151">
        <f t="shared" si="1"/>
        <v>0</v>
      </c>
      <c r="I101" s="222">
        <v>0.9</v>
      </c>
      <c r="J101" s="219">
        <v>0</v>
      </c>
      <c r="K101" s="220" t="s">
        <v>507</v>
      </c>
    </row>
    <row r="102" ht="27" customHeight="1" spans="1:11">
      <c r="A102" s="195"/>
      <c r="B102" s="203" t="s">
        <v>286</v>
      </c>
      <c r="C102" s="197" t="s">
        <v>508</v>
      </c>
      <c r="D102" s="194">
        <v>1.875</v>
      </c>
      <c r="E102" s="194"/>
      <c r="F102" s="194"/>
      <c r="G102" s="194"/>
      <c r="H102" s="151">
        <f t="shared" si="1"/>
        <v>0</v>
      </c>
      <c r="I102" s="222">
        <v>1.875</v>
      </c>
      <c r="J102" s="219">
        <v>0</v>
      </c>
      <c r="K102" s="229"/>
    </row>
    <row r="103" ht="20.1" customHeight="1" spans="1:11">
      <c r="A103" s="195"/>
      <c r="B103" s="195" t="s">
        <v>509</v>
      </c>
      <c r="C103" s="204" t="s">
        <v>510</v>
      </c>
      <c r="D103" s="194">
        <v>38.4</v>
      </c>
      <c r="E103" s="194"/>
      <c r="F103" s="194"/>
      <c r="G103" s="194"/>
      <c r="H103" s="151">
        <f t="shared" si="1"/>
        <v>8.8</v>
      </c>
      <c r="I103" s="222">
        <v>29.6</v>
      </c>
      <c r="J103" s="219">
        <v>0</v>
      </c>
      <c r="K103" s="220" t="s">
        <v>511</v>
      </c>
    </row>
    <row r="104" ht="20.1" customHeight="1" spans="1:11">
      <c r="A104" s="195"/>
      <c r="B104" s="195"/>
      <c r="C104" s="193" t="s">
        <v>512</v>
      </c>
      <c r="D104" s="194">
        <v>11.21</v>
      </c>
      <c r="E104" s="194"/>
      <c r="F104" s="194"/>
      <c r="G104" s="194"/>
      <c r="H104" s="151">
        <f t="shared" si="1"/>
        <v>5.89</v>
      </c>
      <c r="I104" s="222">
        <v>5.32</v>
      </c>
      <c r="J104" s="219">
        <v>0</v>
      </c>
      <c r="K104" s="220" t="s">
        <v>513</v>
      </c>
    </row>
    <row r="105" ht="20.1" customHeight="1" spans="1:11">
      <c r="A105" s="195"/>
      <c r="B105" s="195"/>
      <c r="C105" s="193" t="s">
        <v>381</v>
      </c>
      <c r="D105" s="194">
        <v>0</v>
      </c>
      <c r="E105" s="194"/>
      <c r="F105" s="194"/>
      <c r="G105" s="215">
        <v>3.15</v>
      </c>
      <c r="H105" s="151">
        <v>2.7</v>
      </c>
      <c r="I105" s="222">
        <v>2.25</v>
      </c>
      <c r="J105" s="219">
        <v>0</v>
      </c>
      <c r="K105" s="220" t="s">
        <v>514</v>
      </c>
    </row>
    <row r="106" ht="23.25" customHeight="1" spans="1:11">
      <c r="A106" s="195"/>
      <c r="B106" s="195"/>
      <c r="C106" s="197" t="s">
        <v>380</v>
      </c>
      <c r="D106" s="194">
        <v>0</v>
      </c>
      <c r="E106" s="194">
        <v>19.5</v>
      </c>
      <c r="F106" s="194"/>
      <c r="G106" s="194">
        <v>2</v>
      </c>
      <c r="H106" s="151">
        <f>D106+E106+F106+G106-I106</f>
        <v>11.75</v>
      </c>
      <c r="I106" s="222">
        <v>9.75</v>
      </c>
      <c r="J106" s="219">
        <v>0</v>
      </c>
      <c r="K106" s="220" t="s">
        <v>515</v>
      </c>
    </row>
    <row r="107" ht="20.1" customHeight="1" spans="1:11">
      <c r="A107" s="195"/>
      <c r="B107" s="195"/>
      <c r="C107" s="197" t="s">
        <v>516</v>
      </c>
      <c r="D107" s="194">
        <v>1.88</v>
      </c>
      <c r="E107" s="194"/>
      <c r="F107" s="194"/>
      <c r="G107" s="194"/>
      <c r="H107" s="151">
        <f t="shared" ref="H106:H133" si="2">D107+E107+F107+G107-I107</f>
        <v>1.88</v>
      </c>
      <c r="I107" s="222">
        <v>0</v>
      </c>
      <c r="J107" s="219">
        <v>0</v>
      </c>
      <c r="K107" s="220" t="s">
        <v>517</v>
      </c>
    </row>
    <row r="108" ht="20.1" customHeight="1" spans="1:11">
      <c r="A108" s="195"/>
      <c r="B108" s="195"/>
      <c r="C108" s="197" t="s">
        <v>518</v>
      </c>
      <c r="D108" s="205">
        <v>21</v>
      </c>
      <c r="E108" s="205"/>
      <c r="F108" s="194"/>
      <c r="G108" s="194"/>
      <c r="H108" s="151">
        <f t="shared" si="2"/>
        <v>3</v>
      </c>
      <c r="I108" s="222">
        <v>18</v>
      </c>
      <c r="J108" s="219">
        <v>0</v>
      </c>
      <c r="K108" s="220"/>
    </row>
    <row r="109" ht="23.25" customHeight="1" spans="1:11">
      <c r="A109" s="195"/>
      <c r="B109" s="195"/>
      <c r="C109" s="197" t="s">
        <v>519</v>
      </c>
      <c r="D109" s="205">
        <v>13</v>
      </c>
      <c r="E109" s="205"/>
      <c r="F109" s="194"/>
      <c r="G109" s="194"/>
      <c r="H109" s="151">
        <f t="shared" si="2"/>
        <v>0</v>
      </c>
      <c r="I109" s="222">
        <v>13</v>
      </c>
      <c r="J109" s="219">
        <v>0</v>
      </c>
      <c r="K109" s="220"/>
    </row>
    <row r="110" ht="20.1" customHeight="1" spans="1:11">
      <c r="A110" s="195"/>
      <c r="B110" s="195"/>
      <c r="C110" s="197" t="s">
        <v>520</v>
      </c>
      <c r="D110" s="205">
        <v>32</v>
      </c>
      <c r="E110" s="205"/>
      <c r="F110" s="194"/>
      <c r="G110" s="194"/>
      <c r="H110" s="151">
        <f t="shared" si="2"/>
        <v>6</v>
      </c>
      <c r="I110" s="222">
        <v>26</v>
      </c>
      <c r="J110" s="219">
        <v>0</v>
      </c>
      <c r="K110" s="220"/>
    </row>
    <row r="111" ht="20.1" customHeight="1" spans="1:11">
      <c r="A111" s="195"/>
      <c r="B111" s="195"/>
      <c r="C111" s="197" t="s">
        <v>521</v>
      </c>
      <c r="D111" s="205">
        <v>31</v>
      </c>
      <c r="E111" s="205"/>
      <c r="F111" s="194"/>
      <c r="G111" s="194"/>
      <c r="H111" s="151">
        <f t="shared" si="2"/>
        <v>9</v>
      </c>
      <c r="I111" s="222">
        <v>22</v>
      </c>
      <c r="J111" s="219">
        <v>0</v>
      </c>
      <c r="K111" s="220"/>
    </row>
    <row r="112" ht="20.1" customHeight="1" spans="1:11">
      <c r="A112" s="195"/>
      <c r="B112" s="195"/>
      <c r="C112" s="197" t="s">
        <v>522</v>
      </c>
      <c r="D112" s="205">
        <v>10</v>
      </c>
      <c r="E112" s="205"/>
      <c r="F112" s="194"/>
      <c r="G112" s="194"/>
      <c r="H112" s="151">
        <f t="shared" si="2"/>
        <v>3</v>
      </c>
      <c r="I112" s="222">
        <v>7</v>
      </c>
      <c r="J112" s="219">
        <v>0</v>
      </c>
      <c r="K112" s="220"/>
    </row>
    <row r="113" ht="20.1" customHeight="1" spans="1:11">
      <c r="A113" s="195"/>
      <c r="B113" s="195"/>
      <c r="C113" s="197" t="s">
        <v>523</v>
      </c>
      <c r="D113" s="205">
        <v>14</v>
      </c>
      <c r="E113" s="205"/>
      <c r="F113" s="194"/>
      <c r="G113" s="194"/>
      <c r="H113" s="151">
        <f t="shared" si="2"/>
        <v>0</v>
      </c>
      <c r="I113" s="222">
        <v>14</v>
      </c>
      <c r="J113" s="219">
        <v>0</v>
      </c>
      <c r="K113" s="220"/>
    </row>
    <row r="114" ht="20.1" customHeight="1" spans="1:11">
      <c r="A114" s="198"/>
      <c r="B114" s="198"/>
      <c r="C114" s="197" t="s">
        <v>524</v>
      </c>
      <c r="D114" s="205">
        <v>93</v>
      </c>
      <c r="E114" s="205"/>
      <c r="F114" s="194"/>
      <c r="G114" s="194"/>
      <c r="H114" s="151">
        <f t="shared" si="2"/>
        <v>5</v>
      </c>
      <c r="I114" s="222">
        <v>88</v>
      </c>
      <c r="J114" s="219">
        <v>0</v>
      </c>
      <c r="K114" s="220"/>
    </row>
    <row r="115" ht="22.5" customHeight="1" spans="1:11">
      <c r="A115" s="206" t="s">
        <v>525</v>
      </c>
      <c r="B115" s="207" t="s">
        <v>526</v>
      </c>
      <c r="C115" s="133" t="s">
        <v>471</v>
      </c>
      <c r="D115" s="134">
        <v>3.743</v>
      </c>
      <c r="E115" s="134"/>
      <c r="F115" s="134"/>
      <c r="G115" s="155">
        <v>2</v>
      </c>
      <c r="H115" s="151">
        <f t="shared" si="2"/>
        <v>3.743</v>
      </c>
      <c r="I115" s="162">
        <v>2</v>
      </c>
      <c r="J115" s="171">
        <v>0</v>
      </c>
      <c r="K115" s="230"/>
    </row>
    <row r="116" ht="20.1" customHeight="1" spans="1:11">
      <c r="A116" s="206"/>
      <c r="B116" s="208"/>
      <c r="C116" s="141" t="s">
        <v>527</v>
      </c>
      <c r="D116" s="134">
        <v>6.125</v>
      </c>
      <c r="E116" s="134"/>
      <c r="F116" s="134"/>
      <c r="G116" s="134"/>
      <c r="H116" s="151">
        <f t="shared" si="2"/>
        <v>2.525</v>
      </c>
      <c r="I116" s="162">
        <v>3.6</v>
      </c>
      <c r="J116" s="171">
        <v>0</v>
      </c>
      <c r="K116" s="231"/>
    </row>
    <row r="117" ht="27.95" customHeight="1" spans="1:11">
      <c r="A117" s="206"/>
      <c r="B117" s="208"/>
      <c r="C117" s="133" t="s">
        <v>528</v>
      </c>
      <c r="D117" s="134">
        <v>0.4</v>
      </c>
      <c r="E117" s="146"/>
      <c r="F117" s="134"/>
      <c r="G117" s="134"/>
      <c r="H117" s="151">
        <f t="shared" si="2"/>
        <v>0</v>
      </c>
      <c r="I117" s="162">
        <v>0.4</v>
      </c>
      <c r="J117" s="171">
        <v>0</v>
      </c>
      <c r="K117" s="232" t="s">
        <v>529</v>
      </c>
    </row>
    <row r="118" ht="29.1" customHeight="1" spans="1:11">
      <c r="A118" s="206"/>
      <c r="B118" s="208"/>
      <c r="C118" s="133" t="s">
        <v>530</v>
      </c>
      <c r="D118" s="134">
        <v>4.45</v>
      </c>
      <c r="E118" s="146"/>
      <c r="F118" s="134"/>
      <c r="G118" s="134"/>
      <c r="H118" s="151">
        <f t="shared" si="2"/>
        <v>0</v>
      </c>
      <c r="I118" s="162">
        <v>4.45</v>
      </c>
      <c r="J118" s="171">
        <v>0.05</v>
      </c>
      <c r="K118" s="232" t="s">
        <v>531</v>
      </c>
    </row>
    <row r="119" ht="29.1" customHeight="1" spans="1:11">
      <c r="A119" s="206"/>
      <c r="B119" s="208"/>
      <c r="C119" s="133" t="s">
        <v>532</v>
      </c>
      <c r="D119" s="134">
        <v>0.165</v>
      </c>
      <c r="E119" s="146">
        <v>0.28</v>
      </c>
      <c r="F119" s="134"/>
      <c r="G119" s="155"/>
      <c r="H119" s="151">
        <f t="shared" si="2"/>
        <v>0.088</v>
      </c>
      <c r="I119" s="162">
        <v>0.357</v>
      </c>
      <c r="J119" s="171">
        <v>0</v>
      </c>
      <c r="K119" s="232" t="s">
        <v>533</v>
      </c>
    </row>
    <row r="120" ht="29.1" customHeight="1" spans="1:11">
      <c r="A120" s="206"/>
      <c r="B120" s="208"/>
      <c r="C120" s="133" t="s">
        <v>534</v>
      </c>
      <c r="D120" s="134">
        <v>0.325</v>
      </c>
      <c r="E120" s="146">
        <v>2</v>
      </c>
      <c r="F120" s="134"/>
      <c r="G120" s="134"/>
      <c r="H120" s="151">
        <f t="shared" si="2"/>
        <v>0.3</v>
      </c>
      <c r="I120" s="162">
        <v>2.025</v>
      </c>
      <c r="J120" s="171">
        <v>0</v>
      </c>
      <c r="K120" s="232" t="s">
        <v>535</v>
      </c>
    </row>
    <row r="121" ht="24" customHeight="1" spans="1:11">
      <c r="A121" s="206"/>
      <c r="B121" s="208"/>
      <c r="C121" s="133" t="s">
        <v>536</v>
      </c>
      <c r="D121" s="134">
        <v>1.825</v>
      </c>
      <c r="E121" s="146"/>
      <c r="F121" s="134"/>
      <c r="G121" s="134"/>
      <c r="H121" s="151">
        <f t="shared" si="2"/>
        <v>0.075</v>
      </c>
      <c r="I121" s="162">
        <v>1.75</v>
      </c>
      <c r="J121" s="171">
        <v>0</v>
      </c>
      <c r="K121" s="232" t="s">
        <v>537</v>
      </c>
    </row>
    <row r="122" ht="24" customHeight="1" spans="1:11">
      <c r="A122" s="206"/>
      <c r="B122" s="208"/>
      <c r="C122" s="209" t="s">
        <v>477</v>
      </c>
      <c r="D122" s="134">
        <v>1.65</v>
      </c>
      <c r="E122" s="134"/>
      <c r="F122" s="134"/>
      <c r="G122" s="134"/>
      <c r="H122" s="151">
        <f t="shared" si="2"/>
        <v>0.675</v>
      </c>
      <c r="I122" s="162">
        <v>0.975</v>
      </c>
      <c r="J122" s="171">
        <v>0</v>
      </c>
      <c r="K122" s="232" t="s">
        <v>538</v>
      </c>
    </row>
    <row r="123" ht="20.1" customHeight="1" spans="1:11">
      <c r="A123" s="206"/>
      <c r="B123" s="208"/>
      <c r="C123" s="133" t="s">
        <v>539</v>
      </c>
      <c r="D123" s="134">
        <v>0.55</v>
      </c>
      <c r="E123" s="146"/>
      <c r="F123" s="134"/>
      <c r="G123" s="134"/>
      <c r="H123" s="151">
        <f t="shared" si="2"/>
        <v>0.4</v>
      </c>
      <c r="I123" s="162">
        <v>0.15</v>
      </c>
      <c r="J123" s="171">
        <v>0</v>
      </c>
      <c r="K123" s="232" t="s">
        <v>540</v>
      </c>
    </row>
    <row r="124" ht="20.1" customHeight="1" spans="1:12">
      <c r="A124" s="206"/>
      <c r="B124" s="208"/>
      <c r="C124" s="133" t="s">
        <v>479</v>
      </c>
      <c r="D124" s="134">
        <v>0.5</v>
      </c>
      <c r="E124" s="146"/>
      <c r="F124" s="134"/>
      <c r="G124" s="134"/>
      <c r="H124" s="151">
        <f t="shared" si="2"/>
        <v>0.025</v>
      </c>
      <c r="I124" s="162">
        <v>0.475</v>
      </c>
      <c r="J124" s="171">
        <v>0.2</v>
      </c>
      <c r="K124" s="232" t="s">
        <v>541</v>
      </c>
      <c r="L124" s="184"/>
    </row>
    <row r="125" ht="20.1" customHeight="1" spans="1:12">
      <c r="A125" s="206"/>
      <c r="B125" s="208"/>
      <c r="C125" s="133" t="s">
        <v>542</v>
      </c>
      <c r="D125" s="134">
        <v>7.8</v>
      </c>
      <c r="E125" s="134"/>
      <c r="F125" s="134"/>
      <c r="G125" s="134"/>
      <c r="H125" s="151">
        <f t="shared" si="2"/>
        <v>0.55</v>
      </c>
      <c r="I125" s="162">
        <v>7.25</v>
      </c>
      <c r="J125" s="171">
        <v>0</v>
      </c>
      <c r="K125" s="232" t="s">
        <v>543</v>
      </c>
      <c r="L125" s="184"/>
    </row>
    <row r="126" ht="32.25" customHeight="1" spans="1:12">
      <c r="A126" s="210" t="s">
        <v>544</v>
      </c>
      <c r="B126" s="211" t="s">
        <v>545</v>
      </c>
      <c r="C126" s="212" t="s">
        <v>546</v>
      </c>
      <c r="D126" s="150">
        <v>0.525</v>
      </c>
      <c r="E126" s="134">
        <v>0.52</v>
      </c>
      <c r="F126" s="134"/>
      <c r="G126" s="134"/>
      <c r="H126" s="151">
        <f t="shared" si="2"/>
        <v>0.295</v>
      </c>
      <c r="I126" s="162">
        <v>0.75</v>
      </c>
      <c r="J126" s="171">
        <v>0</v>
      </c>
      <c r="K126" s="232" t="s">
        <v>547</v>
      </c>
      <c r="L126" s="184"/>
    </row>
    <row r="127" ht="24" customHeight="1" spans="1:12">
      <c r="A127" s="210"/>
      <c r="B127" s="213"/>
      <c r="C127" s="133" t="s">
        <v>481</v>
      </c>
      <c r="D127" s="134">
        <v>1</v>
      </c>
      <c r="E127" s="134"/>
      <c r="F127" s="134"/>
      <c r="G127" s="134"/>
      <c r="H127" s="151">
        <f t="shared" si="2"/>
        <v>0.3</v>
      </c>
      <c r="I127" s="162">
        <v>0.7</v>
      </c>
      <c r="J127" s="171">
        <v>0</v>
      </c>
      <c r="K127" s="232" t="s">
        <v>548</v>
      </c>
      <c r="L127" s="184"/>
    </row>
    <row r="128" ht="20.1" customHeight="1" spans="1:12">
      <c r="A128" s="210"/>
      <c r="B128" s="207" t="s">
        <v>549</v>
      </c>
      <c r="C128" s="133" t="s">
        <v>471</v>
      </c>
      <c r="D128" s="134">
        <v>2.376</v>
      </c>
      <c r="E128" s="134"/>
      <c r="F128" s="134"/>
      <c r="G128" s="155"/>
      <c r="H128" s="151">
        <f t="shared" si="2"/>
        <v>0.346</v>
      </c>
      <c r="I128" s="162">
        <v>2.03</v>
      </c>
      <c r="J128" s="171">
        <v>0</v>
      </c>
      <c r="K128" s="231" t="s">
        <v>550</v>
      </c>
      <c r="L128" s="184"/>
    </row>
    <row r="129" ht="22.5" customHeight="1" spans="1:12">
      <c r="A129" s="210"/>
      <c r="B129" s="210"/>
      <c r="C129" s="133" t="s">
        <v>551</v>
      </c>
      <c r="D129" s="134">
        <v>1.05</v>
      </c>
      <c r="E129" s="134"/>
      <c r="F129" s="134"/>
      <c r="G129" s="155"/>
      <c r="H129" s="151">
        <f t="shared" si="2"/>
        <v>0.45</v>
      </c>
      <c r="I129" s="162">
        <v>0.6</v>
      </c>
      <c r="J129" s="171">
        <v>0</v>
      </c>
      <c r="K129" s="232" t="s">
        <v>552</v>
      </c>
      <c r="L129" s="184"/>
    </row>
    <row r="130" ht="20.1" customHeight="1" spans="1:12">
      <c r="A130" s="210"/>
      <c r="B130" s="210"/>
      <c r="C130" s="133" t="s">
        <v>553</v>
      </c>
      <c r="D130" s="134">
        <v>4.325</v>
      </c>
      <c r="E130" s="134">
        <v>7.96</v>
      </c>
      <c r="F130" s="134"/>
      <c r="G130" s="134"/>
      <c r="H130" s="151">
        <f t="shared" si="2"/>
        <v>5.385</v>
      </c>
      <c r="I130" s="162">
        <v>6.9</v>
      </c>
      <c r="J130" s="171">
        <v>0</v>
      </c>
      <c r="K130" s="232" t="s">
        <v>554</v>
      </c>
      <c r="L130" s="184"/>
    </row>
    <row r="131" ht="20.1" customHeight="1" spans="1:12">
      <c r="A131" s="210"/>
      <c r="B131" s="210"/>
      <c r="C131" s="133" t="s">
        <v>555</v>
      </c>
      <c r="D131" s="134">
        <v>7.675</v>
      </c>
      <c r="E131" s="134"/>
      <c r="F131" s="134"/>
      <c r="G131" s="134"/>
      <c r="H131" s="151">
        <f t="shared" si="2"/>
        <v>0</v>
      </c>
      <c r="I131" s="162">
        <v>7.675</v>
      </c>
      <c r="J131" s="171">
        <v>0</v>
      </c>
      <c r="K131" s="232" t="s">
        <v>556</v>
      </c>
      <c r="L131" s="184"/>
    </row>
    <row r="132" ht="20.1" customHeight="1" spans="1:12">
      <c r="A132" s="235"/>
      <c r="B132" s="210"/>
      <c r="C132" s="133" t="s">
        <v>557</v>
      </c>
      <c r="D132" s="134">
        <v>1.325</v>
      </c>
      <c r="E132" s="134"/>
      <c r="F132" s="134"/>
      <c r="G132" s="134"/>
      <c r="H132" s="151">
        <f t="shared" si="2"/>
        <v>0</v>
      </c>
      <c r="I132" s="162">
        <v>1.325</v>
      </c>
      <c r="J132" s="171">
        <v>0</v>
      </c>
      <c r="K132" s="232"/>
      <c r="L132" s="184"/>
    </row>
    <row r="133" ht="30" customHeight="1" spans="1:12">
      <c r="A133" s="235" t="s">
        <v>558</v>
      </c>
      <c r="B133" s="236" t="s">
        <v>559</v>
      </c>
      <c r="C133" s="133" t="s">
        <v>380</v>
      </c>
      <c r="D133" s="146">
        <v>0.7</v>
      </c>
      <c r="E133" s="146"/>
      <c r="F133" s="243"/>
      <c r="G133" s="146"/>
      <c r="H133" s="151">
        <f t="shared" si="2"/>
        <v>0.7</v>
      </c>
      <c r="I133" s="162">
        <v>0</v>
      </c>
      <c r="J133" s="171">
        <v>0</v>
      </c>
      <c r="K133" s="246"/>
      <c r="L133" s="226"/>
    </row>
    <row r="134" ht="42" customHeight="1" spans="1:11">
      <c r="A134" s="237" t="s">
        <v>317</v>
      </c>
      <c r="B134" s="237"/>
      <c r="C134" s="238"/>
      <c r="D134" s="239"/>
      <c r="E134" s="239"/>
      <c r="F134" s="239"/>
      <c r="G134" s="239"/>
      <c r="H134" s="244"/>
      <c r="I134" s="244"/>
      <c r="J134" s="244"/>
      <c r="K134" s="247"/>
    </row>
    <row r="135" ht="25" customHeight="1" spans="1:11">
      <c r="A135" s="240" t="s">
        <v>560</v>
      </c>
      <c r="B135" s="241"/>
      <c r="C135" s="241"/>
      <c r="D135" s="242"/>
      <c r="E135" s="242"/>
      <c r="F135" s="242"/>
      <c r="G135" s="242"/>
      <c r="H135" s="245"/>
      <c r="I135" s="245"/>
      <c r="J135" s="245"/>
      <c r="K135" s="248"/>
    </row>
  </sheetData>
  <mergeCells count="26">
    <mergeCell ref="A1:K1"/>
    <mergeCell ref="A2:K2"/>
    <mergeCell ref="A3:B3"/>
    <mergeCell ref="A134:K134"/>
    <mergeCell ref="A135:K135"/>
    <mergeCell ref="A4:A42"/>
    <mergeCell ref="A43:A79"/>
    <mergeCell ref="A80:A86"/>
    <mergeCell ref="A87:A114"/>
    <mergeCell ref="A115:A125"/>
    <mergeCell ref="A126:A131"/>
    <mergeCell ref="B4:B17"/>
    <mergeCell ref="B20:B32"/>
    <mergeCell ref="B33:B34"/>
    <mergeCell ref="B35:B41"/>
    <mergeCell ref="B43:B58"/>
    <mergeCell ref="B60:B79"/>
    <mergeCell ref="B80:B84"/>
    <mergeCell ref="B87:B91"/>
    <mergeCell ref="B93:B99"/>
    <mergeCell ref="B100:B101"/>
    <mergeCell ref="B103:B114"/>
    <mergeCell ref="B115:B125"/>
    <mergeCell ref="B126:B127"/>
    <mergeCell ref="B128:B131"/>
    <mergeCell ref="K31:K32"/>
  </mergeCells>
  <pageMargins left="0.751388888888889" right="0.751388888888889" top="1" bottom="0.471527777777778" header="0.5" footer="0.5"/>
  <pageSetup paperSize="8" orientation="portrait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8"/>
  <sheetViews>
    <sheetView showGridLines="0" zoomScale="85" zoomScaleNormal="85" workbookViewId="0">
      <selection activeCell="A1" sqref="$A1:$XFD1048576"/>
    </sheetView>
  </sheetViews>
  <sheetFormatPr defaultColWidth="9" defaultRowHeight="12.5"/>
  <cols>
    <col min="1" max="1" width="15.5" customWidth="1"/>
    <col min="2" max="2" width="14.8818181818182" customWidth="1"/>
    <col min="3" max="3" width="13" customWidth="1"/>
    <col min="4" max="4" width="12" customWidth="1"/>
    <col min="5" max="5" width="10.6363636363636" customWidth="1"/>
    <col min="6" max="6" width="14.8818181818182" customWidth="1"/>
    <col min="7" max="7" width="13" customWidth="1"/>
    <col min="8" max="8" width="12" customWidth="1"/>
    <col min="9" max="9" width="10.6363636363636" customWidth="1"/>
    <col min="10" max="10" width="12.6363636363636" customWidth="1"/>
    <col min="11" max="11" width="14.2545454545455" customWidth="1"/>
    <col min="12" max="12" width="12.3818181818182" customWidth="1"/>
    <col min="13" max="13" width="10.6363636363636" customWidth="1"/>
    <col min="14" max="14" width="11.7545454545455" customWidth="1"/>
    <col min="15" max="15" width="12.6363636363636" customWidth="1"/>
    <col min="16" max="19" width="11.6363636363636" customWidth="1"/>
  </cols>
  <sheetData>
    <row r="1" ht="28" customHeight="1" spans="1:17">
      <c r="A1" s="18" t="s">
        <v>561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ht="25" customHeight="1" spans="1:19">
      <c r="A2" s="21" t="s">
        <v>277</v>
      </c>
      <c r="B2" s="22" t="s">
        <v>562</v>
      </c>
      <c r="C2" s="22"/>
      <c r="D2" s="22"/>
      <c r="E2" s="22"/>
      <c r="F2" s="22" t="s">
        <v>563</v>
      </c>
      <c r="G2" s="22"/>
      <c r="H2" s="22"/>
      <c r="I2" s="22"/>
      <c r="J2" s="22" t="s">
        <v>564</v>
      </c>
      <c r="K2" s="22"/>
      <c r="L2" s="22"/>
      <c r="M2" s="22"/>
      <c r="N2" s="22" t="s">
        <v>236</v>
      </c>
      <c r="O2" s="22"/>
      <c r="P2" s="22"/>
      <c r="Q2" s="22"/>
      <c r="R2" s="86"/>
      <c r="S2" s="86"/>
    </row>
    <row r="3" ht="25" customHeight="1" spans="1:19">
      <c r="A3" s="21"/>
      <c r="B3" s="21" t="s">
        <v>212</v>
      </c>
      <c r="C3" s="21" t="s">
        <v>565</v>
      </c>
      <c r="D3" s="21" t="s">
        <v>566</v>
      </c>
      <c r="E3" s="21" t="s">
        <v>567</v>
      </c>
      <c r="F3" s="21" t="s">
        <v>212</v>
      </c>
      <c r="G3" s="21" t="s">
        <v>565</v>
      </c>
      <c r="H3" s="21" t="s">
        <v>566</v>
      </c>
      <c r="I3" s="21" t="s">
        <v>567</v>
      </c>
      <c r="J3" s="21" t="s">
        <v>212</v>
      </c>
      <c r="K3" s="21" t="s">
        <v>565</v>
      </c>
      <c r="L3" s="21" t="s">
        <v>566</v>
      </c>
      <c r="M3" s="21" t="s">
        <v>567</v>
      </c>
      <c r="N3" s="21" t="s">
        <v>212</v>
      </c>
      <c r="O3" s="21" t="s">
        <v>565</v>
      </c>
      <c r="P3" s="21" t="s">
        <v>566</v>
      </c>
      <c r="Q3" s="21" t="s">
        <v>567</v>
      </c>
      <c r="R3" s="87"/>
      <c r="S3" s="87"/>
    </row>
    <row r="4" ht="25" customHeight="1" spans="1:19">
      <c r="A4" s="21" t="s">
        <v>17</v>
      </c>
      <c r="B4" s="24">
        <v>18321.247</v>
      </c>
      <c r="C4" s="24">
        <v>4767.377</v>
      </c>
      <c r="D4" s="24">
        <v>656.171</v>
      </c>
      <c r="E4" s="24">
        <v>42.289</v>
      </c>
      <c r="F4" s="24">
        <v>512058.224</v>
      </c>
      <c r="G4" s="24">
        <v>127714.176</v>
      </c>
      <c r="H4" s="24">
        <v>48449.701</v>
      </c>
      <c r="I4" s="24">
        <v>1098.269</v>
      </c>
      <c r="J4" s="24">
        <v>480881.852</v>
      </c>
      <c r="K4" s="24">
        <v>120382.158</v>
      </c>
      <c r="L4" s="24">
        <v>45110.198</v>
      </c>
      <c r="M4" s="24">
        <v>1051.457</v>
      </c>
      <c r="N4" s="24">
        <f t="shared" ref="N4:N11" si="0">B4+F4-J4</f>
        <v>49497.619</v>
      </c>
      <c r="O4" s="24">
        <f t="shared" ref="O4:O11" si="1">C4+G4-K4</f>
        <v>12099.395</v>
      </c>
      <c r="P4" s="24">
        <f t="shared" ref="P4:P11" si="2">D4+H4-L4</f>
        <v>3995.674</v>
      </c>
      <c r="Q4" s="24">
        <f t="shared" ref="Q4:Q11" si="3">E4+I4-M4</f>
        <v>89.101</v>
      </c>
      <c r="R4" s="88"/>
      <c r="S4" s="88"/>
    </row>
    <row r="5" ht="25" customHeight="1" spans="1:19">
      <c r="A5" s="21" t="s">
        <v>568</v>
      </c>
      <c r="B5" s="24">
        <v>21</v>
      </c>
      <c r="C5" s="94">
        <v>5.25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>
        <f t="shared" si="0"/>
        <v>21</v>
      </c>
      <c r="O5" s="24">
        <f t="shared" si="1"/>
        <v>5.25</v>
      </c>
      <c r="P5" s="24">
        <f t="shared" si="2"/>
        <v>0</v>
      </c>
      <c r="Q5" s="24">
        <f t="shared" si="3"/>
        <v>0</v>
      </c>
      <c r="R5" s="88"/>
      <c r="S5" s="88"/>
    </row>
    <row r="6" ht="25" customHeight="1" spans="1:19">
      <c r="A6" s="21" t="s">
        <v>18</v>
      </c>
      <c r="B6" s="24">
        <v>192.558</v>
      </c>
      <c r="C6" s="24">
        <v>117.735</v>
      </c>
      <c r="D6" s="24">
        <v>31.138</v>
      </c>
      <c r="E6" s="24">
        <v>0.117</v>
      </c>
      <c r="F6" s="24">
        <v>187.616</v>
      </c>
      <c r="G6" s="24">
        <v>113.314</v>
      </c>
      <c r="H6" s="24">
        <v>26.404</v>
      </c>
      <c r="I6" s="24">
        <v>0.086</v>
      </c>
      <c r="J6" s="24">
        <v>192.558</v>
      </c>
      <c r="K6" s="24">
        <v>117.735</v>
      </c>
      <c r="L6" s="24">
        <v>31.138</v>
      </c>
      <c r="M6" s="24">
        <v>0.117</v>
      </c>
      <c r="N6" s="24">
        <f t="shared" si="0"/>
        <v>187.616</v>
      </c>
      <c r="O6" s="24">
        <f t="shared" si="1"/>
        <v>113.314</v>
      </c>
      <c r="P6" s="24">
        <f t="shared" si="2"/>
        <v>26.404</v>
      </c>
      <c r="Q6" s="24">
        <f t="shared" si="3"/>
        <v>0.086</v>
      </c>
      <c r="R6" s="88"/>
      <c r="S6" s="88"/>
    </row>
    <row r="7" ht="25" customHeight="1" spans="1:19">
      <c r="A7" s="21" t="s">
        <v>19</v>
      </c>
      <c r="B7" s="24">
        <v>0</v>
      </c>
      <c r="C7" s="24">
        <v>0</v>
      </c>
      <c r="D7" s="24"/>
      <c r="E7" s="24"/>
      <c r="F7" s="24">
        <v>591.1</v>
      </c>
      <c r="G7" s="24">
        <v>576.04</v>
      </c>
      <c r="H7" s="24"/>
      <c r="I7" s="24"/>
      <c r="J7" s="24">
        <v>197.62</v>
      </c>
      <c r="K7" s="24">
        <v>191.2</v>
      </c>
      <c r="L7" s="24"/>
      <c r="M7" s="24"/>
      <c r="N7" s="24">
        <f t="shared" si="0"/>
        <v>393.48</v>
      </c>
      <c r="O7" s="24">
        <f t="shared" si="1"/>
        <v>384.84</v>
      </c>
      <c r="P7" s="24">
        <f t="shared" si="2"/>
        <v>0</v>
      </c>
      <c r="Q7" s="24">
        <f t="shared" si="3"/>
        <v>0</v>
      </c>
      <c r="R7" s="88"/>
      <c r="S7" s="88"/>
    </row>
    <row r="8" ht="25" customHeight="1" spans="1:19">
      <c r="A8" s="21" t="s">
        <v>51</v>
      </c>
      <c r="B8" s="24">
        <v>0</v>
      </c>
      <c r="C8" s="24">
        <v>0</v>
      </c>
      <c r="D8" s="24"/>
      <c r="E8" s="24"/>
      <c r="F8" s="24">
        <v>10</v>
      </c>
      <c r="G8" s="24">
        <v>9.98</v>
      </c>
      <c r="H8" s="24"/>
      <c r="I8" s="24"/>
      <c r="J8" s="24">
        <v>0</v>
      </c>
      <c r="K8" s="24">
        <v>0</v>
      </c>
      <c r="L8" s="24"/>
      <c r="M8" s="24"/>
      <c r="N8" s="24">
        <f t="shared" si="0"/>
        <v>10</v>
      </c>
      <c r="O8" s="24">
        <f t="shared" si="1"/>
        <v>9.98</v>
      </c>
      <c r="P8" s="24">
        <f t="shared" si="2"/>
        <v>0</v>
      </c>
      <c r="Q8" s="24">
        <f t="shared" si="3"/>
        <v>0</v>
      </c>
      <c r="R8" s="88"/>
      <c r="S8" s="88"/>
    </row>
    <row r="9" ht="25" customHeight="1" spans="1:19">
      <c r="A9" s="95" t="s">
        <v>569</v>
      </c>
      <c r="B9" s="24">
        <v>0</v>
      </c>
      <c r="C9" s="24">
        <v>0</v>
      </c>
      <c r="D9" s="24">
        <v>0</v>
      </c>
      <c r="E9" s="24">
        <v>0</v>
      </c>
      <c r="F9" s="58">
        <v>29.0146</v>
      </c>
      <c r="G9" s="24">
        <v>0</v>
      </c>
      <c r="H9" s="24">
        <v>29.012</v>
      </c>
      <c r="I9" s="24">
        <v>0</v>
      </c>
      <c r="J9" s="58">
        <v>0</v>
      </c>
      <c r="K9" s="24">
        <v>0</v>
      </c>
      <c r="L9" s="24">
        <v>0</v>
      </c>
      <c r="M9" s="24">
        <v>0</v>
      </c>
      <c r="N9" s="24">
        <f t="shared" si="0"/>
        <v>29.015</v>
      </c>
      <c r="O9" s="24">
        <f t="shared" si="1"/>
        <v>0</v>
      </c>
      <c r="P9" s="24">
        <f t="shared" si="2"/>
        <v>29.012</v>
      </c>
      <c r="Q9" s="24">
        <f t="shared" si="3"/>
        <v>0</v>
      </c>
      <c r="R9" s="88"/>
      <c r="S9" s="88"/>
    </row>
    <row r="10" ht="25" customHeight="1" spans="1:19">
      <c r="A10" s="95" t="s">
        <v>52</v>
      </c>
      <c r="B10" s="24">
        <v>0</v>
      </c>
      <c r="C10" s="24">
        <v>0</v>
      </c>
      <c r="D10" s="24">
        <v>0</v>
      </c>
      <c r="E10" s="24">
        <v>0</v>
      </c>
      <c r="F10" s="58">
        <v>1</v>
      </c>
      <c r="G10" s="24"/>
      <c r="H10" s="24">
        <v>999.9</v>
      </c>
      <c r="I10" s="24"/>
      <c r="J10" s="58"/>
      <c r="K10" s="24"/>
      <c r="L10" s="24"/>
      <c r="M10" s="24"/>
      <c r="N10" s="24">
        <f t="shared" si="0"/>
        <v>1</v>
      </c>
      <c r="O10" s="24">
        <f t="shared" si="1"/>
        <v>0</v>
      </c>
      <c r="P10" s="24">
        <f t="shared" si="2"/>
        <v>999.9</v>
      </c>
      <c r="Q10" s="24">
        <f t="shared" si="3"/>
        <v>0</v>
      </c>
      <c r="R10" s="88"/>
      <c r="S10" s="88"/>
    </row>
    <row r="11" ht="25" customHeight="1" spans="1:19">
      <c r="A11" s="95" t="s">
        <v>20</v>
      </c>
      <c r="B11" s="24">
        <v>0</v>
      </c>
      <c r="C11" s="24">
        <v>0</v>
      </c>
      <c r="D11" s="24">
        <v>0</v>
      </c>
      <c r="E11" s="24">
        <v>0</v>
      </c>
      <c r="F11" s="58">
        <v>54.895</v>
      </c>
      <c r="G11" s="24">
        <v>0.73</v>
      </c>
      <c r="H11" s="24">
        <v>3185.064</v>
      </c>
      <c r="I11" s="24">
        <v>4.725</v>
      </c>
      <c r="J11" s="58">
        <v>0</v>
      </c>
      <c r="K11" s="24">
        <v>0</v>
      </c>
      <c r="L11" s="24">
        <v>0</v>
      </c>
      <c r="M11" s="24">
        <v>0</v>
      </c>
      <c r="N11" s="24">
        <f t="shared" si="0"/>
        <v>54.895</v>
      </c>
      <c r="O11" s="24">
        <f t="shared" si="1"/>
        <v>0.73</v>
      </c>
      <c r="P11" s="24">
        <f t="shared" si="2"/>
        <v>3185.064</v>
      </c>
      <c r="Q11" s="24">
        <f t="shared" si="3"/>
        <v>4.725</v>
      </c>
      <c r="R11" s="88"/>
      <c r="S11" s="88"/>
    </row>
    <row r="12" ht="25" customHeight="1" spans="1:19">
      <c r="A12" s="95" t="s">
        <v>570</v>
      </c>
      <c r="B12" s="24">
        <v>0</v>
      </c>
      <c r="C12" s="24">
        <v>0</v>
      </c>
      <c r="D12" s="24">
        <v>0</v>
      </c>
      <c r="E12" s="24">
        <v>0</v>
      </c>
      <c r="F12" s="24">
        <v>4.04</v>
      </c>
      <c r="G12" s="24">
        <v>3.19</v>
      </c>
      <c r="H12" s="24">
        <v>28.07</v>
      </c>
      <c r="I12" s="24">
        <v>0</v>
      </c>
      <c r="J12" s="58">
        <v>4.04</v>
      </c>
      <c r="K12" s="24">
        <v>3.19</v>
      </c>
      <c r="L12" s="24">
        <v>28.07</v>
      </c>
      <c r="M12" s="24">
        <v>0</v>
      </c>
      <c r="N12" s="24">
        <f t="shared" ref="N12:N19" si="4">B12+F12-J12</f>
        <v>0</v>
      </c>
      <c r="O12" s="24">
        <f t="shared" ref="O12:O19" si="5">C12+G12-K12</f>
        <v>0</v>
      </c>
      <c r="P12" s="24">
        <f t="shared" ref="P12:P19" si="6">D12+H12-L12</f>
        <v>0</v>
      </c>
      <c r="Q12" s="24">
        <f t="shared" ref="Q12:Q19" si="7">E12+I12-M12</f>
        <v>0</v>
      </c>
      <c r="R12" s="88"/>
      <c r="S12" s="88"/>
    </row>
    <row r="13" ht="25" customHeight="1" spans="1:19">
      <c r="A13" s="95" t="s">
        <v>21</v>
      </c>
      <c r="B13" s="24">
        <v>38.804</v>
      </c>
      <c r="C13" s="24">
        <v>22.141</v>
      </c>
      <c r="D13" s="24">
        <v>17.698</v>
      </c>
      <c r="E13" s="24">
        <v>0.017</v>
      </c>
      <c r="F13" s="24">
        <v>301.76</v>
      </c>
      <c r="G13" s="24">
        <v>184.225</v>
      </c>
      <c r="H13" s="24">
        <v>159.707</v>
      </c>
      <c r="I13" s="24">
        <v>0.058</v>
      </c>
      <c r="J13" s="24">
        <v>340.564</v>
      </c>
      <c r="K13" s="24">
        <v>206.366</v>
      </c>
      <c r="L13" s="24">
        <v>177.405</v>
      </c>
      <c r="M13" s="24">
        <v>0.075</v>
      </c>
      <c r="N13" s="24">
        <f t="shared" si="4"/>
        <v>0</v>
      </c>
      <c r="O13" s="24">
        <f t="shared" si="5"/>
        <v>0</v>
      </c>
      <c r="P13" s="24">
        <f t="shared" si="6"/>
        <v>0</v>
      </c>
      <c r="Q13" s="24">
        <f t="shared" si="7"/>
        <v>0</v>
      </c>
      <c r="R13" s="88"/>
      <c r="S13" s="88"/>
    </row>
    <row r="14" ht="25" customHeight="1" spans="1:19">
      <c r="A14" s="95" t="s">
        <v>288</v>
      </c>
      <c r="B14" s="24">
        <v>0</v>
      </c>
      <c r="C14" s="24">
        <v>0</v>
      </c>
      <c r="D14" s="24">
        <v>0</v>
      </c>
      <c r="E14" s="24">
        <v>0</v>
      </c>
      <c r="F14" s="107">
        <v>109.78</v>
      </c>
      <c r="G14" s="24">
        <v>0.999</v>
      </c>
      <c r="H14" s="24">
        <v>6.631</v>
      </c>
      <c r="I14" s="24">
        <v>0.069</v>
      </c>
      <c r="J14" s="24">
        <v>109.78</v>
      </c>
      <c r="K14" s="24">
        <v>0.999</v>
      </c>
      <c r="L14" s="24">
        <v>6.631</v>
      </c>
      <c r="M14" s="24">
        <v>0.069</v>
      </c>
      <c r="N14" s="24">
        <f t="shared" si="4"/>
        <v>0</v>
      </c>
      <c r="O14" s="24">
        <f t="shared" si="5"/>
        <v>0</v>
      </c>
      <c r="P14" s="24">
        <f t="shared" si="6"/>
        <v>0</v>
      </c>
      <c r="Q14" s="24">
        <f t="shared" si="7"/>
        <v>0</v>
      </c>
      <c r="R14" s="88"/>
      <c r="S14" s="88"/>
    </row>
    <row r="15" ht="25" customHeight="1" spans="1:19">
      <c r="A15" s="95" t="s">
        <v>571</v>
      </c>
      <c r="B15" s="24">
        <v>0</v>
      </c>
      <c r="C15" s="24">
        <v>0</v>
      </c>
      <c r="D15" s="24"/>
      <c r="E15" s="24"/>
      <c r="F15" s="24">
        <v>161.28</v>
      </c>
      <c r="G15" s="24">
        <v>159.63</v>
      </c>
      <c r="H15" s="24"/>
      <c r="I15" s="24"/>
      <c r="J15" s="24">
        <v>161.28</v>
      </c>
      <c r="K15" s="24">
        <v>159.63</v>
      </c>
      <c r="L15" s="24">
        <v>0</v>
      </c>
      <c r="M15" s="24">
        <v>0</v>
      </c>
      <c r="N15" s="24">
        <f t="shared" si="4"/>
        <v>0</v>
      </c>
      <c r="O15" s="24">
        <f t="shared" si="5"/>
        <v>0</v>
      </c>
      <c r="P15" s="24">
        <f t="shared" si="6"/>
        <v>0</v>
      </c>
      <c r="Q15" s="24">
        <f t="shared" si="7"/>
        <v>0</v>
      </c>
      <c r="R15" s="88"/>
      <c r="S15" s="88"/>
    </row>
    <row r="16" ht="25" customHeight="1" spans="1:19">
      <c r="A16" s="21" t="s">
        <v>572</v>
      </c>
      <c r="B16" s="24">
        <v>0</v>
      </c>
      <c r="C16" s="24">
        <v>0</v>
      </c>
      <c r="D16" s="24">
        <v>0</v>
      </c>
      <c r="E16" s="24">
        <v>0</v>
      </c>
      <c r="F16" s="24">
        <v>48.52</v>
      </c>
      <c r="G16" s="24">
        <v>48.331</v>
      </c>
      <c r="H16" s="24"/>
      <c r="I16" s="24"/>
      <c r="J16" s="24">
        <v>48.52</v>
      </c>
      <c r="K16" s="24">
        <v>48.331</v>
      </c>
      <c r="L16" s="24"/>
      <c r="M16" s="24"/>
      <c r="N16" s="24">
        <f t="shared" si="4"/>
        <v>0</v>
      </c>
      <c r="O16" s="24">
        <f t="shared" si="5"/>
        <v>0</v>
      </c>
      <c r="P16" s="24">
        <f t="shared" si="6"/>
        <v>0</v>
      </c>
      <c r="Q16" s="24">
        <f t="shared" si="7"/>
        <v>0</v>
      </c>
      <c r="R16" s="88"/>
      <c r="S16" s="88"/>
    </row>
    <row r="17" ht="25" customHeight="1" spans="1:19">
      <c r="A17" s="21" t="s">
        <v>141</v>
      </c>
      <c r="B17" s="24">
        <v>0</v>
      </c>
      <c r="C17" s="24">
        <v>0</v>
      </c>
      <c r="D17" s="24">
        <v>0</v>
      </c>
      <c r="E17" s="24">
        <v>0</v>
      </c>
      <c r="F17" s="24">
        <v>4.46</v>
      </c>
      <c r="G17" s="24"/>
      <c r="H17" s="24">
        <v>0.564</v>
      </c>
      <c r="I17" s="24"/>
      <c r="J17" s="24"/>
      <c r="K17" s="24"/>
      <c r="L17" s="24"/>
      <c r="M17" s="24"/>
      <c r="N17" s="24">
        <f t="shared" si="4"/>
        <v>4.46</v>
      </c>
      <c r="O17" s="24">
        <f t="shared" si="5"/>
        <v>0</v>
      </c>
      <c r="P17" s="24">
        <f t="shared" si="6"/>
        <v>0.564</v>
      </c>
      <c r="Q17" s="24">
        <f t="shared" si="7"/>
        <v>0</v>
      </c>
      <c r="R17" s="88"/>
      <c r="S17" s="88"/>
    </row>
    <row r="18" ht="25" customHeight="1" spans="1:19">
      <c r="A18" s="21" t="s">
        <v>54</v>
      </c>
      <c r="B18" s="24">
        <v>0</v>
      </c>
      <c r="C18" s="24">
        <v>0</v>
      </c>
      <c r="D18" s="24">
        <v>0</v>
      </c>
      <c r="E18" s="24">
        <v>0</v>
      </c>
      <c r="F18" s="24">
        <v>9.08</v>
      </c>
      <c r="G18" s="24"/>
      <c r="H18" s="24">
        <v>0.132</v>
      </c>
      <c r="I18" s="24"/>
      <c r="J18" s="24"/>
      <c r="K18" s="24"/>
      <c r="L18" s="24"/>
      <c r="M18" s="24"/>
      <c r="N18" s="24">
        <f t="shared" si="4"/>
        <v>9.08</v>
      </c>
      <c r="O18" s="24">
        <f t="shared" si="5"/>
        <v>0</v>
      </c>
      <c r="P18" s="24">
        <f t="shared" si="6"/>
        <v>0.132</v>
      </c>
      <c r="Q18" s="24">
        <f t="shared" si="7"/>
        <v>0</v>
      </c>
      <c r="R18" s="88"/>
      <c r="S18" s="88"/>
    </row>
    <row r="19" ht="33" customHeight="1" spans="1:19">
      <c r="A19" s="21" t="s">
        <v>573</v>
      </c>
      <c r="B19" s="24">
        <v>0</v>
      </c>
      <c r="C19" s="94">
        <v>0</v>
      </c>
      <c r="D19" s="24">
        <v>0</v>
      </c>
      <c r="E19" s="24">
        <v>0</v>
      </c>
      <c r="F19" s="24">
        <v>3.9</v>
      </c>
      <c r="G19" s="24">
        <v>3.9</v>
      </c>
      <c r="H19" s="24"/>
      <c r="I19" s="24"/>
      <c r="J19" s="24">
        <v>3.9</v>
      </c>
      <c r="K19" s="24">
        <v>3.9</v>
      </c>
      <c r="L19" s="24"/>
      <c r="M19" s="24"/>
      <c r="N19" s="24">
        <f t="shared" si="4"/>
        <v>0</v>
      </c>
      <c r="O19" s="24">
        <f t="shared" si="5"/>
        <v>0</v>
      </c>
      <c r="P19" s="24">
        <f t="shared" si="6"/>
        <v>0</v>
      </c>
      <c r="Q19" s="24">
        <f t="shared" si="7"/>
        <v>0</v>
      </c>
      <c r="R19" s="88"/>
      <c r="S19" s="88"/>
    </row>
    <row r="20" ht="25" customHeight="1" spans="1:19">
      <c r="A20" s="26" t="s">
        <v>79</v>
      </c>
      <c r="B20" s="27"/>
      <c r="C20" s="27">
        <f t="shared" ref="C20:I20" si="8">SUM(C4:C19)</f>
        <v>4912.503</v>
      </c>
      <c r="D20" s="27">
        <f t="shared" si="8"/>
        <v>705.007</v>
      </c>
      <c r="E20" s="27">
        <f t="shared" si="8"/>
        <v>42.423</v>
      </c>
      <c r="F20" s="27"/>
      <c r="G20" s="27">
        <f t="shared" si="8"/>
        <v>128814.515</v>
      </c>
      <c r="H20" s="27">
        <f t="shared" si="8"/>
        <v>52885.185</v>
      </c>
      <c r="I20" s="27">
        <f t="shared" si="8"/>
        <v>1103.207</v>
      </c>
      <c r="J20" s="27"/>
      <c r="K20" s="68">
        <f t="shared" ref="K20:M20" si="9">SUM(K4:K19)</f>
        <v>121113.509</v>
      </c>
      <c r="L20" s="68">
        <f t="shared" si="9"/>
        <v>45353.442</v>
      </c>
      <c r="M20" s="68">
        <f t="shared" si="9"/>
        <v>1051.718</v>
      </c>
      <c r="N20" s="24"/>
      <c r="O20" s="24">
        <f t="shared" ref="O20:Q20" si="10">SUM(O4:O19)</f>
        <v>12613.509</v>
      </c>
      <c r="P20" s="24">
        <f t="shared" si="10"/>
        <v>8236.75</v>
      </c>
      <c r="Q20" s="24">
        <f t="shared" si="10"/>
        <v>93.912</v>
      </c>
      <c r="R20" s="89"/>
      <c r="S20" s="89"/>
    </row>
    <row r="21" ht="25" customHeight="1" spans="1:20">
      <c r="A21" s="18" t="s">
        <v>574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0"/>
      <c r="S21" s="90"/>
      <c r="T21" s="91"/>
    </row>
    <row r="22" ht="25" customHeight="1" spans="1:20">
      <c r="A22" s="21" t="s">
        <v>277</v>
      </c>
      <c r="B22" s="22" t="s">
        <v>562</v>
      </c>
      <c r="C22" s="22"/>
      <c r="D22" s="22"/>
      <c r="E22" s="22"/>
      <c r="F22" s="22" t="s">
        <v>575</v>
      </c>
      <c r="G22" s="22"/>
      <c r="H22" s="22"/>
      <c r="I22" s="22"/>
      <c r="J22" s="22" t="s">
        <v>576</v>
      </c>
      <c r="K22" s="22"/>
      <c r="L22" s="22"/>
      <c r="M22" s="22"/>
      <c r="N22" s="22" t="s">
        <v>236</v>
      </c>
      <c r="O22" s="22"/>
      <c r="P22" s="22"/>
      <c r="Q22" s="22"/>
      <c r="R22" s="90"/>
      <c r="S22" s="90"/>
      <c r="T22" s="92"/>
    </row>
    <row r="23" ht="25" customHeight="1" spans="1:20">
      <c r="A23" s="21"/>
      <c r="B23" s="21" t="s">
        <v>212</v>
      </c>
      <c r="C23" s="21" t="s">
        <v>565</v>
      </c>
      <c r="D23" s="21" t="s">
        <v>566</v>
      </c>
      <c r="E23" s="21" t="s">
        <v>567</v>
      </c>
      <c r="F23" s="21" t="s">
        <v>212</v>
      </c>
      <c r="G23" s="21" t="s">
        <v>565</v>
      </c>
      <c r="H23" s="21" t="s">
        <v>566</v>
      </c>
      <c r="I23" s="21" t="s">
        <v>567</v>
      </c>
      <c r="J23" s="21" t="s">
        <v>212</v>
      </c>
      <c r="K23" s="21" t="s">
        <v>565</v>
      </c>
      <c r="L23" s="21" t="s">
        <v>566</v>
      </c>
      <c r="M23" s="21" t="s">
        <v>567</v>
      </c>
      <c r="N23" s="21" t="s">
        <v>212</v>
      </c>
      <c r="O23" s="21" t="s">
        <v>565</v>
      </c>
      <c r="P23" s="21" t="s">
        <v>566</v>
      </c>
      <c r="Q23" s="21" t="s">
        <v>567</v>
      </c>
      <c r="R23" s="90"/>
      <c r="S23" s="90"/>
      <c r="T23" s="92"/>
    </row>
    <row r="24" ht="25" customHeight="1" spans="1:20">
      <c r="A24" s="21" t="s">
        <v>577</v>
      </c>
      <c r="B24" s="24">
        <v>416.19</v>
      </c>
      <c r="C24" s="58">
        <v>416.1792</v>
      </c>
      <c r="D24" s="24">
        <v>2.16</v>
      </c>
      <c r="E24" s="24">
        <v>0</v>
      </c>
      <c r="F24" s="58">
        <v>125436.0177</v>
      </c>
      <c r="G24" s="58">
        <v>125433.1849</v>
      </c>
      <c r="H24" s="24">
        <v>820.393</v>
      </c>
      <c r="I24" s="24"/>
      <c r="J24" s="58">
        <v>122670.5515</v>
      </c>
      <c r="K24" s="58">
        <v>122667.7714</v>
      </c>
      <c r="L24" s="24">
        <v>804.237</v>
      </c>
      <c r="M24" s="24"/>
      <c r="N24" s="58">
        <f t="shared" ref="N24:N32" si="11">B24+F24-J24</f>
        <v>3181.6562</v>
      </c>
      <c r="O24" s="58">
        <f t="shared" ref="O24:O32" si="12">C24+G24-K24</f>
        <v>3181.5927</v>
      </c>
      <c r="P24" s="24">
        <f t="shared" ref="P24:P32" si="13">D24+H24-L24</f>
        <v>18.316</v>
      </c>
      <c r="Q24" s="24">
        <f t="shared" ref="Q24:Q32" si="14">E24+I24-M24</f>
        <v>0</v>
      </c>
      <c r="R24" s="90"/>
      <c r="S24" s="90"/>
      <c r="T24" s="92"/>
    </row>
    <row r="25" ht="25" customHeight="1" spans="1:17">
      <c r="A25" s="21" t="s">
        <v>63</v>
      </c>
      <c r="B25" s="24">
        <v>64.249</v>
      </c>
      <c r="C25" s="24">
        <v>11.852</v>
      </c>
      <c r="D25" s="24">
        <v>4910.507</v>
      </c>
      <c r="E25" s="24">
        <v>118.583</v>
      </c>
      <c r="F25" s="24">
        <f>540.432+125.726</f>
        <v>666.158</v>
      </c>
      <c r="G25" s="24">
        <f>91.192+17.748</f>
        <v>108.94</v>
      </c>
      <c r="H25" s="24">
        <f>38322.407+8722.555</f>
        <v>47044.962</v>
      </c>
      <c r="I25" s="24">
        <f>839.016+182.237</f>
        <v>1021.253</v>
      </c>
      <c r="J25" s="69">
        <v>307.506555</v>
      </c>
      <c r="K25" s="24">
        <v>51.221</v>
      </c>
      <c r="L25" s="24">
        <v>22917.304</v>
      </c>
      <c r="M25" s="24">
        <v>448.696</v>
      </c>
      <c r="N25" s="24">
        <f t="shared" si="11"/>
        <v>422.9</v>
      </c>
      <c r="O25" s="24">
        <f t="shared" si="12"/>
        <v>69.571</v>
      </c>
      <c r="P25" s="24">
        <f t="shared" si="13"/>
        <v>29038.165</v>
      </c>
      <c r="Q25" s="24">
        <f t="shared" si="14"/>
        <v>691.14</v>
      </c>
    </row>
    <row r="26" ht="25" customHeight="1" spans="1:17">
      <c r="A26" s="21" t="s">
        <v>76</v>
      </c>
      <c r="B26" s="24">
        <v>16642.032</v>
      </c>
      <c r="C26" s="24">
        <v>45.985</v>
      </c>
      <c r="D26" s="24">
        <v>11.391</v>
      </c>
      <c r="E26" s="24">
        <v>0</v>
      </c>
      <c r="F26" s="24">
        <v>76445.254</v>
      </c>
      <c r="G26" s="24">
        <v>319.703</v>
      </c>
      <c r="H26" s="24">
        <v>210.248</v>
      </c>
      <c r="I26" s="24"/>
      <c r="J26" s="24">
        <v>69623.501</v>
      </c>
      <c r="K26" s="24">
        <v>271.833</v>
      </c>
      <c r="L26" s="24">
        <v>126.141</v>
      </c>
      <c r="M26" s="24"/>
      <c r="N26" s="24">
        <f t="shared" si="11"/>
        <v>23463.785</v>
      </c>
      <c r="O26" s="24">
        <f t="shared" si="12"/>
        <v>93.855</v>
      </c>
      <c r="P26" s="24">
        <f t="shared" si="13"/>
        <v>95.498</v>
      </c>
      <c r="Q26" s="24">
        <f t="shared" si="14"/>
        <v>0</v>
      </c>
    </row>
    <row r="27" ht="25" customHeight="1" spans="1:17">
      <c r="A27" s="21" t="s">
        <v>77</v>
      </c>
      <c r="B27" s="24">
        <v>73928.842</v>
      </c>
      <c r="C27" s="24">
        <v>192.959</v>
      </c>
      <c r="D27" s="24">
        <v>48.555</v>
      </c>
      <c r="E27" s="24">
        <v>0</v>
      </c>
      <c r="F27" s="24">
        <v>165784.907</v>
      </c>
      <c r="G27" s="24">
        <v>369.194</v>
      </c>
      <c r="H27" s="24">
        <v>395.091</v>
      </c>
      <c r="I27" s="24"/>
      <c r="J27" s="24">
        <v>223973.251</v>
      </c>
      <c r="K27" s="24">
        <v>524.376</v>
      </c>
      <c r="L27" s="24">
        <v>381.943</v>
      </c>
      <c r="M27" s="24"/>
      <c r="N27" s="24">
        <f t="shared" si="11"/>
        <v>15740.498</v>
      </c>
      <c r="O27" s="24">
        <f t="shared" si="12"/>
        <v>37.777</v>
      </c>
      <c r="P27" s="24">
        <f t="shared" si="13"/>
        <v>61.703</v>
      </c>
      <c r="Q27" s="24">
        <f t="shared" si="14"/>
        <v>0</v>
      </c>
    </row>
    <row r="28" ht="25" customHeight="1" spans="1:17">
      <c r="A28" s="21" t="s">
        <v>578</v>
      </c>
      <c r="B28" s="24">
        <v>0</v>
      </c>
      <c r="C28" s="24">
        <v>0</v>
      </c>
      <c r="D28" s="24">
        <v>0</v>
      </c>
      <c r="E28" s="24">
        <v>0</v>
      </c>
      <c r="F28" s="24"/>
      <c r="G28" s="24"/>
      <c r="H28" s="24"/>
      <c r="I28" s="24"/>
      <c r="J28" s="24"/>
      <c r="K28" s="24"/>
      <c r="L28" s="24"/>
      <c r="M28" s="24"/>
      <c r="N28" s="24">
        <f t="shared" si="11"/>
        <v>0</v>
      </c>
      <c r="O28" s="24">
        <f t="shared" si="12"/>
        <v>0</v>
      </c>
      <c r="P28" s="24">
        <f t="shared" si="13"/>
        <v>0</v>
      </c>
      <c r="Q28" s="24">
        <f t="shared" si="14"/>
        <v>0</v>
      </c>
    </row>
    <row r="29" ht="25" customHeight="1" spans="1:17">
      <c r="A29" s="21" t="s">
        <v>579</v>
      </c>
      <c r="B29" s="24">
        <v>0</v>
      </c>
      <c r="C29" s="24">
        <v>0</v>
      </c>
      <c r="D29" s="24">
        <v>0</v>
      </c>
      <c r="E29" s="24">
        <v>0</v>
      </c>
      <c r="F29" s="24"/>
      <c r="G29" s="24"/>
      <c r="H29" s="24"/>
      <c r="I29" s="24"/>
      <c r="J29" s="24"/>
      <c r="K29" s="24"/>
      <c r="L29" s="24"/>
      <c r="M29" s="24"/>
      <c r="N29" s="24">
        <f t="shared" si="11"/>
        <v>0</v>
      </c>
      <c r="O29" s="24">
        <f t="shared" si="12"/>
        <v>0</v>
      </c>
      <c r="P29" s="24">
        <f t="shared" si="13"/>
        <v>0</v>
      </c>
      <c r="Q29" s="24">
        <f t="shared" si="14"/>
        <v>0</v>
      </c>
    </row>
    <row r="30" ht="25" customHeight="1" spans="1:17">
      <c r="A30" s="29" t="s">
        <v>79</v>
      </c>
      <c r="B30" s="30"/>
      <c r="C30" s="30">
        <f t="shared" ref="C30:I30" si="15">SUM(C24:C29)</f>
        <v>666.975</v>
      </c>
      <c r="D30" s="30">
        <f t="shared" si="15"/>
        <v>4972.613</v>
      </c>
      <c r="E30" s="30">
        <f t="shared" si="15"/>
        <v>118.583</v>
      </c>
      <c r="F30" s="30"/>
      <c r="G30" s="30">
        <f t="shared" si="15"/>
        <v>126231.022</v>
      </c>
      <c r="H30" s="30">
        <f t="shared" si="15"/>
        <v>48470.694</v>
      </c>
      <c r="I30" s="30">
        <f t="shared" si="15"/>
        <v>1021.253</v>
      </c>
      <c r="J30" s="30"/>
      <c r="K30" s="59">
        <f t="shared" ref="K30:M30" si="16">SUM(K24:K29)</f>
        <v>123515.2014</v>
      </c>
      <c r="L30" s="30">
        <f t="shared" si="16"/>
        <v>24229.625</v>
      </c>
      <c r="M30" s="30">
        <f t="shared" si="16"/>
        <v>448.696</v>
      </c>
      <c r="N30" s="30"/>
      <c r="O30" s="81">
        <f t="shared" ref="O30:Q30" si="17">SUM(O24:O29)</f>
        <v>3382.796</v>
      </c>
      <c r="P30" s="81">
        <f t="shared" si="17"/>
        <v>29213.682</v>
      </c>
      <c r="Q30" s="81">
        <f t="shared" si="17"/>
        <v>691.14</v>
      </c>
    </row>
    <row r="31" ht="25" customHeight="1" spans="1:19">
      <c r="A31" s="31"/>
      <c r="B31" s="31"/>
      <c r="C31" s="31"/>
      <c r="D31" s="31"/>
      <c r="E31" s="31"/>
      <c r="F31" s="31"/>
      <c r="G31" s="31"/>
      <c r="H31" s="31"/>
      <c r="I31" s="31"/>
      <c r="J31" s="70"/>
      <c r="K31" s="99"/>
      <c r="L31" s="80"/>
      <c r="M31" s="31"/>
      <c r="N31" s="31"/>
      <c r="O31" s="31"/>
      <c r="P31" s="99"/>
      <c r="Q31" s="99"/>
      <c r="R31" s="31"/>
      <c r="S31" s="31"/>
    </row>
    <row r="32" ht="25" customHeight="1" spans="1:20">
      <c r="A32" s="18" t="s">
        <v>580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0"/>
      <c r="S32" s="90"/>
      <c r="T32" s="91"/>
    </row>
    <row r="33" ht="25" customHeight="1" spans="1:20">
      <c r="A33" s="21" t="s">
        <v>277</v>
      </c>
      <c r="B33" s="22" t="s">
        <v>562</v>
      </c>
      <c r="C33" s="22"/>
      <c r="D33" s="22"/>
      <c r="E33" s="22"/>
      <c r="F33" s="22" t="s">
        <v>575</v>
      </c>
      <c r="G33" s="22"/>
      <c r="H33" s="22"/>
      <c r="I33" s="22"/>
      <c r="J33" s="22" t="s">
        <v>576</v>
      </c>
      <c r="K33" s="22"/>
      <c r="L33" s="22"/>
      <c r="M33" s="22"/>
      <c r="N33" s="22" t="s">
        <v>236</v>
      </c>
      <c r="O33" s="22"/>
      <c r="P33" s="22"/>
      <c r="Q33" s="22"/>
      <c r="R33" s="90"/>
      <c r="S33" s="90"/>
      <c r="T33" s="92"/>
    </row>
    <row r="34" ht="25" customHeight="1" spans="1:20">
      <c r="A34" s="21"/>
      <c r="B34" s="21" t="s">
        <v>212</v>
      </c>
      <c r="C34" s="21" t="s">
        <v>565</v>
      </c>
      <c r="D34" s="21" t="s">
        <v>566</v>
      </c>
      <c r="E34" s="21" t="s">
        <v>567</v>
      </c>
      <c r="F34" s="21" t="s">
        <v>212</v>
      </c>
      <c r="G34" s="21" t="s">
        <v>565</v>
      </c>
      <c r="H34" s="21" t="s">
        <v>566</v>
      </c>
      <c r="I34" s="21" t="s">
        <v>567</v>
      </c>
      <c r="J34" s="21" t="s">
        <v>212</v>
      </c>
      <c r="K34" s="21" t="s">
        <v>565</v>
      </c>
      <c r="L34" s="21" t="s">
        <v>566</v>
      </c>
      <c r="M34" s="21" t="s">
        <v>567</v>
      </c>
      <c r="N34" s="21" t="s">
        <v>212</v>
      </c>
      <c r="O34" s="21" t="s">
        <v>565</v>
      </c>
      <c r="P34" s="21" t="s">
        <v>566</v>
      </c>
      <c r="Q34" s="21" t="s">
        <v>567</v>
      </c>
      <c r="R34" s="90"/>
      <c r="S34" s="90"/>
      <c r="T34" s="92"/>
    </row>
    <row r="35" ht="25" customHeight="1" spans="1:20">
      <c r="A35" s="21" t="s">
        <v>160</v>
      </c>
      <c r="B35" s="24">
        <v>1247.87</v>
      </c>
      <c r="C35" s="24">
        <v>69.384</v>
      </c>
      <c r="D35" s="24">
        <v>115.252</v>
      </c>
      <c r="E35" s="24">
        <v>0.613</v>
      </c>
      <c r="F35" s="24">
        <v>1171.94</v>
      </c>
      <c r="G35" s="24">
        <v>84.483</v>
      </c>
      <c r="H35" s="24">
        <v>68.383</v>
      </c>
      <c r="I35" s="24">
        <v>0.71</v>
      </c>
      <c r="J35" s="24">
        <v>109.08</v>
      </c>
      <c r="K35" s="24">
        <v>4.547</v>
      </c>
      <c r="L35" s="24">
        <v>10.593</v>
      </c>
      <c r="M35" s="24">
        <v>0.03</v>
      </c>
      <c r="N35" s="24">
        <f t="shared" ref="N35:N37" si="18">B35+F35-J35</f>
        <v>2310.73</v>
      </c>
      <c r="O35" s="24">
        <f t="shared" ref="O35:O37" si="19">C35+G35-K35</f>
        <v>149.32</v>
      </c>
      <c r="P35" s="24">
        <f t="shared" ref="P35:P37" si="20">D35+H35-L35</f>
        <v>173.042</v>
      </c>
      <c r="Q35" s="24">
        <f t="shared" ref="Q35:Q37" si="21">E35+I35-M35</f>
        <v>1.293</v>
      </c>
      <c r="R35" s="90"/>
      <c r="S35" s="90"/>
      <c r="T35" s="92"/>
    </row>
    <row r="36" ht="25" customHeight="1" spans="1:17">
      <c r="A36" s="21" t="s">
        <v>44</v>
      </c>
      <c r="B36" s="24">
        <v>67.681</v>
      </c>
      <c r="C36" s="24">
        <v>3.114</v>
      </c>
      <c r="D36" s="24">
        <v>6.388</v>
      </c>
      <c r="E36" s="24">
        <v>0.013</v>
      </c>
      <c r="F36" s="24">
        <v>87.127</v>
      </c>
      <c r="G36" s="24">
        <v>7.649</v>
      </c>
      <c r="H36" s="24">
        <v>40.869</v>
      </c>
      <c r="I36" s="24">
        <v>0.2</v>
      </c>
      <c r="J36" s="24">
        <v>105.952</v>
      </c>
      <c r="K36" s="24">
        <v>8.284</v>
      </c>
      <c r="L36" s="24">
        <v>38.438</v>
      </c>
      <c r="M36" s="24">
        <v>0.117</v>
      </c>
      <c r="N36" s="24">
        <f t="shared" si="18"/>
        <v>48.856</v>
      </c>
      <c r="O36" s="24">
        <f t="shared" si="19"/>
        <v>2.479</v>
      </c>
      <c r="P36" s="24">
        <f t="shared" si="20"/>
        <v>8.819</v>
      </c>
      <c r="Q36" s="24">
        <f t="shared" si="21"/>
        <v>0.096</v>
      </c>
    </row>
    <row r="37" ht="25" customHeight="1" spans="1:17">
      <c r="A37" s="21" t="s">
        <v>46</v>
      </c>
      <c r="B37" s="24">
        <v>704.94</v>
      </c>
      <c r="C37" s="24">
        <v>12.897</v>
      </c>
      <c r="D37" s="24">
        <v>4.691</v>
      </c>
      <c r="E37" s="24">
        <v>0.298</v>
      </c>
      <c r="F37" s="24">
        <v>1258.322</v>
      </c>
      <c r="G37" s="24">
        <v>18.896</v>
      </c>
      <c r="H37" s="24">
        <v>4.04</v>
      </c>
      <c r="I37" s="24">
        <v>0.104</v>
      </c>
      <c r="J37" s="24"/>
      <c r="K37" s="24"/>
      <c r="L37" s="24"/>
      <c r="M37" s="24"/>
      <c r="N37" s="24">
        <f t="shared" si="18"/>
        <v>1963.262</v>
      </c>
      <c r="O37" s="24">
        <f t="shared" si="19"/>
        <v>31.793</v>
      </c>
      <c r="P37" s="24">
        <f t="shared" si="20"/>
        <v>8.731</v>
      </c>
      <c r="Q37" s="24">
        <f t="shared" si="21"/>
        <v>0.402</v>
      </c>
    </row>
    <row r="38" ht="25" customHeight="1" spans="1:17">
      <c r="A38" s="29" t="s">
        <v>79</v>
      </c>
      <c r="B38" s="30"/>
      <c r="C38" s="30">
        <f t="shared" ref="C38:I38" si="22">SUM(C35:C37)</f>
        <v>85.395</v>
      </c>
      <c r="D38" s="30">
        <f t="shared" si="22"/>
        <v>126.331</v>
      </c>
      <c r="E38" s="30">
        <f t="shared" si="22"/>
        <v>0.924</v>
      </c>
      <c r="F38" s="30"/>
      <c r="G38" s="30">
        <f t="shared" si="22"/>
        <v>111.028</v>
      </c>
      <c r="H38" s="30">
        <f t="shared" si="22"/>
        <v>113.292</v>
      </c>
      <c r="I38" s="30">
        <f t="shared" si="22"/>
        <v>1.014</v>
      </c>
      <c r="J38" s="30"/>
      <c r="K38" s="30">
        <f t="shared" ref="K38:M38" si="23">SUM(K35:K37)</f>
        <v>12.831</v>
      </c>
      <c r="L38" s="30">
        <f t="shared" si="23"/>
        <v>49.031</v>
      </c>
      <c r="M38" s="30">
        <f t="shared" si="23"/>
        <v>0.147</v>
      </c>
      <c r="N38" s="30"/>
      <c r="O38" s="81">
        <f t="shared" ref="O38:Q38" si="24">SUM(O35:O37)</f>
        <v>183.592</v>
      </c>
      <c r="P38" s="81">
        <f t="shared" si="24"/>
        <v>190.592</v>
      </c>
      <c r="Q38" s="81">
        <f t="shared" si="24"/>
        <v>1.791</v>
      </c>
    </row>
    <row r="39" ht="25" customHeight="1" spans="1:17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82"/>
      <c r="P39" s="82"/>
      <c r="Q39" s="82"/>
    </row>
    <row r="40" ht="21" customHeight="1" spans="1:16">
      <c r="A40" s="96"/>
      <c r="B40" s="96"/>
      <c r="C40" s="97"/>
      <c r="D40" s="22" t="s">
        <v>91</v>
      </c>
      <c r="E40" s="22"/>
      <c r="F40" s="36"/>
      <c r="G40" s="37" t="s">
        <v>92</v>
      </c>
      <c r="H40" s="37"/>
      <c r="I40" s="37" t="s">
        <v>93</v>
      </c>
      <c r="J40" s="37"/>
      <c r="K40" s="37" t="s">
        <v>94</v>
      </c>
      <c r="L40" s="37"/>
      <c r="N40" s="99"/>
      <c r="O40" s="99"/>
      <c r="P40" s="99"/>
    </row>
    <row r="41" ht="21" customHeight="1" spans="1:16">
      <c r="A41" s="98"/>
      <c r="B41" s="99"/>
      <c r="C41" s="98"/>
      <c r="D41" s="38" t="s">
        <v>96</v>
      </c>
      <c r="E41" s="38"/>
      <c r="F41" s="22" t="s">
        <v>581</v>
      </c>
      <c r="G41" s="39">
        <v>27974.5392</v>
      </c>
      <c r="H41" s="39"/>
      <c r="I41" s="37">
        <v>14307.797</v>
      </c>
      <c r="J41" s="37"/>
      <c r="K41" s="60">
        <v>334.483</v>
      </c>
      <c r="L41" s="60"/>
      <c r="N41" s="86"/>
      <c r="O41" s="86"/>
      <c r="P41" s="86"/>
    </row>
    <row r="42" ht="21" customHeight="1" spans="1:12">
      <c r="A42" s="98"/>
      <c r="B42" s="99"/>
      <c r="C42" s="98"/>
      <c r="D42" s="38"/>
      <c r="E42" s="38"/>
      <c r="F42" s="22" t="s">
        <v>582</v>
      </c>
      <c r="G42" s="37">
        <f>G20</f>
        <v>128814.515</v>
      </c>
      <c r="H42" s="37"/>
      <c r="I42" s="37">
        <f>H20</f>
        <v>52885.185</v>
      </c>
      <c r="J42" s="37"/>
      <c r="K42" s="60">
        <f>I20</f>
        <v>1103.207</v>
      </c>
      <c r="L42" s="60"/>
    </row>
    <row r="43" ht="21" customHeight="1" spans="1:12">
      <c r="A43" s="98"/>
      <c r="B43" s="99"/>
      <c r="C43" s="98"/>
      <c r="D43" s="38"/>
      <c r="E43" s="38"/>
      <c r="F43" s="22" t="s">
        <v>583</v>
      </c>
      <c r="G43" s="39">
        <f>K30+K38</f>
        <v>123528.0324</v>
      </c>
      <c r="H43" s="39"/>
      <c r="I43" s="37">
        <f>L30+L38</f>
        <v>24278.656</v>
      </c>
      <c r="J43" s="37"/>
      <c r="K43" s="60">
        <f>M30+M38</f>
        <v>448.843</v>
      </c>
      <c r="L43" s="60"/>
    </row>
    <row r="44" ht="21" customHeight="1" spans="1:12">
      <c r="A44" s="98"/>
      <c r="B44" s="99"/>
      <c r="C44" s="98"/>
      <c r="D44" s="38"/>
      <c r="E44" s="38"/>
      <c r="F44" s="22" t="s">
        <v>100</v>
      </c>
      <c r="G44" s="39">
        <f ca="1">'平衡表（全厂）'!H70</f>
        <v>31776.0477</v>
      </c>
      <c r="H44" s="39"/>
      <c r="I44" s="37">
        <f>'平衡表（全厂）'!J70</f>
        <v>42314.524</v>
      </c>
      <c r="J44" s="37"/>
      <c r="K44" s="60">
        <f>'平衡表（全厂）'!L70</f>
        <v>942.224</v>
      </c>
      <c r="L44" s="60"/>
    </row>
    <row r="45" ht="21" customHeight="1" spans="1:12">
      <c r="A45" s="98"/>
      <c r="B45" s="99"/>
      <c r="C45" s="98"/>
      <c r="D45" s="38"/>
      <c r="E45" s="38"/>
      <c r="F45" s="22" t="s">
        <v>101</v>
      </c>
      <c r="G45" s="40">
        <f ca="1" t="shared" ref="G45:K45" si="25">G46-G47</f>
        <v>-1484.9741</v>
      </c>
      <c r="H45" s="40"/>
      <c r="I45" s="40">
        <f t="shared" si="25"/>
        <v>-599.802</v>
      </c>
      <c r="J45" s="40"/>
      <c r="K45" s="40">
        <f t="shared" si="25"/>
        <v>-46.623</v>
      </c>
      <c r="L45" s="40"/>
    </row>
    <row r="46" ht="21" customHeight="1" spans="1:12">
      <c r="A46" s="98"/>
      <c r="B46" s="99"/>
      <c r="C46" s="98"/>
      <c r="D46" s="38" t="s">
        <v>102</v>
      </c>
      <c r="E46" s="38"/>
      <c r="F46" s="108" t="s">
        <v>103</v>
      </c>
      <c r="G46" s="49">
        <f ca="1" t="shared" ref="G46:K46" si="26">G43+G44</f>
        <v>155304.0801</v>
      </c>
      <c r="H46" s="64"/>
      <c r="I46" s="49">
        <f t="shared" si="26"/>
        <v>66593.18</v>
      </c>
      <c r="J46" s="64"/>
      <c r="K46" s="49">
        <f t="shared" si="26"/>
        <v>1391.067</v>
      </c>
      <c r="L46" s="64"/>
    </row>
    <row r="47" ht="21" customHeight="1" spans="1:12">
      <c r="A47" s="98"/>
      <c r="B47" s="99"/>
      <c r="C47" s="98"/>
      <c r="D47" s="38"/>
      <c r="E47" s="38"/>
      <c r="F47" s="108" t="s">
        <v>104</v>
      </c>
      <c r="G47" s="49">
        <f t="shared" ref="G47:K47" si="27">G41+G42</f>
        <v>156789.0542</v>
      </c>
      <c r="H47" s="64"/>
      <c r="I47" s="49">
        <f t="shared" si="27"/>
        <v>67192.982</v>
      </c>
      <c r="J47" s="64"/>
      <c r="K47" s="49">
        <f t="shared" si="27"/>
        <v>1437.69</v>
      </c>
      <c r="L47" s="64"/>
    </row>
    <row r="48" ht="21" customHeight="1" spans="1:12">
      <c r="A48" s="98"/>
      <c r="B48" s="99"/>
      <c r="C48" s="98"/>
      <c r="D48" s="38"/>
      <c r="E48" s="38"/>
      <c r="F48" s="108" t="s">
        <v>105</v>
      </c>
      <c r="G48" s="109">
        <f ca="1" t="shared" ref="G48:K48" si="28">G46/G47*100</f>
        <v>99.05</v>
      </c>
      <c r="H48" s="110"/>
      <c r="I48" s="109">
        <f t="shared" si="28"/>
        <v>99.11</v>
      </c>
      <c r="J48" s="110"/>
      <c r="K48" s="109">
        <f t="shared" si="28"/>
        <v>96.76</v>
      </c>
      <c r="L48" s="110"/>
    </row>
    <row r="49" ht="21" customHeight="1" spans="1:12">
      <c r="A49" s="100"/>
      <c r="B49" s="100"/>
      <c r="C49" s="101"/>
      <c r="D49" s="45" t="s">
        <v>106</v>
      </c>
      <c r="E49" s="111"/>
      <c r="F49" s="112"/>
      <c r="G49" s="109" t="s">
        <v>107</v>
      </c>
      <c r="H49" s="113"/>
      <c r="I49" s="113"/>
      <c r="J49" s="113"/>
      <c r="K49" s="113"/>
      <c r="L49" s="110"/>
    </row>
    <row r="50" ht="21" customHeight="1" spans="1:12">
      <c r="A50" s="100"/>
      <c r="B50" s="100"/>
      <c r="C50" s="101"/>
      <c r="D50" s="102" t="s">
        <v>113</v>
      </c>
      <c r="E50" s="114"/>
      <c r="F50" s="112" t="s">
        <v>584</v>
      </c>
      <c r="G50" s="37">
        <f>22382.164-C38+C37</f>
        <v>22309.666</v>
      </c>
      <c r="H50" s="37"/>
      <c r="I50" s="37">
        <f>8625.486-D38+D37</f>
        <v>8503.846</v>
      </c>
      <c r="J50" s="37"/>
      <c r="K50" s="37">
        <f>173.179-E38+E37</f>
        <v>172.553</v>
      </c>
      <c r="L50" s="37"/>
    </row>
    <row r="51" ht="27" customHeight="1" spans="1:12">
      <c r="A51" s="78"/>
      <c r="B51" s="78"/>
      <c r="C51" s="76"/>
      <c r="D51" s="103"/>
      <c r="E51" s="115"/>
      <c r="F51" s="47" t="s">
        <v>585</v>
      </c>
      <c r="G51" s="37">
        <f ca="1">'回收率（全厂）'!R48</f>
        <v>15703.266</v>
      </c>
      <c r="H51" s="37"/>
      <c r="I51" s="37">
        <f>'回收率（全厂）'!T48</f>
        <v>4674.399</v>
      </c>
      <c r="J51" s="37"/>
      <c r="K51" s="37">
        <f>'回收率（全厂）'!V48</f>
        <v>155.381</v>
      </c>
      <c r="L51" s="37"/>
    </row>
    <row r="52" ht="21" customHeight="1" spans="1:12">
      <c r="A52" s="98"/>
      <c r="B52" s="99"/>
      <c r="C52" s="104"/>
      <c r="D52" s="103"/>
      <c r="E52" s="115"/>
      <c r="F52" s="108" t="s">
        <v>586</v>
      </c>
      <c r="G52" s="49">
        <f>G24</f>
        <v>125433.1849</v>
      </c>
      <c r="H52" s="64"/>
      <c r="I52" s="65">
        <f>H25</f>
        <v>47044.962</v>
      </c>
      <c r="J52" s="66"/>
      <c r="K52" s="65">
        <f>I25</f>
        <v>1021.253</v>
      </c>
      <c r="L52" s="66"/>
    </row>
    <row r="53" ht="21" customHeight="1" spans="1:12">
      <c r="A53" s="98"/>
      <c r="B53" s="99"/>
      <c r="C53" s="104"/>
      <c r="D53" s="103"/>
      <c r="E53" s="115"/>
      <c r="F53" s="108" t="s">
        <v>587</v>
      </c>
      <c r="G53" s="49">
        <f ca="1">K20+G50-G51-G25</f>
        <v>127610.969</v>
      </c>
      <c r="H53" s="64"/>
      <c r="I53" s="65">
        <f>L20+I50-I51</f>
        <v>49182.889</v>
      </c>
      <c r="J53" s="66"/>
      <c r="K53" s="65">
        <f>M20+K50-K51</f>
        <v>1068.89</v>
      </c>
      <c r="L53" s="66"/>
    </row>
    <row r="54" ht="21" customHeight="1" spans="1:12">
      <c r="A54" s="98"/>
      <c r="B54" s="99"/>
      <c r="C54" s="105"/>
      <c r="D54" s="106"/>
      <c r="E54" s="116"/>
      <c r="F54" s="108" t="s">
        <v>588</v>
      </c>
      <c r="G54" s="109">
        <f ca="1" t="shared" ref="G54:K54" si="29">G52/G53*100</f>
        <v>98.29</v>
      </c>
      <c r="H54" s="110"/>
      <c r="I54" s="109">
        <f t="shared" si="29"/>
        <v>95.65</v>
      </c>
      <c r="J54" s="110"/>
      <c r="K54" s="109">
        <f t="shared" si="29"/>
        <v>95.54</v>
      </c>
      <c r="L54" s="110"/>
    </row>
    <row r="55" ht="21" customHeight="1" spans="1:12">
      <c r="A55" s="96"/>
      <c r="B55" s="96"/>
      <c r="C55" s="104"/>
      <c r="D55" s="22" t="s">
        <v>101</v>
      </c>
      <c r="E55" s="22"/>
      <c r="F55" s="117"/>
      <c r="G55" s="49">
        <f ca="1" t="shared" ref="G55:K55" si="30">G52-G53</f>
        <v>-2177.7841</v>
      </c>
      <c r="H55" s="64"/>
      <c r="I55" s="65">
        <f t="shared" si="30"/>
        <v>-2137.927</v>
      </c>
      <c r="J55" s="66"/>
      <c r="K55" s="65">
        <f t="shared" si="30"/>
        <v>-47.637</v>
      </c>
      <c r="L55" s="66"/>
    </row>
    <row r="56" ht="21" customHeight="1" spans="1:12">
      <c r="A56" s="99"/>
      <c r="B56" s="96"/>
      <c r="C56" s="104"/>
      <c r="D56" s="39" t="s">
        <v>589</v>
      </c>
      <c r="E56" s="39"/>
      <c r="F56" s="118" t="s">
        <v>590</v>
      </c>
      <c r="G56" s="49">
        <f>G26+G27+G38</f>
        <v>799.925</v>
      </c>
      <c r="H56" s="64"/>
      <c r="I56" s="65">
        <f>H24+H26+H27+H38</f>
        <v>1539.024</v>
      </c>
      <c r="J56" s="66"/>
      <c r="K56" s="65">
        <f>I26+I27+I38</f>
        <v>1.014</v>
      </c>
      <c r="L56" s="66"/>
    </row>
    <row r="57" ht="21" customHeight="1" spans="1:12">
      <c r="A57" s="99"/>
      <c r="B57" s="96"/>
      <c r="C57" s="104"/>
      <c r="D57" s="39"/>
      <c r="E57" s="39"/>
      <c r="F57" s="118" t="s">
        <v>591</v>
      </c>
      <c r="G57" s="49">
        <f ca="1" t="shared" ref="G57:K57" si="31">G55+G56</f>
        <v>-1377.8591</v>
      </c>
      <c r="H57" s="64"/>
      <c r="I57" s="65">
        <f t="shared" si="31"/>
        <v>-598.903</v>
      </c>
      <c r="J57" s="66"/>
      <c r="K57" s="65">
        <f t="shared" si="31"/>
        <v>-46.623</v>
      </c>
      <c r="L57" s="66"/>
    </row>
    <row r="58" ht="21" customHeight="1" spans="1:12">
      <c r="A58" s="99"/>
      <c r="B58" s="96"/>
      <c r="C58" s="104"/>
      <c r="D58" s="39"/>
      <c r="E58" s="39"/>
      <c r="F58" s="118" t="s">
        <v>592</v>
      </c>
      <c r="G58" s="49">
        <f ca="1" t="shared" ref="G58:K58" si="32">G45-G57</f>
        <v>-107.115</v>
      </c>
      <c r="H58" s="64"/>
      <c r="I58" s="65">
        <f t="shared" si="32"/>
        <v>-0.899</v>
      </c>
      <c r="J58" s="66"/>
      <c r="K58" s="65">
        <f t="shared" si="32"/>
        <v>0</v>
      </c>
      <c r="L58" s="66"/>
    </row>
  </sheetData>
  <mergeCells count="86">
    <mergeCell ref="A1:Q1"/>
    <mergeCell ref="B2:E2"/>
    <mergeCell ref="F2:I2"/>
    <mergeCell ref="J2:M2"/>
    <mergeCell ref="N2:Q2"/>
    <mergeCell ref="A21:Q21"/>
    <mergeCell ref="B22:E22"/>
    <mergeCell ref="F22:I22"/>
    <mergeCell ref="J22:M22"/>
    <mergeCell ref="N22:Q22"/>
    <mergeCell ref="A32:Q32"/>
    <mergeCell ref="B33:E33"/>
    <mergeCell ref="F33:I33"/>
    <mergeCell ref="J33:M33"/>
    <mergeCell ref="N33:Q33"/>
    <mergeCell ref="D40:E40"/>
    <mergeCell ref="G40:H40"/>
    <mergeCell ref="I40:J40"/>
    <mergeCell ref="K40:L40"/>
    <mergeCell ref="G41:H41"/>
    <mergeCell ref="I41:J41"/>
    <mergeCell ref="K41:L41"/>
    <mergeCell ref="G42:H42"/>
    <mergeCell ref="I42:J42"/>
    <mergeCell ref="K42:L42"/>
    <mergeCell ref="G43:H43"/>
    <mergeCell ref="I43:J43"/>
    <mergeCell ref="K43:L43"/>
    <mergeCell ref="G44:H44"/>
    <mergeCell ref="I44:J44"/>
    <mergeCell ref="K44:L44"/>
    <mergeCell ref="G45:H45"/>
    <mergeCell ref="I45:J45"/>
    <mergeCell ref="K45:L45"/>
    <mergeCell ref="G46:H46"/>
    <mergeCell ref="I46:J46"/>
    <mergeCell ref="K46:L46"/>
    <mergeCell ref="G47:H47"/>
    <mergeCell ref="I47:J47"/>
    <mergeCell ref="K47:L47"/>
    <mergeCell ref="G48:H48"/>
    <mergeCell ref="I48:J48"/>
    <mergeCell ref="K48:L48"/>
    <mergeCell ref="D49:E49"/>
    <mergeCell ref="G49:L49"/>
    <mergeCell ref="G50:H50"/>
    <mergeCell ref="I50:J50"/>
    <mergeCell ref="K50:L50"/>
    <mergeCell ref="G51:H51"/>
    <mergeCell ref="I51:J51"/>
    <mergeCell ref="K51:L51"/>
    <mergeCell ref="G52:H52"/>
    <mergeCell ref="I52:J52"/>
    <mergeCell ref="K52:L52"/>
    <mergeCell ref="G53:H53"/>
    <mergeCell ref="I53:J53"/>
    <mergeCell ref="K53:L53"/>
    <mergeCell ref="G54:H54"/>
    <mergeCell ref="I54:J54"/>
    <mergeCell ref="K54:L54"/>
    <mergeCell ref="D55:E55"/>
    <mergeCell ref="G55:H55"/>
    <mergeCell ref="I55:J55"/>
    <mergeCell ref="K55:L55"/>
    <mergeCell ref="G56:H56"/>
    <mergeCell ref="I56:J56"/>
    <mergeCell ref="K56:L56"/>
    <mergeCell ref="G57:H57"/>
    <mergeCell ref="I57:J57"/>
    <mergeCell ref="K57:L57"/>
    <mergeCell ref="G58:H58"/>
    <mergeCell ref="I58:J58"/>
    <mergeCell ref="K58:L58"/>
    <mergeCell ref="A2:A3"/>
    <mergeCell ref="A22:A23"/>
    <mergeCell ref="A33:A34"/>
    <mergeCell ref="A41:A45"/>
    <mergeCell ref="A46:A48"/>
    <mergeCell ref="A52:A54"/>
    <mergeCell ref="A56:A58"/>
    <mergeCell ref="C41:C45"/>
    <mergeCell ref="C46:C48"/>
    <mergeCell ref="D41:E45"/>
    <mergeCell ref="D46:E48"/>
    <mergeCell ref="D56:E58"/>
    <mergeCell ref="D50:E54"/>
  </mergeCells>
  <pageMargins left="0.393055555555556" right="0.196527777777778" top="0.393055555555556" bottom="0.354166666666667" header="0.354166666666667" footer="0.196527777777778"/>
  <pageSetup paperSize="9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5"/>
  <sheetViews>
    <sheetView showGridLines="0" topLeftCell="A31" workbookViewId="0">
      <selection activeCell="A1" sqref="$A1:$XFD1048576"/>
    </sheetView>
  </sheetViews>
  <sheetFormatPr defaultColWidth="9" defaultRowHeight="12.5"/>
  <cols>
    <col min="2" max="2" width="14.5" customWidth="1"/>
    <col min="3" max="3" width="18.1363636363636" customWidth="1"/>
    <col min="4" max="4" width="13" customWidth="1"/>
    <col min="5" max="5" width="12" customWidth="1"/>
    <col min="6" max="6" width="10.6363636363636" customWidth="1"/>
    <col min="7" max="7" width="14.8818181818182" customWidth="1"/>
    <col min="8" max="8" width="13" customWidth="1"/>
    <col min="9" max="9" width="12" customWidth="1"/>
    <col min="10" max="10" width="10.6363636363636" customWidth="1"/>
    <col min="11" max="11" width="12.3818181818182" customWidth="1"/>
    <col min="12" max="12" width="13" customWidth="1"/>
    <col min="13" max="13" width="12.3818181818182" customWidth="1"/>
    <col min="14" max="14" width="10.6363636363636" customWidth="1"/>
    <col min="15" max="15" width="12.5" customWidth="1"/>
    <col min="16" max="16" width="12.6363636363636" customWidth="1"/>
    <col min="17" max="20" width="11.6363636363636" customWidth="1"/>
  </cols>
  <sheetData>
    <row r="1" ht="28" customHeight="1" spans="2:18">
      <c r="B1" s="18" t="s">
        <v>593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25" customHeight="1" spans="1:20">
      <c r="A2" s="20" t="s">
        <v>594</v>
      </c>
      <c r="B2" s="21" t="s">
        <v>277</v>
      </c>
      <c r="C2" s="22" t="s">
        <v>562</v>
      </c>
      <c r="D2" s="22"/>
      <c r="E2" s="22"/>
      <c r="F2" s="22"/>
      <c r="G2" s="22" t="s">
        <v>563</v>
      </c>
      <c r="H2" s="22"/>
      <c r="I2" s="22"/>
      <c r="J2" s="22"/>
      <c r="K2" s="22" t="s">
        <v>564</v>
      </c>
      <c r="L2" s="22"/>
      <c r="M2" s="22"/>
      <c r="N2" s="22"/>
      <c r="O2" s="22" t="s">
        <v>236</v>
      </c>
      <c r="P2" s="22"/>
      <c r="Q2" s="22"/>
      <c r="R2" s="22"/>
      <c r="S2" s="86"/>
      <c r="T2" s="86"/>
    </row>
    <row r="3" ht="25" customHeight="1" spans="1:20">
      <c r="A3" s="23"/>
      <c r="B3" s="21"/>
      <c r="C3" s="21" t="s">
        <v>212</v>
      </c>
      <c r="D3" s="21" t="s">
        <v>565</v>
      </c>
      <c r="E3" s="21" t="s">
        <v>566</v>
      </c>
      <c r="F3" s="21" t="s">
        <v>567</v>
      </c>
      <c r="G3" s="21" t="s">
        <v>212</v>
      </c>
      <c r="H3" s="21" t="s">
        <v>565</v>
      </c>
      <c r="I3" s="21" t="s">
        <v>566</v>
      </c>
      <c r="J3" s="21" t="s">
        <v>567</v>
      </c>
      <c r="K3" s="21" t="s">
        <v>212</v>
      </c>
      <c r="L3" s="21" t="s">
        <v>565</v>
      </c>
      <c r="M3" s="21" t="s">
        <v>566</v>
      </c>
      <c r="N3" s="21" t="s">
        <v>567</v>
      </c>
      <c r="O3" s="21" t="s">
        <v>212</v>
      </c>
      <c r="P3" s="21" t="s">
        <v>565</v>
      </c>
      <c r="Q3" s="21" t="s">
        <v>566</v>
      </c>
      <c r="R3" s="21" t="s">
        <v>567</v>
      </c>
      <c r="S3" s="87"/>
      <c r="T3" s="87"/>
    </row>
    <row r="4" ht="25" customHeight="1" spans="1:20">
      <c r="A4" s="20" t="s">
        <v>595</v>
      </c>
      <c r="B4" s="21" t="s">
        <v>17</v>
      </c>
      <c r="C4" s="24">
        <v>0</v>
      </c>
      <c r="D4" s="24">
        <v>0</v>
      </c>
      <c r="E4" s="24">
        <v>0</v>
      </c>
      <c r="F4" s="24">
        <v>0</v>
      </c>
      <c r="G4" s="24">
        <v>466215.893</v>
      </c>
      <c r="H4" s="24">
        <v>116861.942</v>
      </c>
      <c r="I4" s="24">
        <v>40990.907</v>
      </c>
      <c r="J4" s="24">
        <v>914.554</v>
      </c>
      <c r="K4" s="24">
        <v>447894.646</v>
      </c>
      <c r="L4" s="24">
        <v>112094.565</v>
      </c>
      <c r="M4" s="24">
        <v>40334.736</v>
      </c>
      <c r="N4" s="24">
        <v>872.265</v>
      </c>
      <c r="O4" s="24">
        <f t="shared" ref="O4:O10" si="0">C4+G4-K4</f>
        <v>18321.247</v>
      </c>
      <c r="P4" s="24">
        <f t="shared" ref="P4:P10" si="1">D4+H4-L4</f>
        <v>4767.377</v>
      </c>
      <c r="Q4" s="24">
        <f t="shared" ref="Q4:Q10" si="2">E4+I4-M4</f>
        <v>656.171</v>
      </c>
      <c r="R4" s="24">
        <f t="shared" ref="R4:R10" si="3">F4+J4-N4</f>
        <v>42.289</v>
      </c>
      <c r="S4" s="88"/>
      <c r="T4" s="88"/>
    </row>
    <row r="5" ht="25" customHeight="1" spans="1:20">
      <c r="A5" s="25"/>
      <c r="B5" s="21" t="s">
        <v>18</v>
      </c>
      <c r="C5" s="24">
        <v>0</v>
      </c>
      <c r="D5" s="24">
        <v>0</v>
      </c>
      <c r="E5" s="24">
        <v>0</v>
      </c>
      <c r="F5" s="24">
        <v>0</v>
      </c>
      <c r="G5" s="24">
        <v>499.575</v>
      </c>
      <c r="H5" s="24">
        <v>327.925</v>
      </c>
      <c r="I5" s="24">
        <v>83.058</v>
      </c>
      <c r="J5" s="24">
        <v>0.226</v>
      </c>
      <c r="K5" s="24">
        <v>307.017</v>
      </c>
      <c r="L5" s="24">
        <v>210.19</v>
      </c>
      <c r="M5" s="24">
        <v>51.92</v>
      </c>
      <c r="N5" s="24">
        <v>0.109</v>
      </c>
      <c r="O5" s="24">
        <f t="shared" si="0"/>
        <v>192.558</v>
      </c>
      <c r="P5" s="24">
        <f t="shared" si="1"/>
        <v>117.735</v>
      </c>
      <c r="Q5" s="24">
        <f t="shared" si="2"/>
        <v>31.138</v>
      </c>
      <c r="R5" s="24">
        <f t="shared" si="3"/>
        <v>0.117</v>
      </c>
      <c r="S5" s="88"/>
      <c r="T5" s="88"/>
    </row>
    <row r="6" ht="25" customHeight="1" spans="1:20">
      <c r="A6" s="25"/>
      <c r="B6" s="21" t="s">
        <v>596</v>
      </c>
      <c r="C6" s="24">
        <v>0</v>
      </c>
      <c r="D6" s="24">
        <v>0</v>
      </c>
      <c r="E6" s="24">
        <v>0</v>
      </c>
      <c r="F6" s="24">
        <v>0</v>
      </c>
      <c r="G6" s="24">
        <v>298.12</v>
      </c>
      <c r="H6" s="24">
        <v>296.45</v>
      </c>
      <c r="I6" s="24">
        <v>11.13</v>
      </c>
      <c r="J6" s="24">
        <v>1.23</v>
      </c>
      <c r="K6" s="24">
        <v>298.12</v>
      </c>
      <c r="L6" s="24">
        <v>296.45</v>
      </c>
      <c r="M6" s="24">
        <v>11.13</v>
      </c>
      <c r="N6" s="24">
        <v>1.23</v>
      </c>
      <c r="O6" s="24">
        <f t="shared" si="0"/>
        <v>0</v>
      </c>
      <c r="P6" s="24">
        <f t="shared" si="1"/>
        <v>0</v>
      </c>
      <c r="Q6" s="24">
        <f t="shared" si="2"/>
        <v>0</v>
      </c>
      <c r="R6" s="24">
        <f t="shared" si="3"/>
        <v>0</v>
      </c>
      <c r="S6" s="88"/>
      <c r="T6" s="88"/>
    </row>
    <row r="7" ht="25" customHeight="1" spans="1:20">
      <c r="A7" s="25"/>
      <c r="B7" s="21" t="s">
        <v>597</v>
      </c>
      <c r="C7" s="24">
        <v>0</v>
      </c>
      <c r="D7" s="24">
        <v>0</v>
      </c>
      <c r="E7" s="24">
        <v>0</v>
      </c>
      <c r="F7" s="24">
        <v>0</v>
      </c>
      <c r="G7" s="24">
        <v>1497.4</v>
      </c>
      <c r="H7" s="24">
        <v>1489.465</v>
      </c>
      <c r="I7" s="24">
        <v>14.07</v>
      </c>
      <c r="J7" s="24">
        <v>10.175</v>
      </c>
      <c r="K7" s="24">
        <v>1497.4</v>
      </c>
      <c r="L7" s="24">
        <v>1489.465</v>
      </c>
      <c r="M7" s="24">
        <v>14.07</v>
      </c>
      <c r="N7" s="24">
        <v>10.175</v>
      </c>
      <c r="O7" s="24">
        <f t="shared" si="0"/>
        <v>0</v>
      </c>
      <c r="P7" s="24">
        <f t="shared" si="1"/>
        <v>0</v>
      </c>
      <c r="Q7" s="24">
        <f t="shared" si="2"/>
        <v>0</v>
      </c>
      <c r="R7" s="24">
        <f t="shared" si="3"/>
        <v>0</v>
      </c>
      <c r="S7" s="88"/>
      <c r="T7" s="88"/>
    </row>
    <row r="8" ht="25" customHeight="1" spans="1:20">
      <c r="A8" s="25"/>
      <c r="B8" s="21" t="s">
        <v>598</v>
      </c>
      <c r="C8" s="24">
        <v>0</v>
      </c>
      <c r="D8" s="24">
        <v>0</v>
      </c>
      <c r="E8" s="24">
        <v>0</v>
      </c>
      <c r="F8" s="24">
        <v>0</v>
      </c>
      <c r="G8" s="24">
        <v>568.721</v>
      </c>
      <c r="H8" s="24">
        <v>32.011</v>
      </c>
      <c r="I8" s="24">
        <v>15.355</v>
      </c>
      <c r="J8" s="24">
        <v>0.276</v>
      </c>
      <c r="K8" s="24">
        <v>568.721</v>
      </c>
      <c r="L8" s="24">
        <v>32.011</v>
      </c>
      <c r="M8" s="24">
        <v>15.355</v>
      </c>
      <c r="N8" s="24">
        <v>0.276</v>
      </c>
      <c r="O8" s="24">
        <f t="shared" si="0"/>
        <v>0</v>
      </c>
      <c r="P8" s="24">
        <f t="shared" si="1"/>
        <v>0</v>
      </c>
      <c r="Q8" s="24">
        <f t="shared" si="2"/>
        <v>0</v>
      </c>
      <c r="R8" s="24">
        <f t="shared" si="3"/>
        <v>0</v>
      </c>
      <c r="S8" s="88"/>
      <c r="T8" s="88"/>
    </row>
    <row r="9" ht="25" customHeight="1" spans="1:20">
      <c r="A9" s="25"/>
      <c r="B9" s="21" t="s">
        <v>599</v>
      </c>
      <c r="C9" s="24">
        <v>0</v>
      </c>
      <c r="D9" s="24">
        <v>0</v>
      </c>
      <c r="E9" s="24">
        <v>0</v>
      </c>
      <c r="F9" s="24">
        <v>0</v>
      </c>
      <c r="G9" s="24">
        <v>326.425</v>
      </c>
      <c r="H9" s="24">
        <v>159.512</v>
      </c>
      <c r="I9" s="24">
        <v>167.768</v>
      </c>
      <c r="J9" s="24">
        <v>0.017</v>
      </c>
      <c r="K9" s="24">
        <v>287.621</v>
      </c>
      <c r="L9" s="24">
        <v>137.371</v>
      </c>
      <c r="M9" s="24">
        <v>150.07</v>
      </c>
      <c r="N9" s="24">
        <v>0</v>
      </c>
      <c r="O9" s="24">
        <f t="shared" si="0"/>
        <v>38.804</v>
      </c>
      <c r="P9" s="24">
        <f t="shared" si="1"/>
        <v>22.141</v>
      </c>
      <c r="Q9" s="24">
        <f t="shared" si="2"/>
        <v>17.698</v>
      </c>
      <c r="R9" s="24">
        <f t="shared" si="3"/>
        <v>0.017</v>
      </c>
      <c r="S9" s="88"/>
      <c r="T9" s="88"/>
    </row>
    <row r="10" ht="25" customHeight="1" spans="1:20">
      <c r="A10" s="25"/>
      <c r="B10" s="21" t="s">
        <v>568</v>
      </c>
      <c r="C10" s="24">
        <v>0</v>
      </c>
      <c r="D10" s="24">
        <v>0</v>
      </c>
      <c r="E10" s="24">
        <v>0</v>
      </c>
      <c r="F10" s="24">
        <v>0</v>
      </c>
      <c r="G10" s="24">
        <v>600.02</v>
      </c>
      <c r="H10" s="24">
        <v>150.01</v>
      </c>
      <c r="I10" s="24">
        <v>0</v>
      </c>
      <c r="J10" s="24">
        <v>0</v>
      </c>
      <c r="K10" s="24">
        <v>579.02</v>
      </c>
      <c r="L10" s="24">
        <v>144.76</v>
      </c>
      <c r="M10" s="24">
        <v>0</v>
      </c>
      <c r="N10" s="24">
        <v>0</v>
      </c>
      <c r="O10" s="24">
        <f t="shared" si="0"/>
        <v>21</v>
      </c>
      <c r="P10" s="24">
        <f t="shared" si="1"/>
        <v>5.25</v>
      </c>
      <c r="Q10" s="24">
        <f t="shared" si="2"/>
        <v>0</v>
      </c>
      <c r="R10" s="24">
        <f t="shared" si="3"/>
        <v>0</v>
      </c>
      <c r="S10" s="88"/>
      <c r="T10" s="88"/>
    </row>
    <row r="11" ht="25" customHeight="1" spans="1:20">
      <c r="A11" s="23"/>
      <c r="B11" s="26" t="s">
        <v>49</v>
      </c>
      <c r="C11" s="27"/>
      <c r="D11" s="27">
        <f t="shared" ref="D11:F11" si="4">SUM(D4:D10)</f>
        <v>0</v>
      </c>
      <c r="E11" s="27">
        <f t="shared" si="4"/>
        <v>0</v>
      </c>
      <c r="F11" s="27">
        <f t="shared" si="4"/>
        <v>0</v>
      </c>
      <c r="G11" s="27"/>
      <c r="H11" s="27">
        <f t="shared" ref="H11:J11" si="5">SUM(H4:H10)</f>
        <v>119317.315</v>
      </c>
      <c r="I11" s="27">
        <f t="shared" si="5"/>
        <v>41282.288</v>
      </c>
      <c r="J11" s="27">
        <f t="shared" si="5"/>
        <v>926.478</v>
      </c>
      <c r="K11" s="27"/>
      <c r="L11" s="68">
        <f t="shared" ref="L11:N11" si="6">SUM(L4:L10)</f>
        <v>114404.812</v>
      </c>
      <c r="M11" s="68">
        <f t="shared" si="6"/>
        <v>40577.281</v>
      </c>
      <c r="N11" s="68">
        <f t="shared" si="6"/>
        <v>884.055</v>
      </c>
      <c r="O11" s="27"/>
      <c r="P11" s="68">
        <f t="shared" ref="P11:R11" si="7">SUM(P4:P10)</f>
        <v>4912.503</v>
      </c>
      <c r="Q11" s="68">
        <f t="shared" si="7"/>
        <v>705.007</v>
      </c>
      <c r="R11" s="68">
        <f t="shared" si="7"/>
        <v>42.423</v>
      </c>
      <c r="S11" s="89"/>
      <c r="T11" s="89"/>
    </row>
    <row r="12" ht="25" customHeight="1" spans="2:21">
      <c r="B12" s="18" t="s">
        <v>600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90"/>
      <c r="T12" s="90"/>
      <c r="U12" s="91"/>
    </row>
    <row r="13" ht="25" customHeight="1" spans="1:21">
      <c r="A13" s="28" t="s">
        <v>601</v>
      </c>
      <c r="B13" s="21" t="s">
        <v>277</v>
      </c>
      <c r="C13" s="22" t="s">
        <v>562</v>
      </c>
      <c r="D13" s="22"/>
      <c r="E13" s="22"/>
      <c r="F13" s="22"/>
      <c r="G13" s="22" t="s">
        <v>575</v>
      </c>
      <c r="H13" s="22"/>
      <c r="I13" s="22"/>
      <c r="J13" s="22"/>
      <c r="K13" s="22" t="s">
        <v>576</v>
      </c>
      <c r="L13" s="22"/>
      <c r="M13" s="22"/>
      <c r="N13" s="22"/>
      <c r="O13" s="22" t="s">
        <v>236</v>
      </c>
      <c r="P13" s="22"/>
      <c r="Q13" s="22"/>
      <c r="R13" s="22"/>
      <c r="S13" s="90"/>
      <c r="T13" s="90"/>
      <c r="U13" s="92"/>
    </row>
    <row r="14" ht="25" customHeight="1" spans="1:21">
      <c r="A14" s="28"/>
      <c r="B14" s="21"/>
      <c r="C14" s="21" t="s">
        <v>212</v>
      </c>
      <c r="D14" s="21" t="s">
        <v>565</v>
      </c>
      <c r="E14" s="21" t="s">
        <v>566</v>
      </c>
      <c r="F14" s="21" t="s">
        <v>567</v>
      </c>
      <c r="G14" s="21" t="s">
        <v>212</v>
      </c>
      <c r="H14" s="21" t="s">
        <v>565</v>
      </c>
      <c r="I14" s="21" t="s">
        <v>566</v>
      </c>
      <c r="J14" s="21" t="s">
        <v>567</v>
      </c>
      <c r="K14" s="21" t="s">
        <v>212</v>
      </c>
      <c r="L14" s="21" t="s">
        <v>565</v>
      </c>
      <c r="M14" s="21" t="s">
        <v>566</v>
      </c>
      <c r="N14" s="21" t="s">
        <v>567</v>
      </c>
      <c r="O14" s="21" t="s">
        <v>212</v>
      </c>
      <c r="P14" s="21" t="s">
        <v>565</v>
      </c>
      <c r="Q14" s="21" t="s">
        <v>566</v>
      </c>
      <c r="R14" s="21" t="s">
        <v>567</v>
      </c>
      <c r="S14" s="90"/>
      <c r="T14" s="90"/>
      <c r="U14" s="92"/>
    </row>
    <row r="15" ht="25" customHeight="1" spans="1:21">
      <c r="A15" s="20" t="s">
        <v>595</v>
      </c>
      <c r="B15" s="21" t="s">
        <v>577</v>
      </c>
      <c r="C15" s="24">
        <v>0</v>
      </c>
      <c r="D15" s="24">
        <v>0</v>
      </c>
      <c r="E15" s="24">
        <v>0</v>
      </c>
      <c r="F15" s="24">
        <v>0</v>
      </c>
      <c r="G15" s="58">
        <v>90325.7217</v>
      </c>
      <c r="H15" s="58">
        <v>90323.4166</v>
      </c>
      <c r="I15" s="24">
        <v>678.472</v>
      </c>
      <c r="J15" s="24">
        <v>0</v>
      </c>
      <c r="K15" s="58">
        <v>89909.532</v>
      </c>
      <c r="L15" s="58">
        <v>89907.2374</v>
      </c>
      <c r="M15" s="24">
        <v>676.312</v>
      </c>
      <c r="N15" s="24">
        <v>0</v>
      </c>
      <c r="O15" s="58">
        <f t="shared" ref="O15:O20" si="8">C15+G15-K15</f>
        <v>416.1897</v>
      </c>
      <c r="P15" s="58">
        <f t="shared" ref="P15:P20" si="9">D15+H15-L15</f>
        <v>416.1792</v>
      </c>
      <c r="Q15" s="24">
        <f t="shared" ref="Q15:Q20" si="10">E15+I15-M15</f>
        <v>2.16</v>
      </c>
      <c r="R15" s="24">
        <f t="shared" ref="R15:R20" si="11">F15+J15-N15</f>
        <v>0</v>
      </c>
      <c r="S15" s="90"/>
      <c r="T15" s="90"/>
      <c r="U15" s="92"/>
    </row>
    <row r="16" ht="25" customHeight="1" spans="1:18">
      <c r="A16" s="25"/>
      <c r="B16" s="21" t="s">
        <v>63</v>
      </c>
      <c r="C16" s="24">
        <v>0</v>
      </c>
      <c r="D16" s="24">
        <v>0</v>
      </c>
      <c r="E16" s="24">
        <v>0</v>
      </c>
      <c r="F16" s="24">
        <v>0</v>
      </c>
      <c r="G16" s="24">
        <v>448.506</v>
      </c>
      <c r="H16" s="24">
        <v>73.896</v>
      </c>
      <c r="I16" s="24">
        <v>30335.554</v>
      </c>
      <c r="J16" s="24">
        <v>684.742</v>
      </c>
      <c r="K16" s="69">
        <v>384.256913</v>
      </c>
      <c r="L16" s="24">
        <v>62.044</v>
      </c>
      <c r="M16" s="24">
        <v>25425.047</v>
      </c>
      <c r="N16" s="24">
        <v>566.159</v>
      </c>
      <c r="O16" s="58">
        <f t="shared" si="8"/>
        <v>64.2491</v>
      </c>
      <c r="P16" s="58">
        <f t="shared" si="9"/>
        <v>11.852</v>
      </c>
      <c r="Q16" s="24">
        <f t="shared" si="10"/>
        <v>4910.507</v>
      </c>
      <c r="R16" s="24">
        <f t="shared" si="11"/>
        <v>118.583</v>
      </c>
    </row>
    <row r="17" ht="25" customHeight="1" spans="1:18">
      <c r="A17" s="25"/>
      <c r="B17" s="21" t="s">
        <v>76</v>
      </c>
      <c r="C17" s="24">
        <v>0</v>
      </c>
      <c r="D17" s="24">
        <v>0</v>
      </c>
      <c r="E17" s="24">
        <v>0</v>
      </c>
      <c r="F17" s="24">
        <v>0</v>
      </c>
      <c r="G17" s="24">
        <v>63563.396</v>
      </c>
      <c r="H17" s="24">
        <v>237.86</v>
      </c>
      <c r="I17" s="24">
        <v>30.492</v>
      </c>
      <c r="J17" s="24">
        <v>0.924</v>
      </c>
      <c r="K17" s="24">
        <v>46921.364</v>
      </c>
      <c r="L17" s="24">
        <v>191.875</v>
      </c>
      <c r="M17" s="24">
        <v>19.101</v>
      </c>
      <c r="N17" s="24">
        <v>0.924</v>
      </c>
      <c r="O17" s="58">
        <f t="shared" si="8"/>
        <v>16642.032</v>
      </c>
      <c r="P17" s="58">
        <f t="shared" si="9"/>
        <v>45.985</v>
      </c>
      <c r="Q17" s="24">
        <f t="shared" si="10"/>
        <v>11.391</v>
      </c>
      <c r="R17" s="24">
        <f t="shared" si="11"/>
        <v>0</v>
      </c>
    </row>
    <row r="18" ht="25" customHeight="1" spans="1:18">
      <c r="A18" s="25"/>
      <c r="B18" s="21" t="s">
        <v>77</v>
      </c>
      <c r="C18" s="24">
        <v>0</v>
      </c>
      <c r="D18" s="24">
        <v>0</v>
      </c>
      <c r="E18" s="24">
        <v>0</v>
      </c>
      <c r="F18" s="24">
        <v>0</v>
      </c>
      <c r="G18" s="24">
        <v>187590.124</v>
      </c>
      <c r="H18" s="24">
        <v>471.294</v>
      </c>
      <c r="I18" s="24">
        <v>132.585</v>
      </c>
      <c r="J18" s="24">
        <v>1.629</v>
      </c>
      <c r="K18" s="24">
        <v>113661.282</v>
      </c>
      <c r="L18" s="24">
        <v>278.335</v>
      </c>
      <c r="M18" s="24">
        <v>84.03</v>
      </c>
      <c r="N18" s="24">
        <v>1.629</v>
      </c>
      <c r="O18" s="58">
        <f t="shared" si="8"/>
        <v>73928.842</v>
      </c>
      <c r="P18" s="58">
        <f t="shared" si="9"/>
        <v>192.959</v>
      </c>
      <c r="Q18" s="24">
        <f t="shared" si="10"/>
        <v>48.555</v>
      </c>
      <c r="R18" s="24">
        <f t="shared" si="11"/>
        <v>0</v>
      </c>
    </row>
    <row r="19" ht="25" customHeight="1" spans="1:18">
      <c r="A19" s="25"/>
      <c r="B19" s="21" t="s">
        <v>578</v>
      </c>
      <c r="C19" s="24">
        <v>0</v>
      </c>
      <c r="D19" s="24">
        <v>0</v>
      </c>
      <c r="E19" s="24">
        <v>0</v>
      </c>
      <c r="F19" s="24">
        <v>0</v>
      </c>
      <c r="G19" s="24">
        <v>287.621</v>
      </c>
      <c r="H19" s="24">
        <v>137.371</v>
      </c>
      <c r="I19" s="24">
        <v>150.07</v>
      </c>
      <c r="J19" s="24">
        <v>0</v>
      </c>
      <c r="K19" s="24">
        <v>287.621</v>
      </c>
      <c r="L19" s="24">
        <v>137.371</v>
      </c>
      <c r="M19" s="24">
        <v>150.07</v>
      </c>
      <c r="N19" s="24">
        <v>0</v>
      </c>
      <c r="O19" s="58">
        <f t="shared" si="8"/>
        <v>0</v>
      </c>
      <c r="P19" s="58">
        <f t="shared" si="9"/>
        <v>0</v>
      </c>
      <c r="Q19" s="24">
        <f t="shared" si="10"/>
        <v>0</v>
      </c>
      <c r="R19" s="24">
        <f t="shared" si="11"/>
        <v>0</v>
      </c>
    </row>
    <row r="20" ht="25" customHeight="1" spans="1:18">
      <c r="A20" s="25"/>
      <c r="B20" s="21" t="s">
        <v>579</v>
      </c>
      <c r="C20" s="24">
        <v>0</v>
      </c>
      <c r="D20" s="24">
        <v>0</v>
      </c>
      <c r="E20" s="24"/>
      <c r="F20" s="24"/>
      <c r="G20" s="24">
        <v>286.24</v>
      </c>
      <c r="H20" s="24">
        <v>71.56</v>
      </c>
      <c r="I20" s="24"/>
      <c r="J20" s="24"/>
      <c r="K20" s="24">
        <v>286.24</v>
      </c>
      <c r="L20" s="24">
        <v>71.56</v>
      </c>
      <c r="M20" s="24"/>
      <c r="N20" s="24"/>
      <c r="O20" s="58">
        <f t="shared" si="8"/>
        <v>0</v>
      </c>
      <c r="P20" s="58">
        <f t="shared" si="9"/>
        <v>0</v>
      </c>
      <c r="Q20" s="24">
        <f t="shared" si="10"/>
        <v>0</v>
      </c>
      <c r="R20" s="24">
        <f t="shared" si="11"/>
        <v>0</v>
      </c>
    </row>
    <row r="21" ht="25" customHeight="1" spans="1:18">
      <c r="A21" s="23"/>
      <c r="B21" s="29" t="s">
        <v>79</v>
      </c>
      <c r="C21" s="30"/>
      <c r="D21" s="30">
        <f t="shared" ref="D21:F21" si="12">SUM(D15:D20)</f>
        <v>0</v>
      </c>
      <c r="E21" s="30">
        <f t="shared" si="12"/>
        <v>0</v>
      </c>
      <c r="F21" s="30">
        <f t="shared" si="12"/>
        <v>0</v>
      </c>
      <c r="G21" s="30"/>
      <c r="H21" s="59">
        <f t="shared" ref="H21:J21" si="13">SUM(H15:H20)</f>
        <v>91315.3976</v>
      </c>
      <c r="I21" s="30">
        <f t="shared" si="13"/>
        <v>31327.173</v>
      </c>
      <c r="J21" s="30">
        <f t="shared" si="13"/>
        <v>687.295</v>
      </c>
      <c r="K21" s="30"/>
      <c r="L21" s="59">
        <f t="shared" ref="L21:N21" si="14">SUM(L15:L20)</f>
        <v>90648.4224</v>
      </c>
      <c r="M21" s="30">
        <f t="shared" si="14"/>
        <v>26354.56</v>
      </c>
      <c r="N21" s="30">
        <f t="shared" si="14"/>
        <v>568.712</v>
      </c>
      <c r="O21" s="30"/>
      <c r="P21" s="79">
        <f t="shared" ref="P21:R21" si="15">SUM(P15:P20)</f>
        <v>666.9752</v>
      </c>
      <c r="Q21" s="81">
        <f t="shared" si="15"/>
        <v>4972.613</v>
      </c>
      <c r="R21" s="81">
        <f t="shared" si="15"/>
        <v>118.583</v>
      </c>
    </row>
    <row r="22" ht="23" customHeight="1" spans="2:20">
      <c r="B22" s="31"/>
      <c r="C22" s="31"/>
      <c r="D22" s="31"/>
      <c r="E22" s="31"/>
      <c r="F22" s="31"/>
      <c r="G22" s="31"/>
      <c r="H22" s="31"/>
      <c r="I22" s="31"/>
      <c r="J22" s="31"/>
      <c r="K22" s="70"/>
      <c r="L22" s="71"/>
      <c r="M22" s="80"/>
      <c r="N22" s="31"/>
      <c r="O22" s="31"/>
      <c r="P22" s="31"/>
      <c r="Q22" s="71"/>
      <c r="R22" s="71"/>
      <c r="S22" s="31"/>
      <c r="T22" s="31"/>
    </row>
    <row r="23" ht="25" customHeight="1" spans="1:20">
      <c r="A23" s="18" t="s">
        <v>602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90"/>
      <c r="S23" s="90"/>
      <c r="T23" s="91"/>
    </row>
    <row r="24" ht="25" customHeight="1" spans="1:20">
      <c r="A24" s="21" t="s">
        <v>277</v>
      </c>
      <c r="B24" s="22" t="s">
        <v>562</v>
      </c>
      <c r="C24" s="22"/>
      <c r="D24" s="22"/>
      <c r="E24" s="22"/>
      <c r="F24" s="22" t="s">
        <v>575</v>
      </c>
      <c r="G24" s="22"/>
      <c r="H24" s="22"/>
      <c r="I24" s="22"/>
      <c r="J24" s="22" t="s">
        <v>576</v>
      </c>
      <c r="K24" s="22"/>
      <c r="L24" s="22"/>
      <c r="M24" s="22"/>
      <c r="N24" s="22" t="s">
        <v>236</v>
      </c>
      <c r="O24" s="22"/>
      <c r="P24" s="22"/>
      <c r="Q24" s="22"/>
      <c r="R24" s="90"/>
      <c r="S24" s="90"/>
      <c r="T24" s="92"/>
    </row>
    <row r="25" ht="25" customHeight="1" spans="1:20">
      <c r="A25" s="21"/>
      <c r="B25" s="21" t="s">
        <v>212</v>
      </c>
      <c r="C25" s="21" t="s">
        <v>565</v>
      </c>
      <c r="D25" s="21" t="s">
        <v>566</v>
      </c>
      <c r="E25" s="21" t="s">
        <v>567</v>
      </c>
      <c r="F25" s="21" t="s">
        <v>212</v>
      </c>
      <c r="G25" s="21" t="s">
        <v>565</v>
      </c>
      <c r="H25" s="21" t="s">
        <v>566</v>
      </c>
      <c r="I25" s="21" t="s">
        <v>567</v>
      </c>
      <c r="J25" s="21" t="s">
        <v>212</v>
      </c>
      <c r="K25" s="21" t="s">
        <v>565</v>
      </c>
      <c r="L25" s="21" t="s">
        <v>566</v>
      </c>
      <c r="M25" s="21" t="s">
        <v>567</v>
      </c>
      <c r="N25" s="21" t="s">
        <v>212</v>
      </c>
      <c r="O25" s="21" t="s">
        <v>565</v>
      </c>
      <c r="P25" s="21" t="s">
        <v>566</v>
      </c>
      <c r="Q25" s="21" t="s">
        <v>567</v>
      </c>
      <c r="R25" s="90"/>
      <c r="S25" s="90"/>
      <c r="T25" s="92"/>
    </row>
    <row r="26" ht="25" customHeight="1" spans="1:20">
      <c r="A26" s="21" t="s">
        <v>160</v>
      </c>
      <c r="B26" s="24">
        <v>0</v>
      </c>
      <c r="C26" s="24">
        <v>0</v>
      </c>
      <c r="D26" s="24">
        <v>0</v>
      </c>
      <c r="E26" s="24">
        <v>0</v>
      </c>
      <c r="F26" s="24">
        <v>1247.87</v>
      </c>
      <c r="G26" s="24">
        <v>69.384</v>
      </c>
      <c r="H26" s="24">
        <v>115.252</v>
      </c>
      <c r="I26" s="24">
        <v>0.613</v>
      </c>
      <c r="J26" s="24"/>
      <c r="K26" s="24"/>
      <c r="L26" s="24"/>
      <c r="M26" s="24"/>
      <c r="N26" s="24">
        <f t="shared" ref="N26:N28" si="16">B26+F26-J26</f>
        <v>1247.87</v>
      </c>
      <c r="O26" s="24">
        <f t="shared" ref="O26:O28" si="17">C26+G26-K26</f>
        <v>69.384</v>
      </c>
      <c r="P26" s="24">
        <f t="shared" ref="P26:P28" si="18">D26+H26-L26</f>
        <v>115.252</v>
      </c>
      <c r="Q26" s="24">
        <f t="shared" ref="Q26:Q28" si="19">E26+I26-M26</f>
        <v>0.613</v>
      </c>
      <c r="R26" s="90"/>
      <c r="S26" s="90"/>
      <c r="T26" s="92"/>
    </row>
    <row r="27" ht="25" customHeight="1" spans="1:17">
      <c r="A27" s="21" t="s">
        <v>44</v>
      </c>
      <c r="B27" s="24">
        <v>0</v>
      </c>
      <c r="C27" s="24">
        <v>0</v>
      </c>
      <c r="D27" s="24">
        <v>0</v>
      </c>
      <c r="E27" s="24">
        <v>0</v>
      </c>
      <c r="F27" s="24">
        <v>67.681</v>
      </c>
      <c r="G27" s="24">
        <v>3.114</v>
      </c>
      <c r="H27" s="24">
        <v>6.388</v>
      </c>
      <c r="I27" s="24">
        <v>0.013</v>
      </c>
      <c r="J27" s="24"/>
      <c r="K27" s="24"/>
      <c r="L27" s="24"/>
      <c r="M27" s="24"/>
      <c r="N27" s="24">
        <f t="shared" si="16"/>
        <v>67.681</v>
      </c>
      <c r="O27" s="24">
        <f t="shared" si="17"/>
        <v>3.114</v>
      </c>
      <c r="P27" s="24">
        <f t="shared" si="18"/>
        <v>6.388</v>
      </c>
      <c r="Q27" s="24">
        <f t="shared" si="19"/>
        <v>0.013</v>
      </c>
    </row>
    <row r="28" ht="25" customHeight="1" spans="1:17">
      <c r="A28" s="32" t="s">
        <v>46</v>
      </c>
      <c r="B28" s="33">
        <v>0</v>
      </c>
      <c r="C28" s="33">
        <v>0</v>
      </c>
      <c r="D28" s="33">
        <v>0</v>
      </c>
      <c r="E28" s="33">
        <v>0</v>
      </c>
      <c r="F28" s="33">
        <v>704.94</v>
      </c>
      <c r="G28" s="33">
        <v>12.897</v>
      </c>
      <c r="H28" s="33">
        <v>4.691</v>
      </c>
      <c r="I28" s="33">
        <v>0.298</v>
      </c>
      <c r="J28" s="33"/>
      <c r="K28" s="33"/>
      <c r="L28" s="33"/>
      <c r="M28" s="33"/>
      <c r="N28" s="33">
        <f t="shared" si="16"/>
        <v>704.94</v>
      </c>
      <c r="O28" s="33">
        <f t="shared" si="17"/>
        <v>12.897</v>
      </c>
      <c r="P28" s="33">
        <f t="shared" si="18"/>
        <v>4.691</v>
      </c>
      <c r="Q28" s="33">
        <f t="shared" si="19"/>
        <v>0.298</v>
      </c>
    </row>
    <row r="29" ht="25" customHeight="1" spans="1:17">
      <c r="A29" s="29" t="s">
        <v>79</v>
      </c>
      <c r="B29" s="30"/>
      <c r="C29" s="30">
        <f t="shared" ref="C29:I29" si="20">SUM(C26:C28)</f>
        <v>0</v>
      </c>
      <c r="D29" s="30">
        <f t="shared" si="20"/>
        <v>0</v>
      </c>
      <c r="E29" s="30">
        <f t="shared" si="20"/>
        <v>0</v>
      </c>
      <c r="F29" s="30"/>
      <c r="G29" s="30">
        <f t="shared" ref="G29:I29" si="21">SUM(G26:G28)</f>
        <v>85.395</v>
      </c>
      <c r="H29" s="30">
        <f t="shared" si="21"/>
        <v>126.331</v>
      </c>
      <c r="I29" s="30">
        <f t="shared" si="21"/>
        <v>0.924</v>
      </c>
      <c r="J29" s="30"/>
      <c r="K29" s="30">
        <f t="shared" ref="K29:M29" si="22">SUM(K26:K28)</f>
        <v>0</v>
      </c>
      <c r="L29" s="30">
        <f t="shared" si="22"/>
        <v>0</v>
      </c>
      <c r="M29" s="30">
        <f t="shared" si="22"/>
        <v>0</v>
      </c>
      <c r="N29" s="30"/>
      <c r="O29" s="81">
        <f t="shared" ref="O29:Q29" si="23">SUM(O26:O28)</f>
        <v>85.395</v>
      </c>
      <c r="P29" s="81">
        <f t="shared" si="23"/>
        <v>126.331</v>
      </c>
      <c r="Q29" s="81">
        <f t="shared" si="23"/>
        <v>0.924</v>
      </c>
    </row>
    <row r="30" ht="25" customHeight="1" spans="1:17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82"/>
      <c r="P30" s="82"/>
      <c r="Q30" s="82"/>
    </row>
    <row r="31" ht="21" customHeight="1" spans="2:17">
      <c r="B31" s="36" t="s">
        <v>91</v>
      </c>
      <c r="C31" s="36"/>
      <c r="D31" s="37" t="s">
        <v>92</v>
      </c>
      <c r="E31" s="37"/>
      <c r="F31" s="37" t="s">
        <v>93</v>
      </c>
      <c r="G31" s="37"/>
      <c r="H31" s="37" t="s">
        <v>94</v>
      </c>
      <c r="I31" s="37"/>
      <c r="J31" s="72"/>
      <c r="K31" s="72"/>
      <c r="L31" s="72"/>
      <c r="M31" s="72"/>
      <c r="N31" s="83"/>
      <c r="O31" s="71"/>
      <c r="P31" s="71"/>
      <c r="Q31" s="71"/>
    </row>
    <row r="32" ht="21" customHeight="1" spans="2:17">
      <c r="B32" s="38" t="s">
        <v>96</v>
      </c>
      <c r="C32" s="22" t="s">
        <v>603</v>
      </c>
      <c r="D32" s="39">
        <v>0</v>
      </c>
      <c r="E32" s="39"/>
      <c r="F32" s="37">
        <v>0</v>
      </c>
      <c r="G32" s="37"/>
      <c r="H32" s="60">
        <v>0</v>
      </c>
      <c r="I32" s="60"/>
      <c r="J32" s="72"/>
      <c r="K32" s="72"/>
      <c r="L32" s="73"/>
      <c r="M32" s="73"/>
      <c r="N32" s="83"/>
      <c r="O32" s="84"/>
      <c r="P32" s="84"/>
      <c r="Q32" s="84"/>
    </row>
    <row r="33" ht="21" customHeight="1" spans="2:13">
      <c r="B33" s="38"/>
      <c r="C33" s="22" t="s">
        <v>604</v>
      </c>
      <c r="D33" s="40">
        <v>119317.315</v>
      </c>
      <c r="E33" s="40"/>
      <c r="F33" s="37">
        <v>41282.288</v>
      </c>
      <c r="G33" s="37"/>
      <c r="H33" s="60">
        <v>926.478</v>
      </c>
      <c r="I33" s="60"/>
      <c r="J33" s="72"/>
      <c r="K33" s="72"/>
      <c r="L33" s="73"/>
      <c r="M33" s="73"/>
    </row>
    <row r="34" ht="21" customHeight="1" spans="2:13">
      <c r="B34" s="38"/>
      <c r="C34" s="22" t="s">
        <v>582</v>
      </c>
      <c r="D34" s="40">
        <f>'1-7月报表'!G20</f>
        <v>128814.515</v>
      </c>
      <c r="E34" s="40"/>
      <c r="F34" s="37">
        <f>'1-7月报表'!H20</f>
        <v>52885.185</v>
      </c>
      <c r="G34" s="37"/>
      <c r="H34" s="37">
        <f>'1-7月报表'!I20</f>
        <v>1103.207</v>
      </c>
      <c r="I34" s="37"/>
      <c r="J34" s="72"/>
      <c r="K34" s="72"/>
      <c r="L34" s="72"/>
      <c r="M34" s="72"/>
    </row>
    <row r="35" ht="21" customHeight="1" spans="2:13">
      <c r="B35" s="38"/>
      <c r="C35" s="22" t="s">
        <v>605</v>
      </c>
      <c r="D35" s="40">
        <f>L21+K29</f>
        <v>90648.4224</v>
      </c>
      <c r="E35" s="40"/>
      <c r="F35" s="37">
        <f>M21+L29</f>
        <v>26354.56</v>
      </c>
      <c r="G35" s="37"/>
      <c r="H35" s="60">
        <f>N21+M29</f>
        <v>568.712</v>
      </c>
      <c r="I35" s="60"/>
      <c r="J35" s="72"/>
      <c r="K35" s="72"/>
      <c r="L35" s="73"/>
      <c r="M35" s="73"/>
    </row>
    <row r="36" ht="21" customHeight="1" spans="2:13">
      <c r="B36" s="38"/>
      <c r="C36" s="22" t="s">
        <v>583</v>
      </c>
      <c r="D36" s="40">
        <f>'1-7月报表'!G43</f>
        <v>123528.0324</v>
      </c>
      <c r="E36" s="40"/>
      <c r="F36" s="37">
        <f>'1-7月报表'!I43</f>
        <v>24278.656</v>
      </c>
      <c r="G36" s="37"/>
      <c r="H36" s="37">
        <f>'1-7月报表'!K43</f>
        <v>448.843</v>
      </c>
      <c r="I36" s="37"/>
      <c r="J36" s="72"/>
      <c r="K36" s="72"/>
      <c r="L36" s="72"/>
      <c r="M36" s="72"/>
    </row>
    <row r="37" ht="21" customHeight="1" spans="2:13">
      <c r="B37" s="38"/>
      <c r="C37" s="22" t="str">
        <f>'1-7月报表'!F44</f>
        <v>2020年7月库存</v>
      </c>
      <c r="D37" s="40">
        <f ca="1">'平衡表（全厂）'!H70</f>
        <v>31776.0477</v>
      </c>
      <c r="E37" s="40"/>
      <c r="F37" s="37">
        <f>'平衡表（全厂）'!J70</f>
        <v>42314.524</v>
      </c>
      <c r="G37" s="37"/>
      <c r="H37" s="60">
        <f>'平衡表（全厂）'!L70</f>
        <v>942.224</v>
      </c>
      <c r="I37" s="60"/>
      <c r="J37" s="72"/>
      <c r="K37" s="72"/>
      <c r="L37" s="73"/>
      <c r="M37" s="73"/>
    </row>
    <row r="38" ht="21" customHeight="1" spans="2:13">
      <c r="B38" s="38"/>
      <c r="C38" s="41" t="s">
        <v>101</v>
      </c>
      <c r="D38" s="42">
        <f ca="1" t="shared" ref="D38:H38" si="24">D39-D40</f>
        <v>-2179.3275</v>
      </c>
      <c r="E38" s="42"/>
      <c r="F38" s="42">
        <f t="shared" si="24"/>
        <v>-1219.733</v>
      </c>
      <c r="G38" s="42"/>
      <c r="H38" s="42">
        <f t="shared" si="24"/>
        <v>-69.906</v>
      </c>
      <c r="I38" s="42"/>
      <c r="J38" s="74"/>
      <c r="K38" s="74"/>
      <c r="L38" s="74"/>
      <c r="M38" s="74"/>
    </row>
    <row r="39" ht="21" customHeight="1" spans="2:13">
      <c r="B39" s="38" t="s">
        <v>102</v>
      </c>
      <c r="C39" s="22" t="s">
        <v>103</v>
      </c>
      <c r="D39" s="43">
        <f ca="1" t="shared" ref="D39:H39" si="25">D35+D36+D37</f>
        <v>245952.5025</v>
      </c>
      <c r="E39" s="61"/>
      <c r="F39" s="43">
        <f t="shared" si="25"/>
        <v>92947.74</v>
      </c>
      <c r="G39" s="61"/>
      <c r="H39" s="43">
        <f t="shared" si="25"/>
        <v>1959.779</v>
      </c>
      <c r="I39" s="61"/>
      <c r="J39" s="75"/>
      <c r="K39" s="75"/>
      <c r="L39" s="75"/>
      <c r="M39" s="75"/>
    </row>
    <row r="40" ht="21" customHeight="1" spans="2:13">
      <c r="B40" s="38"/>
      <c r="C40" s="22" t="s">
        <v>104</v>
      </c>
      <c r="D40" s="43">
        <f t="shared" ref="D40:H40" si="26">D32+D33+D34</f>
        <v>248131.83</v>
      </c>
      <c r="E40" s="61"/>
      <c r="F40" s="43">
        <f t="shared" si="26"/>
        <v>94167.473</v>
      </c>
      <c r="G40" s="61"/>
      <c r="H40" s="43">
        <f t="shared" si="26"/>
        <v>2029.685</v>
      </c>
      <c r="I40" s="61"/>
      <c r="J40" s="75"/>
      <c r="K40" s="75"/>
      <c r="L40" s="75"/>
      <c r="M40" s="75"/>
    </row>
    <row r="41" ht="21" customHeight="1" spans="2:13">
      <c r="B41" s="38"/>
      <c r="C41" s="22" t="s">
        <v>105</v>
      </c>
      <c r="D41" s="44">
        <f ca="1" t="shared" ref="D41:H41" si="27">D39/D40*100</f>
        <v>99.12</v>
      </c>
      <c r="E41" s="62"/>
      <c r="F41" s="44">
        <f t="shared" si="27"/>
        <v>98.7</v>
      </c>
      <c r="G41" s="62"/>
      <c r="H41" s="63">
        <f t="shared" si="27"/>
        <v>96.56</v>
      </c>
      <c r="I41" s="63"/>
      <c r="J41" s="76"/>
      <c r="K41" s="76"/>
      <c r="L41" s="76"/>
      <c r="M41" s="76"/>
    </row>
    <row r="42" ht="21" customHeight="1" spans="2:14">
      <c r="B42" s="45" t="s">
        <v>106</v>
      </c>
      <c r="C42" s="45"/>
      <c r="D42" s="45"/>
      <c r="E42" s="45"/>
      <c r="F42" s="45"/>
      <c r="G42" s="45"/>
      <c r="H42" s="45"/>
      <c r="I42" s="45"/>
      <c r="J42" s="77"/>
      <c r="K42" s="77"/>
      <c r="L42" s="77"/>
      <c r="M42" s="77"/>
      <c r="N42" s="85"/>
    </row>
    <row r="43" ht="21" customHeight="1" spans="2:14">
      <c r="B43" s="46" t="s">
        <v>606</v>
      </c>
      <c r="C43" s="47"/>
      <c r="D43" s="45">
        <v>0</v>
      </c>
      <c r="E43" s="45"/>
      <c r="F43" s="45">
        <v>0</v>
      </c>
      <c r="G43" s="45"/>
      <c r="H43" s="45">
        <v>0</v>
      </c>
      <c r="I43" s="45"/>
      <c r="J43" s="78"/>
      <c r="K43" s="78"/>
      <c r="L43" s="78"/>
      <c r="M43" s="78"/>
      <c r="N43" s="83"/>
    </row>
    <row r="44" ht="21" customHeight="1" spans="2:14">
      <c r="B44" s="46" t="s">
        <v>607</v>
      </c>
      <c r="C44" s="47"/>
      <c r="D44" s="45">
        <f>22382.164-G26-G27</f>
        <v>22309.666</v>
      </c>
      <c r="E44" s="45"/>
      <c r="F44" s="45">
        <f>8625.486-H26-H27</f>
        <v>8503.846</v>
      </c>
      <c r="G44" s="45"/>
      <c r="H44" s="45">
        <f>173.179-I26-I27</f>
        <v>172.553</v>
      </c>
      <c r="I44" s="45"/>
      <c r="J44" s="78"/>
      <c r="K44" s="78"/>
      <c r="L44" s="78"/>
      <c r="M44" s="78"/>
      <c r="N44" s="83"/>
    </row>
    <row r="45" ht="21" customHeight="1" spans="2:13">
      <c r="B45" s="46" t="s">
        <v>608</v>
      </c>
      <c r="C45" s="47"/>
      <c r="D45" s="46">
        <f ca="1">'回收率（全厂）'!R48</f>
        <v>15703.266</v>
      </c>
      <c r="E45" s="47"/>
      <c r="F45" s="46">
        <f>'回收率（全厂）'!T48</f>
        <v>4674.399</v>
      </c>
      <c r="G45" s="47"/>
      <c r="H45" s="46">
        <f>'回收率（全厂）'!V48</f>
        <v>155.381</v>
      </c>
      <c r="I45" s="47"/>
      <c r="J45" s="78"/>
      <c r="K45" s="78"/>
      <c r="L45" s="78"/>
      <c r="M45" s="78"/>
    </row>
    <row r="46" ht="21" customHeight="1" spans="2:13">
      <c r="B46" s="48" t="s">
        <v>113</v>
      </c>
      <c r="C46" s="22" t="s">
        <v>609</v>
      </c>
      <c r="D46" s="49">
        <f>H15</f>
        <v>90323.4166</v>
      </c>
      <c r="E46" s="64"/>
      <c r="F46" s="65">
        <f>I16</f>
        <v>30335.554</v>
      </c>
      <c r="G46" s="66"/>
      <c r="H46" s="39">
        <f>J16</f>
        <v>684.742</v>
      </c>
      <c r="I46" s="39"/>
      <c r="J46" s="72"/>
      <c r="K46" s="72"/>
      <c r="L46" s="75"/>
      <c r="M46" s="75"/>
    </row>
    <row r="47" ht="21" customHeight="1" spans="2:13">
      <c r="B47" s="50"/>
      <c r="C47" s="22" t="s">
        <v>610</v>
      </c>
      <c r="D47" s="49">
        <f>'1-7月报表'!G24</f>
        <v>125433.1849</v>
      </c>
      <c r="E47" s="64"/>
      <c r="F47" s="49">
        <f>'1-7月报表'!H25</f>
        <v>47044.962</v>
      </c>
      <c r="G47" s="64"/>
      <c r="H47" s="49">
        <f>'1-7月报表'!I25</f>
        <v>1021.253</v>
      </c>
      <c r="I47" s="64"/>
      <c r="J47" s="72"/>
      <c r="K47" s="72"/>
      <c r="L47" s="72"/>
      <c r="M47" s="72"/>
    </row>
    <row r="48" ht="21" customHeight="1" spans="2:13">
      <c r="B48" s="50"/>
      <c r="C48" s="22" t="s">
        <v>611</v>
      </c>
      <c r="D48" s="49">
        <f>L11-H16-L19-L20+D43-D44</f>
        <v>91812.319</v>
      </c>
      <c r="E48" s="64"/>
      <c r="F48" s="49">
        <f>M11-M19-M20+F43-F44</f>
        <v>31923.365</v>
      </c>
      <c r="G48" s="64"/>
      <c r="H48" s="49">
        <f>N11-N19-N20+H43-H44</f>
        <v>711.502</v>
      </c>
      <c r="I48" s="64"/>
      <c r="J48" s="72"/>
      <c r="K48" s="72"/>
      <c r="L48" s="72"/>
      <c r="M48" s="72"/>
    </row>
    <row r="49" ht="21" customHeight="1" spans="2:13">
      <c r="B49" s="50"/>
      <c r="C49" s="22" t="s">
        <v>612</v>
      </c>
      <c r="D49" s="49">
        <f ca="1">'1-7月报表'!G53</f>
        <v>127610.969</v>
      </c>
      <c r="E49" s="64"/>
      <c r="F49" s="65">
        <f>'1-7月报表'!I53</f>
        <v>49182.889</v>
      </c>
      <c r="G49" s="66"/>
      <c r="H49" s="39">
        <f>'1-7月报表'!K53</f>
        <v>1068.89</v>
      </c>
      <c r="I49" s="39"/>
      <c r="J49" s="72"/>
      <c r="K49" s="72"/>
      <c r="L49" s="72"/>
      <c r="M49" s="72"/>
    </row>
    <row r="50" ht="21" customHeight="1" spans="2:13">
      <c r="B50" s="51"/>
      <c r="C50" s="41" t="s">
        <v>588</v>
      </c>
      <c r="D50" s="52">
        <f ca="1" t="shared" ref="D50:H50" si="28">(D46+D47)/(D48+D49)*100</f>
        <v>98.33</v>
      </c>
      <c r="E50" s="67"/>
      <c r="F50" s="52">
        <f t="shared" si="28"/>
        <v>95.41</v>
      </c>
      <c r="G50" s="67"/>
      <c r="H50" s="52">
        <f t="shared" si="28"/>
        <v>95.82</v>
      </c>
      <c r="I50" s="67"/>
      <c r="J50" s="76"/>
      <c r="K50" s="76"/>
      <c r="L50" s="76"/>
      <c r="M50" s="76"/>
    </row>
    <row r="51" ht="21" customHeight="1" spans="2:13">
      <c r="B51" s="53" t="s">
        <v>101</v>
      </c>
      <c r="C51" s="54"/>
      <c r="D51" s="49">
        <f ca="1" t="shared" ref="D51:H51" si="29">(D46+D47)-(D48+D49)</f>
        <v>-3666.6865</v>
      </c>
      <c r="E51" s="64"/>
      <c r="F51" s="49">
        <f t="shared" si="29"/>
        <v>-3725.738</v>
      </c>
      <c r="G51" s="64"/>
      <c r="H51" s="49">
        <f t="shared" si="29"/>
        <v>-74.397</v>
      </c>
      <c r="I51" s="64"/>
      <c r="J51" s="75"/>
      <c r="K51" s="75"/>
      <c r="L51" s="75"/>
      <c r="M51" s="75"/>
    </row>
    <row r="52" ht="21" customHeight="1" spans="2:13">
      <c r="B52" s="55" t="s">
        <v>589</v>
      </c>
      <c r="C52" s="36" t="s">
        <v>613</v>
      </c>
      <c r="D52" s="49">
        <f>H17+H18+G29</f>
        <v>794.549</v>
      </c>
      <c r="E52" s="64"/>
      <c r="F52" s="65">
        <f>I15+I17+I18+H29</f>
        <v>967.88</v>
      </c>
      <c r="G52" s="66"/>
      <c r="H52" s="37">
        <f>J15+J17+J18+I29</f>
        <v>3.477</v>
      </c>
      <c r="I52" s="37"/>
      <c r="J52" s="72"/>
      <c r="K52" s="72"/>
      <c r="L52" s="72"/>
      <c r="M52" s="72"/>
    </row>
    <row r="53" ht="21" customHeight="1" spans="2:13">
      <c r="B53" s="56"/>
      <c r="C53" s="36" t="s">
        <v>614</v>
      </c>
      <c r="D53" s="49">
        <f>'1-7月报表'!G56</f>
        <v>799.925</v>
      </c>
      <c r="E53" s="64"/>
      <c r="F53" s="65">
        <f>'1-7月报表'!I56</f>
        <v>1539.024</v>
      </c>
      <c r="G53" s="66"/>
      <c r="H53" s="65">
        <f>'1-7月报表'!K56</f>
        <v>1.014</v>
      </c>
      <c r="I53" s="66"/>
      <c r="J53" s="72"/>
      <c r="K53" s="72"/>
      <c r="L53" s="72"/>
      <c r="M53" s="72"/>
    </row>
    <row r="54" ht="21" customHeight="1" spans="2:13">
      <c r="B54" s="56"/>
      <c r="C54" s="36" t="s">
        <v>591</v>
      </c>
      <c r="D54" s="49">
        <f ca="1" t="shared" ref="D54:H54" si="30">D51+D52+D53</f>
        <v>-2072.2125</v>
      </c>
      <c r="E54" s="64"/>
      <c r="F54" s="49">
        <f t="shared" si="30"/>
        <v>-1218.834</v>
      </c>
      <c r="G54" s="64"/>
      <c r="H54" s="49">
        <f t="shared" si="30"/>
        <v>-69.906</v>
      </c>
      <c r="I54" s="64"/>
      <c r="J54" s="72"/>
      <c r="K54" s="72"/>
      <c r="L54" s="72"/>
      <c r="M54" s="72"/>
    </row>
    <row r="55" ht="21" customHeight="1" spans="2:13">
      <c r="B55" s="57"/>
      <c r="C55" s="36" t="s">
        <v>592</v>
      </c>
      <c r="D55" s="49">
        <f ca="1" t="shared" ref="D55:H55" si="31">D38-D54</f>
        <v>-107.115</v>
      </c>
      <c r="E55" s="64"/>
      <c r="F55" s="49">
        <f t="shared" si="31"/>
        <v>-0.899</v>
      </c>
      <c r="G55" s="64"/>
      <c r="H55" s="49">
        <f t="shared" si="31"/>
        <v>0</v>
      </c>
      <c r="I55" s="64"/>
      <c r="J55" s="76"/>
      <c r="K55" s="76"/>
      <c r="L55" s="76"/>
      <c r="M55" s="76"/>
    </row>
  </sheetData>
  <mergeCells count="139">
    <mergeCell ref="B1:R1"/>
    <mergeCell ref="C2:F2"/>
    <mergeCell ref="G2:J2"/>
    <mergeCell ref="K2:N2"/>
    <mergeCell ref="O2:R2"/>
    <mergeCell ref="B12:R12"/>
    <mergeCell ref="C13:F13"/>
    <mergeCell ref="G13:J13"/>
    <mergeCell ref="K13:N13"/>
    <mergeCell ref="O13:R13"/>
    <mergeCell ref="A23:Q23"/>
    <mergeCell ref="B24:E24"/>
    <mergeCell ref="F24:I24"/>
    <mergeCell ref="J24:M24"/>
    <mergeCell ref="N24:Q24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D33:E33"/>
    <mergeCell ref="F33:G33"/>
    <mergeCell ref="H33:I33"/>
    <mergeCell ref="J33:K33"/>
    <mergeCell ref="L33:M33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L36:M36"/>
    <mergeCell ref="D37:E37"/>
    <mergeCell ref="F37:G37"/>
    <mergeCell ref="H37:I37"/>
    <mergeCell ref="J37:K37"/>
    <mergeCell ref="L37:M37"/>
    <mergeCell ref="D38:E38"/>
    <mergeCell ref="F38:G38"/>
    <mergeCell ref="H38:I38"/>
    <mergeCell ref="J38:K38"/>
    <mergeCell ref="L38:M38"/>
    <mergeCell ref="D39:E39"/>
    <mergeCell ref="F39:G39"/>
    <mergeCell ref="H39:I39"/>
    <mergeCell ref="J39:K39"/>
    <mergeCell ref="L39:M39"/>
    <mergeCell ref="D40:E40"/>
    <mergeCell ref="F40:G40"/>
    <mergeCell ref="H40:I40"/>
    <mergeCell ref="J40:K40"/>
    <mergeCell ref="L40:M40"/>
    <mergeCell ref="D41:E41"/>
    <mergeCell ref="F41:G41"/>
    <mergeCell ref="H41:I41"/>
    <mergeCell ref="J41:K41"/>
    <mergeCell ref="L41:M41"/>
    <mergeCell ref="B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D46:E46"/>
    <mergeCell ref="F46:G46"/>
    <mergeCell ref="H46:I46"/>
    <mergeCell ref="J46:K46"/>
    <mergeCell ref="L46:M46"/>
    <mergeCell ref="D47:E47"/>
    <mergeCell ref="F47:G47"/>
    <mergeCell ref="H47:I47"/>
    <mergeCell ref="D48:E48"/>
    <mergeCell ref="F48:G48"/>
    <mergeCell ref="H48:I48"/>
    <mergeCell ref="D49:E49"/>
    <mergeCell ref="F49:G49"/>
    <mergeCell ref="H49:I49"/>
    <mergeCell ref="J49:K49"/>
    <mergeCell ref="L49:M49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D52:E52"/>
    <mergeCell ref="F52:G52"/>
    <mergeCell ref="H52:I52"/>
    <mergeCell ref="J52:K52"/>
    <mergeCell ref="L52:M52"/>
    <mergeCell ref="D53:E53"/>
    <mergeCell ref="F53:G53"/>
    <mergeCell ref="H53:I53"/>
    <mergeCell ref="D54:E54"/>
    <mergeCell ref="F54:G54"/>
    <mergeCell ref="H54:I54"/>
    <mergeCell ref="J54:K54"/>
    <mergeCell ref="L54:M54"/>
    <mergeCell ref="D55:E55"/>
    <mergeCell ref="F55:G55"/>
    <mergeCell ref="H55:I55"/>
    <mergeCell ref="J55:K55"/>
    <mergeCell ref="L55:M55"/>
    <mergeCell ref="A2:A3"/>
    <mergeCell ref="A4:A11"/>
    <mergeCell ref="A13:A14"/>
    <mergeCell ref="A15:A21"/>
    <mergeCell ref="A24:A25"/>
    <mergeCell ref="B2:B3"/>
    <mergeCell ref="B13:B14"/>
    <mergeCell ref="B32:B38"/>
    <mergeCell ref="B39:B41"/>
    <mergeCell ref="B46:B50"/>
    <mergeCell ref="B52:B55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showGridLines="0" topLeftCell="A13" workbookViewId="0">
      <selection activeCell="E8" sqref="E8"/>
    </sheetView>
  </sheetViews>
  <sheetFormatPr defaultColWidth="9" defaultRowHeight="12.5"/>
  <cols>
    <col min="1" max="1" width="16" customWidth="1"/>
    <col min="2" max="7" width="13.7545454545455" customWidth="1"/>
    <col min="8" max="8" width="15.1363636363636" customWidth="1"/>
    <col min="9" max="13" width="13.7545454545455" hidden="1" customWidth="1"/>
    <col min="14" max="14" width="19.7545454545455" customWidth="1"/>
    <col min="16" max="16" width="22.5" customWidth="1"/>
  </cols>
  <sheetData>
    <row r="1" ht="41" customHeight="1" spans="1:14">
      <c r="A1" s="1" t="s">
        <v>615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7" customHeight="1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2" t="s">
        <v>616</v>
      </c>
      <c r="N2" s="12" t="s">
        <v>617</v>
      </c>
    </row>
    <row r="3" ht="31" customHeight="1" spans="1:14">
      <c r="A3" s="2" t="s">
        <v>277</v>
      </c>
      <c r="B3" s="2" t="s">
        <v>618</v>
      </c>
      <c r="C3" s="2" t="s">
        <v>619</v>
      </c>
      <c r="D3" s="2" t="s">
        <v>620</v>
      </c>
      <c r="E3" s="2" t="s">
        <v>621</v>
      </c>
      <c r="F3" s="2" t="s">
        <v>622</v>
      </c>
      <c r="G3" s="2" t="s">
        <v>623</v>
      </c>
      <c r="H3" s="2" t="s">
        <v>624</v>
      </c>
      <c r="I3" s="2" t="s">
        <v>625</v>
      </c>
      <c r="J3" s="2" t="s">
        <v>626</v>
      </c>
      <c r="K3" s="2" t="s">
        <v>627</v>
      </c>
      <c r="L3" s="2" t="s">
        <v>628</v>
      </c>
      <c r="M3" s="2" t="s">
        <v>629</v>
      </c>
      <c r="N3" s="2" t="s">
        <v>630</v>
      </c>
    </row>
    <row r="4" ht="31" customHeight="1" spans="1:14">
      <c r="A4" s="3" t="s">
        <v>631</v>
      </c>
      <c r="B4" s="4">
        <v>0</v>
      </c>
      <c r="C4" s="4">
        <v>29883.8</v>
      </c>
      <c r="D4" s="4">
        <v>87829.24</v>
      </c>
      <c r="E4" s="4">
        <v>104239.07</v>
      </c>
      <c r="F4" s="4">
        <v>102482.38</v>
      </c>
      <c r="G4" s="4">
        <v>92322.88</v>
      </c>
      <c r="H4" s="4">
        <v>105477.94</v>
      </c>
      <c r="I4" s="11"/>
      <c r="J4" s="11"/>
      <c r="K4" s="11"/>
      <c r="L4" s="11"/>
      <c r="M4" s="11"/>
      <c r="N4" s="13">
        <f t="shared" ref="N4:N9" si="0">B4+C4+D4+E4+F4+G4+H4+I4+J4+K4+L4+M4</f>
        <v>522235.31</v>
      </c>
    </row>
    <row r="5" ht="31" customHeight="1" spans="1:14">
      <c r="A5" s="3" t="s">
        <v>632</v>
      </c>
      <c r="B5" s="4">
        <v>0</v>
      </c>
      <c r="C5" s="4">
        <v>27712.044</v>
      </c>
      <c r="D5" s="4">
        <v>80385.125</v>
      </c>
      <c r="E5" s="4">
        <v>95199.675</v>
      </c>
      <c r="F5" s="4">
        <v>94773.838</v>
      </c>
      <c r="G5" s="4">
        <v>85341.558</v>
      </c>
      <c r="H5" s="4">
        <v>97469.612</v>
      </c>
      <c r="I5" s="11"/>
      <c r="J5" s="11"/>
      <c r="K5" s="11"/>
      <c r="L5" s="11"/>
      <c r="M5" s="11"/>
      <c r="N5" s="13">
        <f t="shared" si="0"/>
        <v>480881.852</v>
      </c>
    </row>
    <row r="6" ht="30" customHeight="1" spans="1:14">
      <c r="A6" s="5" t="s">
        <v>35</v>
      </c>
      <c r="B6" s="4">
        <v>1491.575</v>
      </c>
      <c r="C6" s="4">
        <v>9545.72</v>
      </c>
      <c r="D6" s="4">
        <v>23293.5</v>
      </c>
      <c r="E6" s="4">
        <v>28037.52</v>
      </c>
      <c r="F6" s="4">
        <v>26621.68</v>
      </c>
      <c r="G6" s="4">
        <v>24320.8</v>
      </c>
      <c r="H6" s="4">
        <v>27761.27</v>
      </c>
      <c r="I6" s="4"/>
      <c r="J6" s="4"/>
      <c r="K6" s="4"/>
      <c r="L6" s="4"/>
      <c r="M6" s="4"/>
      <c r="N6" s="13">
        <f t="shared" si="0"/>
        <v>141072.065</v>
      </c>
    </row>
    <row r="7" ht="30" customHeight="1" spans="1:14">
      <c r="A7" s="5" t="s">
        <v>577</v>
      </c>
      <c r="B7" s="6">
        <v>12827.3057</v>
      </c>
      <c r="C7" s="6">
        <v>3677.2316</v>
      </c>
      <c r="D7" s="6">
        <v>14933.5895</v>
      </c>
      <c r="E7" s="6">
        <v>23373.876</v>
      </c>
      <c r="F7" s="4">
        <v>23742.866</v>
      </c>
      <c r="G7" s="4">
        <v>23508.418</v>
      </c>
      <c r="H7" s="6">
        <v>23372.7314</v>
      </c>
      <c r="I7" s="6"/>
      <c r="J7" s="6"/>
      <c r="K7" s="6"/>
      <c r="L7" s="6"/>
      <c r="M7" s="6"/>
      <c r="N7" s="14">
        <f t="shared" si="0"/>
        <v>125436.0182</v>
      </c>
    </row>
    <row r="8" ht="30" customHeight="1" spans="1:14">
      <c r="A8" s="5" t="s">
        <v>308</v>
      </c>
      <c r="B8" s="4">
        <v>87.604</v>
      </c>
      <c r="C8" s="4">
        <v>24.86</v>
      </c>
      <c r="D8" s="4">
        <v>89.93</v>
      </c>
      <c r="E8" s="4">
        <v>157.58</v>
      </c>
      <c r="F8" s="4">
        <v>205.44</v>
      </c>
      <c r="G8" s="4">
        <v>175.64</v>
      </c>
      <c r="H8" s="4">
        <f>167.38+4.66</f>
        <v>172.04</v>
      </c>
      <c r="I8" s="4"/>
      <c r="J8" s="4"/>
      <c r="K8" s="4"/>
      <c r="L8" s="4"/>
      <c r="M8" s="4"/>
      <c r="N8" s="13">
        <f t="shared" si="0"/>
        <v>913.094</v>
      </c>
    </row>
    <row r="9" ht="30" customHeight="1" spans="1:14">
      <c r="A9" s="5" t="s">
        <v>633</v>
      </c>
      <c r="B9" s="4">
        <v>87.751</v>
      </c>
      <c r="C9" s="4">
        <v>17.173</v>
      </c>
      <c r="D9" s="4">
        <v>62.761</v>
      </c>
      <c r="E9" s="4">
        <v>108.323</v>
      </c>
      <c r="F9" s="4">
        <v>142.443</v>
      </c>
      <c r="G9" s="4">
        <v>121.981</v>
      </c>
      <c r="H9" s="4">
        <v>125.726</v>
      </c>
      <c r="I9" s="4"/>
      <c r="J9" s="4"/>
      <c r="K9" s="4"/>
      <c r="L9" s="4"/>
      <c r="M9" s="4"/>
      <c r="N9" s="13">
        <f t="shared" si="0"/>
        <v>666.158</v>
      </c>
    </row>
    <row r="10" ht="30" customHeight="1" spans="1:14">
      <c r="A10" s="5" t="s">
        <v>343</v>
      </c>
      <c r="B10" s="7">
        <v>0</v>
      </c>
      <c r="C10" s="7">
        <v>26993.43</v>
      </c>
      <c r="D10" s="7">
        <v>77192.13</v>
      </c>
      <c r="E10" s="7">
        <v>94917.92</v>
      </c>
      <c r="F10" s="7">
        <v>94482.43</v>
      </c>
      <c r="G10" s="4">
        <v>88443.56</v>
      </c>
      <c r="H10" s="7">
        <v>99252.07</v>
      </c>
      <c r="I10" s="7"/>
      <c r="J10" s="7"/>
      <c r="K10" s="7"/>
      <c r="L10" s="7"/>
      <c r="M10" s="7"/>
      <c r="N10" s="15">
        <f t="shared" ref="N10:N18" si="1">B10+C10+D10+E10+F10+G10+H10+I10+J10+K10+L10+M10</f>
        <v>481281.54</v>
      </c>
    </row>
    <row r="11" ht="30" customHeight="1" spans="1:14">
      <c r="A11" s="3" t="s">
        <v>634</v>
      </c>
      <c r="B11" s="4">
        <v>9063.78</v>
      </c>
      <c r="C11" s="4">
        <v>0</v>
      </c>
      <c r="D11" s="4">
        <v>45709.435</v>
      </c>
      <c r="E11" s="4">
        <v>36978.565</v>
      </c>
      <c r="F11" s="4">
        <v>47315</v>
      </c>
      <c r="G11" s="4">
        <v>74861</v>
      </c>
      <c r="H11" s="4">
        <v>58084.58</v>
      </c>
      <c r="I11" s="4"/>
      <c r="J11" s="4"/>
      <c r="K11" s="4"/>
      <c r="L11" s="4"/>
      <c r="M11" s="4"/>
      <c r="N11" s="13">
        <f t="shared" si="1"/>
        <v>272012.36</v>
      </c>
    </row>
    <row r="12" ht="30" customHeight="1" spans="1:14">
      <c r="A12" s="5" t="s">
        <v>289</v>
      </c>
      <c r="B12" s="4">
        <v>874</v>
      </c>
      <c r="C12" s="4">
        <v>0</v>
      </c>
      <c r="D12" s="4">
        <v>3894.52</v>
      </c>
      <c r="E12" s="4">
        <v>1972.52</v>
      </c>
      <c r="F12" s="4">
        <v>2643.1</v>
      </c>
      <c r="G12" s="4">
        <v>5136.56</v>
      </c>
      <c r="H12" s="4">
        <v>3837.94</v>
      </c>
      <c r="I12" s="4"/>
      <c r="J12" s="4"/>
      <c r="K12" s="4"/>
      <c r="L12" s="4"/>
      <c r="M12" s="4"/>
      <c r="N12" s="13">
        <f t="shared" si="1"/>
        <v>18358.64</v>
      </c>
    </row>
    <row r="13" ht="30" customHeight="1" spans="1:14">
      <c r="A13" s="5" t="s">
        <v>312</v>
      </c>
      <c r="B13" s="4">
        <v>333</v>
      </c>
      <c r="C13" s="4">
        <v>0</v>
      </c>
      <c r="D13" s="4">
        <v>11622.8</v>
      </c>
      <c r="E13" s="4">
        <v>13289.5</v>
      </c>
      <c r="F13" s="4">
        <v>14342.18</v>
      </c>
      <c r="G13" s="4">
        <v>24862.14</v>
      </c>
      <c r="H13" s="4">
        <v>11366.48</v>
      </c>
      <c r="I13" s="4"/>
      <c r="J13" s="4"/>
      <c r="K13" s="4"/>
      <c r="L13" s="4"/>
      <c r="M13" s="4"/>
      <c r="N13" s="13">
        <f t="shared" si="1"/>
        <v>75816.1</v>
      </c>
    </row>
    <row r="14" ht="30" customHeight="1" spans="1:14">
      <c r="A14" s="5" t="s">
        <v>635</v>
      </c>
      <c r="B14" s="4">
        <v>1927.4</v>
      </c>
      <c r="C14" s="4">
        <v>-9061.32</v>
      </c>
      <c r="D14" s="4">
        <v>29049.5</v>
      </c>
      <c r="E14" s="4">
        <v>30200.02</v>
      </c>
      <c r="F14" s="4">
        <v>35210.46</v>
      </c>
      <c r="G14" s="4">
        <v>52057.14</v>
      </c>
      <c r="H14" s="4">
        <v>47597.42</v>
      </c>
      <c r="I14" s="4"/>
      <c r="J14" s="4"/>
      <c r="K14" s="4"/>
      <c r="L14" s="4"/>
      <c r="M14" s="4"/>
      <c r="N14" s="13">
        <f t="shared" si="1"/>
        <v>186980.62</v>
      </c>
    </row>
    <row r="15" ht="30" customHeight="1" spans="1:16">
      <c r="A15" s="5" t="s">
        <v>636</v>
      </c>
      <c r="B15" s="8">
        <f>2212.92+60-1448.4</f>
        <v>824.52</v>
      </c>
      <c r="C15" s="4">
        <v>610.5</v>
      </c>
      <c r="D15" s="4">
        <v>1502.06</v>
      </c>
      <c r="E15" s="4">
        <v>1858.62</v>
      </c>
      <c r="F15" s="4">
        <v>1314.98</v>
      </c>
      <c r="G15" s="4">
        <v>1504.75</v>
      </c>
      <c r="H15" s="4">
        <v>916.57</v>
      </c>
      <c r="I15" s="4"/>
      <c r="J15" s="4"/>
      <c r="K15" s="4"/>
      <c r="L15" s="4"/>
      <c r="M15" s="4"/>
      <c r="N15" s="13">
        <f t="shared" si="1"/>
        <v>8532</v>
      </c>
      <c r="O15" s="16"/>
      <c r="P15" s="17"/>
    </row>
    <row r="16" ht="30" customHeight="1" spans="1:16">
      <c r="A16" s="5" t="s">
        <v>328</v>
      </c>
      <c r="B16" s="4">
        <v>0</v>
      </c>
      <c r="C16" s="4">
        <v>0</v>
      </c>
      <c r="D16" s="4">
        <v>36.46</v>
      </c>
      <c r="E16" s="4">
        <v>146.15</v>
      </c>
      <c r="F16" s="4">
        <v>187.26</v>
      </c>
      <c r="G16" s="4">
        <v>29.52</v>
      </c>
      <c r="H16" s="4">
        <v>11.84</v>
      </c>
      <c r="I16" s="4"/>
      <c r="J16" s="4"/>
      <c r="K16" s="4"/>
      <c r="L16" s="4"/>
      <c r="M16" s="4"/>
      <c r="N16" s="13">
        <f t="shared" si="1"/>
        <v>411.23</v>
      </c>
      <c r="O16" s="16"/>
      <c r="P16" s="17"/>
    </row>
    <row r="17" ht="30" customHeight="1" spans="1:16">
      <c r="A17" s="3" t="s">
        <v>410</v>
      </c>
      <c r="B17" s="4">
        <v>0</v>
      </c>
      <c r="C17" s="4">
        <v>0</v>
      </c>
      <c r="D17" s="4">
        <v>0</v>
      </c>
      <c r="E17" s="4">
        <v>159.68</v>
      </c>
      <c r="F17" s="4">
        <v>496.36</v>
      </c>
      <c r="G17" s="4">
        <v>490.24</v>
      </c>
      <c r="H17" s="4">
        <v>266.46</v>
      </c>
      <c r="I17" s="4"/>
      <c r="J17" s="4"/>
      <c r="K17" s="4"/>
      <c r="L17" s="4"/>
      <c r="M17" s="4"/>
      <c r="N17" s="13">
        <f t="shared" si="1"/>
        <v>1412.74</v>
      </c>
      <c r="O17" s="16"/>
      <c r="P17" s="16"/>
    </row>
    <row r="18" ht="30" customHeight="1" spans="1:16">
      <c r="A18" s="3" t="s">
        <v>637</v>
      </c>
      <c r="B18" s="6">
        <v>0</v>
      </c>
      <c r="C18" s="6">
        <v>20.9377</v>
      </c>
      <c r="D18" s="6">
        <v>0</v>
      </c>
      <c r="E18" s="6">
        <v>88.068</v>
      </c>
      <c r="F18" s="6">
        <v>165.6429</v>
      </c>
      <c r="G18" s="6">
        <v>142.4996</v>
      </c>
      <c r="H18" s="6">
        <v>195.9646</v>
      </c>
      <c r="I18" s="6"/>
      <c r="J18" s="6"/>
      <c r="K18" s="6"/>
      <c r="L18" s="6"/>
      <c r="M18" s="6"/>
      <c r="N18" s="14">
        <f t="shared" si="1"/>
        <v>613.1128</v>
      </c>
      <c r="O18" s="16"/>
      <c r="P18" s="16"/>
    </row>
    <row r="19" ht="13.5" spans="3:7">
      <c r="C19" s="9"/>
      <c r="D19" s="10"/>
      <c r="E19" s="10"/>
      <c r="F19" s="10"/>
      <c r="G19" s="10"/>
    </row>
  </sheetData>
  <mergeCells count="1">
    <mergeCell ref="A1:N1"/>
  </mergeCells>
  <pageMargins left="0.471527777777778" right="0.432638888888889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平衡表（全厂）</vt:lpstr>
      <vt:lpstr>回收率（全厂）</vt:lpstr>
      <vt:lpstr>回收率（熔炼） </vt:lpstr>
      <vt:lpstr>回收率（精炼） </vt:lpstr>
      <vt:lpstr>回收率（综合厂)</vt:lpstr>
      <vt:lpstr>回收率（精炼+贵）</vt:lpstr>
      <vt:lpstr>回收率（贵金属）</vt:lpstr>
      <vt:lpstr>原料、中间物料盘点表</vt:lpstr>
      <vt:lpstr>产品消耗盘存表</vt:lpstr>
      <vt:lpstr>重要物料收拨结存</vt:lpstr>
      <vt:lpstr>燃料、辅料盘点表 </vt:lpstr>
      <vt:lpstr>1-7月报表</vt:lpstr>
      <vt:lpstr>2019-20年</vt:lpstr>
      <vt:lpstr>产量汇总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丽梅</cp:lastModifiedBy>
  <dcterms:created xsi:type="dcterms:W3CDTF">2006-09-14T03:21:00Z</dcterms:created>
  <cp:lastPrinted>2018-07-03T02:02:00Z</cp:lastPrinted>
  <dcterms:modified xsi:type="dcterms:W3CDTF">2020-09-13T23:13:18Z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  <property fmtid="{D5CDD505-2E9C-101B-9397-08002B2CF9AE}" pid="3" name="KSOReadingLayout">
    <vt:bool>true</vt:bool>
  </property>
</Properties>
</file>