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<sst xmlns="http://schemas.openxmlformats.org/spreadsheetml/2006/main" count="132">
  <si>
    <t>material</t>
  </si>
  <si>
    <t>number</t>
  </si>
  <si>
    <t>name</t>
  </si>
  <si>
    <t>lastBalanceDry</t>
  </si>
  <si>
    <t>lastBalancepercentageCu</t>
  </si>
  <si>
    <t>lastBalanceCu</t>
  </si>
  <si>
    <t>lastBalanceUnitageAu</t>
  </si>
  <si>
    <t>lastBalanceAu</t>
  </si>
  <si>
    <t>lastBalanceUnitageAg</t>
  </si>
  <si>
    <t>lastBalanceAg</t>
  </si>
  <si>
    <t>currentIncomeDry</t>
  </si>
  <si>
    <t>currentIncomePercentageCu</t>
  </si>
  <si>
    <t>currentIncomeCu</t>
  </si>
  <si>
    <t>currentIncomeUnitageAg</t>
  </si>
  <si>
    <t>currentIncomeAg</t>
  </si>
  <si>
    <t>currentIncomeUnitageAu</t>
  </si>
  <si>
    <t>currentIncomeAu</t>
  </si>
  <si>
    <t>currentBalanceDry</t>
  </si>
  <si>
    <t>currentBalancePercentageCu</t>
  </si>
  <si>
    <t>currentBalanceCu</t>
  </si>
  <si>
    <t>currentBalanceUnitageAg</t>
  </si>
  <si>
    <t>currentBalanceAg</t>
  </si>
  <si>
    <t>currentBalanceUnitageAu</t>
  </si>
  <si>
    <t>currentBalanceAu</t>
  </si>
  <si>
    <t>currentCostDry</t>
  </si>
  <si>
    <t>currentCostCu</t>
  </si>
  <si>
    <t>currentCostAg</t>
  </si>
  <si>
    <t>currentCostAu</t>
  </si>
  <si>
    <t>recoveryAu</t>
  </si>
  <si>
    <t>recoveryAg</t>
  </si>
  <si>
    <t>recoveryCu</t>
  </si>
  <si>
    <r>
      <rPr>
        <sz val="11"/>
        <color theme="1"/>
        <rFont val="宋体"/>
        <charset val="134"/>
      </rPr>
      <t>铜、银、金回收率%=本期产出阳极铜÷（</t>
    </r>
    <r>
      <rPr>
        <sz val="11"/>
        <color rgb="FFFF0000"/>
        <rFont val="宋体"/>
        <charset val="134"/>
      </rPr>
      <t>本期使用原料+前期中间结存-本期中间结存-本期产出熔炼渣</t>
    </r>
    <r>
      <rPr>
        <sz val="11"/>
        <color theme="1"/>
        <rFont val="宋体"/>
        <charset val="134"/>
      </rPr>
      <t xml:space="preserve">）×100  </t>
    </r>
    <r>
      <rPr>
        <sz val="11"/>
        <color rgb="FFFF0000"/>
        <rFont val="宋体"/>
        <charset val="134"/>
      </rPr>
      <t xml:space="preserve">?????   </t>
    </r>
  </si>
  <si>
    <t>输入</t>
  </si>
  <si>
    <t>铜精矿（湿重）</t>
  </si>
  <si>
    <t>外购冰铜</t>
  </si>
  <si>
    <t>粗铜（南丹）</t>
  </si>
  <si>
    <t>铜渣（南丹）</t>
  </si>
  <si>
    <t>窑渣（南丹）</t>
  </si>
  <si>
    <t>废铜制品（南丹）</t>
  </si>
  <si>
    <t>输出</t>
  </si>
  <si>
    <t>渣精矿（湿重）</t>
  </si>
  <si>
    <t>冰铜（侧吹）</t>
  </si>
  <si>
    <t>熔炼渣（侧吹）</t>
  </si>
  <si>
    <t>熔炼烟尘</t>
  </si>
  <si>
    <t>粗铜（顶吹）</t>
  </si>
  <si>
    <t>吹炼渣（顶吹）</t>
  </si>
  <si>
    <t>吹炼渣</t>
  </si>
  <si>
    <t>吹炼烟尘</t>
  </si>
  <si>
    <t>白烟尘（熔炼）</t>
  </si>
  <si>
    <t>阳极铜（炉存）</t>
  </si>
  <si>
    <t>阳极铜</t>
  </si>
  <si>
    <t>冷铜</t>
  </si>
  <si>
    <t>铜模</t>
  </si>
  <si>
    <t>精炼渣</t>
  </si>
  <si>
    <t>氧化渣</t>
  </si>
  <si>
    <t>精炼烟尘</t>
  </si>
  <si>
    <t>残极板</t>
  </si>
  <si>
    <t>铜屑</t>
  </si>
  <si>
    <t>旋流电积铜</t>
  </si>
  <si>
    <t>废阴极铜</t>
  </si>
  <si>
    <t>熔炼渣</t>
  </si>
  <si>
    <t>铅滤饼（湿重）</t>
  </si>
  <si>
    <t>硫化铜渣（湿重）</t>
  </si>
  <si>
    <t>砷滤饼（湿重）</t>
  </si>
  <si>
    <t>中和渣（湿重）</t>
  </si>
  <si>
    <t>污泥渣（应急水处理站）</t>
  </si>
  <si>
    <t xml:space="preserve">                                        2020年4月份回收率报表（全厂）                                      </t>
  </si>
  <si>
    <t>品名</t>
  </si>
  <si>
    <t>前期结存（1）</t>
  </si>
  <si>
    <t>本期收入（2）</t>
  </si>
  <si>
    <t>本期结存（3）</t>
  </si>
  <si>
    <t>本期使用（4）</t>
  </si>
  <si>
    <t>干量</t>
  </si>
  <si>
    <t>Cu</t>
  </si>
  <si>
    <t>Ag</t>
  </si>
  <si>
    <t>Au</t>
  </si>
  <si>
    <t>干量(t)</t>
  </si>
  <si>
    <t>％</t>
  </si>
  <si>
    <t>含量(t)</t>
  </si>
  <si>
    <t>g/t</t>
  </si>
  <si>
    <t>含量(Kg)</t>
  </si>
  <si>
    <t>1.原料</t>
  </si>
  <si>
    <t>铜精矿</t>
  </si>
  <si>
    <t>外购铜米</t>
  </si>
  <si>
    <t>合   计</t>
  </si>
  <si>
    <t>2.中间物料</t>
  </si>
  <si>
    <t>冰铜</t>
  </si>
  <si>
    <t>粗铜</t>
  </si>
  <si>
    <t>白烟灰</t>
  </si>
  <si>
    <t>铅滤饼</t>
  </si>
  <si>
    <t>硫化铜渣</t>
  </si>
  <si>
    <t>阳极铜（槽存）</t>
  </si>
  <si>
    <t>阳极泥（槽存）</t>
  </si>
  <si>
    <t>阴极铜（槽存）</t>
  </si>
  <si>
    <t>电解液（m³）</t>
  </si>
  <si>
    <t>阴极铜（次品铜）</t>
  </si>
  <si>
    <t>渣精矿</t>
  </si>
  <si>
    <t>渣精矿（浓密机）</t>
  </si>
  <si>
    <t>铁精矿（浓密机）</t>
  </si>
  <si>
    <t>尾矿（浓密机）</t>
  </si>
  <si>
    <t>球磨机</t>
  </si>
  <si>
    <t>浮选槽</t>
  </si>
  <si>
    <t>中和渣</t>
  </si>
  <si>
    <t>污泥渣</t>
  </si>
  <si>
    <t>合    计</t>
  </si>
  <si>
    <t>3.回收品</t>
  </si>
  <si>
    <t>本期产出（6）</t>
  </si>
  <si>
    <t>本期外卖（7）</t>
  </si>
  <si>
    <t>阳极泥</t>
  </si>
  <si>
    <t>4.产品</t>
  </si>
  <si>
    <t>本期产出（8）</t>
  </si>
  <si>
    <t>本期外卖（9）</t>
  </si>
  <si>
    <t>电解铜</t>
  </si>
  <si>
    <t>电积铜</t>
  </si>
  <si>
    <t>合计</t>
  </si>
  <si>
    <t>5.调拨南丹</t>
  </si>
  <si>
    <t>本期调拨（11）</t>
  </si>
  <si>
    <t>白烟尘</t>
  </si>
  <si>
    <t>5.损失</t>
  </si>
  <si>
    <t>本期产出（12）</t>
  </si>
  <si>
    <t>本期外卖（13）</t>
  </si>
  <si>
    <t>铁精矿</t>
  </si>
  <si>
    <t>尾矿</t>
  </si>
  <si>
    <t>砷滤饼</t>
  </si>
  <si>
    <t xml:space="preserve">铜回收率（%）= </t>
  </si>
  <si>
    <t>子项</t>
  </si>
  <si>
    <t xml:space="preserve">银回收率（%）= </t>
  </si>
  <si>
    <t xml:space="preserve">金回收率（%）= </t>
  </si>
  <si>
    <t>母项</t>
  </si>
  <si>
    <t>计算公式说明：</t>
  </si>
  <si>
    <t>铜回收率%=本月产出阴极铜、电积铜÷（本期使用原料+上月中间结存-本月中间结存-阳极泥）×100；银回收率%=本月产出阳极泥÷（本期使用原料+上月中间结存-本月中间结存）×100；金回收率%=本月产出阳极泥÷（本期使用原料+上月中间结存-本月中间结存）×100</t>
  </si>
  <si>
    <t xml:space="preserve">    制  表：王丽梅                                                                                                                                                审  核：潘小龙                           </t>
  </si>
</sst>
</file>

<file path=xl/styles.xml><?xml version="1.0" encoding="utf-8"?>
<styleSheet xmlns="http://schemas.openxmlformats.org/spreadsheetml/2006/main">
  <numFmts count="12">
    <numFmt numFmtId="176" formatCode="0.0_ "/>
    <numFmt numFmtId="177" formatCode="0.000000_);[Red]\(0.000000\)"/>
    <numFmt numFmtId="178" formatCode="0.0000_ "/>
    <numFmt numFmtId="179" formatCode="0.00_);[Red]\(0.00\)"/>
    <numFmt numFmtId="180" formatCode="0.00_ "/>
    <numFmt numFmtId="181" formatCode="0.0000_);[Red]\(0.0000\)"/>
    <numFmt numFmtId="182" formatCode="0.000_);[Red]\(0.000\)"/>
    <numFmt numFmtId="44" formatCode="_ &quot;￥&quot;* #,##0.00_ ;_ &quot;￥&quot;* \-#,##0.00_ ;_ &quot;￥&quot;* &quot;-&quot;??_ ;_ @_ "/>
    <numFmt numFmtId="183" formatCode="0.000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7">
    <font>
      <sz val="11"/>
      <color theme="1"/>
      <name val="宋体"/>
      <charset val="134"/>
      <scheme val="minor"/>
    </font>
    <font>
      <b/>
      <sz val="22"/>
      <name val="宋体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b/>
      <sz val="8"/>
      <name val="宋体"/>
      <charset val="134"/>
    </font>
    <font>
      <sz val="1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color rgb="FF000000"/>
      <name val="宋体"/>
      <charset val="134"/>
    </font>
    <font>
      <sz val="12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>
      <alignment vertical="center"/>
    </xf>
    <xf numFmtId="0" fontId="18" fillId="0" borderId="0">
      <alignment vertical="center"/>
    </xf>
    <xf numFmtId="0" fontId="0" fillId="0" borderId="0">
      <alignment vertical="center"/>
    </xf>
    <xf numFmtId="0" fontId="18" fillId="0" borderId="0">
      <alignment vertical="center"/>
    </xf>
    <xf numFmtId="0" fontId="31" fillId="0" borderId="0">
      <alignment vertical="center"/>
    </xf>
    <xf numFmtId="0" fontId="14" fillId="2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11" borderId="14" applyNumberFormat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3" fillId="31" borderId="18" applyNumberFormat="0" applyAlignment="0" applyProtection="0">
      <alignment vertical="center"/>
    </xf>
    <xf numFmtId="0" fontId="27" fillId="22" borderId="17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0" applyProtection="0"/>
    <xf numFmtId="0" fontId="1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110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183" fontId="5" fillId="0" borderId="3" xfId="1" applyNumberFormat="1" applyFont="1" applyFill="1" applyBorder="1" applyAlignment="1">
      <alignment horizontal="center" vertical="center" wrapText="1"/>
    </xf>
    <xf numFmtId="180" fontId="5" fillId="0" borderId="3" xfId="1" applyNumberFormat="1" applyFont="1" applyFill="1" applyBorder="1" applyAlignment="1">
      <alignment horizontal="center" vertical="center" wrapText="1"/>
    </xf>
    <xf numFmtId="180" fontId="6" fillId="0" borderId="3" xfId="0" applyNumberFormat="1" applyFont="1" applyFill="1" applyBorder="1" applyAlignment="1">
      <alignment horizontal="center" vertical="center"/>
    </xf>
    <xf numFmtId="183" fontId="6" fillId="0" borderId="3" xfId="2" applyNumberFormat="1" applyFont="1" applyFill="1" applyBorder="1" applyAlignment="1">
      <alignment horizontal="center" vertical="center"/>
    </xf>
    <xf numFmtId="180" fontId="7" fillId="0" borderId="3" xfId="0" applyNumberFormat="1" applyFont="1" applyFill="1" applyBorder="1" applyAlignment="1">
      <alignment horizontal="center" vertical="center"/>
    </xf>
    <xf numFmtId="183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80" fontId="8" fillId="0" borderId="3" xfId="0" applyNumberFormat="1" applyFont="1" applyFill="1" applyBorder="1" applyAlignment="1">
      <alignment horizontal="center" vertical="center"/>
    </xf>
    <xf numFmtId="183" fontId="5" fillId="0" borderId="3" xfId="0" applyNumberFormat="1" applyFont="1" applyFill="1" applyBorder="1" applyAlignment="1">
      <alignment horizontal="center" vertical="center"/>
    </xf>
    <xf numFmtId="180" fontId="5" fillId="0" borderId="3" xfId="0" applyNumberFormat="1" applyFont="1" applyFill="1" applyBorder="1" applyAlignment="1">
      <alignment horizontal="center" vertical="center"/>
    </xf>
    <xf numFmtId="180" fontId="8" fillId="0" borderId="4" xfId="0" applyNumberFormat="1" applyFont="1" applyFill="1" applyBorder="1" applyAlignment="1">
      <alignment horizontal="center" vertical="center"/>
    </xf>
    <xf numFmtId="180" fontId="9" fillId="0" borderId="3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179" fontId="6" fillId="0" borderId="3" xfId="1" applyNumberFormat="1" applyFont="1" applyFill="1" applyBorder="1" applyAlignment="1">
      <alignment horizontal="center" vertical="center" wrapText="1"/>
    </xf>
    <xf numFmtId="179" fontId="7" fillId="0" borderId="3" xfId="1" applyNumberFormat="1" applyFont="1" applyFill="1" applyBorder="1" applyAlignment="1">
      <alignment horizontal="center" vertical="center" wrapText="1"/>
    </xf>
    <xf numFmtId="183" fontId="6" fillId="0" borderId="3" xfId="1" applyNumberFormat="1" applyFont="1" applyFill="1" applyBorder="1" applyAlignment="1">
      <alignment horizontal="center" vertical="center" wrapText="1"/>
    </xf>
    <xf numFmtId="179" fontId="2" fillId="0" borderId="1" xfId="1" applyNumberFormat="1" applyFont="1" applyFill="1" applyBorder="1" applyAlignment="1">
      <alignment horizontal="left" vertical="center" wrapText="1"/>
    </xf>
    <xf numFmtId="179" fontId="2" fillId="0" borderId="2" xfId="1" applyNumberFormat="1" applyFont="1" applyFill="1" applyBorder="1" applyAlignment="1">
      <alignment horizontal="left" vertical="center" wrapText="1"/>
    </xf>
    <xf numFmtId="183" fontId="8" fillId="0" borderId="3" xfId="0" applyNumberFormat="1" applyFont="1" applyFill="1" applyBorder="1" applyAlignment="1">
      <alignment horizontal="center" vertical="center"/>
    </xf>
    <xf numFmtId="179" fontId="5" fillId="0" borderId="3" xfId="1" applyNumberFormat="1" applyFont="1" applyFill="1" applyBorder="1" applyAlignment="1">
      <alignment horizontal="center" vertical="center" wrapText="1"/>
    </xf>
    <xf numFmtId="183" fontId="8" fillId="0" borderId="3" xfId="1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78" fontId="9" fillId="0" borderId="3" xfId="0" applyNumberFormat="1" applyFont="1" applyFill="1" applyBorder="1" applyAlignment="1">
      <alignment horizontal="center" vertical="center"/>
    </xf>
    <xf numFmtId="178" fontId="9" fillId="0" borderId="3" xfId="1" applyNumberFormat="1" applyFont="1" applyFill="1" applyBorder="1" applyAlignment="1">
      <alignment horizontal="center" vertical="center" wrapText="1"/>
    </xf>
    <xf numFmtId="180" fontId="10" fillId="0" borderId="3" xfId="0" applyNumberFormat="1" applyFont="1" applyFill="1" applyBorder="1" applyAlignment="1">
      <alignment horizontal="center" vertical="center"/>
    </xf>
    <xf numFmtId="178" fontId="11" fillId="0" borderId="3" xfId="0" applyNumberFormat="1" applyFont="1" applyFill="1" applyBorder="1" applyAlignment="1">
      <alignment horizontal="center" vertical="center"/>
    </xf>
    <xf numFmtId="179" fontId="2" fillId="0" borderId="3" xfId="1" applyNumberFormat="1" applyFont="1" applyFill="1" applyBorder="1" applyAlignment="1">
      <alignment horizontal="center" vertical="center" wrapText="1"/>
    </xf>
    <xf numFmtId="178" fontId="11" fillId="0" borderId="3" xfId="1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183" fontId="9" fillId="0" borderId="3" xfId="0" applyNumberFormat="1" applyFont="1" applyFill="1" applyBorder="1" applyAlignment="1">
      <alignment horizontal="center" vertical="center"/>
    </xf>
    <xf numFmtId="183" fontId="9" fillId="0" borderId="3" xfId="1" applyNumberFormat="1" applyFont="1" applyFill="1" applyBorder="1" applyAlignment="1">
      <alignment horizontal="center" vertical="center" wrapText="1"/>
    </xf>
    <xf numFmtId="182" fontId="6" fillId="0" borderId="3" xfId="0" applyNumberFormat="1" applyFont="1" applyFill="1" applyBorder="1" applyAlignment="1">
      <alignment horizontal="center" vertical="center"/>
    </xf>
    <xf numFmtId="181" fontId="6" fillId="0" borderId="3" xfId="4" applyNumberFormat="1" applyFont="1" applyFill="1" applyBorder="1" applyAlignment="1">
      <alignment horizontal="center" vertical="center"/>
    </xf>
    <xf numFmtId="182" fontId="6" fillId="0" borderId="3" xfId="4" applyNumberFormat="1" applyFont="1" applyFill="1" applyBorder="1" applyAlignment="1">
      <alignment horizontal="center" vertical="center"/>
    </xf>
    <xf numFmtId="182" fontId="2" fillId="0" borderId="3" xfId="0" applyNumberFormat="1" applyFont="1" applyFill="1" applyBorder="1" applyAlignment="1">
      <alignment horizontal="center" vertical="center"/>
    </xf>
    <xf numFmtId="182" fontId="6" fillId="0" borderId="3" xfId="0" applyNumberFormat="1" applyFont="1" applyFill="1" applyBorder="1" applyAlignment="1">
      <alignment horizontal="left" vertical="center"/>
    </xf>
    <xf numFmtId="180" fontId="5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79" fontId="2" fillId="0" borderId="5" xfId="1" applyNumberFormat="1" applyFont="1" applyFill="1" applyBorder="1" applyAlignment="1">
      <alignment horizontal="left" vertical="center" wrapText="1"/>
    </xf>
    <xf numFmtId="180" fontId="2" fillId="0" borderId="3" xfId="1" applyNumberFormat="1" applyFont="1" applyFill="1" applyBorder="1" applyAlignment="1">
      <alignment horizontal="center" vertical="center" wrapText="1"/>
    </xf>
    <xf numFmtId="183" fontId="11" fillId="0" borderId="3" xfId="1" applyNumberFormat="1" applyFont="1" applyFill="1" applyBorder="1" applyAlignment="1">
      <alignment horizontal="center" vertical="center" wrapText="1"/>
    </xf>
    <xf numFmtId="182" fontId="2" fillId="0" borderId="2" xfId="0" applyNumberFormat="1" applyFont="1" applyFill="1" applyBorder="1" applyAlignment="1">
      <alignment vertical="center"/>
    </xf>
    <xf numFmtId="181" fontId="2" fillId="0" borderId="1" xfId="0" applyNumberFormat="1" applyFont="1" applyFill="1" applyBorder="1" applyAlignment="1">
      <alignment horizontal="center" vertical="center"/>
    </xf>
    <xf numFmtId="181" fontId="2" fillId="0" borderId="2" xfId="0" applyNumberFormat="1" applyFont="1" applyFill="1" applyBorder="1" applyAlignment="1">
      <alignment horizontal="center" vertical="center"/>
    </xf>
    <xf numFmtId="181" fontId="2" fillId="0" borderId="5" xfId="0" applyNumberFormat="1" applyFont="1" applyFill="1" applyBorder="1" applyAlignment="1">
      <alignment horizontal="center" vertical="center"/>
    </xf>
    <xf numFmtId="180" fontId="7" fillId="0" borderId="3" xfId="3" applyNumberFormat="1" applyFont="1" applyFill="1" applyBorder="1" applyAlignment="1">
      <alignment horizontal="center" vertical="center"/>
    </xf>
    <xf numFmtId="182" fontId="5" fillId="0" borderId="3" xfId="1" applyNumberFormat="1" applyFont="1" applyFill="1" applyBorder="1" applyAlignment="1">
      <alignment horizontal="center" vertical="center" wrapText="1"/>
    </xf>
    <xf numFmtId="182" fontId="6" fillId="0" borderId="3" xfId="1" applyNumberFormat="1" applyFont="1" applyFill="1" applyBorder="1" applyAlignment="1">
      <alignment horizontal="center" vertical="center" wrapText="1"/>
    </xf>
    <xf numFmtId="179" fontId="5" fillId="0" borderId="3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>
      <alignment horizontal="center" vertical="center"/>
    </xf>
    <xf numFmtId="179" fontId="5" fillId="0" borderId="3" xfId="47" applyNumberFormat="1" applyFont="1" applyFill="1" applyBorder="1" applyAlignment="1">
      <alignment horizontal="center" vertical="center"/>
    </xf>
    <xf numFmtId="179" fontId="2" fillId="0" borderId="3" xfId="0" applyNumberFormat="1" applyFont="1" applyFill="1" applyBorder="1" applyAlignment="1">
      <alignment horizontal="center" vertical="center"/>
    </xf>
    <xf numFmtId="181" fontId="2" fillId="0" borderId="3" xfId="0" applyNumberFormat="1" applyFont="1" applyFill="1" applyBorder="1" applyAlignment="1">
      <alignment horizontal="center" vertical="center"/>
    </xf>
    <xf numFmtId="179" fontId="2" fillId="0" borderId="3" xfId="47" applyNumberFormat="1" applyFont="1" applyFill="1" applyBorder="1" applyAlignment="1">
      <alignment horizontal="center" vertical="center"/>
    </xf>
    <xf numFmtId="182" fontId="5" fillId="0" borderId="3" xfId="0" applyNumberFormat="1" applyFont="1" applyFill="1" applyBorder="1" applyAlignment="1">
      <alignment horizontal="center" vertical="center"/>
    </xf>
    <xf numFmtId="181" fontId="6" fillId="0" borderId="3" xfId="0" applyNumberFormat="1" applyFont="1" applyFill="1" applyBorder="1" applyAlignment="1">
      <alignment horizontal="center" vertical="center"/>
    </xf>
    <xf numFmtId="179" fontId="2" fillId="0" borderId="7" xfId="0" applyNumberFormat="1" applyFont="1" applyFill="1" applyBorder="1" applyAlignment="1">
      <alignment horizontal="center" vertical="center"/>
    </xf>
    <xf numFmtId="179" fontId="2" fillId="0" borderId="8" xfId="0" applyNumberFormat="1" applyFont="1" applyFill="1" applyBorder="1" applyAlignment="1">
      <alignment horizontal="center" vertical="center"/>
    </xf>
    <xf numFmtId="179" fontId="2" fillId="0" borderId="9" xfId="0" applyNumberFormat="1" applyFont="1" applyFill="1" applyBorder="1" applyAlignment="1">
      <alignment horizontal="center" vertical="center"/>
    </xf>
    <xf numFmtId="179" fontId="2" fillId="0" borderId="10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vertical="center"/>
    </xf>
    <xf numFmtId="182" fontId="5" fillId="0" borderId="3" xfId="47" applyNumberFormat="1" applyFont="1" applyFill="1" applyBorder="1" applyAlignment="1">
      <alignment horizontal="center" vertical="center"/>
    </xf>
    <xf numFmtId="182" fontId="2" fillId="0" borderId="3" xfId="47" applyNumberFormat="1" applyFont="1" applyFill="1" applyBorder="1" applyAlignment="1">
      <alignment horizontal="center" vertical="center"/>
    </xf>
    <xf numFmtId="182" fontId="2" fillId="0" borderId="1" xfId="0" applyNumberFormat="1" applyFont="1" applyFill="1" applyBorder="1" applyAlignment="1">
      <alignment horizontal="center" vertical="center"/>
    </xf>
    <xf numFmtId="182" fontId="2" fillId="0" borderId="5" xfId="0" applyNumberFormat="1" applyFont="1" applyFill="1" applyBorder="1" applyAlignment="1">
      <alignment horizontal="center" vertical="center"/>
    </xf>
    <xf numFmtId="179" fontId="7" fillId="0" borderId="3" xfId="0" applyNumberFormat="1" applyFont="1" applyFill="1" applyBorder="1" applyAlignment="1">
      <alignment horizontal="center" vertical="center"/>
    </xf>
    <xf numFmtId="180" fontId="5" fillId="0" borderId="2" xfId="0" applyNumberFormat="1" applyFont="1" applyFill="1" applyBorder="1" applyAlignment="1">
      <alignment vertical="center"/>
    </xf>
    <xf numFmtId="179" fontId="6" fillId="0" borderId="3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183" fontId="2" fillId="0" borderId="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2" fillId="0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180" fontId="8" fillId="2" borderId="3" xfId="0" applyNumberFormat="1" applyFont="1" applyFill="1" applyBorder="1" applyAlignment="1">
      <alignment horizontal="center" vertical="center"/>
    </xf>
    <xf numFmtId="180" fontId="12" fillId="0" borderId="3" xfId="0" applyNumberFormat="1" applyFont="1" applyFill="1" applyBorder="1" applyAlignment="1">
      <alignment horizontal="center" vertical="center"/>
    </xf>
    <xf numFmtId="183" fontId="8" fillId="2" borderId="3" xfId="0" applyNumberFormat="1" applyFont="1" applyFill="1" applyBorder="1" applyAlignment="1">
      <alignment horizontal="center" vertical="center"/>
    </xf>
    <xf numFmtId="176" fontId="8" fillId="2" borderId="3" xfId="0" applyNumberFormat="1" applyFont="1" applyFill="1" applyBorder="1" applyAlignment="1">
      <alignment horizontal="center" vertical="center"/>
    </xf>
    <xf numFmtId="183" fontId="8" fillId="2" borderId="4" xfId="0" applyNumberFormat="1" applyFont="1" applyFill="1" applyBorder="1" applyAlignment="1">
      <alignment horizontal="center" vertical="center"/>
    </xf>
    <xf numFmtId="180" fontId="12" fillId="0" borderId="4" xfId="0" applyNumberFormat="1" applyFont="1" applyFill="1" applyBorder="1" applyAlignment="1">
      <alignment horizontal="center" vertical="center"/>
    </xf>
    <xf numFmtId="179" fontId="8" fillId="0" borderId="3" xfId="1" applyNumberFormat="1" applyFont="1" applyFill="1" applyBorder="1" applyAlignment="1">
      <alignment horizontal="center" vertical="center" wrapText="1"/>
    </xf>
    <xf numFmtId="180" fontId="8" fillId="0" borderId="3" xfId="3" applyNumberFormat="1" applyFont="1" applyFill="1" applyBorder="1" applyAlignment="1">
      <alignment horizontal="center" vertical="center" wrapText="1"/>
    </xf>
    <xf numFmtId="179" fontId="8" fillId="0" borderId="4" xfId="1" applyNumberFormat="1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" vertical="center"/>
    </xf>
    <xf numFmtId="180" fontId="12" fillId="2" borderId="3" xfId="0" applyNumberFormat="1" applyFont="1" applyFill="1" applyBorder="1" applyAlignment="1">
      <alignment horizontal="center" vertical="center"/>
    </xf>
    <xf numFmtId="183" fontId="12" fillId="2" borderId="3" xfId="0" applyNumberFormat="1" applyFont="1" applyFill="1" applyBorder="1" applyAlignment="1">
      <alignment horizontal="center" vertical="center"/>
    </xf>
    <xf numFmtId="178" fontId="8" fillId="2" borderId="3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</cellXfs>
  <cellStyles count="55">
    <cellStyle name="常规" xfId="0" builtinId="0"/>
    <cellStyle name="常规 4" xfId="1"/>
    <cellStyle name="常规 19" xfId="2"/>
    <cellStyle name="常规 10 10 2 2 2 3" xfId="3"/>
    <cellStyle name="常规 21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常规 6 2 2 3_总表  _1 2" xfId="31"/>
    <cellStyle name="20% - 强调文字颜色 2" xfId="32" builtinId="34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60% - 强调文字颜色 3" xfId="41" builtinId="40"/>
    <cellStyle name="注释" xfId="42" builtinId="10"/>
    <cellStyle name="20% - 强调文字颜色 6" xfId="43" builtinId="50"/>
    <cellStyle name="强调文字颜色 5" xfId="44" builtinId="45"/>
    <cellStyle name="40% - 强调文字颜色 6" xfId="45" builtinId="51"/>
    <cellStyle name="超链接" xfId="46" builtinId="8"/>
    <cellStyle name="常规 9 11" xfId="47"/>
    <cellStyle name="千位分隔[0]" xfId="48" builtinId="6"/>
    <cellStyle name="标题 2" xfId="49" builtinId="17"/>
    <cellStyle name="40% - 强调文字颜色 5" xfId="50" builtinId="47"/>
    <cellStyle name="标题 3" xfId="51" builtinId="18"/>
    <cellStyle name="强调文字颜色 6" xfId="52" builtinId="49"/>
    <cellStyle name="40% - 强调文字颜色 1" xfId="53" builtinId="31"/>
    <cellStyle name="链接单元格" xfId="54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60"/>
  <sheetViews>
    <sheetView tabSelected="1" zoomScale="175" zoomScaleNormal="175" workbookViewId="0">
      <pane xSplit="1" ySplit="1" topLeftCell="B2" activePane="bottomRight" state="frozenSplit"/>
      <selection/>
      <selection pane="topRight"/>
      <selection pane="bottomLeft"/>
      <selection pane="bottomRight" activeCell="A8" sqref="A8:A33"/>
    </sheetView>
  </sheetViews>
  <sheetFormatPr defaultColWidth="9" defaultRowHeight="12.5"/>
  <cols>
    <col min="3" max="3" width="16.9090909090909" customWidth="1"/>
    <col min="4" max="4" width="33.0454545454545" style="87" customWidth="1"/>
    <col min="5" max="5" width="26.3636363636364" style="88" customWidth="1"/>
    <col min="6" max="6" width="15.1818181818182" customWidth="1"/>
    <col min="7" max="7" width="23" customWidth="1"/>
    <col min="8" max="8" width="15.1818181818182" customWidth="1"/>
    <col min="9" max="9" width="23" customWidth="1"/>
    <col min="10" max="10" width="15.1818181818182" customWidth="1"/>
    <col min="11" max="11" width="21.3909090909091" style="87" customWidth="1"/>
    <col min="12" max="12" width="28.6363636363636" customWidth="1"/>
    <col min="13" max="13" width="16.6818181818182" customWidth="1"/>
    <col min="14" max="14" width="25.2727272727273" customWidth="1"/>
    <col min="15" max="15" width="17.3636363636364" customWidth="1"/>
    <col min="16" max="16" width="24.8" customWidth="1"/>
    <col min="17" max="17" width="15.6090909090909" customWidth="1"/>
    <col min="18" max="18" width="19.6363636363636" style="87" customWidth="1"/>
    <col min="19" max="19" width="29.8181818181818" customWidth="1"/>
    <col min="20" max="20" width="18.5454545454545" customWidth="1"/>
    <col min="21" max="21" width="26.3636363636364" customWidth="1"/>
    <col min="22" max="22" width="18.5454545454545" customWidth="1"/>
    <col min="23" max="23" width="26.3636363636364" customWidth="1"/>
    <col min="24" max="24" width="18.5454545454545" customWidth="1"/>
    <col min="25" max="25" width="16.2727272727273" style="87" customWidth="1"/>
    <col min="26" max="28" width="15.1818181818182" customWidth="1"/>
    <col min="29" max="29" width="11.7272727272727"/>
    <col min="32" max="32" width="45.0272727272727" customWidth="1"/>
  </cols>
  <sheetData>
    <row r="1" ht="53" customHeight="1" spans="1:39">
      <c r="A1" s="89" t="s">
        <v>0</v>
      </c>
      <c r="B1" s="89" t="s">
        <v>1</v>
      </c>
      <c r="C1" s="89" t="s">
        <v>2</v>
      </c>
      <c r="D1" s="90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89" t="s">
        <v>9</v>
      </c>
      <c r="K1" s="90" t="s">
        <v>10</v>
      </c>
      <c r="L1" s="89" t="s">
        <v>11</v>
      </c>
      <c r="M1" s="89" t="s">
        <v>12</v>
      </c>
      <c r="N1" s="89" t="s">
        <v>13</v>
      </c>
      <c r="O1" s="89" t="s">
        <v>14</v>
      </c>
      <c r="P1" s="89" t="s">
        <v>15</v>
      </c>
      <c r="Q1" s="89" t="s">
        <v>16</v>
      </c>
      <c r="R1" s="90" t="s">
        <v>17</v>
      </c>
      <c r="S1" s="104" t="s">
        <v>18</v>
      </c>
      <c r="T1" s="89" t="s">
        <v>19</v>
      </c>
      <c r="U1" s="104" t="s">
        <v>20</v>
      </c>
      <c r="V1" s="89" t="s">
        <v>21</v>
      </c>
      <c r="W1" s="104" t="s">
        <v>22</v>
      </c>
      <c r="X1" s="89" t="s">
        <v>23</v>
      </c>
      <c r="Y1" s="90" t="s">
        <v>24</v>
      </c>
      <c r="Z1" s="89" t="s">
        <v>25</v>
      </c>
      <c r="AA1" s="89" t="s">
        <v>26</v>
      </c>
      <c r="AB1" s="89" t="s">
        <v>27</v>
      </c>
      <c r="AC1" t="s">
        <v>28</v>
      </c>
      <c r="AD1" t="s">
        <v>29</v>
      </c>
      <c r="AE1" t="s">
        <v>30</v>
      </c>
      <c r="AF1" s="109" t="s">
        <v>31</v>
      </c>
      <c r="AG1" s="89"/>
      <c r="AH1" s="89"/>
      <c r="AI1" s="89"/>
      <c r="AJ1" s="89"/>
      <c r="AK1" s="89"/>
      <c r="AL1" s="89"/>
      <c r="AM1" s="89"/>
    </row>
    <row r="2" spans="1:39">
      <c r="A2" s="89" t="s">
        <v>32</v>
      </c>
      <c r="B2" s="89">
        <v>10001</v>
      </c>
      <c r="C2" s="91" t="s">
        <v>33</v>
      </c>
      <c r="D2" s="92">
        <v>38960.18</v>
      </c>
      <c r="E2" s="101">
        <v>22.6041151676158</v>
      </c>
      <c r="F2">
        <f>D2*E2/100</f>
        <v>8806.60395671042</v>
      </c>
      <c r="G2" s="101">
        <v>2.19185432924274</v>
      </c>
      <c r="H2">
        <f>D2*G2</f>
        <v>85395.0392010764</v>
      </c>
      <c r="I2" s="101">
        <v>140.355867386371</v>
      </c>
      <c r="J2">
        <f>D2*I2</f>
        <v>5468289.85742914</v>
      </c>
      <c r="K2" s="87">
        <v>98261.76</v>
      </c>
      <c r="L2" s="101">
        <v>22.6041151676158</v>
      </c>
      <c r="M2" s="89">
        <f>K2*L2/100</f>
        <v>22211.2013961262</v>
      </c>
      <c r="N2" s="101">
        <v>140.355867386371</v>
      </c>
      <c r="O2" s="89">
        <f>K2*N2</f>
        <v>13791614.5557114</v>
      </c>
      <c r="P2" s="101">
        <v>2.19185432924274</v>
      </c>
      <c r="Q2" s="89">
        <f>K2*P2</f>
        <v>215375.464055011</v>
      </c>
      <c r="R2" s="105">
        <v>34739.56</v>
      </c>
      <c r="S2" s="101">
        <v>22.6041151676158</v>
      </c>
      <c r="T2" s="89">
        <f>R2*S2/100</f>
        <v>7852.57015112299</v>
      </c>
      <c r="U2" s="101">
        <v>140.355867386371</v>
      </c>
      <c r="V2" s="89">
        <f>R2*U2</f>
        <v>4875901.07642088</v>
      </c>
      <c r="W2" s="101">
        <v>2.19185432924274</v>
      </c>
      <c r="X2" s="89">
        <f>R2*W2</f>
        <v>76144.0549819879</v>
      </c>
      <c r="Y2" s="90">
        <f>D2+K2-R2</f>
        <v>102482.38</v>
      </c>
      <c r="Z2" s="89">
        <f>Y2*S2/100</f>
        <v>23165.2352017137</v>
      </c>
      <c r="AA2" s="89">
        <f>Y2*U2</f>
        <v>14384003.3367197</v>
      </c>
      <c r="AB2" s="89">
        <f>Y2*W2</f>
        <v>224626.4482741</v>
      </c>
      <c r="AC2" s="89">
        <f>D18/((SUM(Z2:Z7)+SUM(F8:F33)-SUM(T8:T33)-(Z10+Z28)))*100</f>
        <v>1.27017099012541</v>
      </c>
      <c r="AD2" s="89">
        <v>95</v>
      </c>
      <c r="AE2" s="89">
        <v>90</v>
      </c>
      <c r="AF2" s="89">
        <f>D18/((SUM(Z2:Z7)+SUM(F8:F33)-SUM(T8:T33)-(Z10+Z28)))*100</f>
        <v>1.27017099012541</v>
      </c>
      <c r="AG2" s="89"/>
      <c r="AH2" s="89"/>
      <c r="AI2" s="89"/>
      <c r="AJ2" s="89"/>
      <c r="AK2" s="89"/>
      <c r="AL2" s="89"/>
      <c r="AM2" s="89"/>
    </row>
    <row r="3" spans="1:39">
      <c r="A3" s="89" t="s">
        <v>32</v>
      </c>
      <c r="B3" s="89">
        <v>10002</v>
      </c>
      <c r="C3" s="91" t="s">
        <v>34</v>
      </c>
      <c r="D3" s="92">
        <v>187.8</v>
      </c>
      <c r="E3" s="101">
        <v>60.3967678662801</v>
      </c>
      <c r="F3">
        <f t="shared" ref="F3:F33" si="0">D3*E3/100</f>
        <v>113.425130052874</v>
      </c>
      <c r="G3" s="101">
        <v>0.4583830803343</v>
      </c>
      <c r="H3">
        <f t="shared" ref="H3:H33" si="1">D3*G3</f>
        <v>86.0843424867815</v>
      </c>
      <c r="I3" s="101">
        <v>140.734265734266</v>
      </c>
      <c r="J3">
        <f t="shared" ref="J3:J8" si="2">D3*I3</f>
        <v>26429.8951048952</v>
      </c>
      <c r="K3" s="87">
        <v>0</v>
      </c>
      <c r="L3" s="101">
        <v>60.3967678662801</v>
      </c>
      <c r="M3" s="89">
        <f t="shared" ref="M3:M33" si="3">K3*L3/100</f>
        <v>0</v>
      </c>
      <c r="N3" s="101">
        <v>140.734265734266</v>
      </c>
      <c r="O3" s="89">
        <f t="shared" ref="O3:O33" si="4">K3*N3</f>
        <v>0</v>
      </c>
      <c r="P3" s="101">
        <v>0.4583830803343</v>
      </c>
      <c r="Q3" s="89">
        <f t="shared" ref="Q3:Q33" si="5">K3*P3</f>
        <v>0</v>
      </c>
      <c r="R3" s="106">
        <v>187.8</v>
      </c>
      <c r="S3" s="101">
        <v>60.3967678662801</v>
      </c>
      <c r="T3" s="89">
        <f t="shared" ref="T3:T33" si="6">R3*S3/100</f>
        <v>113.425130052874</v>
      </c>
      <c r="U3" s="101">
        <v>140.734265734266</v>
      </c>
      <c r="V3" s="89">
        <f t="shared" ref="V3:V33" si="7">R3*U3</f>
        <v>26429.8951048952</v>
      </c>
      <c r="W3" s="101">
        <v>0.4583830803343</v>
      </c>
      <c r="X3" s="89">
        <f t="shared" ref="X3:X33" si="8">R3*W3</f>
        <v>86.0843424867815</v>
      </c>
      <c r="Y3" s="90">
        <f t="shared" ref="Y3:Y33" si="9">D3+K3-R3</f>
        <v>0</v>
      </c>
      <c r="Z3" s="89">
        <f t="shared" ref="Z3:Z24" si="10">Y3*S3/100</f>
        <v>0</v>
      </c>
      <c r="AA3" s="89">
        <f t="shared" ref="AA3:AA33" si="11">Y3*U3</f>
        <v>0</v>
      </c>
      <c r="AB3" s="89">
        <f t="shared" ref="AB3:AB33" si="12">Y3*W3</f>
        <v>0</v>
      </c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</row>
    <row r="4" spans="1:39">
      <c r="A4" s="89" t="s">
        <v>32</v>
      </c>
      <c r="B4" s="89">
        <v>10035</v>
      </c>
      <c r="C4" s="91" t="s">
        <v>35</v>
      </c>
      <c r="D4" s="92">
        <v>4.04</v>
      </c>
      <c r="E4" s="101">
        <v>78.960396039604</v>
      </c>
      <c r="F4">
        <f t="shared" si="0"/>
        <v>3.19</v>
      </c>
      <c r="G4" s="101"/>
      <c r="H4">
        <f t="shared" si="1"/>
        <v>0</v>
      </c>
      <c r="I4" s="101">
        <v>6948.0198019802</v>
      </c>
      <c r="J4">
        <f t="shared" si="2"/>
        <v>28070</v>
      </c>
      <c r="K4" s="87">
        <v>0</v>
      </c>
      <c r="L4" s="101">
        <v>78.960396039604</v>
      </c>
      <c r="M4" s="89">
        <f t="shared" si="3"/>
        <v>0</v>
      </c>
      <c r="N4" s="101">
        <v>6948.0198019802</v>
      </c>
      <c r="O4" s="89">
        <f t="shared" si="4"/>
        <v>0</v>
      </c>
      <c r="P4" s="101"/>
      <c r="Q4" s="89">
        <f t="shared" si="5"/>
        <v>0</v>
      </c>
      <c r="R4" s="105">
        <v>0</v>
      </c>
      <c r="S4" s="101">
        <v>78.960396039604</v>
      </c>
      <c r="T4" s="89">
        <f t="shared" si="6"/>
        <v>0</v>
      </c>
      <c r="U4" s="101">
        <v>6948.0198019802</v>
      </c>
      <c r="V4" s="89">
        <f t="shared" si="7"/>
        <v>0</v>
      </c>
      <c r="W4" s="101"/>
      <c r="X4" s="89">
        <f t="shared" si="8"/>
        <v>0</v>
      </c>
      <c r="Y4" s="90">
        <f t="shared" si="9"/>
        <v>4.04</v>
      </c>
      <c r="Z4" s="89">
        <f t="shared" si="10"/>
        <v>3.19</v>
      </c>
      <c r="AA4" s="89">
        <f t="shared" si="11"/>
        <v>28070</v>
      </c>
      <c r="AB4" s="89">
        <f t="shared" si="12"/>
        <v>0</v>
      </c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</row>
    <row r="5" spans="1:39">
      <c r="A5" s="89" t="s">
        <v>32</v>
      </c>
      <c r="B5" s="89">
        <v>10036</v>
      </c>
      <c r="C5" s="91" t="s">
        <v>36</v>
      </c>
      <c r="D5" s="93"/>
      <c r="E5" s="101"/>
      <c r="F5">
        <f t="shared" si="0"/>
        <v>0</v>
      </c>
      <c r="G5" s="101"/>
      <c r="H5">
        <f t="shared" si="1"/>
        <v>0</v>
      </c>
      <c r="I5" s="101"/>
      <c r="J5">
        <f t="shared" si="2"/>
        <v>0</v>
      </c>
      <c r="K5" s="87">
        <v>125.66</v>
      </c>
      <c r="L5" s="101"/>
      <c r="M5" s="89">
        <f t="shared" si="3"/>
        <v>0</v>
      </c>
      <c r="N5" s="101"/>
      <c r="O5" s="89">
        <f t="shared" si="4"/>
        <v>0</v>
      </c>
      <c r="P5" s="101"/>
      <c r="Q5" s="89">
        <f t="shared" si="5"/>
        <v>0</v>
      </c>
      <c r="R5" s="105">
        <v>125.66</v>
      </c>
      <c r="S5" s="101"/>
      <c r="T5" s="89">
        <f t="shared" si="6"/>
        <v>0</v>
      </c>
      <c r="U5" s="101"/>
      <c r="V5" s="89">
        <f t="shared" si="7"/>
        <v>0</v>
      </c>
      <c r="W5" s="101"/>
      <c r="X5" s="89">
        <f t="shared" si="8"/>
        <v>0</v>
      </c>
      <c r="Y5" s="90">
        <f t="shared" si="9"/>
        <v>0</v>
      </c>
      <c r="Z5" s="89">
        <f t="shared" si="10"/>
        <v>0</v>
      </c>
      <c r="AA5" s="89">
        <f t="shared" si="11"/>
        <v>0</v>
      </c>
      <c r="AB5" s="89">
        <f t="shared" si="12"/>
        <v>0</v>
      </c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</row>
    <row r="6" spans="1:39">
      <c r="A6" s="89" t="s">
        <v>32</v>
      </c>
      <c r="B6" s="89">
        <v>10037</v>
      </c>
      <c r="C6" s="91" t="s">
        <v>37</v>
      </c>
      <c r="D6" s="93">
        <v>121.74</v>
      </c>
      <c r="E6" s="101">
        <v>0.909976954537588</v>
      </c>
      <c r="F6">
        <f t="shared" si="0"/>
        <v>1.10780594445406</v>
      </c>
      <c r="G6" s="101">
        <v>0.628512611242178</v>
      </c>
      <c r="H6">
        <f t="shared" si="1"/>
        <v>76.5151252926228</v>
      </c>
      <c r="I6" s="101">
        <v>60.4009728282157</v>
      </c>
      <c r="J6">
        <f t="shared" si="2"/>
        <v>7353.21443210698</v>
      </c>
      <c r="K6" s="87">
        <v>0</v>
      </c>
      <c r="L6" s="101">
        <v>0.909976954537588</v>
      </c>
      <c r="M6" s="89">
        <f t="shared" si="3"/>
        <v>0</v>
      </c>
      <c r="N6" s="101">
        <v>60.4009728282157</v>
      </c>
      <c r="O6" s="89">
        <f t="shared" si="4"/>
        <v>0</v>
      </c>
      <c r="P6" s="101">
        <v>0.628512611242178</v>
      </c>
      <c r="Q6" s="89">
        <f t="shared" si="5"/>
        <v>0</v>
      </c>
      <c r="R6" s="105">
        <v>0</v>
      </c>
      <c r="S6" s="101">
        <v>0.909976954537588</v>
      </c>
      <c r="T6" s="89">
        <f t="shared" si="6"/>
        <v>0</v>
      </c>
      <c r="U6" s="101">
        <v>60.4009728282157</v>
      </c>
      <c r="V6" s="89">
        <f t="shared" si="7"/>
        <v>0</v>
      </c>
      <c r="W6" s="101">
        <v>0.628512611242178</v>
      </c>
      <c r="X6" s="89">
        <f t="shared" si="8"/>
        <v>0</v>
      </c>
      <c r="Y6" s="90">
        <f t="shared" si="9"/>
        <v>121.74</v>
      </c>
      <c r="Z6" s="89">
        <f t="shared" si="10"/>
        <v>1.10780594445406</v>
      </c>
      <c r="AA6" s="89">
        <f t="shared" si="11"/>
        <v>7353.21443210698</v>
      </c>
      <c r="AB6" s="89">
        <f t="shared" si="12"/>
        <v>76.5151252926228</v>
      </c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</row>
    <row r="7" customFormat="1" spans="1:39">
      <c r="A7" s="89" t="s">
        <v>32</v>
      </c>
      <c r="B7" s="89">
        <v>10039</v>
      </c>
      <c r="C7" s="91" t="s">
        <v>38</v>
      </c>
      <c r="D7" s="94">
        <v>39.18</v>
      </c>
      <c r="E7" s="101">
        <v>99.02</v>
      </c>
      <c r="F7">
        <f t="shared" si="0"/>
        <v>38.796036</v>
      </c>
      <c r="G7" s="101"/>
      <c r="H7">
        <f t="shared" si="1"/>
        <v>0</v>
      </c>
      <c r="I7" s="101"/>
      <c r="J7">
        <f t="shared" si="2"/>
        <v>0</v>
      </c>
      <c r="K7" s="87">
        <v>3.34</v>
      </c>
      <c r="L7" s="101">
        <v>99.02</v>
      </c>
      <c r="M7" s="89">
        <f t="shared" si="3"/>
        <v>3.307268</v>
      </c>
      <c r="N7" s="101"/>
      <c r="O7" s="89">
        <f t="shared" si="4"/>
        <v>0</v>
      </c>
      <c r="P7" s="101"/>
      <c r="Q7" s="89">
        <f t="shared" si="5"/>
        <v>0</v>
      </c>
      <c r="R7" s="105">
        <v>20.16</v>
      </c>
      <c r="S7" s="101">
        <v>99.02</v>
      </c>
      <c r="T7" s="89">
        <f t="shared" si="6"/>
        <v>19.962432</v>
      </c>
      <c r="U7" s="101"/>
      <c r="V7" s="89">
        <f t="shared" si="7"/>
        <v>0</v>
      </c>
      <c r="W7" s="101"/>
      <c r="X7" s="89">
        <f t="shared" si="8"/>
        <v>0</v>
      </c>
      <c r="Y7" s="90">
        <f t="shared" si="9"/>
        <v>22.36</v>
      </c>
      <c r="Z7" s="89">
        <f t="shared" si="10"/>
        <v>22.140872</v>
      </c>
      <c r="AA7" s="89">
        <f t="shared" si="11"/>
        <v>0</v>
      </c>
      <c r="AB7" s="89">
        <f t="shared" si="12"/>
        <v>0</v>
      </c>
      <c r="AD7" s="89"/>
      <c r="AE7" s="89"/>
      <c r="AF7" s="89"/>
      <c r="AG7" s="89"/>
      <c r="AH7" s="89"/>
      <c r="AI7" s="89"/>
      <c r="AJ7" s="89"/>
      <c r="AK7" s="89"/>
      <c r="AL7" s="89"/>
      <c r="AM7" s="89"/>
    </row>
    <row r="8" spans="1:39">
      <c r="A8" s="89" t="s">
        <v>39</v>
      </c>
      <c r="B8" s="89">
        <v>10041</v>
      </c>
      <c r="C8" s="91" t="s">
        <v>40</v>
      </c>
      <c r="D8" s="95">
        <v>580</v>
      </c>
      <c r="E8" s="101">
        <v>24.2</v>
      </c>
      <c r="F8">
        <f t="shared" si="0"/>
        <v>140.36</v>
      </c>
      <c r="G8" s="101">
        <v>0.2</v>
      </c>
      <c r="H8">
        <f t="shared" si="1"/>
        <v>116</v>
      </c>
      <c r="I8" s="101">
        <v>41.2</v>
      </c>
      <c r="J8">
        <f t="shared" si="2"/>
        <v>23896</v>
      </c>
      <c r="K8" s="87">
        <v>5022.1</v>
      </c>
      <c r="L8" s="101">
        <v>24.2</v>
      </c>
      <c r="M8" s="89">
        <f t="shared" si="3"/>
        <v>1215.3482</v>
      </c>
      <c r="N8" s="101">
        <v>41.2</v>
      </c>
      <c r="O8" s="89">
        <f t="shared" si="4"/>
        <v>206910.52</v>
      </c>
      <c r="P8" s="101">
        <v>0.2</v>
      </c>
      <c r="Q8" s="89">
        <f t="shared" si="5"/>
        <v>1004.42</v>
      </c>
      <c r="R8" s="105">
        <v>706.79</v>
      </c>
      <c r="S8" s="101">
        <v>24.2</v>
      </c>
      <c r="T8" s="89">
        <f t="shared" si="6"/>
        <v>171.04318</v>
      </c>
      <c r="U8" s="101">
        <v>41.2</v>
      </c>
      <c r="V8" s="89">
        <f t="shared" si="7"/>
        <v>29119.748</v>
      </c>
      <c r="W8" s="101">
        <v>0.2</v>
      </c>
      <c r="X8" s="89">
        <f t="shared" si="8"/>
        <v>141.358</v>
      </c>
      <c r="Y8" s="90">
        <f t="shared" si="9"/>
        <v>4895.31</v>
      </c>
      <c r="Z8" s="89">
        <f t="shared" si="10"/>
        <v>1184.66502</v>
      </c>
      <c r="AA8" s="89">
        <f t="shared" si="11"/>
        <v>201686.772</v>
      </c>
      <c r="AB8" s="89">
        <f t="shared" si="12"/>
        <v>979.062</v>
      </c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</row>
    <row r="9" spans="1:39">
      <c r="A9" s="89" t="s">
        <v>39</v>
      </c>
      <c r="B9" s="89">
        <v>10043</v>
      </c>
      <c r="C9" s="96" t="s">
        <v>41</v>
      </c>
      <c r="D9" s="97">
        <v>376.2</v>
      </c>
      <c r="E9" s="102">
        <v>73.62</v>
      </c>
      <c r="F9">
        <f t="shared" si="0"/>
        <v>276.95844</v>
      </c>
      <c r="G9" s="102">
        <v>8.97</v>
      </c>
      <c r="H9">
        <f t="shared" si="1"/>
        <v>3374.514</v>
      </c>
      <c r="I9" s="102">
        <v>237.5</v>
      </c>
      <c r="J9">
        <f t="shared" ref="J9:J33" si="13">D9*I9</f>
        <v>89347.5</v>
      </c>
      <c r="K9" s="87">
        <v>39.6</v>
      </c>
      <c r="L9" s="102">
        <v>73.62</v>
      </c>
      <c r="M9" s="89">
        <f t="shared" si="3"/>
        <v>29.15352</v>
      </c>
      <c r="N9" s="102">
        <v>237.5</v>
      </c>
      <c r="O9" s="89">
        <f t="shared" si="4"/>
        <v>9405</v>
      </c>
      <c r="P9" s="102">
        <v>8.97</v>
      </c>
      <c r="Q9" s="89">
        <f t="shared" si="5"/>
        <v>355.212</v>
      </c>
      <c r="R9" s="105">
        <v>415.8</v>
      </c>
      <c r="S9" s="102">
        <v>73.62</v>
      </c>
      <c r="T9" s="89">
        <f t="shared" si="6"/>
        <v>306.11196</v>
      </c>
      <c r="U9" s="102">
        <v>237.5</v>
      </c>
      <c r="V9" s="89">
        <f t="shared" si="7"/>
        <v>98752.5</v>
      </c>
      <c r="W9" s="102">
        <v>8.97</v>
      </c>
      <c r="X9" s="89">
        <f t="shared" si="8"/>
        <v>3729.726</v>
      </c>
      <c r="Y9" s="90">
        <f t="shared" si="9"/>
        <v>0</v>
      </c>
      <c r="Z9" s="89">
        <f t="shared" si="10"/>
        <v>0</v>
      </c>
      <c r="AA9" s="89">
        <f t="shared" si="11"/>
        <v>0</v>
      </c>
      <c r="AB9" s="89">
        <f t="shared" si="12"/>
        <v>0</v>
      </c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</row>
    <row r="10" spans="1:39">
      <c r="A10" s="89" t="s">
        <v>39</v>
      </c>
      <c r="B10" s="89">
        <v>10045</v>
      </c>
      <c r="C10" s="96" t="s">
        <v>42</v>
      </c>
      <c r="D10" s="97">
        <v>215.27</v>
      </c>
      <c r="E10" s="102">
        <v>1.89</v>
      </c>
      <c r="F10">
        <f t="shared" si="0"/>
        <v>4.068603</v>
      </c>
      <c r="G10" s="102">
        <v>0.06</v>
      </c>
      <c r="H10">
        <f t="shared" si="1"/>
        <v>12.9162</v>
      </c>
      <c r="I10" s="102">
        <v>5.6</v>
      </c>
      <c r="J10">
        <f t="shared" si="13"/>
        <v>1205.512</v>
      </c>
      <c r="K10" s="90">
        <v>0</v>
      </c>
      <c r="L10" s="102">
        <v>1.89</v>
      </c>
      <c r="M10" s="89">
        <f t="shared" si="3"/>
        <v>0</v>
      </c>
      <c r="N10" s="102">
        <v>5.6</v>
      </c>
      <c r="O10" s="89">
        <f t="shared" si="4"/>
        <v>0</v>
      </c>
      <c r="P10" s="102">
        <v>0.06</v>
      </c>
      <c r="Q10" s="89">
        <f t="shared" si="5"/>
        <v>0</v>
      </c>
      <c r="R10" s="105">
        <v>209</v>
      </c>
      <c r="S10" s="102">
        <v>1.89</v>
      </c>
      <c r="T10" s="89">
        <f t="shared" si="6"/>
        <v>3.9501</v>
      </c>
      <c r="U10" s="102">
        <v>5.6</v>
      </c>
      <c r="V10" s="89">
        <f t="shared" si="7"/>
        <v>1170.4</v>
      </c>
      <c r="W10" s="102">
        <v>0.06</v>
      </c>
      <c r="X10" s="89">
        <f t="shared" si="8"/>
        <v>12.54</v>
      </c>
      <c r="Y10" s="90">
        <f t="shared" si="9"/>
        <v>6.27000000000001</v>
      </c>
      <c r="Z10" s="89">
        <f t="shared" si="10"/>
        <v>0.118503</v>
      </c>
      <c r="AA10" s="89">
        <f t="shared" si="11"/>
        <v>35.1120000000001</v>
      </c>
      <c r="AB10" s="89">
        <f t="shared" si="12"/>
        <v>0.376200000000001</v>
      </c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</row>
    <row r="11" spans="1:39">
      <c r="A11" s="89" t="s">
        <v>39</v>
      </c>
      <c r="B11" s="89">
        <v>10047</v>
      </c>
      <c r="C11" s="96" t="s">
        <v>43</v>
      </c>
      <c r="D11" s="98">
        <v>237</v>
      </c>
      <c r="E11" s="102">
        <v>12.71</v>
      </c>
      <c r="F11">
        <f t="shared" si="0"/>
        <v>30.1227</v>
      </c>
      <c r="G11" s="102">
        <v>1.15</v>
      </c>
      <c r="H11">
        <f t="shared" si="1"/>
        <v>272.55</v>
      </c>
      <c r="I11" s="102">
        <v>130.6</v>
      </c>
      <c r="J11">
        <f t="shared" si="13"/>
        <v>30952.2</v>
      </c>
      <c r="K11" s="90">
        <v>721.29</v>
      </c>
      <c r="L11" s="102">
        <v>12.71</v>
      </c>
      <c r="M11" s="89">
        <f t="shared" si="3"/>
        <v>91.675959</v>
      </c>
      <c r="N11" s="102">
        <v>130.6</v>
      </c>
      <c r="O11" s="89">
        <f t="shared" si="4"/>
        <v>94200.474</v>
      </c>
      <c r="P11" s="102">
        <v>1.15</v>
      </c>
      <c r="Q11" s="89">
        <f t="shared" si="5"/>
        <v>829.4835</v>
      </c>
      <c r="R11" s="105">
        <v>33.3</v>
      </c>
      <c r="S11" s="102">
        <v>12.71</v>
      </c>
      <c r="T11" s="89">
        <f t="shared" si="6"/>
        <v>4.23243</v>
      </c>
      <c r="U11" s="102">
        <v>130.6</v>
      </c>
      <c r="V11" s="89">
        <f t="shared" si="7"/>
        <v>4348.98</v>
      </c>
      <c r="W11" s="102">
        <v>1.15</v>
      </c>
      <c r="X11" s="89">
        <f t="shared" si="8"/>
        <v>38.295</v>
      </c>
      <c r="Y11" s="90">
        <f t="shared" si="9"/>
        <v>924.99</v>
      </c>
      <c r="Z11" s="89">
        <f t="shared" si="10"/>
        <v>117.566229</v>
      </c>
      <c r="AA11" s="89">
        <f t="shared" si="11"/>
        <v>120803.694</v>
      </c>
      <c r="AB11" s="89">
        <f t="shared" si="12"/>
        <v>1063.7385</v>
      </c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</row>
    <row r="12" spans="1:39">
      <c r="A12" s="89" t="s">
        <v>39</v>
      </c>
      <c r="B12" s="89">
        <v>10049</v>
      </c>
      <c r="C12" s="96" t="s">
        <v>44</v>
      </c>
      <c r="D12" s="95">
        <v>438.54</v>
      </c>
      <c r="E12" s="102">
        <v>99.01</v>
      </c>
      <c r="F12">
        <f t="shared" si="0"/>
        <v>434.198454</v>
      </c>
      <c r="G12" s="102">
        <v>12.02</v>
      </c>
      <c r="H12">
        <f t="shared" si="1"/>
        <v>5271.2508</v>
      </c>
      <c r="I12" s="102">
        <v>315</v>
      </c>
      <c r="J12">
        <f t="shared" si="13"/>
        <v>138140.1</v>
      </c>
      <c r="K12" s="90">
        <v>99.41</v>
      </c>
      <c r="L12" s="102">
        <v>99.01</v>
      </c>
      <c r="M12" s="89">
        <f t="shared" si="3"/>
        <v>98.425841</v>
      </c>
      <c r="N12" s="102">
        <v>315</v>
      </c>
      <c r="O12" s="89">
        <f t="shared" si="4"/>
        <v>31314.15</v>
      </c>
      <c r="P12" s="102">
        <v>12.02</v>
      </c>
      <c r="Q12" s="89">
        <f t="shared" si="5"/>
        <v>1194.9082</v>
      </c>
      <c r="R12" s="105">
        <v>537.95</v>
      </c>
      <c r="S12" s="102">
        <v>99.01</v>
      </c>
      <c r="T12" s="89">
        <f t="shared" si="6"/>
        <v>532.624295</v>
      </c>
      <c r="U12" s="102">
        <v>315</v>
      </c>
      <c r="V12" s="89">
        <f t="shared" si="7"/>
        <v>169454.25</v>
      </c>
      <c r="W12" s="102">
        <v>12.02</v>
      </c>
      <c r="X12" s="89">
        <f t="shared" si="8"/>
        <v>6466.159</v>
      </c>
      <c r="Y12" s="90">
        <f t="shared" si="9"/>
        <v>0</v>
      </c>
      <c r="Z12" s="89">
        <f t="shared" si="10"/>
        <v>0</v>
      </c>
      <c r="AA12" s="89">
        <f t="shared" si="11"/>
        <v>0</v>
      </c>
      <c r="AB12" s="89">
        <f t="shared" si="12"/>
        <v>0</v>
      </c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</row>
    <row r="13" spans="1:39">
      <c r="A13" s="89" t="s">
        <v>39</v>
      </c>
      <c r="B13" s="89">
        <v>10051</v>
      </c>
      <c r="C13" s="96" t="s">
        <v>45</v>
      </c>
      <c r="D13" s="95">
        <v>161.13</v>
      </c>
      <c r="E13" s="102">
        <v>30.51</v>
      </c>
      <c r="F13">
        <f t="shared" si="0"/>
        <v>49.160763</v>
      </c>
      <c r="G13" s="102">
        <v>0.15</v>
      </c>
      <c r="H13">
        <f t="shared" si="1"/>
        <v>24.1695</v>
      </c>
      <c r="I13" s="102">
        <v>13.9</v>
      </c>
      <c r="J13">
        <f t="shared" si="13"/>
        <v>2239.707</v>
      </c>
      <c r="K13" s="90">
        <v>0</v>
      </c>
      <c r="L13" s="102">
        <v>30.51</v>
      </c>
      <c r="M13" s="89">
        <f t="shared" si="3"/>
        <v>0</v>
      </c>
      <c r="N13" s="102">
        <v>13.9</v>
      </c>
      <c r="O13" s="89">
        <f t="shared" si="4"/>
        <v>0</v>
      </c>
      <c r="P13" s="102">
        <v>0.15</v>
      </c>
      <c r="Q13" s="89">
        <f t="shared" si="5"/>
        <v>0</v>
      </c>
      <c r="R13" s="105">
        <v>136.06</v>
      </c>
      <c r="S13" s="102">
        <v>30.51</v>
      </c>
      <c r="T13" s="89">
        <f t="shared" si="6"/>
        <v>41.511906</v>
      </c>
      <c r="U13" s="102">
        <v>13.9</v>
      </c>
      <c r="V13" s="89">
        <f t="shared" si="7"/>
        <v>1891.234</v>
      </c>
      <c r="W13" s="102">
        <v>0.15</v>
      </c>
      <c r="X13" s="89">
        <f t="shared" si="8"/>
        <v>20.409</v>
      </c>
      <c r="Y13" s="90">
        <f t="shared" si="9"/>
        <v>25.07</v>
      </c>
      <c r="Z13" s="89">
        <f t="shared" si="10"/>
        <v>7.648857</v>
      </c>
      <c r="AA13" s="89">
        <f t="shared" si="11"/>
        <v>348.473</v>
      </c>
      <c r="AB13" s="89">
        <f t="shared" si="12"/>
        <v>3.7605</v>
      </c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</row>
    <row r="14" spans="1:39">
      <c r="A14" s="89" t="s">
        <v>39</v>
      </c>
      <c r="B14" s="89">
        <v>10053</v>
      </c>
      <c r="C14" s="96" t="s">
        <v>46</v>
      </c>
      <c r="D14" s="97">
        <v>312.5</v>
      </c>
      <c r="E14" s="102">
        <v>30.51</v>
      </c>
      <c r="F14">
        <f t="shared" si="0"/>
        <v>95.34375</v>
      </c>
      <c r="G14" s="102">
        <v>0.15</v>
      </c>
      <c r="H14">
        <f t="shared" si="1"/>
        <v>46.875</v>
      </c>
      <c r="I14" s="102">
        <v>13.9</v>
      </c>
      <c r="J14">
        <f t="shared" si="13"/>
        <v>4343.75</v>
      </c>
      <c r="K14" s="90">
        <v>3399.43</v>
      </c>
      <c r="L14" s="102">
        <v>30.51</v>
      </c>
      <c r="M14" s="89">
        <f t="shared" si="3"/>
        <v>1037.166093</v>
      </c>
      <c r="N14" s="102">
        <v>13.9</v>
      </c>
      <c r="O14" s="89">
        <f t="shared" si="4"/>
        <v>47252.077</v>
      </c>
      <c r="P14" s="102">
        <v>0.15</v>
      </c>
      <c r="Q14" s="89">
        <f t="shared" si="5"/>
        <v>509.9145</v>
      </c>
      <c r="R14" s="105">
        <v>53.6</v>
      </c>
      <c r="S14" s="102">
        <v>30.51</v>
      </c>
      <c r="T14" s="89">
        <f t="shared" si="6"/>
        <v>16.35336</v>
      </c>
      <c r="U14" s="102">
        <v>13.9</v>
      </c>
      <c r="V14" s="89">
        <f t="shared" si="7"/>
        <v>745.04</v>
      </c>
      <c r="W14" s="102">
        <v>0.15</v>
      </c>
      <c r="X14" s="89">
        <f t="shared" si="8"/>
        <v>8.04</v>
      </c>
      <c r="Y14" s="90">
        <f t="shared" si="9"/>
        <v>3658.33</v>
      </c>
      <c r="Z14" s="89">
        <f t="shared" si="10"/>
        <v>1116.156483</v>
      </c>
      <c r="AA14" s="89">
        <f t="shared" si="11"/>
        <v>50850.787</v>
      </c>
      <c r="AB14" s="89">
        <f t="shared" si="12"/>
        <v>548.7495</v>
      </c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</row>
    <row r="15" spans="1:39">
      <c r="A15" s="89" t="s">
        <v>39</v>
      </c>
      <c r="B15" s="89">
        <v>10055</v>
      </c>
      <c r="C15" s="96" t="s">
        <v>47</v>
      </c>
      <c r="D15" s="98">
        <v>63</v>
      </c>
      <c r="E15" s="102">
        <v>12.71</v>
      </c>
      <c r="F15">
        <f t="shared" si="0"/>
        <v>8.0073</v>
      </c>
      <c r="G15" s="102">
        <v>1.15</v>
      </c>
      <c r="H15">
        <f t="shared" si="1"/>
        <v>72.45</v>
      </c>
      <c r="I15" s="102">
        <v>130.6</v>
      </c>
      <c r="J15">
        <f t="shared" si="13"/>
        <v>8227.8</v>
      </c>
      <c r="K15" s="90">
        <v>335.66</v>
      </c>
      <c r="L15" s="102">
        <v>12.71</v>
      </c>
      <c r="M15" s="89">
        <f t="shared" si="3"/>
        <v>42.662386</v>
      </c>
      <c r="N15" s="102">
        <v>130.6</v>
      </c>
      <c r="O15" s="89">
        <f t="shared" si="4"/>
        <v>43837.196</v>
      </c>
      <c r="P15" s="102">
        <v>1.15</v>
      </c>
      <c r="Q15" s="89">
        <f t="shared" si="5"/>
        <v>386.009</v>
      </c>
      <c r="R15" s="105">
        <v>11.7</v>
      </c>
      <c r="S15" s="102">
        <v>12.71</v>
      </c>
      <c r="T15" s="89">
        <f t="shared" si="6"/>
        <v>1.48707</v>
      </c>
      <c r="U15" s="102">
        <v>130.6</v>
      </c>
      <c r="V15" s="89">
        <f t="shared" si="7"/>
        <v>1528.02</v>
      </c>
      <c r="W15" s="102">
        <v>1.15</v>
      </c>
      <c r="X15" s="89">
        <f t="shared" si="8"/>
        <v>13.455</v>
      </c>
      <c r="Y15" s="90">
        <f t="shared" si="9"/>
        <v>386.96</v>
      </c>
      <c r="Z15" s="89">
        <f t="shared" si="10"/>
        <v>49.182616</v>
      </c>
      <c r="AA15" s="89">
        <f t="shared" si="11"/>
        <v>50536.976</v>
      </c>
      <c r="AB15" s="89">
        <f t="shared" si="12"/>
        <v>445.004</v>
      </c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</row>
    <row r="16" spans="1:39">
      <c r="A16" s="89" t="s">
        <v>39</v>
      </c>
      <c r="B16" s="89">
        <v>10057</v>
      </c>
      <c r="C16" s="96" t="s">
        <v>48</v>
      </c>
      <c r="D16" s="97">
        <v>2719.13</v>
      </c>
      <c r="E16" s="101">
        <v>7.01934074501771</v>
      </c>
      <c r="F16">
        <f t="shared" si="0"/>
        <v>190.865</v>
      </c>
      <c r="G16" s="101">
        <v>0.514870565217551</v>
      </c>
      <c r="H16">
        <f t="shared" si="1"/>
        <v>1400</v>
      </c>
      <c r="I16" s="101">
        <v>75.2281060486258</v>
      </c>
      <c r="J16">
        <f t="shared" si="13"/>
        <v>204555</v>
      </c>
      <c r="K16" s="90">
        <v>443.86</v>
      </c>
      <c r="L16" s="101">
        <v>7.01934074501771</v>
      </c>
      <c r="M16" s="89">
        <f t="shared" si="3"/>
        <v>31.1560458308356</v>
      </c>
      <c r="N16" s="101">
        <v>75.2281060486258</v>
      </c>
      <c r="O16" s="89">
        <f t="shared" si="4"/>
        <v>33390.7471507431</v>
      </c>
      <c r="P16" s="101">
        <v>0.514870565217551</v>
      </c>
      <c r="Q16" s="89">
        <f t="shared" si="5"/>
        <v>228.530449077462</v>
      </c>
      <c r="R16" s="105">
        <v>3060.67</v>
      </c>
      <c r="S16" s="101">
        <v>7.01934074501771</v>
      </c>
      <c r="T16" s="89">
        <f t="shared" si="6"/>
        <v>214.838856380534</v>
      </c>
      <c r="U16" s="101">
        <v>75.2281060486258</v>
      </c>
      <c r="V16" s="89">
        <f t="shared" si="7"/>
        <v>230248.407339848</v>
      </c>
      <c r="W16" s="101">
        <v>0.514870565217551</v>
      </c>
      <c r="X16" s="89">
        <f t="shared" si="8"/>
        <v>1575.8488928444</v>
      </c>
      <c r="Y16" s="90">
        <f t="shared" si="9"/>
        <v>102.32</v>
      </c>
      <c r="Z16" s="89">
        <f t="shared" si="10"/>
        <v>7.18218945030213</v>
      </c>
      <c r="AA16" s="89">
        <f t="shared" si="11"/>
        <v>7697.3398108954</v>
      </c>
      <c r="AB16" s="89">
        <f t="shared" si="12"/>
        <v>52.6815562330599</v>
      </c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</row>
    <row r="17" spans="1:39">
      <c r="A17" s="89" t="s">
        <v>39</v>
      </c>
      <c r="B17" s="89">
        <v>10059</v>
      </c>
      <c r="C17" s="96" t="s">
        <v>49</v>
      </c>
      <c r="D17" s="99">
        <v>666</v>
      </c>
      <c r="E17" s="103">
        <v>99.57</v>
      </c>
      <c r="F17">
        <f t="shared" si="0"/>
        <v>663.1362</v>
      </c>
      <c r="G17" s="103">
        <v>11.6</v>
      </c>
      <c r="H17">
        <f t="shared" si="1"/>
        <v>7725.6</v>
      </c>
      <c r="I17" s="103">
        <v>329.29</v>
      </c>
      <c r="J17">
        <f t="shared" si="13"/>
        <v>219307.14</v>
      </c>
      <c r="K17" s="90">
        <v>0</v>
      </c>
      <c r="L17" s="103">
        <v>99.57</v>
      </c>
      <c r="M17" s="89">
        <f t="shared" si="3"/>
        <v>0</v>
      </c>
      <c r="N17" s="103">
        <v>329.29</v>
      </c>
      <c r="O17" s="89">
        <f t="shared" si="4"/>
        <v>0</v>
      </c>
      <c r="P17" s="103">
        <v>11.6</v>
      </c>
      <c r="Q17" s="89">
        <f t="shared" si="5"/>
        <v>0</v>
      </c>
      <c r="R17" s="105">
        <v>890</v>
      </c>
      <c r="S17" s="103">
        <v>99.57</v>
      </c>
      <c r="T17" s="89">
        <f t="shared" si="6"/>
        <v>886.173</v>
      </c>
      <c r="U17" s="103">
        <v>329.29</v>
      </c>
      <c r="V17" s="89">
        <f t="shared" si="7"/>
        <v>293068.1</v>
      </c>
      <c r="W17" s="103">
        <v>11.6</v>
      </c>
      <c r="X17" s="89">
        <f t="shared" si="8"/>
        <v>10324</v>
      </c>
      <c r="Y17" s="90">
        <f t="shared" si="9"/>
        <v>-224</v>
      </c>
      <c r="Z17" s="89">
        <f t="shared" si="10"/>
        <v>-223.0368</v>
      </c>
      <c r="AA17" s="89">
        <f t="shared" si="11"/>
        <v>-73760.96</v>
      </c>
      <c r="AB17" s="89">
        <f t="shared" si="12"/>
        <v>-2598.4</v>
      </c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</row>
    <row r="18" spans="1:39">
      <c r="A18" s="89" t="s">
        <v>39</v>
      </c>
      <c r="B18" s="89">
        <v>10061</v>
      </c>
      <c r="C18" s="96" t="s">
        <v>50</v>
      </c>
      <c r="D18" s="97">
        <v>283.6</v>
      </c>
      <c r="E18" s="101">
        <v>99.57</v>
      </c>
      <c r="F18">
        <f t="shared" si="0"/>
        <v>282.38052</v>
      </c>
      <c r="G18" s="101">
        <v>11.6</v>
      </c>
      <c r="H18">
        <f t="shared" si="1"/>
        <v>3289.76</v>
      </c>
      <c r="I18" s="101">
        <v>329.29</v>
      </c>
      <c r="J18">
        <f t="shared" si="13"/>
        <v>93386.644</v>
      </c>
      <c r="K18" s="90">
        <v>26621.68</v>
      </c>
      <c r="L18" s="101">
        <v>99.57</v>
      </c>
      <c r="M18" s="89">
        <f t="shared" si="3"/>
        <v>26507.206776</v>
      </c>
      <c r="N18" s="101">
        <v>329.29</v>
      </c>
      <c r="O18" s="89">
        <f t="shared" si="4"/>
        <v>8766253.0072</v>
      </c>
      <c r="P18" s="101">
        <v>11.6</v>
      </c>
      <c r="Q18" s="89">
        <f t="shared" si="5"/>
        <v>308811.488</v>
      </c>
      <c r="R18" s="105">
        <v>822.8</v>
      </c>
      <c r="S18" s="101">
        <v>99.57</v>
      </c>
      <c r="T18" s="89">
        <f t="shared" si="6"/>
        <v>819.26196</v>
      </c>
      <c r="U18" s="101">
        <v>329.29</v>
      </c>
      <c r="V18" s="89">
        <f t="shared" si="7"/>
        <v>270939.812</v>
      </c>
      <c r="W18" s="101">
        <v>11.6</v>
      </c>
      <c r="X18" s="89">
        <f t="shared" si="8"/>
        <v>9544.48</v>
      </c>
      <c r="Y18" s="90">
        <f t="shared" si="9"/>
        <v>26082.48</v>
      </c>
      <c r="Z18" s="89">
        <f t="shared" si="10"/>
        <v>25970.325336</v>
      </c>
      <c r="AA18" s="89">
        <f t="shared" si="11"/>
        <v>8588699.8392</v>
      </c>
      <c r="AB18" s="89">
        <f t="shared" si="12"/>
        <v>302556.768</v>
      </c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</row>
    <row r="19" spans="1:39">
      <c r="A19" s="89" t="s">
        <v>39</v>
      </c>
      <c r="B19" s="89">
        <v>10063</v>
      </c>
      <c r="C19" s="96" t="s">
        <v>51</v>
      </c>
      <c r="D19" s="97">
        <v>20.94</v>
      </c>
      <c r="E19" s="101">
        <v>99.57</v>
      </c>
      <c r="F19">
        <f t="shared" si="0"/>
        <v>20.849958</v>
      </c>
      <c r="G19" s="101">
        <v>11.6</v>
      </c>
      <c r="H19">
        <f t="shared" si="1"/>
        <v>242.904</v>
      </c>
      <c r="I19" s="101">
        <v>329.29</v>
      </c>
      <c r="J19">
        <f t="shared" si="13"/>
        <v>6895.3326</v>
      </c>
      <c r="K19" s="90">
        <v>0</v>
      </c>
      <c r="L19" s="101">
        <v>99.57</v>
      </c>
      <c r="M19" s="89">
        <f t="shared" si="3"/>
        <v>0</v>
      </c>
      <c r="N19" s="101">
        <v>329.29</v>
      </c>
      <c r="O19" s="89">
        <f t="shared" si="4"/>
        <v>0</v>
      </c>
      <c r="P19" s="101">
        <v>11.6</v>
      </c>
      <c r="Q19" s="89">
        <f t="shared" si="5"/>
        <v>0</v>
      </c>
      <c r="R19" s="105">
        <v>17.96</v>
      </c>
      <c r="S19" s="101">
        <v>99.57</v>
      </c>
      <c r="T19" s="89">
        <f t="shared" si="6"/>
        <v>17.882772</v>
      </c>
      <c r="U19" s="101">
        <v>329.29</v>
      </c>
      <c r="V19" s="89">
        <f t="shared" si="7"/>
        <v>5914.0484</v>
      </c>
      <c r="W19" s="101">
        <v>11.6</v>
      </c>
      <c r="X19" s="89">
        <f t="shared" si="8"/>
        <v>208.336</v>
      </c>
      <c r="Y19" s="90">
        <f t="shared" si="9"/>
        <v>2.98</v>
      </c>
      <c r="Z19" s="89">
        <f t="shared" si="10"/>
        <v>2.967186</v>
      </c>
      <c r="AA19" s="89">
        <f t="shared" si="11"/>
        <v>981.2842</v>
      </c>
      <c r="AB19" s="89">
        <f t="shared" si="12"/>
        <v>34.568</v>
      </c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</row>
    <row r="20" spans="1:39">
      <c r="A20" s="89" t="s">
        <v>39</v>
      </c>
      <c r="B20" s="89">
        <v>10065</v>
      </c>
      <c r="C20" s="96" t="s">
        <v>52</v>
      </c>
      <c r="D20" s="97">
        <v>14</v>
      </c>
      <c r="E20" s="101">
        <v>99.57</v>
      </c>
      <c r="F20">
        <f t="shared" si="0"/>
        <v>13.9398</v>
      </c>
      <c r="G20" s="101">
        <v>11.6</v>
      </c>
      <c r="H20">
        <f t="shared" si="1"/>
        <v>162.4</v>
      </c>
      <c r="I20" s="101">
        <v>329.29</v>
      </c>
      <c r="J20">
        <f t="shared" si="13"/>
        <v>4610.06</v>
      </c>
      <c r="K20" s="90">
        <v>11.2</v>
      </c>
      <c r="L20" s="101">
        <v>99.57</v>
      </c>
      <c r="M20" s="89">
        <f t="shared" si="3"/>
        <v>11.15184</v>
      </c>
      <c r="N20" s="101">
        <v>329.29</v>
      </c>
      <c r="O20" s="89">
        <f t="shared" si="4"/>
        <v>3688.048</v>
      </c>
      <c r="P20" s="101">
        <v>11.6</v>
      </c>
      <c r="Q20" s="89">
        <f t="shared" si="5"/>
        <v>129.92</v>
      </c>
      <c r="R20" s="105">
        <v>25.2</v>
      </c>
      <c r="S20" s="101">
        <v>99.57</v>
      </c>
      <c r="T20" s="89">
        <f t="shared" si="6"/>
        <v>25.09164</v>
      </c>
      <c r="U20" s="101">
        <v>329.29</v>
      </c>
      <c r="V20" s="89">
        <f t="shared" si="7"/>
        <v>8298.108</v>
      </c>
      <c r="W20" s="101">
        <v>11.6</v>
      </c>
      <c r="X20" s="89">
        <f t="shared" si="8"/>
        <v>292.32</v>
      </c>
      <c r="Y20" s="90">
        <f t="shared" si="9"/>
        <v>0</v>
      </c>
      <c r="Z20" s="89">
        <f t="shared" si="10"/>
        <v>0</v>
      </c>
      <c r="AA20" s="89">
        <f t="shared" si="11"/>
        <v>0</v>
      </c>
      <c r="AB20" s="89">
        <f t="shared" si="12"/>
        <v>0</v>
      </c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</row>
    <row r="21" spans="1:39">
      <c r="A21" s="89" t="s">
        <v>39</v>
      </c>
      <c r="B21" s="89">
        <v>10067</v>
      </c>
      <c r="C21" s="96" t="s">
        <v>53</v>
      </c>
      <c r="D21" s="97">
        <v>136.8</v>
      </c>
      <c r="E21" s="101">
        <v>39.84</v>
      </c>
      <c r="F21">
        <f t="shared" si="0"/>
        <v>54.50112</v>
      </c>
      <c r="G21" s="101">
        <v>1.32</v>
      </c>
      <c r="H21">
        <f t="shared" si="1"/>
        <v>180.576</v>
      </c>
      <c r="I21" s="101">
        <v>57.6</v>
      </c>
      <c r="J21">
        <f t="shared" si="13"/>
        <v>7879.68</v>
      </c>
      <c r="K21" s="90">
        <v>178.2</v>
      </c>
      <c r="L21" s="101">
        <v>39.84</v>
      </c>
      <c r="M21" s="89">
        <f t="shared" si="3"/>
        <v>70.99488</v>
      </c>
      <c r="N21" s="101">
        <v>57.6</v>
      </c>
      <c r="O21" s="89">
        <f t="shared" si="4"/>
        <v>10264.32</v>
      </c>
      <c r="P21" s="101">
        <v>1.32</v>
      </c>
      <c r="Q21" s="89">
        <f t="shared" si="5"/>
        <v>235.224</v>
      </c>
      <c r="R21" s="105">
        <v>315</v>
      </c>
      <c r="S21" s="101">
        <v>39.84</v>
      </c>
      <c r="T21" s="89">
        <f t="shared" si="6"/>
        <v>125.496</v>
      </c>
      <c r="U21" s="101">
        <v>57.6</v>
      </c>
      <c r="V21" s="89">
        <f t="shared" si="7"/>
        <v>18144</v>
      </c>
      <c r="W21" s="101">
        <v>1.32</v>
      </c>
      <c r="X21" s="89">
        <f t="shared" si="8"/>
        <v>415.8</v>
      </c>
      <c r="Y21" s="90">
        <f t="shared" si="9"/>
        <v>0</v>
      </c>
      <c r="Z21" s="89">
        <f t="shared" si="10"/>
        <v>0</v>
      </c>
      <c r="AA21" s="89">
        <f t="shared" si="11"/>
        <v>0</v>
      </c>
      <c r="AB21" s="89">
        <f t="shared" si="12"/>
        <v>0</v>
      </c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</row>
    <row r="22" spans="1:39">
      <c r="A22" s="89" t="s">
        <v>39</v>
      </c>
      <c r="B22" s="89">
        <v>10069</v>
      </c>
      <c r="C22" s="96" t="s">
        <v>54</v>
      </c>
      <c r="D22" s="97">
        <v>70</v>
      </c>
      <c r="E22" s="101">
        <v>56.1</v>
      </c>
      <c r="F22">
        <f t="shared" si="0"/>
        <v>39.27</v>
      </c>
      <c r="G22" s="101">
        <v>0.128571428571429</v>
      </c>
      <c r="H22">
        <f t="shared" si="1"/>
        <v>9.00000000000003</v>
      </c>
      <c r="I22" s="101">
        <v>72.8</v>
      </c>
      <c r="J22">
        <f t="shared" si="13"/>
        <v>5096</v>
      </c>
      <c r="K22" s="90">
        <v>40.14</v>
      </c>
      <c r="L22" s="101">
        <v>56.1</v>
      </c>
      <c r="M22" s="89">
        <f t="shared" si="3"/>
        <v>22.51854</v>
      </c>
      <c r="N22" s="101">
        <v>72.8</v>
      </c>
      <c r="O22" s="89">
        <f t="shared" si="4"/>
        <v>2922.192</v>
      </c>
      <c r="P22" s="101">
        <v>0.128571428571429</v>
      </c>
      <c r="Q22" s="89">
        <f t="shared" si="5"/>
        <v>5.16085714285716</v>
      </c>
      <c r="R22" s="106">
        <v>0</v>
      </c>
      <c r="S22" s="101">
        <v>56.1</v>
      </c>
      <c r="T22" s="89">
        <f t="shared" si="6"/>
        <v>0</v>
      </c>
      <c r="U22" s="101">
        <v>72.8</v>
      </c>
      <c r="V22" s="89">
        <f t="shared" si="7"/>
        <v>0</v>
      </c>
      <c r="W22" s="101">
        <v>0.128571428571429</v>
      </c>
      <c r="X22" s="89">
        <f t="shared" si="8"/>
        <v>0</v>
      </c>
      <c r="Y22" s="90">
        <f t="shared" si="9"/>
        <v>110.14</v>
      </c>
      <c r="Z22" s="89">
        <f t="shared" si="10"/>
        <v>61.78854</v>
      </c>
      <c r="AA22" s="89">
        <f t="shared" si="11"/>
        <v>8018.192</v>
      </c>
      <c r="AB22" s="89">
        <f t="shared" si="12"/>
        <v>14.1608571428572</v>
      </c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</row>
    <row r="23" spans="1:39">
      <c r="A23" s="89" t="s">
        <v>39</v>
      </c>
      <c r="B23" s="89">
        <v>10071</v>
      </c>
      <c r="C23" s="96" t="s">
        <v>55</v>
      </c>
      <c r="D23" s="97">
        <v>0</v>
      </c>
      <c r="E23" s="101"/>
      <c r="F23">
        <f t="shared" si="0"/>
        <v>0</v>
      </c>
      <c r="G23" s="101"/>
      <c r="H23">
        <f t="shared" si="1"/>
        <v>0</v>
      </c>
      <c r="I23" s="101"/>
      <c r="J23">
        <f t="shared" si="13"/>
        <v>0</v>
      </c>
      <c r="K23" s="90">
        <v>6.02</v>
      </c>
      <c r="L23" s="101"/>
      <c r="M23" s="89">
        <f t="shared" si="3"/>
        <v>0</v>
      </c>
      <c r="N23" s="101"/>
      <c r="O23" s="89">
        <f t="shared" si="4"/>
        <v>0</v>
      </c>
      <c r="P23" s="101"/>
      <c r="Q23" s="89">
        <f t="shared" si="5"/>
        <v>0</v>
      </c>
      <c r="R23" s="105">
        <v>0</v>
      </c>
      <c r="S23" s="101"/>
      <c r="T23" s="89">
        <f t="shared" si="6"/>
        <v>0</v>
      </c>
      <c r="U23" s="101"/>
      <c r="V23" s="89">
        <f t="shared" si="7"/>
        <v>0</v>
      </c>
      <c r="W23" s="101"/>
      <c r="X23" s="89">
        <f t="shared" si="8"/>
        <v>0</v>
      </c>
      <c r="Y23" s="90">
        <f t="shared" si="9"/>
        <v>6.02</v>
      </c>
      <c r="Z23" s="89">
        <f t="shared" si="10"/>
        <v>0</v>
      </c>
      <c r="AA23" s="89">
        <f t="shared" si="11"/>
        <v>0</v>
      </c>
      <c r="AB23" s="89">
        <f t="shared" si="12"/>
        <v>0</v>
      </c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</row>
    <row r="24" spans="1:39">
      <c r="A24" s="89" t="s">
        <v>39</v>
      </c>
      <c r="B24" s="89">
        <v>10073</v>
      </c>
      <c r="C24" s="96" t="s">
        <v>56</v>
      </c>
      <c r="D24" s="95">
        <v>53.912</v>
      </c>
      <c r="E24" s="101">
        <v>99.57</v>
      </c>
      <c r="F24">
        <f t="shared" si="0"/>
        <v>53.6801784</v>
      </c>
      <c r="G24" s="101">
        <v>11.6</v>
      </c>
      <c r="H24">
        <f t="shared" si="1"/>
        <v>625.3792</v>
      </c>
      <c r="I24" s="101">
        <v>329.29</v>
      </c>
      <c r="J24">
        <f t="shared" si="13"/>
        <v>17752.68248</v>
      </c>
      <c r="K24" s="90">
        <v>3883.32</v>
      </c>
      <c r="L24" s="101">
        <v>99.57</v>
      </c>
      <c r="M24" s="89">
        <f t="shared" si="3"/>
        <v>3866.621724</v>
      </c>
      <c r="N24" s="101">
        <v>329.29</v>
      </c>
      <c r="O24" s="89">
        <f t="shared" si="4"/>
        <v>1278738.4428</v>
      </c>
      <c r="P24" s="101">
        <v>11.6</v>
      </c>
      <c r="Q24" s="89">
        <f t="shared" si="5"/>
        <v>45046.512</v>
      </c>
      <c r="R24" s="107">
        <v>34.15</v>
      </c>
      <c r="S24" s="101">
        <v>99.57</v>
      </c>
      <c r="T24" s="89">
        <f t="shared" si="6"/>
        <v>34.003155</v>
      </c>
      <c r="U24" s="101">
        <v>329.29</v>
      </c>
      <c r="V24" s="89">
        <f t="shared" si="7"/>
        <v>11245.2535</v>
      </c>
      <c r="W24" s="101">
        <v>11.6</v>
      </c>
      <c r="X24" s="89">
        <f t="shared" si="8"/>
        <v>396.14</v>
      </c>
      <c r="Y24" s="90">
        <f t="shared" si="9"/>
        <v>3903.082</v>
      </c>
      <c r="Z24" s="89">
        <f t="shared" si="10"/>
        <v>3886.2987474</v>
      </c>
      <c r="AA24" s="89">
        <f t="shared" si="11"/>
        <v>1285245.87178</v>
      </c>
      <c r="AB24" s="89">
        <f t="shared" si="12"/>
        <v>45275.7512</v>
      </c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</row>
    <row r="25" spans="1:39">
      <c r="A25" s="89" t="s">
        <v>39</v>
      </c>
      <c r="B25" s="89">
        <v>10075</v>
      </c>
      <c r="C25" s="96" t="s">
        <v>57</v>
      </c>
      <c r="D25" s="95">
        <v>6.72</v>
      </c>
      <c r="E25" s="101">
        <v>100</v>
      </c>
      <c r="F25">
        <f t="shared" si="0"/>
        <v>6.72</v>
      </c>
      <c r="G25" s="101"/>
      <c r="H25">
        <f t="shared" si="1"/>
        <v>0</v>
      </c>
      <c r="I25" s="101"/>
      <c r="J25">
        <f t="shared" si="13"/>
        <v>0</v>
      </c>
      <c r="K25" s="90">
        <v>17.4</v>
      </c>
      <c r="L25" s="101">
        <v>100</v>
      </c>
      <c r="M25" s="89">
        <f t="shared" si="3"/>
        <v>17.4</v>
      </c>
      <c r="N25" s="101"/>
      <c r="O25" s="89">
        <f t="shared" si="4"/>
        <v>0</v>
      </c>
      <c r="P25" s="101"/>
      <c r="Q25" s="89">
        <f t="shared" si="5"/>
        <v>0</v>
      </c>
      <c r="R25" s="107">
        <v>8.5</v>
      </c>
      <c r="S25" s="101">
        <v>100</v>
      </c>
      <c r="T25" s="89">
        <f t="shared" si="6"/>
        <v>8.5</v>
      </c>
      <c r="U25" s="101"/>
      <c r="V25" s="89">
        <f t="shared" si="7"/>
        <v>0</v>
      </c>
      <c r="W25" s="101"/>
      <c r="X25" s="89">
        <f t="shared" si="8"/>
        <v>0</v>
      </c>
      <c r="Y25" s="90">
        <f t="shared" si="9"/>
        <v>15.62</v>
      </c>
      <c r="Z25" s="89">
        <f t="shared" ref="Z25:Z33" si="14">Y25*S25/100</f>
        <v>15.62</v>
      </c>
      <c r="AA25" s="89">
        <f t="shared" si="11"/>
        <v>0</v>
      </c>
      <c r="AB25" s="89">
        <f t="shared" si="12"/>
        <v>0</v>
      </c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</row>
    <row r="26" spans="1:39">
      <c r="A26" s="89" t="s">
        <v>39</v>
      </c>
      <c r="B26" s="89">
        <v>10077</v>
      </c>
      <c r="C26" s="96" t="s">
        <v>58</v>
      </c>
      <c r="D26" s="95">
        <v>5.4</v>
      </c>
      <c r="E26" s="101">
        <v>99.74</v>
      </c>
      <c r="F26">
        <f t="shared" si="0"/>
        <v>5.38596</v>
      </c>
      <c r="G26" s="101"/>
      <c r="H26">
        <f t="shared" si="1"/>
        <v>0</v>
      </c>
      <c r="I26" s="101">
        <v>2.61</v>
      </c>
      <c r="J26">
        <f t="shared" si="13"/>
        <v>14.094</v>
      </c>
      <c r="K26" s="90">
        <v>37.68</v>
      </c>
      <c r="L26" s="101">
        <v>99.74</v>
      </c>
      <c r="M26" s="89">
        <f t="shared" si="3"/>
        <v>37.582032</v>
      </c>
      <c r="N26" s="101">
        <v>2.61</v>
      </c>
      <c r="O26" s="89">
        <f t="shared" si="4"/>
        <v>98.3448</v>
      </c>
      <c r="P26" s="101"/>
      <c r="Q26" s="89">
        <f t="shared" si="5"/>
        <v>0</v>
      </c>
      <c r="R26" s="107">
        <v>2.28</v>
      </c>
      <c r="S26" s="101">
        <v>99.74</v>
      </c>
      <c r="T26" s="89">
        <f t="shared" si="6"/>
        <v>2.274072</v>
      </c>
      <c r="U26" s="101">
        <v>2.61</v>
      </c>
      <c r="V26" s="89">
        <f t="shared" si="7"/>
        <v>5.9508</v>
      </c>
      <c r="W26" s="101"/>
      <c r="X26" s="89">
        <f t="shared" si="8"/>
        <v>0</v>
      </c>
      <c r="Y26" s="90">
        <f t="shared" si="9"/>
        <v>40.8</v>
      </c>
      <c r="Z26" s="89">
        <f t="shared" si="14"/>
        <v>40.69392</v>
      </c>
      <c r="AA26" s="89">
        <f t="shared" si="11"/>
        <v>106.488</v>
      </c>
      <c r="AB26" s="89">
        <f t="shared" si="12"/>
        <v>0</v>
      </c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</row>
    <row r="27" spans="1:28">
      <c r="A27" s="89" t="s">
        <v>39</v>
      </c>
      <c r="B27" s="89">
        <v>10079</v>
      </c>
      <c r="C27" s="96" t="s">
        <v>59</v>
      </c>
      <c r="D27" s="95"/>
      <c r="E27" s="101"/>
      <c r="F27">
        <f t="shared" si="0"/>
        <v>0</v>
      </c>
      <c r="G27" s="101"/>
      <c r="H27">
        <f t="shared" si="1"/>
        <v>0</v>
      </c>
      <c r="I27" s="101"/>
      <c r="J27">
        <f t="shared" si="13"/>
        <v>0</v>
      </c>
      <c r="K27" s="87">
        <v>0.66</v>
      </c>
      <c r="L27" s="101"/>
      <c r="M27" s="89">
        <f t="shared" si="3"/>
        <v>0</v>
      </c>
      <c r="N27" s="101"/>
      <c r="O27" s="89">
        <f t="shared" si="4"/>
        <v>0</v>
      </c>
      <c r="P27" s="101"/>
      <c r="Q27" s="89">
        <f t="shared" si="5"/>
        <v>0</v>
      </c>
      <c r="R27" s="107">
        <v>0</v>
      </c>
      <c r="S27" s="101"/>
      <c r="T27" s="89">
        <f t="shared" si="6"/>
        <v>0</v>
      </c>
      <c r="U27" s="101"/>
      <c r="V27" s="89">
        <f t="shared" si="7"/>
        <v>0</v>
      </c>
      <c r="W27" s="101"/>
      <c r="X27" s="89">
        <f t="shared" si="8"/>
        <v>0</v>
      </c>
      <c r="Y27" s="90">
        <f t="shared" si="9"/>
        <v>0.66</v>
      </c>
      <c r="Z27" s="89">
        <f t="shared" si="14"/>
        <v>0</v>
      </c>
      <c r="AA27" s="89">
        <f t="shared" si="11"/>
        <v>0</v>
      </c>
      <c r="AB27" s="89">
        <f t="shared" si="12"/>
        <v>0</v>
      </c>
    </row>
    <row r="28" spans="1:28">
      <c r="A28" s="89" t="s">
        <v>39</v>
      </c>
      <c r="B28" s="89">
        <v>10081</v>
      </c>
      <c r="C28" s="96" t="s">
        <v>60</v>
      </c>
      <c r="D28" s="95"/>
      <c r="E28" s="101"/>
      <c r="F28">
        <f t="shared" si="0"/>
        <v>0</v>
      </c>
      <c r="G28" s="101"/>
      <c r="H28">
        <f t="shared" si="1"/>
        <v>0</v>
      </c>
      <c r="I28" s="101"/>
      <c r="J28">
        <f t="shared" si="13"/>
        <v>0</v>
      </c>
      <c r="K28" s="87">
        <v>148.32</v>
      </c>
      <c r="L28" s="101"/>
      <c r="M28" s="89">
        <f t="shared" si="3"/>
        <v>0</v>
      </c>
      <c r="N28" s="101"/>
      <c r="O28" s="89">
        <f t="shared" si="4"/>
        <v>0</v>
      </c>
      <c r="P28" s="101"/>
      <c r="Q28" s="89">
        <f t="shared" si="5"/>
        <v>0</v>
      </c>
      <c r="R28" s="107">
        <v>148.32</v>
      </c>
      <c r="S28" s="101"/>
      <c r="T28" s="89">
        <f t="shared" si="6"/>
        <v>0</v>
      </c>
      <c r="U28" s="101"/>
      <c r="V28" s="89">
        <f t="shared" si="7"/>
        <v>0</v>
      </c>
      <c r="W28" s="101"/>
      <c r="X28" s="89">
        <f t="shared" si="8"/>
        <v>0</v>
      </c>
      <c r="Y28" s="90">
        <f t="shared" si="9"/>
        <v>-2.8421709430404e-13</v>
      </c>
      <c r="Z28" s="89">
        <f t="shared" si="14"/>
        <v>0</v>
      </c>
      <c r="AA28" s="89">
        <f t="shared" si="11"/>
        <v>0</v>
      </c>
      <c r="AB28" s="89">
        <f t="shared" si="12"/>
        <v>0</v>
      </c>
    </row>
    <row r="29" spans="1:28">
      <c r="A29" s="89" t="s">
        <v>39</v>
      </c>
      <c r="B29" s="89">
        <v>10083</v>
      </c>
      <c r="C29" s="96" t="s">
        <v>61</v>
      </c>
      <c r="D29" s="95">
        <v>71.55</v>
      </c>
      <c r="E29" s="102">
        <v>4.17355012607599</v>
      </c>
      <c r="F29">
        <f t="shared" si="0"/>
        <v>2.98617511520737</v>
      </c>
      <c r="G29" s="102">
        <v>1.68680984262238</v>
      </c>
      <c r="H29">
        <f t="shared" si="1"/>
        <v>120.691244239631</v>
      </c>
      <c r="I29" s="102">
        <v>349.50004347448</v>
      </c>
      <c r="J29">
        <f t="shared" si="13"/>
        <v>25006.728110599</v>
      </c>
      <c r="K29" s="87">
        <v>39.63</v>
      </c>
      <c r="L29" s="102">
        <v>4.17355012607599</v>
      </c>
      <c r="M29" s="89">
        <f t="shared" si="3"/>
        <v>1.65397791496392</v>
      </c>
      <c r="N29" s="102">
        <v>349.50004347448</v>
      </c>
      <c r="O29" s="89">
        <f t="shared" si="4"/>
        <v>13850.6867228936</v>
      </c>
      <c r="P29" s="102">
        <v>1.68680984262238</v>
      </c>
      <c r="Q29" s="89">
        <f t="shared" si="5"/>
        <v>66.8482740631249</v>
      </c>
      <c r="R29" s="105">
        <v>111.18</v>
      </c>
      <c r="S29" s="102">
        <v>4.17355012607599</v>
      </c>
      <c r="T29" s="89">
        <f t="shared" si="6"/>
        <v>4.64015303017129</v>
      </c>
      <c r="U29" s="102">
        <v>349.50004347448</v>
      </c>
      <c r="V29" s="89">
        <f t="shared" si="7"/>
        <v>38857.4148334927</v>
      </c>
      <c r="W29" s="102">
        <v>1.68680984262238</v>
      </c>
      <c r="X29" s="89">
        <f t="shared" si="8"/>
        <v>187.539518302756</v>
      </c>
      <c r="Y29" s="90">
        <f t="shared" si="9"/>
        <v>0</v>
      </c>
      <c r="Z29" s="89">
        <f t="shared" si="14"/>
        <v>0</v>
      </c>
      <c r="AA29" s="89">
        <f t="shared" si="11"/>
        <v>0</v>
      </c>
      <c r="AB29" s="89">
        <f t="shared" si="12"/>
        <v>0</v>
      </c>
    </row>
    <row r="30" spans="1:28">
      <c r="A30" s="89" t="s">
        <v>39</v>
      </c>
      <c r="B30" s="89">
        <v>10085</v>
      </c>
      <c r="C30" s="96" t="s">
        <v>62</v>
      </c>
      <c r="D30" s="95">
        <v>0</v>
      </c>
      <c r="E30" s="102"/>
      <c r="F30">
        <f t="shared" si="0"/>
        <v>0</v>
      </c>
      <c r="G30" s="102"/>
      <c r="H30">
        <f t="shared" si="1"/>
        <v>0</v>
      </c>
      <c r="I30" s="102"/>
      <c r="J30">
        <f t="shared" si="13"/>
        <v>0</v>
      </c>
      <c r="K30" s="87">
        <v>0</v>
      </c>
      <c r="L30" s="102"/>
      <c r="M30" s="89">
        <f t="shared" si="3"/>
        <v>0</v>
      </c>
      <c r="N30" s="102"/>
      <c r="O30" s="89">
        <f t="shared" si="4"/>
        <v>0</v>
      </c>
      <c r="P30" s="102"/>
      <c r="Q30" s="89">
        <f t="shared" si="5"/>
        <v>0</v>
      </c>
      <c r="R30" s="105">
        <v>0</v>
      </c>
      <c r="S30" s="102"/>
      <c r="T30" s="89">
        <f t="shared" si="6"/>
        <v>0</v>
      </c>
      <c r="U30" s="102"/>
      <c r="V30" s="89">
        <f t="shared" si="7"/>
        <v>0</v>
      </c>
      <c r="W30" s="102"/>
      <c r="X30" s="89">
        <f t="shared" si="8"/>
        <v>0</v>
      </c>
      <c r="Y30" s="90">
        <f t="shared" si="9"/>
        <v>0</v>
      </c>
      <c r="Z30" s="89">
        <f t="shared" si="14"/>
        <v>0</v>
      </c>
      <c r="AA30" s="89">
        <f t="shared" si="11"/>
        <v>0</v>
      </c>
      <c r="AB30" s="89">
        <f t="shared" si="12"/>
        <v>0</v>
      </c>
    </row>
    <row r="31" spans="1:28">
      <c r="A31" s="89" t="s">
        <v>39</v>
      </c>
      <c r="B31" s="89">
        <v>10087</v>
      </c>
      <c r="C31" s="96" t="s">
        <v>63</v>
      </c>
      <c r="D31" s="95">
        <v>3202.12</v>
      </c>
      <c r="E31" s="102">
        <v>2.2910522556046</v>
      </c>
      <c r="F31">
        <f t="shared" si="0"/>
        <v>73.362242487166</v>
      </c>
      <c r="G31" s="102">
        <v>0.304094114429356</v>
      </c>
      <c r="H31">
        <f t="shared" si="1"/>
        <v>973.74584569653</v>
      </c>
      <c r="I31" s="102">
        <v>5.83986655846434</v>
      </c>
      <c r="J31">
        <f t="shared" si="13"/>
        <v>18699.9535041898</v>
      </c>
      <c r="K31" s="87">
        <v>900.88</v>
      </c>
      <c r="L31" s="102">
        <v>2.2910522556046</v>
      </c>
      <c r="M31" s="89">
        <f t="shared" si="3"/>
        <v>20.6396315602907</v>
      </c>
      <c r="N31" s="102">
        <v>5.83986655846434</v>
      </c>
      <c r="O31" s="89">
        <f t="shared" si="4"/>
        <v>5261.01898518935</v>
      </c>
      <c r="P31" s="102">
        <v>0.304094114429356</v>
      </c>
      <c r="Q31" s="89">
        <f t="shared" si="5"/>
        <v>273.952305807118</v>
      </c>
      <c r="R31" s="105">
        <v>4103</v>
      </c>
      <c r="S31" s="102">
        <v>2.2910522556046</v>
      </c>
      <c r="T31" s="89">
        <f t="shared" si="6"/>
        <v>94.0018740474567</v>
      </c>
      <c r="U31" s="102">
        <v>5.83986655846434</v>
      </c>
      <c r="V31" s="89">
        <f t="shared" si="7"/>
        <v>23960.9724893792</v>
      </c>
      <c r="W31" s="102">
        <v>0.304094114429356</v>
      </c>
      <c r="X31" s="89">
        <f t="shared" si="8"/>
        <v>1247.69815150365</v>
      </c>
      <c r="Y31" s="90">
        <f t="shared" si="9"/>
        <v>0</v>
      </c>
      <c r="Z31" s="89">
        <f t="shared" si="14"/>
        <v>0</v>
      </c>
      <c r="AA31" s="89">
        <f t="shared" si="11"/>
        <v>0</v>
      </c>
      <c r="AB31" s="89">
        <f t="shared" si="12"/>
        <v>0</v>
      </c>
    </row>
    <row r="32" spans="1:28">
      <c r="A32" s="89" t="s">
        <v>39</v>
      </c>
      <c r="B32" s="89">
        <v>10089</v>
      </c>
      <c r="C32" s="96" t="s">
        <v>64</v>
      </c>
      <c r="D32" s="95">
        <v>3148.62</v>
      </c>
      <c r="E32" s="102">
        <v>0.0852783861014548</v>
      </c>
      <c r="F32">
        <f t="shared" si="0"/>
        <v>2.68509232046763</v>
      </c>
      <c r="G32" s="102"/>
      <c r="H32">
        <f t="shared" si="1"/>
        <v>0</v>
      </c>
      <c r="I32" s="102"/>
      <c r="J32">
        <f t="shared" si="13"/>
        <v>0</v>
      </c>
      <c r="K32" s="87">
        <v>1331.05</v>
      </c>
      <c r="L32" s="102">
        <v>0.0852783861014548</v>
      </c>
      <c r="M32" s="89">
        <f t="shared" si="3"/>
        <v>1.13509795820341</v>
      </c>
      <c r="N32" s="102"/>
      <c r="O32" s="89">
        <f t="shared" si="4"/>
        <v>0</v>
      </c>
      <c r="P32" s="102"/>
      <c r="Q32" s="89">
        <f t="shared" si="5"/>
        <v>0</v>
      </c>
      <c r="R32" s="105">
        <v>2676.23</v>
      </c>
      <c r="S32" s="102">
        <v>0.0852783861014548</v>
      </c>
      <c r="T32" s="89">
        <f t="shared" si="6"/>
        <v>2.28224575236296</v>
      </c>
      <c r="U32" s="102"/>
      <c r="V32" s="89">
        <f t="shared" si="7"/>
        <v>0</v>
      </c>
      <c r="W32" s="102"/>
      <c r="X32" s="89">
        <f t="shared" si="8"/>
        <v>0</v>
      </c>
      <c r="Y32" s="90">
        <f t="shared" si="9"/>
        <v>1803.44</v>
      </c>
      <c r="Z32" s="89">
        <f t="shared" si="14"/>
        <v>1.53794452630808</v>
      </c>
      <c r="AA32" s="89">
        <f t="shared" si="11"/>
        <v>0</v>
      </c>
      <c r="AB32" s="89">
        <f t="shared" si="12"/>
        <v>0</v>
      </c>
    </row>
    <row r="33" spans="1:28">
      <c r="A33" s="89" t="s">
        <v>39</v>
      </c>
      <c r="B33" s="89">
        <v>10091</v>
      </c>
      <c r="C33" s="96" t="s">
        <v>65</v>
      </c>
      <c r="D33" s="95">
        <v>294.48</v>
      </c>
      <c r="E33" s="102">
        <v>0.129344121451298</v>
      </c>
      <c r="F33">
        <f t="shared" si="0"/>
        <v>0.380892568849782</v>
      </c>
      <c r="G33" s="102">
        <v>0.160500004720588</v>
      </c>
      <c r="H33">
        <f t="shared" si="1"/>
        <v>47.2640413901188</v>
      </c>
      <c r="I33" s="102">
        <v>1.3500882750026</v>
      </c>
      <c r="J33">
        <f t="shared" si="13"/>
        <v>397.573995222766</v>
      </c>
      <c r="K33" s="87">
        <v>58.06</v>
      </c>
      <c r="L33" s="102">
        <v>0.129344121451298</v>
      </c>
      <c r="M33" s="89">
        <f t="shared" si="3"/>
        <v>0.0750971969146236</v>
      </c>
      <c r="N33" s="102">
        <v>1.3500882750026</v>
      </c>
      <c r="O33" s="89">
        <f t="shared" si="4"/>
        <v>78.386125246651</v>
      </c>
      <c r="P33" s="102">
        <v>0.160500004720588</v>
      </c>
      <c r="Q33" s="89">
        <f t="shared" si="5"/>
        <v>9.31863027407734</v>
      </c>
      <c r="R33" s="105">
        <v>352.54</v>
      </c>
      <c r="S33" s="102">
        <v>0.129344121451298</v>
      </c>
      <c r="T33" s="89">
        <f t="shared" si="6"/>
        <v>0.455989765764406</v>
      </c>
      <c r="U33" s="102">
        <v>1.3500882750026</v>
      </c>
      <c r="V33" s="89">
        <f t="shared" si="7"/>
        <v>475.960120469417</v>
      </c>
      <c r="W33" s="102">
        <v>0.160500004720588</v>
      </c>
      <c r="X33" s="89">
        <f t="shared" si="8"/>
        <v>56.5826716641961</v>
      </c>
      <c r="Y33" s="90">
        <f t="shared" si="9"/>
        <v>0</v>
      </c>
      <c r="Z33" s="89">
        <f t="shared" si="14"/>
        <v>0</v>
      </c>
      <c r="AA33" s="89">
        <f t="shared" si="11"/>
        <v>0</v>
      </c>
      <c r="AB33" s="89">
        <f t="shared" si="12"/>
        <v>0</v>
      </c>
    </row>
    <row r="34" spans="2:18">
      <c r="B34" s="89"/>
      <c r="C34" s="96"/>
      <c r="R34" s="95"/>
    </row>
    <row r="35" spans="2:18">
      <c r="B35" s="89"/>
      <c r="C35" s="96"/>
      <c r="R35" s="95"/>
    </row>
    <row r="36" spans="2:18">
      <c r="B36" s="89"/>
      <c r="C36" s="19"/>
      <c r="R36" s="95"/>
    </row>
    <row r="37" spans="2:18">
      <c r="B37" s="89"/>
      <c r="C37" s="19"/>
      <c r="R37" s="97"/>
    </row>
    <row r="38" spans="2:18">
      <c r="B38" s="89"/>
      <c r="C38" s="19"/>
      <c r="R38" s="97"/>
    </row>
    <row r="39" spans="2:18">
      <c r="B39" s="89"/>
      <c r="C39" s="96"/>
      <c r="R39" s="97"/>
    </row>
    <row r="40" spans="2:18">
      <c r="B40" s="89"/>
      <c r="C40" s="19"/>
      <c r="R40" s="97"/>
    </row>
    <row r="41" spans="2:18">
      <c r="B41" s="89"/>
      <c r="C41" s="19"/>
      <c r="R41" s="95"/>
    </row>
    <row r="42" spans="2:18">
      <c r="B42" s="89"/>
      <c r="C42" s="19"/>
      <c r="R42" s="97"/>
    </row>
    <row r="43" spans="2:18">
      <c r="B43" s="89"/>
      <c r="C43" s="19"/>
      <c r="R43" s="97"/>
    </row>
    <row r="44" spans="2:18">
      <c r="B44" s="89"/>
      <c r="C44" s="19"/>
      <c r="R44" s="97"/>
    </row>
    <row r="45" spans="2:18">
      <c r="B45" s="89"/>
      <c r="C45" s="19"/>
      <c r="R45" s="108"/>
    </row>
    <row r="46" spans="2:18">
      <c r="B46" s="89"/>
      <c r="C46" s="19"/>
      <c r="R46" s="95"/>
    </row>
    <row r="47" spans="2:18">
      <c r="B47" s="89"/>
      <c r="C47" s="19"/>
      <c r="R47" s="95"/>
    </row>
    <row r="48" spans="2:18">
      <c r="B48" s="89"/>
      <c r="C48" s="19"/>
      <c r="R48" s="97"/>
    </row>
    <row r="49" spans="2:18">
      <c r="B49" s="89"/>
      <c r="C49" s="96"/>
      <c r="R49" s="97"/>
    </row>
    <row r="50" spans="2:18">
      <c r="B50" s="89"/>
      <c r="C50" s="96"/>
      <c r="R50" s="97"/>
    </row>
    <row r="51" spans="2:18">
      <c r="B51" s="89"/>
      <c r="C51" s="19"/>
      <c r="R51" s="95"/>
    </row>
    <row r="52" spans="2:18">
      <c r="B52" s="89"/>
      <c r="C52" s="19"/>
      <c r="R52" s="95"/>
    </row>
    <row r="53" spans="2:18">
      <c r="B53" s="89"/>
      <c r="C53" s="19"/>
      <c r="R53" s="95"/>
    </row>
    <row r="54" spans="2:18">
      <c r="B54" s="89"/>
      <c r="C54" s="19"/>
      <c r="R54" s="95"/>
    </row>
    <row r="55" spans="2:18">
      <c r="B55" s="89"/>
      <c r="C55" s="19"/>
      <c r="R55" s="95"/>
    </row>
    <row r="56" spans="2:18">
      <c r="B56" s="89"/>
      <c r="C56" s="96"/>
      <c r="R56" s="97"/>
    </row>
    <row r="57" spans="2:18">
      <c r="B57" s="89"/>
      <c r="C57" s="96"/>
      <c r="R57" s="97"/>
    </row>
    <row r="58" spans="2:18">
      <c r="B58" s="89"/>
      <c r="C58" s="96"/>
      <c r="R58" s="97"/>
    </row>
    <row r="59" spans="2:18">
      <c r="B59" s="89"/>
      <c r="C59" s="100"/>
      <c r="R59" s="97"/>
    </row>
    <row r="60" spans="2:18">
      <c r="B60" s="89"/>
      <c r="C60" s="100"/>
      <c r="R60" s="97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63"/>
  <sheetViews>
    <sheetView topLeftCell="B1" workbookViewId="0">
      <selection activeCell="P14" sqref="P14"/>
    </sheetView>
  </sheetViews>
  <sheetFormatPr defaultColWidth="9" defaultRowHeight="12.5"/>
  <cols>
    <col min="1" max="1" width="18.5454545454545" customWidth="1"/>
  </cols>
  <sheetData>
    <row r="1" ht="25" spans="1:26">
      <c r="A1" s="1" t="s">
        <v>66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86"/>
    </row>
    <row r="2" spans="1:26">
      <c r="A2" s="3" t="s">
        <v>67</v>
      </c>
      <c r="B2" s="4" t="s">
        <v>68</v>
      </c>
      <c r="C2" s="5"/>
      <c r="D2" s="5"/>
      <c r="E2" s="5"/>
      <c r="F2" s="5"/>
      <c r="G2" s="5"/>
      <c r="H2" s="8"/>
      <c r="I2" s="4" t="s">
        <v>69</v>
      </c>
      <c r="J2" s="5"/>
      <c r="K2" s="5"/>
      <c r="L2" s="5"/>
      <c r="M2" s="5"/>
      <c r="N2" s="5"/>
      <c r="O2" s="8"/>
      <c r="P2" s="4" t="s">
        <v>70</v>
      </c>
      <c r="Q2" s="5"/>
      <c r="R2" s="5"/>
      <c r="S2" s="5"/>
      <c r="T2" s="5"/>
      <c r="U2" s="5"/>
      <c r="V2" s="8"/>
      <c r="W2" s="4" t="s">
        <v>71</v>
      </c>
      <c r="X2" s="5"/>
      <c r="Y2" s="5"/>
      <c r="Z2" s="8"/>
    </row>
    <row r="3" spans="1:26">
      <c r="A3" s="6"/>
      <c r="B3" s="7" t="s">
        <v>72</v>
      </c>
      <c r="C3" s="4" t="s">
        <v>73</v>
      </c>
      <c r="D3" s="8"/>
      <c r="E3" s="50" t="s">
        <v>74</v>
      </c>
      <c r="F3" s="51"/>
      <c r="G3" s="52" t="s">
        <v>75</v>
      </c>
      <c r="H3" s="51"/>
      <c r="I3" s="7" t="s">
        <v>76</v>
      </c>
      <c r="J3" s="4" t="s">
        <v>73</v>
      </c>
      <c r="K3" s="8"/>
      <c r="L3" s="50" t="s">
        <v>74</v>
      </c>
      <c r="M3" s="51"/>
      <c r="N3" s="52" t="s">
        <v>75</v>
      </c>
      <c r="O3" s="51"/>
      <c r="P3" s="7" t="s">
        <v>76</v>
      </c>
      <c r="Q3" s="4" t="s">
        <v>73</v>
      </c>
      <c r="R3" s="8"/>
      <c r="S3" s="50" t="s">
        <v>74</v>
      </c>
      <c r="T3" s="51"/>
      <c r="U3" s="52" t="s">
        <v>75</v>
      </c>
      <c r="V3" s="51"/>
      <c r="W3" s="7" t="s">
        <v>76</v>
      </c>
      <c r="X3" s="3" t="s">
        <v>73</v>
      </c>
      <c r="Y3" s="3" t="s">
        <v>74</v>
      </c>
      <c r="Z3" s="3" t="s">
        <v>75</v>
      </c>
    </row>
    <row r="4" spans="1:26">
      <c r="A4" s="6"/>
      <c r="B4" s="9"/>
      <c r="C4" s="3" t="s">
        <v>77</v>
      </c>
      <c r="D4" s="3" t="s">
        <v>78</v>
      </c>
      <c r="E4" s="3" t="s">
        <v>79</v>
      </c>
      <c r="F4" s="3" t="s">
        <v>80</v>
      </c>
      <c r="G4" s="3" t="s">
        <v>79</v>
      </c>
      <c r="H4" s="3" t="s">
        <v>80</v>
      </c>
      <c r="I4" s="9"/>
      <c r="J4" s="3" t="s">
        <v>77</v>
      </c>
      <c r="K4" s="3" t="s">
        <v>78</v>
      </c>
      <c r="L4" s="3" t="s">
        <v>79</v>
      </c>
      <c r="M4" s="3" t="s">
        <v>80</v>
      </c>
      <c r="N4" s="3" t="s">
        <v>79</v>
      </c>
      <c r="O4" s="3" t="s">
        <v>80</v>
      </c>
      <c r="P4" s="9"/>
      <c r="Q4" s="3" t="s">
        <v>77</v>
      </c>
      <c r="R4" s="3" t="s">
        <v>78</v>
      </c>
      <c r="S4" s="3" t="s">
        <v>79</v>
      </c>
      <c r="T4" s="3" t="s">
        <v>80</v>
      </c>
      <c r="U4" s="3" t="s">
        <v>79</v>
      </c>
      <c r="V4" s="3" t="s">
        <v>80</v>
      </c>
      <c r="W4" s="9"/>
      <c r="X4" s="3" t="s">
        <v>78</v>
      </c>
      <c r="Y4" s="3" t="s">
        <v>80</v>
      </c>
      <c r="Z4" s="3" t="s">
        <v>80</v>
      </c>
    </row>
    <row r="5" spans="1:26">
      <c r="A5" s="10" t="s">
        <v>81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>
      <c r="A6" s="11" t="s">
        <v>82</v>
      </c>
      <c r="B6" s="12"/>
      <c r="C6" s="13"/>
      <c r="D6" s="12"/>
      <c r="E6" s="13"/>
      <c r="F6" s="12"/>
      <c r="G6" s="13"/>
      <c r="H6" s="12"/>
      <c r="I6" s="12"/>
      <c r="J6" s="13"/>
      <c r="K6" s="12"/>
      <c r="L6" s="13"/>
      <c r="M6" s="12"/>
      <c r="N6" s="13"/>
      <c r="O6" s="12"/>
      <c r="P6" s="12"/>
      <c r="Q6" s="13"/>
      <c r="R6" s="12"/>
      <c r="S6" s="13"/>
      <c r="T6" s="12"/>
      <c r="U6" s="13"/>
      <c r="V6" s="12"/>
      <c r="W6" s="20"/>
      <c r="X6" s="20"/>
      <c r="Y6" s="20"/>
      <c r="Z6" s="20"/>
    </row>
    <row r="7" spans="1:26">
      <c r="A7" s="11" t="s">
        <v>83</v>
      </c>
      <c r="B7" s="12"/>
      <c r="C7" s="13"/>
      <c r="D7" s="12"/>
      <c r="E7" s="13"/>
      <c r="F7" s="12"/>
      <c r="G7" s="13"/>
      <c r="H7" s="12"/>
      <c r="I7" s="12"/>
      <c r="J7" s="13"/>
      <c r="K7" s="12"/>
      <c r="L7" s="13"/>
      <c r="M7" s="12"/>
      <c r="N7" s="13"/>
      <c r="O7" s="12"/>
      <c r="P7" s="12"/>
      <c r="Q7" s="13"/>
      <c r="R7" s="12"/>
      <c r="S7" s="13"/>
      <c r="T7" s="12"/>
      <c r="U7" s="13"/>
      <c r="V7" s="12"/>
      <c r="W7" s="20"/>
      <c r="X7" s="20"/>
      <c r="Y7" s="20"/>
      <c r="Z7" s="20"/>
    </row>
    <row r="8" spans="1:26">
      <c r="A8" s="11" t="s">
        <v>36</v>
      </c>
      <c r="B8" s="12"/>
      <c r="C8" s="13"/>
      <c r="D8" s="12"/>
      <c r="E8" s="13"/>
      <c r="F8" s="12"/>
      <c r="G8" s="13"/>
      <c r="H8" s="12"/>
      <c r="I8" s="12"/>
      <c r="J8" s="13"/>
      <c r="K8" s="12"/>
      <c r="L8" s="13"/>
      <c r="M8" s="12"/>
      <c r="N8" s="13"/>
      <c r="O8" s="12"/>
      <c r="P8" s="12"/>
      <c r="Q8" s="13"/>
      <c r="R8" s="12"/>
      <c r="S8" s="13"/>
      <c r="T8" s="12"/>
      <c r="U8" s="13"/>
      <c r="V8" s="12"/>
      <c r="W8" s="20"/>
      <c r="X8" s="20"/>
      <c r="Y8" s="20"/>
      <c r="Z8" s="20"/>
    </row>
    <row r="9" spans="1:26">
      <c r="A9" s="11" t="s">
        <v>38</v>
      </c>
      <c r="B9" s="12"/>
      <c r="C9" s="13"/>
      <c r="D9" s="12"/>
      <c r="E9" s="13"/>
      <c r="F9" s="12"/>
      <c r="G9" s="13"/>
      <c r="H9" s="12"/>
      <c r="I9" s="12"/>
      <c r="J9" s="13"/>
      <c r="K9" s="12"/>
      <c r="L9" s="13"/>
      <c r="M9" s="12"/>
      <c r="N9" s="13"/>
      <c r="O9" s="12"/>
      <c r="P9" s="12"/>
      <c r="Q9" s="13"/>
      <c r="R9" s="12"/>
      <c r="S9" s="13"/>
      <c r="T9" s="12"/>
      <c r="U9" s="13"/>
      <c r="V9" s="12"/>
      <c r="W9" s="20"/>
      <c r="X9" s="20"/>
      <c r="Y9" s="20"/>
      <c r="Z9" s="20"/>
    </row>
    <row r="10" spans="1:26">
      <c r="A10" s="14" t="s">
        <v>84</v>
      </c>
      <c r="B10" s="15"/>
      <c r="C10" s="16"/>
      <c r="D10" s="17">
        <f t="shared" ref="D10:H10" si="0">SUM(D6:D9)</f>
        <v>0</v>
      </c>
      <c r="E10" s="13">
        <f t="shared" si="0"/>
        <v>0</v>
      </c>
      <c r="F10" s="17">
        <f t="shared" si="0"/>
        <v>0</v>
      </c>
      <c r="G10" s="13">
        <f t="shared" si="0"/>
        <v>0</v>
      </c>
      <c r="H10" s="17">
        <f t="shared" si="0"/>
        <v>0</v>
      </c>
      <c r="I10" s="17"/>
      <c r="J10" s="60"/>
      <c r="K10" s="27">
        <f t="shared" ref="K10:O10" si="1">SUM(K6:K9)</f>
        <v>0</v>
      </c>
      <c r="L10" s="17"/>
      <c r="M10" s="17">
        <f t="shared" si="1"/>
        <v>0</v>
      </c>
      <c r="N10" s="17"/>
      <c r="O10" s="17">
        <f t="shared" si="1"/>
        <v>0</v>
      </c>
      <c r="P10" s="17"/>
      <c r="Q10" s="16"/>
      <c r="R10" s="17">
        <f>SUM(R6:R9)</f>
        <v>0</v>
      </c>
      <c r="S10" s="17"/>
      <c r="T10" s="17">
        <f>SUM(T6:T8)</f>
        <v>0</v>
      </c>
      <c r="U10" s="17"/>
      <c r="V10" s="17">
        <f>SUM(V6:V8)</f>
        <v>0</v>
      </c>
      <c r="W10" s="17"/>
      <c r="X10" s="17">
        <f t="shared" ref="X10:Z10" si="2">SUM(X6:X9)</f>
        <v>0</v>
      </c>
      <c r="Y10" s="17">
        <f t="shared" si="2"/>
        <v>0</v>
      </c>
      <c r="Z10" s="17">
        <f t="shared" si="2"/>
        <v>0</v>
      </c>
    </row>
    <row r="11" spans="1:26">
      <c r="A11" s="18" t="s">
        <v>85</v>
      </c>
      <c r="B11" s="18"/>
      <c r="C11" s="18"/>
      <c r="D11" s="18"/>
      <c r="E11" s="13"/>
      <c r="F11" s="18"/>
      <c r="G11" s="13"/>
      <c r="H11" s="18"/>
      <c r="I11" s="18"/>
      <c r="J11" s="18"/>
      <c r="K11" s="18"/>
      <c r="L11" s="18"/>
      <c r="M11" s="18"/>
      <c r="N11" s="18"/>
      <c r="O11" s="18"/>
      <c r="P11" s="11"/>
      <c r="Q11" s="11"/>
      <c r="R11" s="11"/>
      <c r="S11" s="11"/>
      <c r="T11" s="11"/>
      <c r="U11" s="11"/>
      <c r="V11" s="11"/>
      <c r="W11" s="18"/>
      <c r="X11" s="18"/>
      <c r="Y11" s="18"/>
      <c r="Z11" s="18"/>
    </row>
    <row r="12" spans="1:26">
      <c r="A12" s="19" t="s">
        <v>86</v>
      </c>
      <c r="B12" s="20"/>
      <c r="C12" s="21"/>
      <c r="D12" s="20"/>
      <c r="E12" s="13"/>
      <c r="F12" s="12"/>
      <c r="G12" s="13"/>
      <c r="H12" s="12"/>
      <c r="I12" s="31"/>
      <c r="J12" s="31"/>
      <c r="K12" s="31"/>
      <c r="L12" s="12"/>
      <c r="M12" s="12"/>
      <c r="N12" s="12"/>
      <c r="O12" s="12"/>
      <c r="P12" s="20"/>
      <c r="Q12" s="21"/>
      <c r="R12" s="20"/>
      <c r="S12" s="13"/>
      <c r="T12" s="12"/>
      <c r="U12" s="13"/>
      <c r="V12" s="12"/>
      <c r="W12" s="69"/>
      <c r="X12" s="69"/>
      <c r="Y12" s="69"/>
      <c r="Z12" s="69"/>
    </row>
    <row r="13" spans="1:26">
      <c r="A13" s="19" t="s">
        <v>60</v>
      </c>
      <c r="B13" s="20"/>
      <c r="C13" s="21"/>
      <c r="D13" s="20"/>
      <c r="E13" s="13"/>
      <c r="F13" s="12"/>
      <c r="G13" s="13"/>
      <c r="H13" s="12"/>
      <c r="I13" s="31"/>
      <c r="J13" s="31"/>
      <c r="K13" s="31"/>
      <c r="L13" s="12"/>
      <c r="M13" s="12"/>
      <c r="N13" s="12"/>
      <c r="O13" s="12"/>
      <c r="P13" s="20"/>
      <c r="Q13" s="21"/>
      <c r="R13" s="20"/>
      <c r="S13" s="13"/>
      <c r="T13" s="12"/>
      <c r="U13" s="13"/>
      <c r="V13" s="12"/>
      <c r="W13" s="69"/>
      <c r="X13" s="69"/>
      <c r="Y13" s="69"/>
      <c r="Z13" s="69"/>
    </row>
    <row r="14" spans="1:26">
      <c r="A14" s="19" t="s">
        <v>43</v>
      </c>
      <c r="B14" s="20"/>
      <c r="C14" s="21"/>
      <c r="D14" s="20"/>
      <c r="E14" s="13"/>
      <c r="F14" s="12"/>
      <c r="G14" s="13"/>
      <c r="H14" s="12"/>
      <c r="I14" s="31"/>
      <c r="J14" s="31"/>
      <c r="K14" s="31"/>
      <c r="L14" s="12"/>
      <c r="M14" s="12"/>
      <c r="N14" s="12"/>
      <c r="O14" s="12"/>
      <c r="P14" s="20"/>
      <c r="Q14" s="21"/>
      <c r="R14" s="20"/>
      <c r="S14" s="13"/>
      <c r="T14" s="12"/>
      <c r="U14" s="13"/>
      <c r="V14" s="12"/>
      <c r="W14" s="69"/>
      <c r="X14" s="69"/>
      <c r="Y14" s="69"/>
      <c r="Z14" s="69"/>
    </row>
    <row r="15" spans="1:26">
      <c r="A15" s="19" t="s">
        <v>87</v>
      </c>
      <c r="B15" s="20"/>
      <c r="C15" s="21"/>
      <c r="D15" s="20"/>
      <c r="E15" s="13"/>
      <c r="F15" s="12"/>
      <c r="G15" s="13"/>
      <c r="H15" s="12"/>
      <c r="I15" s="31"/>
      <c r="J15" s="31"/>
      <c r="K15" s="31"/>
      <c r="L15" s="12"/>
      <c r="M15" s="12"/>
      <c r="N15" s="12"/>
      <c r="O15" s="12"/>
      <c r="P15" s="20"/>
      <c r="Q15" s="21"/>
      <c r="R15" s="20"/>
      <c r="S15" s="13"/>
      <c r="T15" s="12"/>
      <c r="U15" s="13"/>
      <c r="V15" s="12"/>
      <c r="W15" s="69"/>
      <c r="X15" s="69"/>
      <c r="Y15" s="69"/>
      <c r="Z15" s="69"/>
    </row>
    <row r="16" spans="1:26">
      <c r="A16" s="19" t="s">
        <v>46</v>
      </c>
      <c r="B16" s="20"/>
      <c r="C16" s="21"/>
      <c r="D16" s="20"/>
      <c r="E16" s="13"/>
      <c r="F16" s="12"/>
      <c r="G16" s="13"/>
      <c r="H16" s="12"/>
      <c r="I16" s="31"/>
      <c r="J16" s="31"/>
      <c r="K16" s="31"/>
      <c r="L16" s="12"/>
      <c r="M16" s="12"/>
      <c r="N16" s="12"/>
      <c r="O16" s="12"/>
      <c r="P16" s="20"/>
      <c r="Q16" s="21"/>
      <c r="R16" s="20"/>
      <c r="S16" s="13"/>
      <c r="T16" s="12"/>
      <c r="U16" s="13"/>
      <c r="V16" s="12"/>
      <c r="W16" s="69"/>
      <c r="X16" s="69"/>
      <c r="Y16" s="69"/>
      <c r="Z16" s="69"/>
    </row>
    <row r="17" spans="1:26">
      <c r="A17" s="19" t="s">
        <v>47</v>
      </c>
      <c r="B17" s="20"/>
      <c r="C17" s="21"/>
      <c r="D17" s="20"/>
      <c r="E17" s="13"/>
      <c r="F17" s="12"/>
      <c r="G17" s="13"/>
      <c r="H17" s="12"/>
      <c r="I17" s="31"/>
      <c r="J17" s="31"/>
      <c r="K17" s="31"/>
      <c r="L17" s="12"/>
      <c r="M17" s="12"/>
      <c r="N17" s="12"/>
      <c r="O17" s="12"/>
      <c r="P17" s="20"/>
      <c r="Q17" s="21"/>
      <c r="R17" s="20"/>
      <c r="S17" s="13"/>
      <c r="T17" s="12"/>
      <c r="U17" s="13"/>
      <c r="V17" s="12"/>
      <c r="W17" s="69"/>
      <c r="X17" s="69"/>
      <c r="Y17" s="69"/>
      <c r="Z17" s="69"/>
    </row>
    <row r="18" spans="1:26">
      <c r="A18" s="19" t="s">
        <v>88</v>
      </c>
      <c r="B18" s="20"/>
      <c r="C18" s="21"/>
      <c r="D18" s="20"/>
      <c r="E18" s="13"/>
      <c r="F18" s="12"/>
      <c r="G18" s="13"/>
      <c r="H18" s="12"/>
      <c r="I18" s="31"/>
      <c r="J18" s="31"/>
      <c r="K18" s="31"/>
      <c r="L18" s="12"/>
      <c r="M18" s="12"/>
      <c r="N18" s="12"/>
      <c r="O18" s="12"/>
      <c r="P18" s="20"/>
      <c r="Q18" s="21"/>
      <c r="R18" s="20"/>
      <c r="S18" s="13"/>
      <c r="T18" s="12"/>
      <c r="U18" s="13"/>
      <c r="V18" s="12"/>
      <c r="W18" s="69"/>
      <c r="X18" s="69"/>
      <c r="Y18" s="69"/>
      <c r="Z18" s="69"/>
    </row>
    <row r="19" spans="1:26">
      <c r="A19" s="22" t="s">
        <v>50</v>
      </c>
      <c r="B19" s="20"/>
      <c r="C19" s="21"/>
      <c r="D19" s="20"/>
      <c r="E19" s="13"/>
      <c r="F19" s="12"/>
      <c r="G19" s="13"/>
      <c r="H19" s="12"/>
      <c r="I19" s="31"/>
      <c r="J19" s="31"/>
      <c r="K19" s="31"/>
      <c r="L19" s="12"/>
      <c r="M19" s="12"/>
      <c r="N19" s="12"/>
      <c r="O19" s="12"/>
      <c r="P19" s="20"/>
      <c r="Q19" s="21"/>
      <c r="R19" s="20"/>
      <c r="S19" s="13"/>
      <c r="T19" s="12"/>
      <c r="U19" s="13"/>
      <c r="V19" s="12"/>
      <c r="W19" s="69"/>
      <c r="X19" s="69"/>
      <c r="Y19" s="69"/>
      <c r="Z19" s="69"/>
    </row>
    <row r="20" spans="1:26">
      <c r="A20" s="22" t="s">
        <v>51</v>
      </c>
      <c r="B20" s="20"/>
      <c r="C20" s="21"/>
      <c r="D20" s="20"/>
      <c r="E20" s="13"/>
      <c r="F20" s="12"/>
      <c r="G20" s="13"/>
      <c r="H20" s="12"/>
      <c r="I20" s="31"/>
      <c r="J20" s="31"/>
      <c r="K20" s="31"/>
      <c r="L20" s="12"/>
      <c r="M20" s="12"/>
      <c r="N20" s="12"/>
      <c r="O20" s="12"/>
      <c r="P20" s="20"/>
      <c r="Q20" s="21"/>
      <c r="R20" s="20"/>
      <c r="S20" s="13"/>
      <c r="T20" s="12"/>
      <c r="U20" s="13"/>
      <c r="V20" s="12"/>
      <c r="W20" s="69"/>
      <c r="X20" s="69"/>
      <c r="Y20" s="69"/>
      <c r="Z20" s="69"/>
    </row>
    <row r="21" spans="1:26">
      <c r="A21" s="22" t="s">
        <v>52</v>
      </c>
      <c r="B21" s="20"/>
      <c r="C21" s="21"/>
      <c r="D21" s="20"/>
      <c r="E21" s="13"/>
      <c r="F21" s="12"/>
      <c r="G21" s="13"/>
      <c r="H21" s="12"/>
      <c r="I21" s="31"/>
      <c r="J21" s="31"/>
      <c r="K21" s="31"/>
      <c r="L21" s="12"/>
      <c r="M21" s="12"/>
      <c r="N21" s="12"/>
      <c r="O21" s="12"/>
      <c r="P21" s="20"/>
      <c r="Q21" s="21"/>
      <c r="R21" s="20"/>
      <c r="S21" s="13"/>
      <c r="T21" s="12"/>
      <c r="U21" s="13"/>
      <c r="V21" s="12"/>
      <c r="W21" s="69"/>
      <c r="X21" s="69"/>
      <c r="Y21" s="69"/>
      <c r="Z21" s="69"/>
    </row>
    <row r="22" spans="1:26">
      <c r="A22" s="22" t="s">
        <v>53</v>
      </c>
      <c r="B22" s="20"/>
      <c r="C22" s="21"/>
      <c r="D22" s="20"/>
      <c r="E22" s="13"/>
      <c r="F22" s="12"/>
      <c r="G22" s="13"/>
      <c r="H22" s="12"/>
      <c r="I22" s="31"/>
      <c r="J22" s="31"/>
      <c r="K22" s="31"/>
      <c r="L22" s="12"/>
      <c r="M22" s="12"/>
      <c r="N22" s="12"/>
      <c r="O22" s="12"/>
      <c r="P22" s="20"/>
      <c r="Q22" s="21"/>
      <c r="R22" s="20"/>
      <c r="S22" s="13"/>
      <c r="T22" s="12"/>
      <c r="U22" s="13"/>
      <c r="V22" s="12"/>
      <c r="W22" s="69"/>
      <c r="X22" s="69"/>
      <c r="Y22" s="69"/>
      <c r="Z22" s="69"/>
    </row>
    <row r="23" spans="1:26">
      <c r="A23" s="22" t="s">
        <v>54</v>
      </c>
      <c r="B23" s="20"/>
      <c r="C23" s="21"/>
      <c r="D23" s="20"/>
      <c r="E23" s="13"/>
      <c r="F23" s="12"/>
      <c r="G23" s="13"/>
      <c r="H23" s="12"/>
      <c r="I23" s="31"/>
      <c r="J23" s="31"/>
      <c r="K23" s="31"/>
      <c r="L23" s="12"/>
      <c r="M23" s="12"/>
      <c r="N23" s="12"/>
      <c r="O23" s="12"/>
      <c r="P23" s="20"/>
      <c r="Q23" s="21"/>
      <c r="R23" s="20"/>
      <c r="S23" s="13"/>
      <c r="T23" s="12"/>
      <c r="U23" s="13"/>
      <c r="V23" s="12"/>
      <c r="W23" s="69"/>
      <c r="X23" s="69"/>
      <c r="Y23" s="69"/>
      <c r="Z23" s="69"/>
    </row>
    <row r="24" spans="1:26">
      <c r="A24" s="19" t="s">
        <v>55</v>
      </c>
      <c r="B24" s="20"/>
      <c r="C24" s="21"/>
      <c r="D24" s="20"/>
      <c r="E24" s="13"/>
      <c r="F24" s="12"/>
      <c r="G24" s="13"/>
      <c r="H24" s="12"/>
      <c r="I24" s="31"/>
      <c r="J24" s="31"/>
      <c r="K24" s="31"/>
      <c r="L24" s="12"/>
      <c r="M24" s="12"/>
      <c r="N24" s="12"/>
      <c r="O24" s="12"/>
      <c r="P24" s="20"/>
      <c r="Q24" s="21"/>
      <c r="R24" s="20"/>
      <c r="S24" s="13"/>
      <c r="T24" s="12"/>
      <c r="U24" s="13"/>
      <c r="V24" s="12"/>
      <c r="W24" s="69"/>
      <c r="X24" s="69"/>
      <c r="Y24" s="69"/>
      <c r="Z24" s="69"/>
    </row>
    <row r="25" spans="1:26">
      <c r="A25" s="19" t="s">
        <v>89</v>
      </c>
      <c r="B25" s="20"/>
      <c r="C25" s="21"/>
      <c r="D25" s="20"/>
      <c r="E25" s="13"/>
      <c r="F25" s="12"/>
      <c r="G25" s="13"/>
      <c r="H25" s="12"/>
      <c r="I25" s="31"/>
      <c r="J25" s="31"/>
      <c r="K25" s="31"/>
      <c r="L25" s="12"/>
      <c r="M25" s="12"/>
      <c r="N25" s="12"/>
      <c r="O25" s="12"/>
      <c r="P25" s="20"/>
      <c r="Q25" s="21"/>
      <c r="R25" s="20"/>
      <c r="S25" s="13"/>
      <c r="T25" s="12"/>
      <c r="U25" s="13"/>
      <c r="V25" s="12"/>
      <c r="W25" s="69"/>
      <c r="X25" s="69"/>
      <c r="Y25" s="69"/>
      <c r="Z25" s="69"/>
    </row>
    <row r="26" spans="1:26">
      <c r="A26" s="19" t="s">
        <v>90</v>
      </c>
      <c r="B26" s="20"/>
      <c r="C26" s="21"/>
      <c r="D26" s="20"/>
      <c r="E26" s="13"/>
      <c r="F26" s="12"/>
      <c r="G26" s="13"/>
      <c r="H26" s="12"/>
      <c r="I26" s="31"/>
      <c r="J26" s="31"/>
      <c r="K26" s="31"/>
      <c r="L26" s="12"/>
      <c r="M26" s="12"/>
      <c r="N26" s="12"/>
      <c r="O26" s="12"/>
      <c r="P26" s="20"/>
      <c r="Q26" s="21"/>
      <c r="R26" s="20"/>
      <c r="S26" s="13"/>
      <c r="T26" s="12"/>
      <c r="U26" s="13"/>
      <c r="V26" s="12"/>
      <c r="W26" s="69"/>
      <c r="X26" s="69"/>
      <c r="Y26" s="69"/>
      <c r="Z26" s="69"/>
    </row>
    <row r="27" spans="1:26">
      <c r="A27" s="23" t="s">
        <v>91</v>
      </c>
      <c r="B27" s="20"/>
      <c r="C27" s="21"/>
      <c r="D27" s="20"/>
      <c r="E27" s="13"/>
      <c r="F27" s="12"/>
      <c r="G27" s="13"/>
      <c r="H27" s="12"/>
      <c r="I27" s="31"/>
      <c r="J27" s="31"/>
      <c r="K27" s="31"/>
      <c r="L27" s="12"/>
      <c r="M27" s="12"/>
      <c r="N27" s="12"/>
      <c r="O27" s="12"/>
      <c r="P27" s="20"/>
      <c r="Q27" s="21"/>
      <c r="R27" s="20"/>
      <c r="S27" s="13"/>
      <c r="T27" s="12"/>
      <c r="U27" s="13"/>
      <c r="V27" s="12"/>
      <c r="W27" s="69"/>
      <c r="X27" s="69"/>
      <c r="Y27" s="69"/>
      <c r="Z27" s="69"/>
    </row>
    <row r="28" spans="1:26">
      <c r="A28" s="19" t="s">
        <v>56</v>
      </c>
      <c r="B28" s="20"/>
      <c r="C28" s="21"/>
      <c r="D28" s="20"/>
      <c r="E28" s="13"/>
      <c r="F28" s="12"/>
      <c r="G28" s="13"/>
      <c r="H28" s="12"/>
      <c r="I28" s="31"/>
      <c r="J28" s="31"/>
      <c r="K28" s="31"/>
      <c r="L28" s="12"/>
      <c r="M28" s="12"/>
      <c r="N28" s="12"/>
      <c r="O28" s="12"/>
      <c r="P28" s="20"/>
      <c r="Q28" s="21"/>
      <c r="R28" s="20"/>
      <c r="S28" s="13"/>
      <c r="T28" s="12"/>
      <c r="U28" s="13"/>
      <c r="V28" s="12"/>
      <c r="W28" s="69"/>
      <c r="X28" s="69"/>
      <c r="Y28" s="69"/>
      <c r="Z28" s="69"/>
    </row>
    <row r="29" spans="1:26">
      <c r="A29" s="19" t="s">
        <v>92</v>
      </c>
      <c r="B29" s="20"/>
      <c r="C29" s="21"/>
      <c r="D29" s="20"/>
      <c r="E29" s="13"/>
      <c r="F29" s="12"/>
      <c r="G29" s="13"/>
      <c r="H29" s="12"/>
      <c r="I29" s="31"/>
      <c r="J29" s="31"/>
      <c r="K29" s="31"/>
      <c r="L29" s="12"/>
      <c r="M29" s="12"/>
      <c r="N29" s="12"/>
      <c r="O29" s="12"/>
      <c r="P29" s="20"/>
      <c r="Q29" s="21"/>
      <c r="R29" s="20"/>
      <c r="S29" s="13"/>
      <c r="T29" s="12"/>
      <c r="U29" s="13"/>
      <c r="V29" s="12"/>
      <c r="W29" s="69"/>
      <c r="X29" s="69"/>
      <c r="Y29" s="69"/>
      <c r="Z29" s="69"/>
    </row>
    <row r="30" spans="1:26">
      <c r="A30" s="22" t="s">
        <v>93</v>
      </c>
      <c r="B30" s="20"/>
      <c r="C30" s="21"/>
      <c r="D30" s="20"/>
      <c r="E30" s="13"/>
      <c r="F30" s="12"/>
      <c r="G30" s="13"/>
      <c r="H30" s="12"/>
      <c r="I30" s="31"/>
      <c r="J30" s="31"/>
      <c r="K30" s="31"/>
      <c r="L30" s="12"/>
      <c r="M30" s="12"/>
      <c r="N30" s="12"/>
      <c r="O30" s="12"/>
      <c r="P30" s="20"/>
      <c r="Q30" s="21"/>
      <c r="R30" s="20"/>
      <c r="S30" s="13"/>
      <c r="T30" s="12"/>
      <c r="U30" s="13"/>
      <c r="V30" s="12"/>
      <c r="W30" s="69"/>
      <c r="X30" s="69"/>
      <c r="Y30" s="69"/>
      <c r="Z30" s="69"/>
    </row>
    <row r="31" spans="1:26">
      <c r="A31" s="19" t="s">
        <v>94</v>
      </c>
      <c r="B31" s="20"/>
      <c r="C31" s="21"/>
      <c r="D31" s="20"/>
      <c r="E31" s="13"/>
      <c r="F31" s="12"/>
      <c r="G31" s="13"/>
      <c r="H31" s="12"/>
      <c r="I31" s="31"/>
      <c r="J31" s="31"/>
      <c r="K31" s="31"/>
      <c r="L31" s="12"/>
      <c r="M31" s="12"/>
      <c r="N31" s="12"/>
      <c r="O31" s="12"/>
      <c r="P31" s="20"/>
      <c r="Q31" s="21"/>
      <c r="R31" s="20"/>
      <c r="S31" s="13"/>
      <c r="T31" s="12"/>
      <c r="U31" s="13"/>
      <c r="V31" s="12"/>
      <c r="W31" s="69"/>
      <c r="X31" s="69"/>
      <c r="Y31" s="69"/>
      <c r="Z31" s="69"/>
    </row>
    <row r="32" spans="1:26">
      <c r="A32" s="19" t="s">
        <v>57</v>
      </c>
      <c r="B32" s="20"/>
      <c r="C32" s="21"/>
      <c r="D32" s="20"/>
      <c r="E32" s="13"/>
      <c r="F32" s="12"/>
      <c r="G32" s="13"/>
      <c r="H32" s="12"/>
      <c r="I32" s="31"/>
      <c r="J32" s="31"/>
      <c r="K32" s="31"/>
      <c r="L32" s="12"/>
      <c r="M32" s="12"/>
      <c r="N32" s="12"/>
      <c r="O32" s="12"/>
      <c r="P32" s="20"/>
      <c r="Q32" s="21"/>
      <c r="R32" s="20"/>
      <c r="S32" s="13"/>
      <c r="T32" s="12"/>
      <c r="U32" s="13"/>
      <c r="V32" s="12"/>
      <c r="W32" s="69"/>
      <c r="X32" s="69"/>
      <c r="Y32" s="69"/>
      <c r="Z32" s="69"/>
    </row>
    <row r="33" spans="1:26">
      <c r="A33" s="19" t="s">
        <v>58</v>
      </c>
      <c r="B33" s="20"/>
      <c r="C33" s="21"/>
      <c r="D33" s="20"/>
      <c r="E33" s="13"/>
      <c r="F33" s="12"/>
      <c r="G33" s="13"/>
      <c r="H33" s="12"/>
      <c r="I33" s="31"/>
      <c r="J33" s="31"/>
      <c r="K33" s="31"/>
      <c r="L33" s="12"/>
      <c r="M33" s="12"/>
      <c r="N33" s="12"/>
      <c r="O33" s="12"/>
      <c r="P33" s="20"/>
      <c r="Q33" s="21"/>
      <c r="R33" s="20"/>
      <c r="S33" s="13"/>
      <c r="T33" s="12"/>
      <c r="U33" s="13"/>
      <c r="V33" s="12"/>
      <c r="W33" s="69"/>
      <c r="X33" s="69"/>
      <c r="Y33" s="69"/>
      <c r="Z33" s="69"/>
    </row>
    <row r="34" spans="1:26">
      <c r="A34" s="19" t="s">
        <v>95</v>
      </c>
      <c r="B34" s="20"/>
      <c r="C34" s="21"/>
      <c r="D34" s="20"/>
      <c r="E34" s="13"/>
      <c r="F34" s="12"/>
      <c r="G34" s="13"/>
      <c r="H34" s="12"/>
      <c r="I34" s="31"/>
      <c r="J34" s="31"/>
      <c r="K34" s="31"/>
      <c r="L34" s="12"/>
      <c r="M34" s="12"/>
      <c r="N34" s="12"/>
      <c r="O34" s="12"/>
      <c r="P34" s="75"/>
      <c r="Q34" s="21"/>
      <c r="R34" s="20"/>
      <c r="S34" s="13"/>
      <c r="T34" s="12"/>
      <c r="U34" s="13"/>
      <c r="V34" s="12"/>
      <c r="W34" s="69"/>
      <c r="X34" s="69"/>
      <c r="Y34" s="69"/>
      <c r="Z34" s="69"/>
    </row>
    <row r="35" spans="1:26">
      <c r="A35" s="24" t="s">
        <v>96</v>
      </c>
      <c r="B35" s="20"/>
      <c r="C35" s="21"/>
      <c r="D35" s="20"/>
      <c r="E35" s="13"/>
      <c r="F35" s="12"/>
      <c r="G35" s="13"/>
      <c r="H35" s="12"/>
      <c r="I35" s="31"/>
      <c r="J35" s="31"/>
      <c r="K35" s="31"/>
      <c r="L35" s="12"/>
      <c r="M35" s="12"/>
      <c r="N35" s="12"/>
      <c r="O35" s="12"/>
      <c r="P35" s="20"/>
      <c r="Q35" s="21"/>
      <c r="R35" s="20"/>
      <c r="S35" s="13"/>
      <c r="T35" s="12"/>
      <c r="U35" s="13"/>
      <c r="V35" s="12"/>
      <c r="W35" s="69"/>
      <c r="X35" s="69"/>
      <c r="Y35" s="69"/>
      <c r="Z35" s="69"/>
    </row>
    <row r="36" spans="1:26">
      <c r="A36" s="19" t="s">
        <v>97</v>
      </c>
      <c r="B36" s="20"/>
      <c r="C36" s="21"/>
      <c r="D36" s="20"/>
      <c r="E36" s="13"/>
      <c r="F36" s="12"/>
      <c r="G36" s="13"/>
      <c r="H36" s="12"/>
      <c r="I36" s="31"/>
      <c r="J36" s="31"/>
      <c r="K36" s="31"/>
      <c r="L36" s="12"/>
      <c r="M36" s="12"/>
      <c r="N36" s="12"/>
      <c r="O36" s="12"/>
      <c r="P36" s="20"/>
      <c r="Q36" s="21"/>
      <c r="R36" s="20"/>
      <c r="S36" s="13"/>
      <c r="T36" s="12"/>
      <c r="U36" s="13"/>
      <c r="V36" s="12"/>
      <c r="W36" s="69"/>
      <c r="X36" s="69"/>
      <c r="Y36" s="69"/>
      <c r="Z36" s="69"/>
    </row>
    <row r="37" spans="1:26">
      <c r="A37" s="19" t="s">
        <v>98</v>
      </c>
      <c r="B37" s="20"/>
      <c r="C37" s="21"/>
      <c r="D37" s="20"/>
      <c r="E37" s="13"/>
      <c r="F37" s="12"/>
      <c r="G37" s="13"/>
      <c r="H37" s="12"/>
      <c r="I37" s="31"/>
      <c r="J37" s="31"/>
      <c r="K37" s="31"/>
      <c r="L37" s="12"/>
      <c r="M37" s="12"/>
      <c r="N37" s="12"/>
      <c r="O37" s="12"/>
      <c r="P37" s="20"/>
      <c r="Q37" s="21"/>
      <c r="R37" s="20"/>
      <c r="S37" s="13"/>
      <c r="T37" s="12"/>
      <c r="U37" s="13"/>
      <c r="V37" s="12"/>
      <c r="W37" s="69"/>
      <c r="X37" s="69"/>
      <c r="Y37" s="69"/>
      <c r="Z37" s="69"/>
    </row>
    <row r="38" spans="1:26">
      <c r="A38" s="19" t="s">
        <v>99</v>
      </c>
      <c r="B38" s="20"/>
      <c r="C38" s="21"/>
      <c r="D38" s="20"/>
      <c r="E38" s="13"/>
      <c r="F38" s="12"/>
      <c r="G38" s="13"/>
      <c r="H38" s="12"/>
      <c r="I38" s="31"/>
      <c r="J38" s="31"/>
      <c r="K38" s="31"/>
      <c r="L38" s="12"/>
      <c r="M38" s="12"/>
      <c r="N38" s="12"/>
      <c r="O38" s="12"/>
      <c r="P38" s="20"/>
      <c r="Q38" s="21"/>
      <c r="R38" s="20"/>
      <c r="S38" s="13"/>
      <c r="T38" s="12"/>
      <c r="U38" s="13"/>
      <c r="V38" s="12"/>
      <c r="W38" s="69"/>
      <c r="X38" s="69"/>
      <c r="Y38" s="69"/>
      <c r="Z38" s="69"/>
    </row>
    <row r="39" spans="1:26">
      <c r="A39" s="19" t="s">
        <v>100</v>
      </c>
      <c r="B39" s="20"/>
      <c r="C39" s="21"/>
      <c r="D39" s="20"/>
      <c r="E39" s="13"/>
      <c r="F39" s="12"/>
      <c r="G39" s="13"/>
      <c r="H39" s="12"/>
      <c r="I39" s="31"/>
      <c r="J39" s="31"/>
      <c r="K39" s="31"/>
      <c r="L39" s="12"/>
      <c r="M39" s="12"/>
      <c r="N39" s="12"/>
      <c r="O39" s="12"/>
      <c r="P39" s="20"/>
      <c r="Q39" s="21"/>
      <c r="R39" s="20"/>
      <c r="S39" s="13"/>
      <c r="T39" s="12"/>
      <c r="U39" s="13"/>
      <c r="V39" s="12"/>
      <c r="W39" s="69"/>
      <c r="X39" s="69"/>
      <c r="Y39" s="69"/>
      <c r="Z39" s="69"/>
    </row>
    <row r="40" spans="1:26">
      <c r="A40" s="19" t="s">
        <v>101</v>
      </c>
      <c r="B40" s="20"/>
      <c r="C40" s="21"/>
      <c r="D40" s="20"/>
      <c r="E40" s="13"/>
      <c r="F40" s="12"/>
      <c r="G40" s="13"/>
      <c r="H40" s="12"/>
      <c r="I40" s="31"/>
      <c r="J40" s="31"/>
      <c r="K40" s="31"/>
      <c r="L40" s="12"/>
      <c r="M40" s="12"/>
      <c r="N40" s="12"/>
      <c r="O40" s="12"/>
      <c r="P40" s="20"/>
      <c r="Q40" s="21"/>
      <c r="R40" s="20"/>
      <c r="S40" s="13"/>
      <c r="T40" s="12"/>
      <c r="U40" s="13"/>
      <c r="V40" s="12"/>
      <c r="W40" s="69"/>
      <c r="X40" s="69"/>
      <c r="Y40" s="69"/>
      <c r="Z40" s="69"/>
    </row>
    <row r="41" spans="1:26">
      <c r="A41" s="24" t="s">
        <v>102</v>
      </c>
      <c r="B41" s="20"/>
      <c r="C41" s="21"/>
      <c r="D41" s="20"/>
      <c r="E41" s="13"/>
      <c r="F41" s="12"/>
      <c r="G41" s="13"/>
      <c r="H41" s="12"/>
      <c r="I41" s="31"/>
      <c r="J41" s="31"/>
      <c r="K41" s="31"/>
      <c r="L41" s="12"/>
      <c r="M41" s="12"/>
      <c r="N41" s="12"/>
      <c r="O41" s="12"/>
      <c r="P41" s="20"/>
      <c r="Q41" s="21"/>
      <c r="R41" s="20"/>
      <c r="S41" s="13"/>
      <c r="T41" s="12"/>
      <c r="U41" s="13"/>
      <c r="V41" s="12"/>
      <c r="W41" s="69"/>
      <c r="X41" s="69"/>
      <c r="Y41" s="69"/>
      <c r="Z41" s="69"/>
    </row>
    <row r="42" spans="1:26">
      <c r="A42" s="24" t="s">
        <v>103</v>
      </c>
      <c r="B42" s="20"/>
      <c r="C42" s="21"/>
      <c r="D42" s="20"/>
      <c r="E42" s="13"/>
      <c r="F42" s="12"/>
      <c r="G42" s="13"/>
      <c r="H42" s="12"/>
      <c r="I42" s="31"/>
      <c r="J42" s="31"/>
      <c r="K42" s="31"/>
      <c r="L42" s="12"/>
      <c r="M42" s="12"/>
      <c r="N42" s="12"/>
      <c r="O42" s="12"/>
      <c r="P42" s="20"/>
      <c r="Q42" s="21"/>
      <c r="R42" s="20"/>
      <c r="S42" s="13"/>
      <c r="T42" s="12"/>
      <c r="U42" s="13"/>
      <c r="V42" s="12"/>
      <c r="W42" s="69"/>
      <c r="X42" s="69"/>
      <c r="Y42" s="69"/>
      <c r="Z42" s="69"/>
    </row>
    <row r="43" spans="1:26">
      <c r="A43" s="25" t="s">
        <v>104</v>
      </c>
      <c r="B43" s="26"/>
      <c r="C43" s="26"/>
      <c r="D43" s="27">
        <f t="shared" ref="D43:H43" si="3">SUM(D12:D42)</f>
        <v>0</v>
      </c>
      <c r="E43" s="27">
        <f t="shared" si="3"/>
        <v>0</v>
      </c>
      <c r="F43" s="27">
        <f t="shared" si="3"/>
        <v>0</v>
      </c>
      <c r="G43" s="27">
        <f t="shared" si="3"/>
        <v>0</v>
      </c>
      <c r="H43" s="27">
        <f t="shared" si="3"/>
        <v>0</v>
      </c>
      <c r="I43" s="26"/>
      <c r="J43" s="26"/>
      <c r="K43" s="26"/>
      <c r="L43" s="27"/>
      <c r="M43" s="27"/>
      <c r="N43" s="27"/>
      <c r="O43" s="27"/>
      <c r="P43" s="17"/>
      <c r="Q43" s="81"/>
      <c r="R43" s="27">
        <f t="shared" ref="R43:V43" si="4">SUM(R12:R42)</f>
        <v>0</v>
      </c>
      <c r="S43" s="27"/>
      <c r="T43" s="27">
        <f t="shared" si="4"/>
        <v>0</v>
      </c>
      <c r="U43" s="27"/>
      <c r="V43" s="27">
        <f t="shared" si="4"/>
        <v>0</v>
      </c>
      <c r="W43" s="44"/>
      <c r="X43" s="44">
        <f t="shared" ref="X43:Z43" si="5">SUM(X12:X42)</f>
        <v>0</v>
      </c>
      <c r="Y43" s="44">
        <f t="shared" si="5"/>
        <v>0</v>
      </c>
      <c r="Z43" s="44">
        <f t="shared" si="5"/>
        <v>0</v>
      </c>
    </row>
    <row r="44" spans="1:26">
      <c r="A44" s="28" t="s">
        <v>105</v>
      </c>
      <c r="B44" s="29"/>
      <c r="C44" s="29"/>
      <c r="D44" s="29"/>
      <c r="E44" s="29"/>
      <c r="F44" s="29"/>
      <c r="G44" s="29"/>
      <c r="H44" s="53"/>
      <c r="I44" s="4" t="s">
        <v>106</v>
      </c>
      <c r="J44" s="5"/>
      <c r="K44" s="5"/>
      <c r="L44" s="5"/>
      <c r="M44" s="5"/>
      <c r="N44" s="5"/>
      <c r="O44" s="8"/>
      <c r="P44" s="76"/>
      <c r="Q44" s="82"/>
      <c r="R44" s="82"/>
      <c r="S44" s="82"/>
      <c r="T44" s="82"/>
      <c r="U44" s="82"/>
      <c r="V44" s="82"/>
      <c r="W44" s="4" t="s">
        <v>107</v>
      </c>
      <c r="X44" s="5"/>
      <c r="Y44" s="5"/>
      <c r="Z44" s="8"/>
    </row>
    <row r="45" spans="1:26">
      <c r="A45" s="19" t="s">
        <v>108</v>
      </c>
      <c r="B45" s="30"/>
      <c r="C45" s="31"/>
      <c r="D45" s="32"/>
      <c r="E45" s="13"/>
      <c r="F45" s="32"/>
      <c r="G45" s="13"/>
      <c r="H45" s="32"/>
      <c r="I45" s="61"/>
      <c r="J45" s="31"/>
      <c r="K45" s="61"/>
      <c r="L45" s="13"/>
      <c r="M45" s="12"/>
      <c r="N45" s="13"/>
      <c r="O45" s="12"/>
      <c r="P45" s="20"/>
      <c r="Q45" s="21"/>
      <c r="R45" s="20"/>
      <c r="S45" s="13"/>
      <c r="T45" s="12"/>
      <c r="U45" s="13"/>
      <c r="V45" s="12"/>
      <c r="W45" s="84"/>
      <c r="X45" s="69"/>
      <c r="Y45" s="69"/>
      <c r="Z45" s="69"/>
    </row>
    <row r="46" spans="1:26">
      <c r="A46" s="25" t="s">
        <v>84</v>
      </c>
      <c r="B46" s="25"/>
      <c r="C46" s="25"/>
      <c r="D46" s="27">
        <f t="shared" ref="D46:H46" si="6">SUM(D45:D45)</f>
        <v>0</v>
      </c>
      <c r="E46" s="27"/>
      <c r="F46" s="27">
        <f t="shared" si="6"/>
        <v>0</v>
      </c>
      <c r="G46" s="27"/>
      <c r="H46" s="27">
        <f t="shared" si="6"/>
        <v>0</v>
      </c>
      <c r="I46" s="62"/>
      <c r="J46" s="25"/>
      <c r="K46" s="62">
        <f t="shared" ref="K46:O46" si="7">SUM(K45:K45)</f>
        <v>0</v>
      </c>
      <c r="L46" s="27"/>
      <c r="M46" s="27">
        <f t="shared" si="7"/>
        <v>0</v>
      </c>
      <c r="N46" s="27"/>
      <c r="O46" s="27">
        <f t="shared" si="7"/>
        <v>0</v>
      </c>
      <c r="P46" s="14"/>
      <c r="Q46" s="83"/>
      <c r="R46" s="27">
        <f t="shared" ref="R46:V46" si="8">SUM(R45:R45)</f>
        <v>0</v>
      </c>
      <c r="S46" s="27"/>
      <c r="T46" s="27">
        <f t="shared" si="8"/>
        <v>0</v>
      </c>
      <c r="U46" s="27"/>
      <c r="V46" s="27">
        <f t="shared" si="8"/>
        <v>0</v>
      </c>
      <c r="W46" s="44"/>
      <c r="X46" s="44">
        <f t="shared" ref="X46:Z46" si="9">SUM(X45:X45)</f>
        <v>0</v>
      </c>
      <c r="Y46" s="44">
        <f t="shared" si="9"/>
        <v>0</v>
      </c>
      <c r="Z46" s="44">
        <f t="shared" si="9"/>
        <v>0</v>
      </c>
    </row>
    <row r="47" spans="1:26">
      <c r="A47" s="33" t="s">
        <v>109</v>
      </c>
      <c r="B47" s="34"/>
      <c r="C47" s="34"/>
      <c r="D47" s="34"/>
      <c r="E47" s="34"/>
      <c r="F47" s="34"/>
      <c r="G47" s="34"/>
      <c r="H47" s="34"/>
      <c r="I47" s="4" t="s">
        <v>110</v>
      </c>
      <c r="J47" s="5"/>
      <c r="K47" s="5"/>
      <c r="L47" s="5"/>
      <c r="M47" s="5"/>
      <c r="N47" s="5"/>
      <c r="O47" s="8"/>
      <c r="P47" s="34"/>
      <c r="Q47" s="34"/>
      <c r="R47" s="34"/>
      <c r="S47" s="34"/>
      <c r="T47" s="34"/>
      <c r="U47" s="34"/>
      <c r="V47" s="34"/>
      <c r="W47" s="4" t="s">
        <v>111</v>
      </c>
      <c r="X47" s="5"/>
      <c r="Y47" s="5"/>
      <c r="Z47" s="8"/>
    </row>
    <row r="48" spans="1:26">
      <c r="A48" s="19" t="s">
        <v>112</v>
      </c>
      <c r="B48" s="35"/>
      <c r="C48" s="31"/>
      <c r="D48" s="36"/>
      <c r="E48" s="13"/>
      <c r="F48" s="43"/>
      <c r="G48" s="13"/>
      <c r="H48" s="43"/>
      <c r="I48" s="36"/>
      <c r="J48" s="63"/>
      <c r="K48" s="64"/>
      <c r="L48" s="65"/>
      <c r="M48" s="77"/>
      <c r="N48" s="65"/>
      <c r="O48" s="77"/>
      <c r="P48" s="64"/>
      <c r="Q48" s="63"/>
      <c r="R48" s="64"/>
      <c r="S48" s="77"/>
      <c r="T48" s="77"/>
      <c r="U48" s="65"/>
      <c r="V48" s="65"/>
      <c r="W48" s="64"/>
      <c r="X48" s="64"/>
      <c r="Y48" s="69"/>
      <c r="Z48" s="69"/>
    </row>
    <row r="49" spans="1:26">
      <c r="A49" s="19" t="s">
        <v>113</v>
      </c>
      <c r="B49" s="35"/>
      <c r="C49" s="31"/>
      <c r="D49" s="36"/>
      <c r="E49" s="13"/>
      <c r="F49" s="43"/>
      <c r="G49" s="13"/>
      <c r="H49" s="43"/>
      <c r="I49" s="36"/>
      <c r="J49" s="63"/>
      <c r="K49" s="64"/>
      <c r="L49" s="65"/>
      <c r="M49" s="77"/>
      <c r="N49" s="65"/>
      <c r="O49" s="77"/>
      <c r="P49" s="64"/>
      <c r="Q49" s="63"/>
      <c r="R49" s="64"/>
      <c r="S49" s="77"/>
      <c r="T49" s="77"/>
      <c r="U49" s="65"/>
      <c r="V49" s="65"/>
      <c r="W49" s="64"/>
      <c r="X49" s="64"/>
      <c r="Y49" s="69"/>
      <c r="Z49" s="69"/>
    </row>
    <row r="50" spans="1:26">
      <c r="A50" s="37" t="s">
        <v>114</v>
      </c>
      <c r="B50" s="38"/>
      <c r="C50" s="39"/>
      <c r="D50" s="40">
        <f t="shared" ref="D50:H50" si="10">SUM(D48:D49)</f>
        <v>0</v>
      </c>
      <c r="E50" s="54">
        <f t="shared" si="10"/>
        <v>0</v>
      </c>
      <c r="F50" s="55">
        <f t="shared" si="10"/>
        <v>0</v>
      </c>
      <c r="G50" s="54">
        <f t="shared" si="10"/>
        <v>0</v>
      </c>
      <c r="H50" s="55">
        <f t="shared" si="10"/>
        <v>0</v>
      </c>
      <c r="I50" s="40"/>
      <c r="J50" s="66"/>
      <c r="K50" s="67">
        <f t="shared" ref="K50:O50" si="11">SUM(K48:K49)</f>
        <v>0</v>
      </c>
      <c r="L50" s="68"/>
      <c r="M50" s="78">
        <f t="shared" si="11"/>
        <v>0</v>
      </c>
      <c r="N50" s="68"/>
      <c r="O50" s="78">
        <f t="shared" si="11"/>
        <v>0</v>
      </c>
      <c r="P50" s="67"/>
      <c r="Q50" s="66"/>
      <c r="R50" s="67">
        <f t="shared" ref="R50:V50" si="12">SUM(R48:R49)</f>
        <v>0</v>
      </c>
      <c r="S50" s="78"/>
      <c r="T50" s="78">
        <f t="shared" si="12"/>
        <v>0</v>
      </c>
      <c r="U50" s="68"/>
      <c r="V50" s="68">
        <f t="shared" si="12"/>
        <v>0</v>
      </c>
      <c r="W50" s="67"/>
      <c r="X50" s="67">
        <f t="shared" ref="X50:Z50" si="13">SUM(X48:X49)</f>
        <v>0</v>
      </c>
      <c r="Y50" s="47">
        <f t="shared" si="13"/>
        <v>0</v>
      </c>
      <c r="Z50" s="47">
        <f t="shared" si="13"/>
        <v>0</v>
      </c>
    </row>
    <row r="51" spans="1:26">
      <c r="A51" s="41" t="s">
        <v>115</v>
      </c>
      <c r="B51" s="35"/>
      <c r="C51" s="31"/>
      <c r="D51" s="36"/>
      <c r="E51" s="13"/>
      <c r="F51" s="43"/>
      <c r="G51" s="13"/>
      <c r="H51" s="43"/>
      <c r="I51" s="3"/>
      <c r="J51" s="3"/>
      <c r="K51" s="3"/>
      <c r="L51" s="3"/>
      <c r="M51" s="3"/>
      <c r="N51" s="3"/>
      <c r="O51" s="3"/>
      <c r="P51" s="64"/>
      <c r="Q51" s="63"/>
      <c r="R51" s="64"/>
      <c r="S51" s="77"/>
      <c r="T51" s="77"/>
      <c r="U51" s="65"/>
      <c r="V51" s="65"/>
      <c r="W51" s="3" t="s">
        <v>116</v>
      </c>
      <c r="X51" s="3"/>
      <c r="Y51" s="3"/>
      <c r="Z51" s="3"/>
    </row>
    <row r="52" spans="1:26">
      <c r="A52" s="19" t="s">
        <v>117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30"/>
      <c r="X52" s="30"/>
      <c r="Y52" s="30"/>
      <c r="Z52" s="30"/>
    </row>
    <row r="53" spans="1:26">
      <c r="A53" s="19" t="s">
        <v>89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30"/>
      <c r="X53" s="30"/>
      <c r="Y53" s="30"/>
      <c r="Z53" s="30"/>
    </row>
    <row r="54" spans="1:26">
      <c r="A54" s="37" t="s">
        <v>114</v>
      </c>
      <c r="B54" s="38"/>
      <c r="C54" s="39"/>
      <c r="D54" s="40"/>
      <c r="E54" s="54"/>
      <c r="F54" s="55"/>
      <c r="G54" s="54"/>
      <c r="H54" s="55"/>
      <c r="I54" s="40"/>
      <c r="J54" s="66"/>
      <c r="K54" s="67"/>
      <c r="L54" s="68"/>
      <c r="M54" s="78"/>
      <c r="N54" s="68"/>
      <c r="O54" s="78"/>
      <c r="P54" s="67"/>
      <c r="Q54" s="66"/>
      <c r="R54" s="67"/>
      <c r="S54" s="78"/>
      <c r="T54" s="78"/>
      <c r="U54" s="68"/>
      <c r="V54" s="68"/>
      <c r="W54" s="85"/>
      <c r="X54" s="85">
        <f t="shared" ref="X54:Z54" si="14">SUM(X52:X53)</f>
        <v>0</v>
      </c>
      <c r="Y54" s="85">
        <f t="shared" si="14"/>
        <v>0</v>
      </c>
      <c r="Z54" s="85">
        <f t="shared" si="14"/>
        <v>0</v>
      </c>
    </row>
    <row r="55" spans="1:26">
      <c r="A55" s="41" t="s">
        <v>118</v>
      </c>
      <c r="B55" s="35"/>
      <c r="C55" s="31"/>
      <c r="D55" s="36"/>
      <c r="E55" s="13"/>
      <c r="F55" s="43"/>
      <c r="G55" s="13"/>
      <c r="H55" s="43"/>
      <c r="I55" s="3" t="s">
        <v>119</v>
      </c>
      <c r="J55" s="3"/>
      <c r="K55" s="3"/>
      <c r="L55" s="3"/>
      <c r="M55" s="3"/>
      <c r="N55" s="3"/>
      <c r="O55" s="3"/>
      <c r="P55" s="64"/>
      <c r="Q55" s="63"/>
      <c r="R55" s="64"/>
      <c r="S55" s="77"/>
      <c r="T55" s="77"/>
      <c r="U55" s="65"/>
      <c r="V55" s="65"/>
      <c r="W55" s="3" t="s">
        <v>120</v>
      </c>
      <c r="X55" s="3"/>
      <c r="Y55" s="3"/>
      <c r="Z55" s="3"/>
    </row>
    <row r="56" spans="1:26">
      <c r="A56" s="19" t="s">
        <v>121</v>
      </c>
      <c r="B56" s="42"/>
      <c r="C56" s="31"/>
      <c r="D56" s="43"/>
      <c r="E56" s="13">
        <v>0.6</v>
      </c>
      <c r="F56" s="43"/>
      <c r="G56" s="13"/>
      <c r="H56" s="43"/>
      <c r="I56" s="36"/>
      <c r="J56" s="63"/>
      <c r="K56" s="69"/>
      <c r="L56" s="65"/>
      <c r="M56" s="77"/>
      <c r="N56" s="65"/>
      <c r="O56" s="77"/>
      <c r="P56" s="69"/>
      <c r="Q56" s="63"/>
      <c r="R56" s="69"/>
      <c r="S56" s="65"/>
      <c r="T56" s="69"/>
      <c r="U56" s="65"/>
      <c r="V56" s="69"/>
      <c r="W56" s="69"/>
      <c r="X56" s="69"/>
      <c r="Y56" s="69"/>
      <c r="Z56" s="69"/>
    </row>
    <row r="57" spans="1:26">
      <c r="A57" s="19" t="s">
        <v>122</v>
      </c>
      <c r="B57" s="42"/>
      <c r="C57" s="31"/>
      <c r="D57" s="43"/>
      <c r="E57" s="13">
        <v>0.5</v>
      </c>
      <c r="F57" s="43"/>
      <c r="G57" s="13"/>
      <c r="H57" s="43"/>
      <c r="I57" s="36"/>
      <c r="J57" s="63"/>
      <c r="K57" s="69"/>
      <c r="L57" s="65"/>
      <c r="M57" s="77"/>
      <c r="N57" s="65"/>
      <c r="O57" s="77"/>
      <c r="P57" s="69"/>
      <c r="Q57" s="63"/>
      <c r="R57" s="69"/>
      <c r="S57" s="63"/>
      <c r="T57" s="69"/>
      <c r="U57" s="63"/>
      <c r="V57" s="69"/>
      <c r="W57" s="69"/>
      <c r="X57" s="69"/>
      <c r="Y57" s="69"/>
      <c r="Z57" s="69"/>
    </row>
    <row r="58" spans="1:26">
      <c r="A58" s="19" t="s">
        <v>123</v>
      </c>
      <c r="B58" s="42"/>
      <c r="C58" s="31"/>
      <c r="D58" s="43"/>
      <c r="E58" s="13">
        <v>6.42</v>
      </c>
      <c r="F58" s="43"/>
      <c r="G58" s="13"/>
      <c r="H58" s="43"/>
      <c r="I58" s="36"/>
      <c r="J58" s="63"/>
      <c r="K58" s="69"/>
      <c r="L58" s="65"/>
      <c r="M58" s="77"/>
      <c r="N58" s="65"/>
      <c r="O58" s="77"/>
      <c r="P58" s="69"/>
      <c r="Q58" s="63"/>
      <c r="R58" s="69"/>
      <c r="S58" s="65"/>
      <c r="T58" s="69"/>
      <c r="U58" s="65"/>
      <c r="V58" s="69"/>
      <c r="W58" s="69"/>
      <c r="X58" s="69"/>
      <c r="Y58" s="69"/>
      <c r="Z58" s="69"/>
    </row>
    <row r="59" spans="1:26">
      <c r="A59" s="44" t="s">
        <v>84</v>
      </c>
      <c r="B59" s="45"/>
      <c r="C59" s="46"/>
      <c r="D59" s="45">
        <f t="shared" ref="D59:H59" si="15">SUM(D56:D58)</f>
        <v>0</v>
      </c>
      <c r="E59" s="46"/>
      <c r="F59" s="46">
        <f t="shared" si="15"/>
        <v>0</v>
      </c>
      <c r="G59" s="46"/>
      <c r="H59" s="46">
        <f t="shared" si="15"/>
        <v>0</v>
      </c>
      <c r="I59" s="70"/>
      <c r="J59" s="44"/>
      <c r="K59" s="44">
        <f t="shared" ref="K59:O59" si="16">SUM(K56:K58)</f>
        <v>0</v>
      </c>
      <c r="L59" s="46"/>
      <c r="M59" s="46">
        <f t="shared" si="16"/>
        <v>0</v>
      </c>
      <c r="N59" s="46"/>
      <c r="O59" s="46">
        <f t="shared" si="16"/>
        <v>0</v>
      </c>
      <c r="P59" s="70"/>
      <c r="Q59" s="44"/>
      <c r="R59" s="44">
        <f t="shared" ref="R59:V59" si="17">SUM(R56:R58)</f>
        <v>0</v>
      </c>
      <c r="S59" s="46"/>
      <c r="T59" s="46">
        <f t="shared" si="17"/>
        <v>0</v>
      </c>
      <c r="U59" s="46"/>
      <c r="V59" s="46">
        <f t="shared" si="17"/>
        <v>0</v>
      </c>
      <c r="W59" s="44"/>
      <c r="X59" s="44">
        <f t="shared" ref="X59:Z59" si="18">SUM(X56:X58)</f>
        <v>0</v>
      </c>
      <c r="Y59" s="44">
        <f t="shared" si="18"/>
        <v>0</v>
      </c>
      <c r="Z59" s="44">
        <f t="shared" si="18"/>
        <v>0</v>
      </c>
    </row>
    <row r="60" spans="1:26">
      <c r="A60" s="47" t="s">
        <v>124</v>
      </c>
      <c r="B60" s="47"/>
      <c r="C60" s="47" t="s">
        <v>125</v>
      </c>
      <c r="D60" s="47" t="s">
        <v>125</v>
      </c>
      <c r="E60" s="56"/>
      <c r="F60" s="57">
        <f>K48+K49</f>
        <v>0</v>
      </c>
      <c r="G60" s="58"/>
      <c r="H60" s="59"/>
      <c r="I60" s="71" t="e">
        <f>F60/F61*100</f>
        <v>#DIV/0!</v>
      </c>
      <c r="J60" s="72"/>
      <c r="K60" s="47" t="s">
        <v>126</v>
      </c>
      <c r="L60" s="47"/>
      <c r="M60" s="79" t="s">
        <v>125</v>
      </c>
      <c r="N60" s="80"/>
      <c r="O60" s="79">
        <f>M46</f>
        <v>0</v>
      </c>
      <c r="P60" s="80"/>
      <c r="Q60" s="66" t="e">
        <f>O60/O61*100</f>
        <v>#DIV/0!</v>
      </c>
      <c r="R60" s="66"/>
      <c r="S60" s="47" t="s">
        <v>127</v>
      </c>
      <c r="T60" s="47"/>
      <c r="U60" s="79" t="s">
        <v>125</v>
      </c>
      <c r="V60" s="80"/>
      <c r="W60" s="79">
        <f>O46</f>
        <v>0</v>
      </c>
      <c r="X60" s="80"/>
      <c r="Y60" s="66" t="e">
        <f>W60/W61*100</f>
        <v>#DIV/0!</v>
      </c>
      <c r="Z60" s="66"/>
    </row>
    <row r="61" spans="1:26">
      <c r="A61" s="47"/>
      <c r="B61" s="47"/>
      <c r="C61" s="47" t="s">
        <v>128</v>
      </c>
      <c r="D61" s="47" t="s">
        <v>128</v>
      </c>
      <c r="E61" s="56"/>
      <c r="F61" s="57">
        <f>X10+X43-K46-X54</f>
        <v>0</v>
      </c>
      <c r="G61" s="58"/>
      <c r="H61" s="59"/>
      <c r="I61" s="73"/>
      <c r="J61" s="74"/>
      <c r="K61" s="47"/>
      <c r="L61" s="47"/>
      <c r="M61" s="79" t="s">
        <v>128</v>
      </c>
      <c r="N61" s="80"/>
      <c r="O61" s="79">
        <f>Y10+Y43-Y54</f>
        <v>0</v>
      </c>
      <c r="P61" s="80"/>
      <c r="Q61" s="66"/>
      <c r="R61" s="66"/>
      <c r="S61" s="47"/>
      <c r="T61" s="47"/>
      <c r="U61" s="79" t="s">
        <v>128</v>
      </c>
      <c r="V61" s="80"/>
      <c r="W61" s="79">
        <f>Z10+Z43-Z54</f>
        <v>0</v>
      </c>
      <c r="X61" s="80"/>
      <c r="Y61" s="66"/>
      <c r="Z61" s="66"/>
    </row>
    <row r="62" spans="1:26">
      <c r="A62" s="44" t="s">
        <v>129</v>
      </c>
      <c r="B62" s="48" t="s">
        <v>130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>
      <c r="A63" s="49" t="s">
        <v>131</v>
      </c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</sheetData>
  <mergeCells count="47">
    <mergeCell ref="A1:Z1"/>
    <mergeCell ref="B2:H2"/>
    <mergeCell ref="I2:O2"/>
    <mergeCell ref="P2:V2"/>
    <mergeCell ref="W2:Z2"/>
    <mergeCell ref="C3:D3"/>
    <mergeCell ref="E3:F3"/>
    <mergeCell ref="G3:H3"/>
    <mergeCell ref="J3:K3"/>
    <mergeCell ref="L3:M3"/>
    <mergeCell ref="N3:O3"/>
    <mergeCell ref="Q3:R3"/>
    <mergeCell ref="S3:T3"/>
    <mergeCell ref="U3:V3"/>
    <mergeCell ref="A5:X5"/>
    <mergeCell ref="A44:H44"/>
    <mergeCell ref="I44:O44"/>
    <mergeCell ref="W44:Z44"/>
    <mergeCell ref="I47:O47"/>
    <mergeCell ref="W47:Z47"/>
    <mergeCell ref="I51:O51"/>
    <mergeCell ref="W51:Z51"/>
    <mergeCell ref="I55:O55"/>
    <mergeCell ref="W55:Z55"/>
    <mergeCell ref="F60:H60"/>
    <mergeCell ref="M60:N60"/>
    <mergeCell ref="O60:P60"/>
    <mergeCell ref="U60:V60"/>
    <mergeCell ref="W60:X60"/>
    <mergeCell ref="F61:H61"/>
    <mergeCell ref="M61:N61"/>
    <mergeCell ref="O61:P61"/>
    <mergeCell ref="U61:V61"/>
    <mergeCell ref="W61:X61"/>
    <mergeCell ref="B62:Z62"/>
    <mergeCell ref="A63:Z63"/>
    <mergeCell ref="A2:A4"/>
    <mergeCell ref="B3:B4"/>
    <mergeCell ref="I3:I4"/>
    <mergeCell ref="P3:P4"/>
    <mergeCell ref="W3:W4"/>
    <mergeCell ref="A60:B61"/>
    <mergeCell ref="I60:J61"/>
    <mergeCell ref="K60:L61"/>
    <mergeCell ref="Q60:R61"/>
    <mergeCell ref="S60:T61"/>
    <mergeCell ref="Y60:Z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2020-07-13T18:20:00Z</dcterms:created>
  <dcterms:modified xsi:type="dcterms:W3CDTF">2020-07-16T15:51:16Z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