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G:\내 드라이브\1대1 프로젝트\"/>
    </mc:Choice>
  </mc:AlternateContent>
  <bookViews>
    <workbookView xWindow="0" yWindow="0" windowWidth="28800" windowHeight="12870" tabRatio="855" firstSheet="1" activeTab="13"/>
  </bookViews>
  <sheets>
    <sheet name="CHAR_INDEX" sheetId="6" r:id="rId1"/>
    <sheet name="CHAR" sheetId="5" r:id="rId2"/>
    <sheet name="BOSS_INDEX" sheetId="12" r:id="rId3"/>
    <sheet name="BOSS" sheetId="4" r:id="rId4"/>
    <sheet name="DROP_INDEX" sheetId="22" r:id="rId5"/>
    <sheet name="DROP" sheetId="23" r:id="rId6"/>
    <sheet name="GEAR_INDEX" sheetId="10" r:id="rId7"/>
    <sheet name="GEAR" sheetId="2" r:id="rId8"/>
    <sheet name="GR_EFF_INDEX" sheetId="13" r:id="rId9"/>
    <sheet name="GR_EFF" sheetId="14" r:id="rId10"/>
    <sheet name="PROT_EFF_INDEX" sheetId="15" r:id="rId11"/>
    <sheet name="PROT_EFF" sheetId="16" r:id="rId12"/>
    <sheet name="CONS_INDEX" sheetId="1" r:id="rId13"/>
    <sheet name="CONS" sheetId="3" r:id="rId14"/>
    <sheet name="INGRD_INDEX" sheetId="20" r:id="rId15"/>
    <sheet name="INGRD" sheetId="21" r:id="rId16"/>
    <sheet name="RECIPE_INDEX" sheetId="11" r:id="rId17"/>
    <sheet name="RECIPE" sheetId="9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9" l="1"/>
  <c r="B7" i="9"/>
  <c r="B8" i="9"/>
  <c r="B9" i="9"/>
  <c r="B10" i="9"/>
  <c r="B5" i="9"/>
  <c r="B15" i="4" l="1"/>
  <c r="B12" i="4"/>
  <c r="O15" i="4"/>
  <c r="O12" i="4"/>
  <c r="O10" i="4"/>
  <c r="B9" i="23"/>
  <c r="B10" i="23"/>
  <c r="B8" i="23"/>
  <c r="D9" i="23"/>
  <c r="C9" i="23"/>
  <c r="C10" i="23"/>
  <c r="D10" i="23"/>
  <c r="G10" i="23"/>
  <c r="H10" i="23"/>
  <c r="K10" i="23"/>
  <c r="L10" i="23"/>
  <c r="O10" i="23"/>
  <c r="P10" i="23"/>
  <c r="G9" i="23"/>
  <c r="H9" i="23"/>
  <c r="K9" i="23"/>
  <c r="L9" i="23"/>
  <c r="O9" i="23"/>
  <c r="P9" i="23"/>
  <c r="O8" i="23"/>
  <c r="P8" i="23"/>
  <c r="K8" i="23"/>
  <c r="L8" i="23"/>
  <c r="H8" i="23"/>
  <c r="G8" i="23"/>
  <c r="B8" i="21"/>
  <c r="B9" i="21"/>
  <c r="I8" i="9" s="1"/>
  <c r="B10" i="21"/>
  <c r="B11" i="21"/>
  <c r="B12" i="21"/>
  <c r="B13" i="21"/>
  <c r="L8" i="9" s="1"/>
  <c r="B14" i="21"/>
  <c r="C14" i="21" s="1"/>
  <c r="B15" i="21"/>
  <c r="H15" i="21" s="1"/>
  <c r="B16" i="21"/>
  <c r="H16" i="21" s="1"/>
  <c r="B17" i="21"/>
  <c r="H17" i="21" s="1"/>
  <c r="B18" i="21"/>
  <c r="H18" i="21" s="1"/>
  <c r="B19" i="21"/>
  <c r="C19" i="21" s="1"/>
  <c r="B20" i="21"/>
  <c r="B21" i="21"/>
  <c r="B7" i="21"/>
  <c r="C8" i="23" s="1"/>
  <c r="D8" i="23"/>
  <c r="B10" i="4"/>
  <c r="B8" i="4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8" i="5"/>
  <c r="J10" i="9"/>
  <c r="I10" i="9"/>
  <c r="J9" i="9"/>
  <c r="I9" i="9"/>
  <c r="M8" i="9"/>
  <c r="M7" i="9"/>
  <c r="J8" i="9"/>
  <c r="I6" i="9"/>
  <c r="J6" i="9"/>
  <c r="J7" i="9"/>
  <c r="J5" i="9"/>
  <c r="I5" i="9"/>
  <c r="F8" i="9"/>
  <c r="G8" i="9"/>
  <c r="G7" i="9"/>
  <c r="F7" i="9"/>
  <c r="G6" i="9"/>
  <c r="G5" i="9"/>
  <c r="F6" i="9"/>
  <c r="F5" i="9"/>
  <c r="C9" i="21"/>
  <c r="H10" i="21"/>
  <c r="H12" i="21"/>
  <c r="H20" i="21"/>
  <c r="H21" i="21"/>
  <c r="H7" i="21"/>
  <c r="B39" i="21"/>
  <c r="C11" i="21"/>
  <c r="H8" i="21"/>
  <c r="H13" i="21" l="1"/>
  <c r="I7" i="9"/>
  <c r="L7" i="9"/>
  <c r="H11" i="21"/>
  <c r="H9" i="21"/>
  <c r="H19" i="21"/>
  <c r="H14" i="21"/>
  <c r="C12" i="21"/>
  <c r="C17" i="21"/>
  <c r="C10" i="21"/>
  <c r="C15" i="21"/>
  <c r="C8" i="21"/>
  <c r="C20" i="21"/>
  <c r="C13" i="21"/>
  <c r="C7" i="21"/>
  <c r="C18" i="21"/>
  <c r="C16" i="21"/>
  <c r="C21" i="21"/>
  <c r="C11" i="16"/>
  <c r="C10" i="16"/>
  <c r="C9" i="16"/>
  <c r="C8" i="16"/>
  <c r="C8" i="14"/>
  <c r="B9" i="16"/>
  <c r="B11" i="16"/>
  <c r="B10" i="16"/>
  <c r="B8" i="16"/>
  <c r="F24" i="2"/>
  <c r="F25" i="2"/>
  <c r="F26" i="2"/>
  <c r="F23" i="2"/>
  <c r="F19" i="2"/>
  <c r="F20" i="2"/>
  <c r="F21" i="2"/>
  <c r="B21" i="2" s="1"/>
  <c r="F18" i="2"/>
  <c r="F14" i="2"/>
  <c r="F15" i="2"/>
  <c r="B15" i="2" s="1"/>
  <c r="F16" i="2"/>
  <c r="B16" i="2" s="1"/>
  <c r="F13" i="2"/>
  <c r="F9" i="2"/>
  <c r="F10" i="2"/>
  <c r="F11" i="2"/>
  <c r="B17" i="2"/>
  <c r="B18" i="2"/>
  <c r="B19" i="2"/>
  <c r="B20" i="2"/>
  <c r="B9" i="2"/>
  <c r="B10" i="2"/>
  <c r="B11" i="2"/>
  <c r="B12" i="2"/>
  <c r="B13" i="2"/>
  <c r="B14" i="2"/>
  <c r="B22" i="2"/>
  <c r="B23" i="2"/>
  <c r="B24" i="2"/>
  <c r="B26" i="2"/>
  <c r="B27" i="2"/>
  <c r="B8" i="2"/>
  <c r="F8" i="2"/>
  <c r="B25" i="2" l="1"/>
  <c r="B12" i="14"/>
  <c r="C12" i="14"/>
  <c r="B13" i="14"/>
  <c r="C13" i="14"/>
  <c r="B14" i="14"/>
  <c r="C14" i="14"/>
  <c r="B15" i="14"/>
  <c r="C15" i="14"/>
  <c r="B16" i="14"/>
  <c r="C16" i="14"/>
  <c r="B17" i="14"/>
  <c r="C17" i="14"/>
  <c r="B18" i="14"/>
  <c r="C18" i="14"/>
  <c r="B19" i="14"/>
  <c r="C19" i="14"/>
  <c r="B20" i="14"/>
  <c r="C20" i="14"/>
  <c r="B21" i="14"/>
  <c r="C21" i="14"/>
  <c r="B22" i="14"/>
  <c r="C22" i="14"/>
  <c r="B23" i="14"/>
  <c r="C23" i="14"/>
  <c r="B10" i="14"/>
  <c r="C10" i="14"/>
  <c r="B11" i="14"/>
  <c r="C11" i="14"/>
  <c r="B9" i="14"/>
  <c r="B8" i="14"/>
  <c r="C9" i="14"/>
  <c r="B8" i="5" l="1"/>
  <c r="B41" i="3" l="1"/>
  <c r="C27" i="2"/>
  <c r="C18" i="2"/>
  <c r="C19" i="2"/>
  <c r="C20" i="2"/>
  <c r="C21" i="2"/>
  <c r="C22" i="2"/>
  <c r="C17" i="2"/>
  <c r="C12" i="2"/>
  <c r="C23" i="2"/>
  <c r="C24" i="2"/>
  <c r="C25" i="2"/>
  <c r="C26" i="2"/>
  <c r="C13" i="2"/>
  <c r="C14" i="2"/>
  <c r="C15" i="2"/>
  <c r="C16" i="2"/>
  <c r="C11" i="2"/>
  <c r="C9" i="2"/>
  <c r="C10" i="2"/>
  <c r="G10" i="9"/>
  <c r="D10" i="9"/>
  <c r="C8" i="2" l="1"/>
  <c r="G9" i="9"/>
  <c r="D9" i="9"/>
  <c r="D8" i="9"/>
  <c r="D7" i="9"/>
  <c r="D6" i="9"/>
  <c r="D5" i="9"/>
  <c r="B47" i="3"/>
  <c r="B9" i="3"/>
  <c r="F10" i="9" s="1"/>
  <c r="P12" i="3"/>
  <c r="P13" i="3"/>
  <c r="P14" i="3"/>
  <c r="P16" i="3"/>
  <c r="P17" i="3"/>
  <c r="P18" i="3"/>
  <c r="P20" i="3"/>
  <c r="P21" i="3"/>
  <c r="P22" i="3"/>
  <c r="P24" i="3"/>
  <c r="P25" i="3"/>
  <c r="P26" i="3"/>
  <c r="P28" i="3"/>
  <c r="P29" i="3"/>
  <c r="P30" i="3"/>
  <c r="P32" i="3"/>
  <c r="P33" i="3"/>
  <c r="P34" i="3"/>
  <c r="P36" i="3"/>
  <c r="P37" i="3"/>
  <c r="P38" i="3"/>
  <c r="P40" i="3"/>
  <c r="P41" i="3"/>
  <c r="P42" i="3"/>
  <c r="P44" i="3"/>
  <c r="P45" i="3"/>
  <c r="P46" i="3"/>
  <c r="P48" i="3"/>
  <c r="P49" i="3"/>
  <c r="P50" i="3"/>
  <c r="P52" i="3"/>
  <c r="P10" i="3"/>
  <c r="P9" i="3"/>
  <c r="P8" i="3"/>
  <c r="C5" i="9" l="1"/>
  <c r="C6" i="9"/>
  <c r="F9" i="9"/>
  <c r="L52" i="3"/>
  <c r="K52" i="3"/>
  <c r="B52" i="3"/>
  <c r="O52" i="3" s="1"/>
  <c r="L51" i="3"/>
  <c r="K51" i="3"/>
  <c r="B51" i="3"/>
  <c r="O51" i="3" s="1"/>
  <c r="L50" i="3"/>
  <c r="K50" i="3"/>
  <c r="B50" i="3"/>
  <c r="O50" i="3" s="1"/>
  <c r="L49" i="3"/>
  <c r="K49" i="3"/>
  <c r="B49" i="3"/>
  <c r="O49" i="3" s="1"/>
  <c r="L48" i="3"/>
  <c r="K48" i="3"/>
  <c r="B48" i="3"/>
  <c r="O48" i="3" s="1"/>
  <c r="L47" i="3"/>
  <c r="K47" i="3"/>
  <c r="O47" i="3"/>
  <c r="L46" i="3"/>
  <c r="K46" i="3"/>
  <c r="B46" i="3"/>
  <c r="O46" i="3" s="1"/>
  <c r="L45" i="3"/>
  <c r="K45" i="3"/>
  <c r="B45" i="3"/>
  <c r="O45" i="3" s="1"/>
  <c r="L44" i="3"/>
  <c r="K44" i="3"/>
  <c r="B44" i="3"/>
  <c r="O44" i="3" s="1"/>
  <c r="C51" i="3" l="1"/>
  <c r="C45" i="3"/>
  <c r="C47" i="3"/>
  <c r="C49" i="3"/>
  <c r="C52" i="3"/>
  <c r="C44" i="3"/>
  <c r="C46" i="3"/>
  <c r="C48" i="3"/>
  <c r="C50" i="3"/>
  <c r="B8" i="3"/>
  <c r="O8" i="3" s="1"/>
  <c r="B16" i="3"/>
  <c r="O16" i="3" s="1"/>
  <c r="B17" i="3"/>
  <c r="O17" i="3" s="1"/>
  <c r="B25" i="3"/>
  <c r="O25" i="3" s="1"/>
  <c r="K39" i="3"/>
  <c r="K40" i="3"/>
  <c r="K38" i="3"/>
  <c r="K41" i="3"/>
  <c r="K42" i="3"/>
  <c r="K43" i="3"/>
  <c r="K37" i="3"/>
  <c r="K36" i="3"/>
  <c r="K35" i="3"/>
  <c r="K33" i="3"/>
  <c r="K34" i="3"/>
  <c r="K32" i="3"/>
  <c r="K30" i="3"/>
  <c r="K31" i="3"/>
  <c r="K29" i="3"/>
  <c r="K28" i="3"/>
  <c r="K27" i="3"/>
  <c r="K26" i="3"/>
  <c r="K18" i="3"/>
  <c r="K17" i="3"/>
  <c r="K21" i="3"/>
  <c r="K22" i="3"/>
  <c r="K20" i="3"/>
  <c r="K19" i="3"/>
  <c r="K24" i="3"/>
  <c r="K25" i="3"/>
  <c r="K23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7" i="3"/>
  <c r="B43" i="3"/>
  <c r="O43" i="3" s="1"/>
  <c r="B42" i="3"/>
  <c r="O42" i="3" s="1"/>
  <c r="O41" i="3"/>
  <c r="B40" i="3"/>
  <c r="O40" i="3" s="1"/>
  <c r="B39" i="3"/>
  <c r="O39" i="3" s="1"/>
  <c r="B38" i="3"/>
  <c r="O38" i="3" s="1"/>
  <c r="B37" i="3"/>
  <c r="O37" i="3" s="1"/>
  <c r="B36" i="3"/>
  <c r="O36" i="3" s="1"/>
  <c r="B35" i="3"/>
  <c r="O35" i="3" s="1"/>
  <c r="B34" i="3"/>
  <c r="C34" i="3" s="1"/>
  <c r="B33" i="3"/>
  <c r="O33" i="3" s="1"/>
  <c r="B32" i="3"/>
  <c r="C32" i="3" s="1"/>
  <c r="B31" i="3"/>
  <c r="C31" i="3" s="1"/>
  <c r="B30" i="3"/>
  <c r="O30" i="3" s="1"/>
  <c r="B29" i="3"/>
  <c r="O29" i="3" s="1"/>
  <c r="B28" i="3"/>
  <c r="C28" i="3" s="1"/>
  <c r="B27" i="3"/>
  <c r="O27" i="3" s="1"/>
  <c r="B26" i="3"/>
  <c r="O26" i="3" s="1"/>
  <c r="B24" i="3"/>
  <c r="C24" i="3" s="1"/>
  <c r="B23" i="3"/>
  <c r="O23" i="3" s="1"/>
  <c r="B22" i="3"/>
  <c r="O22" i="3" s="1"/>
  <c r="B21" i="3"/>
  <c r="O21" i="3" s="1"/>
  <c r="B20" i="3"/>
  <c r="O20" i="3" s="1"/>
  <c r="B19" i="3"/>
  <c r="O19" i="3" s="1"/>
  <c r="B18" i="3"/>
  <c r="O18" i="3" s="1"/>
  <c r="B7" i="3"/>
  <c r="O7" i="3" s="1"/>
  <c r="O9" i="3"/>
  <c r="B10" i="3"/>
  <c r="B11" i="3"/>
  <c r="O11" i="3" s="1"/>
  <c r="B12" i="3"/>
  <c r="O12" i="3" s="1"/>
  <c r="B13" i="3"/>
  <c r="O13" i="3" s="1"/>
  <c r="B14" i="3"/>
  <c r="O14" i="3" s="1"/>
  <c r="B15" i="3"/>
  <c r="O15" i="3" s="1"/>
  <c r="O10" i="3" l="1"/>
  <c r="C10" i="9"/>
  <c r="C7" i="9"/>
  <c r="C9" i="9"/>
  <c r="C8" i="9"/>
  <c r="O28" i="3"/>
  <c r="O34" i="3"/>
  <c r="O31" i="3"/>
  <c r="C35" i="3"/>
  <c r="C38" i="3"/>
  <c r="C41" i="3"/>
  <c r="C42" i="3"/>
  <c r="C43" i="3"/>
  <c r="C36" i="3"/>
  <c r="C39" i="3"/>
  <c r="C37" i="3"/>
  <c r="C40" i="3"/>
  <c r="C33" i="3"/>
  <c r="C27" i="3"/>
  <c r="C30" i="3"/>
  <c r="C29" i="3"/>
  <c r="C26" i="3"/>
  <c r="O32" i="3"/>
  <c r="C11" i="3"/>
  <c r="C15" i="3"/>
  <c r="C13" i="3"/>
  <c r="C17" i="3"/>
  <c r="C20" i="3"/>
  <c r="C25" i="3"/>
  <c r="C21" i="3"/>
  <c r="O24" i="3"/>
  <c r="C18" i="3"/>
  <c r="C22" i="3"/>
  <c r="C19" i="3"/>
  <c r="C23" i="3"/>
  <c r="C14" i="3"/>
  <c r="C16" i="3"/>
  <c r="C12" i="3"/>
  <c r="C10" i="3"/>
  <c r="C9" i="3"/>
  <c r="C8" i="3"/>
  <c r="C7" i="3"/>
</calcChain>
</file>

<file path=xl/comments1.xml><?xml version="1.0" encoding="utf-8"?>
<comments xmlns="http://schemas.openxmlformats.org/spreadsheetml/2006/main">
  <authors>
    <author>KGA</author>
  </authors>
  <commentList>
    <comment ref="G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>
  <authors>
    <author>KGA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 xml:space="preserve">머리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 xml:space="preserve">몸통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 xml:space="preserve">등
</t>
        </r>
        <r>
          <rPr>
            <sz val="9"/>
            <color indexed="81"/>
            <rFont val="Tahoma"/>
            <family val="2"/>
          </rPr>
          <t xml:space="preserve">4: </t>
        </r>
        <r>
          <rPr>
            <sz val="9"/>
            <color indexed="81"/>
            <rFont val="돋움"/>
            <family val="3"/>
            <charset val="129"/>
          </rPr>
          <t xml:space="preserve">다리
</t>
        </r>
        <r>
          <rPr>
            <sz val="9"/>
            <color indexed="81"/>
            <rFont val="Tahoma"/>
            <family val="2"/>
          </rPr>
          <t>5:</t>
        </r>
        <r>
          <rPr>
            <sz val="9"/>
            <color indexed="81"/>
            <rFont val="돋움"/>
            <family val="3"/>
            <charset val="129"/>
          </rPr>
          <t>가호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</commentList>
</comments>
</file>

<file path=xl/comments3.xml><?xml version="1.0" encoding="utf-8"?>
<comments xmlns="http://schemas.openxmlformats.org/spreadsheetml/2006/main">
  <authors>
    <author>KGA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 xml:space="preserve">머리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 xml:space="preserve">몸통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 xml:space="preserve">등
</t>
        </r>
        <r>
          <rPr>
            <sz val="9"/>
            <color indexed="81"/>
            <rFont val="Tahoma"/>
            <family val="2"/>
          </rPr>
          <t xml:space="preserve">4: </t>
        </r>
        <r>
          <rPr>
            <sz val="9"/>
            <color indexed="81"/>
            <rFont val="돋움"/>
            <family val="3"/>
            <charset val="129"/>
          </rPr>
          <t xml:space="preserve">다리
</t>
        </r>
        <r>
          <rPr>
            <sz val="9"/>
            <color indexed="81"/>
            <rFont val="Tahoma"/>
            <family val="2"/>
          </rPr>
          <t>5:</t>
        </r>
        <r>
          <rPr>
            <sz val="9"/>
            <color indexed="81"/>
            <rFont val="돋움"/>
            <family val="3"/>
            <charset val="129"/>
          </rPr>
          <t>가호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장비
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장비
</t>
        </r>
      </text>
    </comment>
  </commentList>
</comments>
</file>

<file path=xl/comments4.xml><?xml version="1.0" encoding="utf-8"?>
<comments xmlns="http://schemas.openxmlformats.org/spreadsheetml/2006/main">
  <authors>
    <author>KGA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 xml:space="preserve">머리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 xml:space="preserve">몸통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 xml:space="preserve">등
</t>
        </r>
        <r>
          <rPr>
            <sz val="9"/>
            <color indexed="81"/>
            <rFont val="Tahoma"/>
            <family val="2"/>
          </rPr>
          <t xml:space="preserve">4: </t>
        </r>
        <r>
          <rPr>
            <sz val="9"/>
            <color indexed="81"/>
            <rFont val="돋움"/>
            <family val="3"/>
            <charset val="129"/>
          </rPr>
          <t xml:space="preserve">다리
</t>
        </r>
        <r>
          <rPr>
            <sz val="9"/>
            <color indexed="81"/>
            <rFont val="Tahoma"/>
            <family val="2"/>
          </rPr>
          <t>5:</t>
        </r>
        <r>
          <rPr>
            <sz val="9"/>
            <color indexed="81"/>
            <rFont val="돋움"/>
            <family val="3"/>
            <charset val="129"/>
          </rPr>
          <t>가호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>KGA:
1</t>
        </r>
        <r>
          <rPr>
            <b/>
            <sz val="9"/>
            <color indexed="81"/>
            <rFont val="돋움"/>
            <family val="3"/>
            <charset val="129"/>
          </rPr>
          <t>초당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회복
</t>
        </r>
      </text>
    </comment>
  </commentList>
</comments>
</file>

<file path=xl/comments5.xml><?xml version="1.0" encoding="utf-8"?>
<comments xmlns="http://schemas.openxmlformats.org/spreadsheetml/2006/main">
  <authors>
    <author>KGA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 xml:space="preserve">머리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 xml:space="preserve">몸통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 xml:space="preserve">등
</t>
        </r>
        <r>
          <rPr>
            <sz val="9"/>
            <color indexed="81"/>
            <rFont val="Tahoma"/>
            <family val="2"/>
          </rPr>
          <t xml:space="preserve">4: </t>
        </r>
        <r>
          <rPr>
            <sz val="9"/>
            <color indexed="81"/>
            <rFont val="돋움"/>
            <family val="3"/>
            <charset val="129"/>
          </rPr>
          <t xml:space="preserve">다리
</t>
        </r>
        <r>
          <rPr>
            <sz val="9"/>
            <color indexed="81"/>
            <rFont val="Tahoma"/>
            <family val="2"/>
          </rPr>
          <t>5:</t>
        </r>
        <r>
          <rPr>
            <sz val="9"/>
            <color indexed="81"/>
            <rFont val="돋움"/>
            <family val="3"/>
            <charset val="129"/>
          </rPr>
          <t>가호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6.xml><?xml version="1.0" encoding="utf-8"?>
<comments xmlns="http://schemas.openxmlformats.org/spreadsheetml/2006/main">
  <authors>
    <author>KGA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>채력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포션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>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버프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</t>
        </r>
        <r>
          <rPr>
            <sz val="9"/>
            <color indexed="81"/>
            <rFont val="Tahoma"/>
            <family val="2"/>
          </rPr>
          <t xml:space="preserve">   
2:</t>
        </r>
        <r>
          <rPr>
            <sz val="9"/>
            <color indexed="81"/>
            <rFont val="돋움"/>
            <family val="3"/>
            <charset val="129"/>
          </rPr>
          <t>방어력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3:</t>
        </r>
        <r>
          <rPr>
            <sz val="9"/>
            <color indexed="81"/>
            <rFont val="돋움"/>
            <family val="3"/>
            <charset val="129"/>
          </rPr>
          <t>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  
4: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5:</t>
        </r>
        <r>
          <rPr>
            <sz val="9"/>
            <color indexed="81"/>
            <rFont val="돋움"/>
            <family val="3"/>
            <charset val="129"/>
          </rPr>
          <t>방어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6:</t>
        </r>
        <r>
          <rPr>
            <sz val="9"/>
            <color indexed="81"/>
            <rFont val="돋움"/>
            <family val="3"/>
            <charset val="129"/>
          </rPr>
          <t>필살기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최대채력에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 xml:space="preserve">KGA:
</t>
        </r>
        <r>
          <rPr>
            <sz val="9"/>
            <color indexed="81"/>
            <rFont val="돋움"/>
            <family val="3"/>
            <charset val="129"/>
          </rPr>
          <t>방어력에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비례해서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최대채력에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비례해서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</commentList>
</comments>
</file>

<file path=xl/comments7.xml><?xml version="1.0" encoding="utf-8"?>
<comments xmlns="http://schemas.openxmlformats.org/spreadsheetml/2006/main">
  <authors>
    <author>KGA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</t>
        </r>
        <r>
          <rPr>
            <sz val="9"/>
            <color indexed="81"/>
            <rFont val="Tahoma"/>
            <family val="2"/>
          </rPr>
          <t xml:space="preserve">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8.xml><?xml version="1.0" encoding="utf-8"?>
<comments xmlns="http://schemas.openxmlformats.org/spreadsheetml/2006/main">
  <authors>
    <author>KGA</author>
  </authors>
  <commentList>
    <comment ref="F4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</t>
        </r>
        <r>
          <rPr>
            <sz val="9"/>
            <color indexed="81"/>
            <rFont val="Tahoma"/>
            <family val="2"/>
          </rPr>
          <t xml:space="preserve">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>
  <authors>
    <author>KGA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>채력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포션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>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 xml:space="preserve">버프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>재료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</t>
        </r>
        <r>
          <rPr>
            <sz val="9"/>
            <color indexed="81"/>
            <rFont val="Tahoma"/>
            <family val="2"/>
          </rPr>
          <t xml:space="preserve">   
2:</t>
        </r>
        <r>
          <rPr>
            <sz val="9"/>
            <color indexed="81"/>
            <rFont val="돋움"/>
            <family val="3"/>
            <charset val="129"/>
          </rPr>
          <t>방어력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3:</t>
        </r>
        <r>
          <rPr>
            <sz val="9"/>
            <color indexed="81"/>
            <rFont val="돋움"/>
            <family val="3"/>
            <charset val="129"/>
          </rPr>
          <t>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  
4: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5:</t>
        </r>
        <r>
          <rPr>
            <sz val="9"/>
            <color indexed="81"/>
            <rFont val="돋움"/>
            <family val="3"/>
            <charset val="129"/>
          </rPr>
          <t>방어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6:</t>
        </r>
        <r>
          <rPr>
            <sz val="9"/>
            <color indexed="81"/>
            <rFont val="돋움"/>
            <family val="3"/>
            <charset val="129"/>
          </rPr>
          <t>필살기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</t>
        </r>
        <r>
          <rPr>
            <sz val="9"/>
            <color indexed="81"/>
            <rFont val="돋움"/>
            <family val="3"/>
            <charset val="129"/>
          </rPr>
          <t>연금술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<sst xmlns="http://schemas.openxmlformats.org/spreadsheetml/2006/main" count="1239" uniqueCount="538">
  <si>
    <t>ITEM_ID</t>
  </si>
  <si>
    <t>ITEM_TYPE</t>
  </si>
  <si>
    <t>OPTION_TYPE</t>
  </si>
  <si>
    <t>변수명(영어)</t>
  </si>
  <si>
    <t>변수명(한글)</t>
  </si>
  <si>
    <t>설명</t>
  </si>
  <si>
    <t>ID</t>
  </si>
  <si>
    <t>아이디</t>
  </si>
  <si>
    <t>아이템의 고유 아이디</t>
  </si>
  <si>
    <t>ITEM_NAME</t>
  </si>
  <si>
    <t>아이템 이름</t>
  </si>
  <si>
    <t>아이템의 이름 키 값</t>
  </si>
  <si>
    <t>아이템 타입</t>
  </si>
  <si>
    <t>아이템의 종류</t>
  </si>
  <si>
    <t>옵션 타입</t>
  </si>
  <si>
    <t>INT_VALUE</t>
  </si>
  <si>
    <t>정수 옵션 값</t>
  </si>
  <si>
    <t>아이템 옵션이 정수인 경우, 그 값</t>
  </si>
  <si>
    <t>PERMYRIAD_VALUE</t>
  </si>
  <si>
    <t>만분율 옵션 값</t>
  </si>
  <si>
    <t>아이템 옵션이 퍼센트인 경우, 그 값을 만분율로 표현</t>
  </si>
  <si>
    <t>MAX_STACK</t>
  </si>
  <si>
    <t>인벤토리 1칸당 최대 보유량</t>
  </si>
  <si>
    <t>ATTRIBUTION</t>
  </si>
  <si>
    <t>귀속 여부</t>
  </si>
  <si>
    <t>DURATION</t>
  </si>
  <si>
    <t>지속 시간(ms)</t>
  </si>
  <si>
    <t>사용 아이템의 효과 지속 시간</t>
  </si>
  <si>
    <t>COOLTIME</t>
  </si>
  <si>
    <t>쿨타임(ms)</t>
  </si>
  <si>
    <t>아이템 사용 시점부터 재사용 가능 시점까지의 쿨타임</t>
  </si>
  <si>
    <t>DROP_TYPE</t>
  </si>
  <si>
    <t>획득처 타입</t>
  </si>
  <si>
    <t>아이템 획득처 종류</t>
  </si>
  <si>
    <t>MAX_DROP_VALUE</t>
  </si>
  <si>
    <t>최대 획득 수량</t>
  </si>
  <si>
    <t>1회 획득 시 최대 획득 가능 수량</t>
  </si>
  <si>
    <t>ITEM_DESCRIPTION</t>
  </si>
  <si>
    <t>아이템 설명</t>
  </si>
  <si>
    <t>ITEM_IMAGE</t>
  </si>
  <si>
    <t>아이템 이미지</t>
  </si>
  <si>
    <t>아이템 이미지 키 값</t>
  </si>
  <si>
    <t>물약</t>
  </si>
  <si>
    <t>효과 없음</t>
  </si>
  <si>
    <t>거래 가능</t>
  </si>
  <si>
    <t>유저 획득 불가능</t>
  </si>
  <si>
    <t>버프</t>
  </si>
  <si>
    <t>체력 회복[정수]</t>
  </si>
  <si>
    <t>캐릭터 귀속</t>
  </si>
  <si>
    <t>일반 몬스터</t>
  </si>
  <si>
    <t>스킬 강화 재료</t>
  </si>
  <si>
    <t>마나 회복[정수]</t>
  </si>
  <si>
    <t>계정 귀속</t>
  </si>
  <si>
    <t>보스 몬스터</t>
  </si>
  <si>
    <t>장비 강화 재료</t>
  </si>
  <si>
    <t>체력 회복[정수]+마나 회복[정수]</t>
  </si>
  <si>
    <t>퀘스트 아이템</t>
  </si>
  <si>
    <t>경험치 증가[%]</t>
  </si>
  <si>
    <t>이벤트 아이템</t>
  </si>
  <si>
    <t>공격력 증가[%]</t>
  </si>
  <si>
    <t>상점 구입</t>
  </si>
  <si>
    <t>마력 증가[%]</t>
  </si>
  <si>
    <t>제작 시스템에서 획득</t>
  </si>
  <si>
    <t>물리방어력 증가[%]</t>
  </si>
  <si>
    <t>강화 시스템에서 획득</t>
  </si>
  <si>
    <t>마법방어력 증가[%]</t>
  </si>
  <si>
    <t>공격력 증가[정수]</t>
  </si>
  <si>
    <t>마력 증가[정수]</t>
  </si>
  <si>
    <t>ORDER</t>
    <phoneticPr fontId="1" type="noConversion"/>
  </si>
  <si>
    <t>#참조</t>
  </si>
  <si>
    <t>INT</t>
  </si>
  <si>
    <t>STRING</t>
  </si>
  <si>
    <t>체력 회복</t>
    <phoneticPr fontId="1" type="noConversion"/>
  </si>
  <si>
    <t>방어력 증가</t>
    <phoneticPr fontId="1" type="noConversion"/>
  </si>
  <si>
    <t>실드 획득</t>
    <phoneticPr fontId="1" type="noConversion"/>
  </si>
  <si>
    <t>공격력 증가</t>
    <phoneticPr fontId="1" type="noConversion"/>
  </si>
  <si>
    <t>방어 공격력 증가</t>
    <phoneticPr fontId="1" type="noConversion"/>
  </si>
  <si>
    <t>필살기 회복 속도 증가</t>
    <phoneticPr fontId="1" type="noConversion"/>
  </si>
  <si>
    <t>채력 포션</t>
    <phoneticPr fontId="1" type="noConversion"/>
  </si>
  <si>
    <t>재료</t>
    <phoneticPr fontId="1" type="noConversion"/>
  </si>
  <si>
    <t>보스 드랍</t>
    <phoneticPr fontId="1" type="noConversion"/>
  </si>
  <si>
    <t>필드 드랍</t>
    <phoneticPr fontId="1" type="noConversion"/>
  </si>
  <si>
    <t>상점 구매</t>
    <phoneticPr fontId="1" type="noConversion"/>
  </si>
  <si>
    <t>연금술 제작</t>
    <phoneticPr fontId="1" type="noConversion"/>
  </si>
  <si>
    <t>튜토리얼 전용</t>
    <phoneticPr fontId="1" type="noConversion"/>
  </si>
  <si>
    <t>삭제 예정</t>
    <phoneticPr fontId="1" type="noConversion"/>
  </si>
  <si>
    <t>아이템 설명</t>
    <phoneticPr fontId="1" type="noConversion"/>
  </si>
  <si>
    <t>#참조</t>
    <phoneticPr fontId="1" type="noConversion"/>
  </si>
  <si>
    <t>삭제 예정</t>
    <phoneticPr fontId="1" type="noConversion"/>
  </si>
  <si>
    <t>아이템이 사용 시 발동되는 옵션 종류</t>
    <phoneticPr fontId="1" type="noConversion"/>
  </si>
  <si>
    <t>옵션 타입</t>
    <phoneticPr fontId="1" type="noConversion"/>
  </si>
  <si>
    <t>디/버프 포션</t>
    <phoneticPr fontId="1" type="noConversion"/>
  </si>
  <si>
    <t>맥주</t>
    <phoneticPr fontId="1" type="noConversion"/>
  </si>
  <si>
    <t>DROP_TYPE</t>
    <phoneticPr fontId="1" type="noConversion"/>
  </si>
  <si>
    <t>DROP_TYPE</t>
    <phoneticPr fontId="1" type="noConversion"/>
  </si>
  <si>
    <t>튜토리얼 용 채력 회복 포션</t>
    <phoneticPr fontId="1" type="noConversion"/>
  </si>
  <si>
    <t>보스전 보유 수량</t>
    <phoneticPr fontId="1" type="noConversion"/>
  </si>
  <si>
    <t>최대 보유 수량</t>
    <phoneticPr fontId="1" type="noConversion"/>
  </si>
  <si>
    <t>상점 구매가</t>
    <phoneticPr fontId="1" type="noConversion"/>
  </si>
  <si>
    <t>상점 판매가</t>
    <phoneticPr fontId="1" type="noConversion"/>
  </si>
  <si>
    <t>ITEM_BUY</t>
    <phoneticPr fontId="1" type="noConversion"/>
  </si>
  <si>
    <t>ITEM_SELL</t>
    <phoneticPr fontId="1" type="noConversion"/>
  </si>
  <si>
    <t>하급 채력 포션</t>
    <phoneticPr fontId="1" type="noConversion"/>
  </si>
  <si>
    <t>개량된 하급 채력 포션</t>
    <phoneticPr fontId="1" type="noConversion"/>
  </si>
  <si>
    <t>중급 채력 포션</t>
    <phoneticPr fontId="1" type="noConversion"/>
  </si>
  <si>
    <t>고급 채력 포션</t>
    <phoneticPr fontId="1" type="noConversion"/>
  </si>
  <si>
    <t>개량된 고급 채력 포션</t>
    <phoneticPr fontId="1" type="noConversion"/>
  </si>
  <si>
    <t>개량된 고급 채력 포션</t>
    <phoneticPr fontId="1" type="noConversion"/>
  </si>
  <si>
    <t>저렴한 방어력 포션</t>
    <phoneticPr fontId="1" type="noConversion"/>
  </si>
  <si>
    <t>적당한 채력 포션</t>
    <phoneticPr fontId="1" type="noConversion"/>
  </si>
  <si>
    <t>주문 제작된 방어력 포션</t>
    <phoneticPr fontId="1" type="noConversion"/>
  </si>
  <si>
    <t>고급 방어력 포션</t>
    <phoneticPr fontId="1" type="noConversion"/>
  </si>
  <si>
    <t>적당한 방어력 포션</t>
    <phoneticPr fontId="1" type="noConversion"/>
  </si>
  <si>
    <t>중급 방어력 포션</t>
    <phoneticPr fontId="1" type="noConversion"/>
  </si>
  <si>
    <t>하급 방어력 포션</t>
    <phoneticPr fontId="1" type="noConversion"/>
  </si>
  <si>
    <t>저렴한 보호막 포션</t>
    <phoneticPr fontId="1" type="noConversion"/>
  </si>
  <si>
    <t>하급 보호막 포션</t>
    <phoneticPr fontId="1" type="noConversion"/>
  </si>
  <si>
    <t>개량된 하급 보호막포션</t>
    <phoneticPr fontId="1" type="noConversion"/>
  </si>
  <si>
    <t>적당한 보호막 포션</t>
    <phoneticPr fontId="1" type="noConversion"/>
  </si>
  <si>
    <t>중급 보호막 포션</t>
    <phoneticPr fontId="1" type="noConversion"/>
  </si>
  <si>
    <t>중급 채력 회복 포션, 상점 구매</t>
  </si>
  <si>
    <t>개량된 중급 방어력포션</t>
  </si>
  <si>
    <t>개량된 중급 보호막 포션</t>
  </si>
  <si>
    <t>중급 공격력 증가 포션</t>
  </si>
  <si>
    <t>개량된 중급 공격력 증가 포션</t>
  </si>
  <si>
    <t>개량된 고급 방어력포션</t>
  </si>
  <si>
    <t>고급 보호막 포션</t>
  </si>
  <si>
    <t>개량된 고급 보호막 포션</t>
  </si>
  <si>
    <t>고급 공격력 증가 포션</t>
  </si>
  <si>
    <t>개량된 고급 공격력 증가 포션</t>
  </si>
  <si>
    <t>개량된 하급 방어력포션</t>
  </si>
  <si>
    <t>하급 공격력 증가 포션</t>
  </si>
  <si>
    <t>개량된 하급 공격력 증가 포션</t>
  </si>
  <si>
    <t>주문 제작된 보호막 포션</t>
    <phoneticPr fontId="1" type="noConversion"/>
  </si>
  <si>
    <t>저렴한 공격력 증가 포션</t>
    <phoneticPr fontId="1" type="noConversion"/>
  </si>
  <si>
    <t>적당한 공격력 증가 포션</t>
    <phoneticPr fontId="1" type="noConversion"/>
  </si>
  <si>
    <t>주문 제작된 공격력 증가 포션</t>
    <phoneticPr fontId="1" type="noConversion"/>
  </si>
  <si>
    <t>저렴한 방어공격력 증가 포션</t>
    <phoneticPr fontId="1" type="noConversion"/>
  </si>
  <si>
    <t>하급 방어공격력 증가 포션</t>
    <phoneticPr fontId="1" type="noConversion"/>
  </si>
  <si>
    <t>개량된 하급 방어공격력 증가 포션</t>
    <phoneticPr fontId="1" type="noConversion"/>
  </si>
  <si>
    <t>적당한 방어 공격력 증가 포션</t>
    <phoneticPr fontId="1" type="noConversion"/>
  </si>
  <si>
    <t>중급 방어 공격력 증가 포션</t>
    <phoneticPr fontId="1" type="noConversion"/>
  </si>
  <si>
    <t>개량된 중급 방어 공격력 증가 포션</t>
    <phoneticPr fontId="1" type="noConversion"/>
  </si>
  <si>
    <t>주문 제작된 방어 공격력 증가 포션</t>
    <phoneticPr fontId="1" type="noConversion"/>
  </si>
  <si>
    <t>고급 방어 공격력 증가 포션</t>
    <phoneticPr fontId="1" type="noConversion"/>
  </si>
  <si>
    <t>개량된 고급 방어 공격력 증가 포션</t>
    <phoneticPr fontId="1" type="noConversion"/>
  </si>
  <si>
    <t>던전 이끼</t>
    <phoneticPr fontId="1" type="noConversion"/>
  </si>
  <si>
    <t>제작에 필요한 재료</t>
    <phoneticPr fontId="1" type="noConversion"/>
  </si>
  <si>
    <t>대용량 물병</t>
    <phoneticPr fontId="1" type="noConversion"/>
  </si>
  <si>
    <t>소형 물병</t>
    <phoneticPr fontId="1" type="noConversion"/>
  </si>
  <si>
    <t>중형 물병</t>
    <phoneticPr fontId="1" type="noConversion"/>
  </si>
  <si>
    <t>전문가의 물병</t>
    <phoneticPr fontId="1" type="noConversion"/>
  </si>
  <si>
    <t>하급 물약 제작에 필요한 재료</t>
    <phoneticPr fontId="1" type="noConversion"/>
  </si>
  <si>
    <t>중급 물약 제작에 필요한 재료</t>
    <phoneticPr fontId="1" type="noConversion"/>
  </si>
  <si>
    <t>고급 물약 제작에 필요한 재료</t>
    <phoneticPr fontId="1" type="noConversion"/>
  </si>
  <si>
    <t>저렴한 채력 포션</t>
    <phoneticPr fontId="1" type="noConversion"/>
  </si>
  <si>
    <t>주문 제작된 채력 포션</t>
    <phoneticPr fontId="1" type="noConversion"/>
  </si>
  <si>
    <t>획득처 타입</t>
    <phoneticPr fontId="1" type="noConversion"/>
  </si>
  <si>
    <t>최고급 물약 제작에 필요한 재료</t>
    <phoneticPr fontId="1" type="noConversion"/>
  </si>
  <si>
    <t>부드러운 늑대의 털뭉치</t>
    <phoneticPr fontId="1" type="noConversion"/>
  </si>
  <si>
    <t>억센 늑대의 솜뭉치</t>
    <phoneticPr fontId="1" type="noConversion"/>
  </si>
  <si>
    <t>연한 늑대의 털뭉치</t>
    <phoneticPr fontId="1" type="noConversion"/>
  </si>
  <si>
    <t>늑대의 앞니</t>
    <phoneticPr fontId="1" type="noConversion"/>
  </si>
  <si>
    <t>늑대의 어금니</t>
    <phoneticPr fontId="1" type="noConversion"/>
  </si>
  <si>
    <t>늑대의 송곳니</t>
    <phoneticPr fontId="1" type="noConversion"/>
  </si>
  <si>
    <t>물약, 장비 제작에 필요한 재료</t>
    <phoneticPr fontId="1" type="noConversion"/>
  </si>
  <si>
    <t>장비 제작에 필요한 재료</t>
    <phoneticPr fontId="1" type="noConversion"/>
  </si>
  <si>
    <t>늑대의 발톱</t>
    <phoneticPr fontId="1" type="noConversion"/>
  </si>
  <si>
    <t>늑대의 머리</t>
    <phoneticPr fontId="1" type="noConversion"/>
  </si>
  <si>
    <t>늑대의 심장</t>
    <phoneticPr fontId="1" type="noConversion"/>
  </si>
  <si>
    <t>레시피 테이블 정리</t>
    <phoneticPr fontId="1" type="noConversion"/>
  </si>
  <si>
    <t>아이템 테이블 정리</t>
    <phoneticPr fontId="1" type="noConversion"/>
  </si>
  <si>
    <t>ITEM_TYPE</t>
    <phoneticPr fontId="1" type="noConversion"/>
  </si>
  <si>
    <t>ITEM_ID</t>
    <phoneticPr fontId="1" type="noConversion"/>
  </si>
  <si>
    <t>ITEM_ID</t>
    <phoneticPr fontId="1" type="noConversion"/>
  </si>
  <si>
    <t>아이템의 고유 아이디</t>
    <phoneticPr fontId="1" type="noConversion"/>
  </si>
  <si>
    <t>필요량</t>
    <phoneticPr fontId="1" type="noConversion"/>
  </si>
  <si>
    <t>ITEM_ID_1</t>
    <phoneticPr fontId="1" type="noConversion"/>
  </si>
  <si>
    <t>REQ_ITEM_QNT_1</t>
    <phoneticPr fontId="1" type="noConversion"/>
  </si>
  <si>
    <t>ITEM_ID_2</t>
  </si>
  <si>
    <t>ITEM_ID_2</t>
    <phoneticPr fontId="1" type="noConversion"/>
  </si>
  <si>
    <t>REQ_ITEM_QNT_2</t>
  </si>
  <si>
    <t>REQ_ITEM_QNT_2</t>
    <phoneticPr fontId="1" type="noConversion"/>
  </si>
  <si>
    <t>ITEM_ID_3</t>
  </si>
  <si>
    <t>ITEM_ID_3</t>
    <phoneticPr fontId="1" type="noConversion"/>
  </si>
  <si>
    <t>REQ_ITEM_QNT_4</t>
  </si>
  <si>
    <t>REQ_ITEM_QNT_4</t>
    <phoneticPr fontId="1" type="noConversion"/>
  </si>
  <si>
    <t>ITEM_ID_4</t>
  </si>
  <si>
    <t>ITEM_ID_4</t>
    <phoneticPr fontId="1" type="noConversion"/>
  </si>
  <si>
    <t>REQ_ITEM_QNT_3</t>
  </si>
  <si>
    <t>REQ_ITEM_QNT_3</t>
    <phoneticPr fontId="1" type="noConversion"/>
  </si>
  <si>
    <t>ITEM_ID_5</t>
  </si>
  <si>
    <t>ITEM_ID_5</t>
    <phoneticPr fontId="1" type="noConversion"/>
  </si>
  <si>
    <t>REQ_ITEM_QNT_5</t>
  </si>
  <si>
    <t>REQ_ITEM_QNT_5</t>
    <phoneticPr fontId="1" type="noConversion"/>
  </si>
  <si>
    <t>1아이템의 고유 아이디</t>
    <phoneticPr fontId="1" type="noConversion"/>
  </si>
  <si>
    <t>1해당 아이템의 요구량</t>
    <phoneticPr fontId="1" type="noConversion"/>
  </si>
  <si>
    <t>2아이템의 고유 아이디</t>
    <phoneticPr fontId="1" type="noConversion"/>
  </si>
  <si>
    <t>2해당 아이템의 요구량</t>
    <phoneticPr fontId="1" type="noConversion"/>
  </si>
  <si>
    <t>3아이템의 고유 아이디</t>
    <phoneticPr fontId="1" type="noConversion"/>
  </si>
  <si>
    <t>3해당 아이템의 요구량</t>
    <phoneticPr fontId="1" type="noConversion"/>
  </si>
  <si>
    <t>4아이템의 고유 아이디</t>
    <phoneticPr fontId="1" type="noConversion"/>
  </si>
  <si>
    <t>4해당 아이템의 요구량</t>
    <phoneticPr fontId="1" type="noConversion"/>
  </si>
  <si>
    <t>5아이템의 고유 아이디</t>
    <phoneticPr fontId="1" type="noConversion"/>
  </si>
  <si>
    <t>5해당 아이템의 요구량</t>
    <phoneticPr fontId="1" type="noConversion"/>
  </si>
  <si>
    <t>ITEM_BUY</t>
    <phoneticPr fontId="1" type="noConversion"/>
  </si>
  <si>
    <t>ITEM_SELL</t>
    <phoneticPr fontId="1" type="noConversion"/>
  </si>
  <si>
    <t>상점 구매가</t>
    <phoneticPr fontId="1" type="noConversion"/>
  </si>
  <si>
    <t>상점 판매가</t>
    <phoneticPr fontId="1" type="noConversion"/>
  </si>
  <si>
    <t>상점에서 판매 가격</t>
    <phoneticPr fontId="1" type="noConversion"/>
  </si>
  <si>
    <t>상점에서 구매 가격</t>
    <phoneticPr fontId="1" type="noConversion"/>
  </si>
  <si>
    <t>보스전 보유 수량</t>
    <phoneticPr fontId="1" type="noConversion"/>
  </si>
  <si>
    <t>보스전 중 보유 가능 수량</t>
    <phoneticPr fontId="1" type="noConversion"/>
  </si>
  <si>
    <t>MAX_STACK_BOSS</t>
    <phoneticPr fontId="1" type="noConversion"/>
  </si>
  <si>
    <t>최대 보유 수량</t>
    <phoneticPr fontId="1" type="noConversion"/>
  </si>
  <si>
    <t>RECIPE_ID</t>
  </si>
  <si>
    <t>RECIPE_ID</t>
    <phoneticPr fontId="1" type="noConversion"/>
  </si>
  <si>
    <t>ITEM_ID</t>
    <phoneticPr fontId="1" type="noConversion"/>
  </si>
  <si>
    <t>MAX_DROP_VALUE</t>
    <phoneticPr fontId="1" type="noConversion"/>
  </si>
  <si>
    <t>ITEM_ID_1</t>
    <phoneticPr fontId="1" type="noConversion"/>
  </si>
  <si>
    <t>REQ_ITEM_QNT_1</t>
    <phoneticPr fontId="1" type="noConversion"/>
  </si>
  <si>
    <t>레시피 아이디</t>
    <phoneticPr fontId="1" type="noConversion"/>
  </si>
  <si>
    <t>최대 획득 수량</t>
    <phoneticPr fontId="1" type="noConversion"/>
  </si>
  <si>
    <t>재료 1 아이디</t>
    <phoneticPr fontId="1" type="noConversion"/>
  </si>
  <si>
    <t>재료 2 아이디</t>
  </si>
  <si>
    <t>재료 3 아이디</t>
  </si>
  <si>
    <t>재료 4 아이디</t>
  </si>
  <si>
    <t>재료 5 아이디</t>
  </si>
  <si>
    <t>1재료 필요량</t>
    <phoneticPr fontId="1" type="noConversion"/>
  </si>
  <si>
    <t>2재료 필요량</t>
  </si>
  <si>
    <t>3재료 필요량</t>
  </si>
  <si>
    <t>4재료 필요량</t>
  </si>
  <si>
    <t>5재료 필요량</t>
  </si>
  <si>
    <t>아이템 이름</t>
    <phoneticPr fontId="1" type="noConversion"/>
  </si>
  <si>
    <t>참조</t>
    <phoneticPr fontId="1" type="noConversion"/>
  </si>
  <si>
    <t>삭제 예정</t>
    <phoneticPr fontId="1" type="noConversion"/>
  </si>
  <si>
    <t>아이템 아이디</t>
    <phoneticPr fontId="1" type="noConversion"/>
  </si>
  <si>
    <t>완성 아이템 이름</t>
    <phoneticPr fontId="1" type="noConversion"/>
  </si>
  <si>
    <t>참조</t>
    <phoneticPr fontId="1" type="noConversion"/>
  </si>
  <si>
    <t>낡은 가죽 갑옷</t>
    <phoneticPr fontId="1" type="noConversion"/>
  </si>
  <si>
    <t>낡은 망토</t>
    <phoneticPr fontId="1" type="noConversion"/>
  </si>
  <si>
    <t>낡은 가죽 투구</t>
    <phoneticPr fontId="1" type="noConversion"/>
  </si>
  <si>
    <t>장비 테이블 정리</t>
    <phoneticPr fontId="1" type="noConversion"/>
  </si>
  <si>
    <t>머리</t>
    <phoneticPr fontId="1" type="noConversion"/>
  </si>
  <si>
    <t>몸통</t>
    <phoneticPr fontId="1" type="noConversion"/>
  </si>
  <si>
    <t>등</t>
    <phoneticPr fontId="1" type="noConversion"/>
  </si>
  <si>
    <t>다리</t>
    <phoneticPr fontId="1" type="noConversion"/>
  </si>
  <si>
    <t>가호</t>
    <phoneticPr fontId="1" type="noConversion"/>
  </si>
  <si>
    <t>회피 속도</t>
    <phoneticPr fontId="1" type="noConversion"/>
  </si>
  <si>
    <t>체력</t>
    <phoneticPr fontId="1" type="noConversion"/>
  </si>
  <si>
    <t>방어력</t>
    <phoneticPr fontId="1" type="noConversion"/>
  </si>
  <si>
    <t>실드</t>
    <phoneticPr fontId="1" type="noConversion"/>
  </si>
  <si>
    <t>공격력</t>
    <phoneticPr fontId="1" type="noConversion"/>
  </si>
  <si>
    <t>방어 공격력</t>
    <phoneticPr fontId="1" type="noConversion"/>
  </si>
  <si>
    <t>필살기 공격력</t>
    <phoneticPr fontId="1" type="noConversion"/>
  </si>
  <si>
    <t>제작</t>
    <phoneticPr fontId="1" type="noConversion"/>
  </si>
  <si>
    <t>객체값</t>
    <phoneticPr fontId="1" type="noConversion"/>
  </si>
  <si>
    <t>세트 아이템 효과</t>
    <phoneticPr fontId="1" type="noConversion"/>
  </si>
  <si>
    <t>효과의 고유 아이디</t>
    <phoneticPr fontId="1" type="noConversion"/>
  </si>
  <si>
    <t>아이템 3D 이미지</t>
    <phoneticPr fontId="1" type="noConversion"/>
  </si>
  <si>
    <t>ITEM_3D_IMAGE</t>
    <phoneticPr fontId="1" type="noConversion"/>
  </si>
  <si>
    <t>ITEM_3D_IMAGE</t>
    <phoneticPr fontId="1" type="noConversion"/>
  </si>
  <si>
    <t>던전 이끼 투구</t>
    <phoneticPr fontId="1" type="noConversion"/>
  </si>
  <si>
    <t>던전 이끼 갑옷</t>
    <phoneticPr fontId="1" type="noConversion"/>
  </si>
  <si>
    <t>던전 이끼 망토</t>
    <phoneticPr fontId="1" type="noConversion"/>
  </si>
  <si>
    <t>늑대 투구</t>
    <phoneticPr fontId="1" type="noConversion"/>
  </si>
  <si>
    <t>늑대 갑옷</t>
    <phoneticPr fontId="1" type="noConversion"/>
  </si>
  <si>
    <t>늑대 망토</t>
    <phoneticPr fontId="1" type="noConversion"/>
  </si>
  <si>
    <t>던전 이끼 장화</t>
    <phoneticPr fontId="1" type="noConversion"/>
  </si>
  <si>
    <t>늑대 부츠</t>
    <phoneticPr fontId="1" type="noConversion"/>
  </si>
  <si>
    <t>낡은 가죽 부츠</t>
    <phoneticPr fontId="1" type="noConversion"/>
  </si>
  <si>
    <t xml:space="preserve">임시 가호 </t>
    <phoneticPr fontId="1" type="noConversion"/>
  </si>
  <si>
    <t>이끼낀 가호</t>
    <phoneticPr fontId="1" type="noConversion"/>
  </si>
  <si>
    <t>가죽 투구</t>
    <phoneticPr fontId="1" type="noConversion"/>
  </si>
  <si>
    <t>가죽 갑옷</t>
    <phoneticPr fontId="1" type="noConversion"/>
  </si>
  <si>
    <t>허름한 망토</t>
    <phoneticPr fontId="1" type="noConversion"/>
  </si>
  <si>
    <t>가죽 부츠</t>
    <phoneticPr fontId="1" type="noConversion"/>
  </si>
  <si>
    <t xml:space="preserve">연약한 가호 </t>
    <phoneticPr fontId="1" type="noConversion"/>
  </si>
  <si>
    <t>늑대의 가호</t>
    <phoneticPr fontId="1" type="noConversion"/>
  </si>
  <si>
    <t>1SET_ITEM_EFF_VEL</t>
    <phoneticPr fontId="1" type="noConversion"/>
  </si>
  <si>
    <t>3SET_ITEM_EFF_VEL</t>
    <phoneticPr fontId="1" type="noConversion"/>
  </si>
  <si>
    <t>5SET_ITEM_EFF_VEL</t>
    <phoneticPr fontId="1" type="noConversion"/>
  </si>
  <si>
    <t>1세트 아이템의  효과 수치</t>
    <phoneticPr fontId="1" type="noConversion"/>
  </si>
  <si>
    <t>3세트 아이템의  효과 수치</t>
    <phoneticPr fontId="1" type="noConversion"/>
  </si>
  <si>
    <t>5세트 아이템의  효과 수치</t>
    <phoneticPr fontId="1" type="noConversion"/>
  </si>
  <si>
    <t>1 수치</t>
    <phoneticPr fontId="1" type="noConversion"/>
  </si>
  <si>
    <t>3 수치</t>
    <phoneticPr fontId="1" type="noConversion"/>
  </si>
  <si>
    <t>5 수치</t>
    <phoneticPr fontId="1" type="noConversion"/>
  </si>
  <si>
    <t>세트 아이템의  효과</t>
    <phoneticPr fontId="1" type="noConversion"/>
  </si>
  <si>
    <t>1 세트 효과 수치</t>
    <phoneticPr fontId="1" type="noConversion"/>
  </si>
  <si>
    <t>3세트 효과 수치</t>
    <phoneticPr fontId="1" type="noConversion"/>
  </si>
  <si>
    <t>INT_VALUE</t>
    <phoneticPr fontId="1" type="noConversion"/>
  </si>
  <si>
    <t>효과 아이디</t>
    <phoneticPr fontId="1" type="noConversion"/>
  </si>
  <si>
    <t>EFF_ID</t>
    <phoneticPr fontId="1" type="noConversion"/>
  </si>
  <si>
    <t>방어력</t>
    <phoneticPr fontId="1" type="noConversion"/>
  </si>
  <si>
    <t>이동속도</t>
    <phoneticPr fontId="1" type="noConversion"/>
  </si>
  <si>
    <t>방어 공격력</t>
    <phoneticPr fontId="1" type="noConversion"/>
  </si>
  <si>
    <t>ATT</t>
  </si>
  <si>
    <t>ATT</t>
    <phoneticPr fontId="1" type="noConversion"/>
  </si>
  <si>
    <t>공격력</t>
    <phoneticPr fontId="1" type="noConversion"/>
  </si>
  <si>
    <t>한번의 공격으로 넣을 수 있는 대미지</t>
    <phoneticPr fontId="1" type="noConversion"/>
  </si>
  <si>
    <t>맞은 공격에 대한 방어력</t>
    <phoneticPr fontId="1" type="noConversion"/>
  </si>
  <si>
    <t>DEE</t>
    <phoneticPr fontId="1" type="noConversion"/>
  </si>
  <si>
    <t>HP</t>
    <phoneticPr fontId="1" type="noConversion"/>
  </si>
  <si>
    <t>MOVE_SPEED</t>
    <phoneticPr fontId="1" type="noConversion"/>
  </si>
  <si>
    <t>SPECIAL_ATT</t>
    <phoneticPr fontId="1" type="noConversion"/>
  </si>
  <si>
    <t>필드 이동에 대한 쿨타임</t>
    <phoneticPr fontId="1" type="noConversion"/>
  </si>
  <si>
    <t>CHAR_ID</t>
    <phoneticPr fontId="1" type="noConversion"/>
  </si>
  <si>
    <t>MAX_ATT</t>
    <phoneticPr fontId="1" type="noConversion"/>
  </si>
  <si>
    <t>캐릭터 아이디</t>
    <phoneticPr fontId="1" type="noConversion"/>
  </si>
  <si>
    <t>공격력</t>
    <phoneticPr fontId="1" type="noConversion"/>
  </si>
  <si>
    <t>방어 공격력</t>
    <phoneticPr fontId="1" type="noConversion"/>
  </si>
  <si>
    <t>방어력</t>
    <phoneticPr fontId="1" type="noConversion"/>
  </si>
  <si>
    <t>이동속도</t>
    <phoneticPr fontId="1" type="noConversion"/>
  </si>
  <si>
    <t>필살기 공격력</t>
    <phoneticPr fontId="1" type="noConversion"/>
  </si>
  <si>
    <t>DEF_ATT</t>
    <phoneticPr fontId="1" type="noConversion"/>
  </si>
  <si>
    <t>DEF_ATT</t>
    <phoneticPr fontId="1" type="noConversion"/>
  </si>
  <si>
    <t>DEF</t>
    <phoneticPr fontId="1" type="noConversion"/>
  </si>
  <si>
    <t>HP</t>
    <phoneticPr fontId="1" type="noConversion"/>
  </si>
  <si>
    <t>MOVE_SPEED</t>
    <phoneticPr fontId="1" type="noConversion"/>
  </si>
  <si>
    <t>SPECIAL_ATT</t>
    <phoneticPr fontId="1" type="noConversion"/>
  </si>
  <si>
    <t>CHAR_ID</t>
    <phoneticPr fontId="1" type="noConversion"/>
  </si>
  <si>
    <t>DEF_ATT</t>
    <phoneticPr fontId="1" type="noConversion"/>
  </si>
  <si>
    <t>MOVE_SPEED</t>
    <phoneticPr fontId="1" type="noConversion"/>
  </si>
  <si>
    <t>LV</t>
    <phoneticPr fontId="1" type="noConversion"/>
  </si>
  <si>
    <t>레벨</t>
    <phoneticPr fontId="1" type="noConversion"/>
  </si>
  <si>
    <t>캐릭터의 래밸</t>
    <phoneticPr fontId="1" type="noConversion"/>
  </si>
  <si>
    <t>캐릭터 래백</t>
    <phoneticPr fontId="1" type="noConversion"/>
  </si>
  <si>
    <t>CHAR_LV</t>
    <phoneticPr fontId="1" type="noConversion"/>
  </si>
  <si>
    <t>BOSS_ID</t>
    <phoneticPr fontId="1" type="noConversion"/>
  </si>
  <si>
    <t>주인공1</t>
    <phoneticPr fontId="1" type="noConversion"/>
  </si>
  <si>
    <t>필살기 공격 비율</t>
    <phoneticPr fontId="1" type="noConversion"/>
  </si>
  <si>
    <t>필살기 사용시 방어 공격치에 증가 비율</t>
    <phoneticPr fontId="1" type="noConversion"/>
  </si>
  <si>
    <t>캐릭터 테이블 정리</t>
    <phoneticPr fontId="1" type="noConversion"/>
  </si>
  <si>
    <t>보스 테이블 정리</t>
    <phoneticPr fontId="1" type="noConversion"/>
  </si>
  <si>
    <t>보스 아이디</t>
    <phoneticPr fontId="1" type="noConversion"/>
  </si>
  <si>
    <t>페이즈</t>
    <phoneticPr fontId="1" type="noConversion"/>
  </si>
  <si>
    <t>기절치</t>
    <phoneticPr fontId="1" type="noConversion"/>
  </si>
  <si>
    <t>기본 공격력</t>
    <phoneticPr fontId="1" type="noConversion"/>
  </si>
  <si>
    <t>롱 노드 공격력</t>
    <phoneticPr fontId="1" type="noConversion"/>
  </si>
  <si>
    <t>연타 공격력</t>
    <phoneticPr fontId="1" type="noConversion"/>
  </si>
  <si>
    <t>특수 공격력</t>
    <phoneticPr fontId="1" type="noConversion"/>
  </si>
  <si>
    <t>기절 회복 속도</t>
    <phoneticPr fontId="1" type="noConversion"/>
  </si>
  <si>
    <t>STUN</t>
    <phoneticPr fontId="1" type="noConversion"/>
  </si>
  <si>
    <t>STUN_RECOVERY</t>
    <phoneticPr fontId="1" type="noConversion"/>
  </si>
  <si>
    <t>SPECIAL_ATT</t>
    <phoneticPr fontId="1" type="noConversion"/>
  </si>
  <si>
    <t>COMBO_ATT</t>
    <phoneticPr fontId="1" type="noConversion"/>
  </si>
  <si>
    <t>LONG_ATT</t>
    <phoneticPr fontId="1" type="noConversion"/>
  </si>
  <si>
    <t>MAIN_ATT</t>
    <phoneticPr fontId="1" type="noConversion"/>
  </si>
  <si>
    <t>PHASE</t>
    <phoneticPr fontId="1" type="noConversion"/>
  </si>
  <si>
    <t>보스의 아이디</t>
    <phoneticPr fontId="1" type="noConversion"/>
  </si>
  <si>
    <t>해당 보스의 페이즈</t>
    <phoneticPr fontId="1" type="noConversion"/>
  </si>
  <si>
    <t>보스의 기본 공격력</t>
    <phoneticPr fontId="1" type="noConversion"/>
  </si>
  <si>
    <t>보스의 롱 노드 공격력</t>
    <phoneticPr fontId="1" type="noConversion"/>
  </si>
  <si>
    <t>보스의 연타 공격력</t>
    <phoneticPr fontId="1" type="noConversion"/>
  </si>
  <si>
    <t>보스의 필살기 공격력</t>
    <phoneticPr fontId="1" type="noConversion"/>
  </si>
  <si>
    <t>보스의 기절치</t>
    <phoneticPr fontId="1" type="noConversion"/>
  </si>
  <si>
    <t>보스가 기절에서 회복하는 속도</t>
    <phoneticPr fontId="1" type="noConversion"/>
  </si>
  <si>
    <t>보스의 방어력</t>
    <phoneticPr fontId="1" type="noConversion"/>
  </si>
  <si>
    <t>STUN_DEE</t>
    <phoneticPr fontId="1" type="noConversion"/>
  </si>
  <si>
    <t>기절 방어력</t>
    <phoneticPr fontId="1" type="noConversion"/>
  </si>
  <si>
    <t>보스의 기절치 방어력</t>
    <phoneticPr fontId="1" type="noConversion"/>
  </si>
  <si>
    <t>보스 아이디</t>
    <phoneticPr fontId="1" type="noConversion"/>
  </si>
  <si>
    <t>페이즈</t>
    <phoneticPr fontId="1" type="noConversion"/>
  </si>
  <si>
    <t>기본 공격력</t>
    <phoneticPr fontId="1" type="noConversion"/>
  </si>
  <si>
    <t>롱 노드 공격력</t>
    <phoneticPr fontId="1" type="noConversion"/>
  </si>
  <si>
    <t>연타 공격력</t>
    <phoneticPr fontId="1" type="noConversion"/>
  </si>
  <si>
    <t>특수 공격력</t>
    <phoneticPr fontId="1" type="noConversion"/>
  </si>
  <si>
    <t>기절치</t>
    <phoneticPr fontId="1" type="noConversion"/>
  </si>
  <si>
    <t>기절 회복 속도</t>
    <phoneticPr fontId="1" type="noConversion"/>
  </si>
  <si>
    <t>방어력</t>
    <phoneticPr fontId="1" type="noConversion"/>
  </si>
  <si>
    <t>기절 방어력</t>
    <phoneticPr fontId="1" type="noConversion"/>
  </si>
  <si>
    <t>BOSS_ID</t>
    <phoneticPr fontId="1" type="noConversion"/>
  </si>
  <si>
    <t>LONG_ATT</t>
    <phoneticPr fontId="1" type="noConversion"/>
  </si>
  <si>
    <t>COMBO_ATT</t>
    <phoneticPr fontId="1" type="noConversion"/>
  </si>
  <si>
    <t>STUN</t>
    <phoneticPr fontId="1" type="noConversion"/>
  </si>
  <si>
    <t>STUN_RECOVERY</t>
    <phoneticPr fontId="1" type="noConversion"/>
  </si>
  <si>
    <t>DEF</t>
    <phoneticPr fontId="1" type="noConversion"/>
  </si>
  <si>
    <t>STUN_DEE</t>
    <phoneticPr fontId="1" type="noConversion"/>
  </si>
  <si>
    <t>HP</t>
    <phoneticPr fontId="1" type="noConversion"/>
  </si>
  <si>
    <t>ATT</t>
    <phoneticPr fontId="1" type="noConversion"/>
  </si>
  <si>
    <t>PHASE</t>
    <phoneticPr fontId="1" type="noConversion"/>
  </si>
  <si>
    <t>PHASE</t>
    <phoneticPr fontId="1" type="noConversion"/>
  </si>
  <si>
    <t>MAIN_ATT</t>
    <phoneticPr fontId="1" type="noConversion"/>
  </si>
  <si>
    <t>STUN</t>
    <phoneticPr fontId="1" type="noConversion"/>
  </si>
  <si>
    <t xml:space="preserve">보스 이름 </t>
    <phoneticPr fontId="1" type="noConversion"/>
  </si>
  <si>
    <t>ITEM_NAME</t>
    <phoneticPr fontId="1" type="noConversion"/>
  </si>
  <si>
    <t>BOSS_NAME</t>
    <phoneticPr fontId="1" type="noConversion"/>
  </si>
  <si>
    <t>보스 이름</t>
    <phoneticPr fontId="1" type="noConversion"/>
  </si>
  <si>
    <t>STRING</t>
    <phoneticPr fontId="1" type="noConversion"/>
  </si>
  <si>
    <t>STRING</t>
    <phoneticPr fontId="1" type="noConversion"/>
  </si>
  <si>
    <t>보스의 이름</t>
    <phoneticPr fontId="1" type="noConversion"/>
  </si>
  <si>
    <t>BOSS_NAME</t>
    <phoneticPr fontId="1" type="noConversion"/>
  </si>
  <si>
    <t>허수아비</t>
    <phoneticPr fontId="1" type="noConversion"/>
  </si>
  <si>
    <t>방어로 인한 기절치의 증가폭</t>
    <phoneticPr fontId="1" type="noConversion"/>
  </si>
  <si>
    <t>공격력</t>
    <phoneticPr fontId="1" type="noConversion"/>
  </si>
  <si>
    <t>방어력</t>
    <phoneticPr fontId="1" type="noConversion"/>
  </si>
  <si>
    <t>방어 공격력</t>
    <phoneticPr fontId="1" type="noConversion"/>
  </si>
  <si>
    <t>체력</t>
  </si>
  <si>
    <t>체력</t>
    <phoneticPr fontId="1" type="noConversion"/>
  </si>
  <si>
    <t>캐릭터의 체력</t>
  </si>
  <si>
    <t>보스의 체력</t>
  </si>
  <si>
    <t>이동 속도</t>
    <phoneticPr fontId="1" type="noConversion"/>
  </si>
  <si>
    <t>공격력</t>
    <phoneticPr fontId="1" type="noConversion"/>
  </si>
  <si>
    <t>SET_ITEM_EFF</t>
    <phoneticPr fontId="1" type="noConversion"/>
  </si>
  <si>
    <t>ATT_EFF</t>
  </si>
  <si>
    <t>ATT_EFF</t>
    <phoneticPr fontId="1" type="noConversion"/>
  </si>
  <si>
    <t>DEF_ATT_EFF</t>
    <phoneticPr fontId="1" type="noConversion"/>
  </si>
  <si>
    <t>DEE_EFF</t>
    <phoneticPr fontId="1" type="noConversion"/>
  </si>
  <si>
    <t>방어 공격력</t>
    <phoneticPr fontId="1" type="noConversion"/>
  </si>
  <si>
    <t>이동속도</t>
    <phoneticPr fontId="1" type="noConversion"/>
  </si>
  <si>
    <t>MOVE_SPEED_EFF</t>
    <phoneticPr fontId="1" type="noConversion"/>
  </si>
  <si>
    <t>STRING</t>
    <phoneticPr fontId="1" type="noConversion"/>
  </si>
  <si>
    <t>FLOAT</t>
    <phoneticPr fontId="1" type="noConversion"/>
  </si>
  <si>
    <t>GR_EFF_ID</t>
    <phoneticPr fontId="1" type="noConversion"/>
  </si>
  <si>
    <t>INT</t>
    <phoneticPr fontId="1" type="noConversion"/>
  </si>
  <si>
    <t>GR_EFF_ID</t>
    <phoneticPr fontId="1" type="noConversion"/>
  </si>
  <si>
    <t>효과 아이디</t>
    <phoneticPr fontId="1" type="noConversion"/>
  </si>
  <si>
    <t>GR_EFF_ID</t>
    <phoneticPr fontId="1" type="noConversion"/>
  </si>
  <si>
    <t>HP_EFF</t>
    <phoneticPr fontId="1" type="noConversion"/>
  </si>
  <si>
    <t>DEF_EFF</t>
    <phoneticPr fontId="1" type="noConversion"/>
  </si>
  <si>
    <t>방어 공격력</t>
    <phoneticPr fontId="1" type="noConversion"/>
  </si>
  <si>
    <t>체력</t>
    <phoneticPr fontId="1" type="noConversion"/>
  </si>
  <si>
    <t>이동속도</t>
    <phoneticPr fontId="1" type="noConversion"/>
  </si>
  <si>
    <t>ATT_EFF</t>
    <phoneticPr fontId="1" type="noConversion"/>
  </si>
  <si>
    <t>DEE_EFF</t>
    <phoneticPr fontId="1" type="noConversion"/>
  </si>
  <si>
    <t>DEF_ATT_EFF</t>
    <phoneticPr fontId="1" type="noConversion"/>
  </si>
  <si>
    <t>HP_EFF</t>
    <phoneticPr fontId="1" type="noConversion"/>
  </si>
  <si>
    <t>MOVE_SPEED_EFF</t>
    <phoneticPr fontId="1" type="noConversion"/>
  </si>
  <si>
    <t>SET_ITEM_EFF</t>
    <phoneticPr fontId="1" type="noConversion"/>
  </si>
  <si>
    <t>3SET_ITEM_EFF_VEL</t>
    <phoneticPr fontId="1" type="noConversion"/>
  </si>
  <si>
    <t>삭제예정</t>
    <phoneticPr fontId="1" type="noConversion"/>
  </si>
  <si>
    <t>세트 아이템효과</t>
    <phoneticPr fontId="1" type="noConversion"/>
  </si>
  <si>
    <t>체력 회복</t>
    <phoneticPr fontId="1" type="noConversion"/>
  </si>
  <si>
    <t>FLOAT</t>
    <phoneticPr fontId="1" type="noConversion"/>
  </si>
  <si>
    <t>체력 회복</t>
    <phoneticPr fontId="1" type="noConversion"/>
  </si>
  <si>
    <t>5세트 효과 수치</t>
    <phoneticPr fontId="1" type="noConversion"/>
  </si>
  <si>
    <t>방어구 장비 테이블 정리</t>
    <phoneticPr fontId="1" type="noConversion"/>
  </si>
  <si>
    <t>프로텍션 테이블 정리</t>
    <phoneticPr fontId="1" type="noConversion"/>
  </si>
  <si>
    <t>GR_EFF_ID</t>
    <phoneticPr fontId="1" type="noConversion"/>
  </si>
  <si>
    <t>PROT_EFF_ID</t>
    <phoneticPr fontId="1" type="noConversion"/>
  </si>
  <si>
    <t>PROT_EFF_ID</t>
    <phoneticPr fontId="1" type="noConversion"/>
  </si>
  <si>
    <t>이동 쿨타임 감소</t>
    <phoneticPr fontId="1" type="noConversion"/>
  </si>
  <si>
    <t>이동 쿨타임 감소</t>
    <phoneticPr fontId="1" type="noConversion"/>
  </si>
  <si>
    <t>내구도</t>
    <phoneticPr fontId="1" type="noConversion"/>
  </si>
  <si>
    <t>내구도</t>
    <phoneticPr fontId="1" type="noConversion"/>
  </si>
  <si>
    <t>SET_ITEM_EFF</t>
    <phoneticPr fontId="1" type="noConversion"/>
  </si>
  <si>
    <t>Durability</t>
    <phoneticPr fontId="1" type="noConversion"/>
  </si>
  <si>
    <t>Durability</t>
    <phoneticPr fontId="1" type="noConversion"/>
  </si>
  <si>
    <t>소수 옵션 값</t>
    <phoneticPr fontId="1" type="noConversion"/>
  </si>
  <si>
    <t>킬 경험치</t>
    <phoneticPr fontId="1" type="noConversion"/>
  </si>
  <si>
    <t>DROP_ID</t>
    <phoneticPr fontId="1" type="noConversion"/>
  </si>
  <si>
    <t>KILL_EXP</t>
    <phoneticPr fontId="1" type="noConversion"/>
  </si>
  <si>
    <t>보스 처치 시 경험치</t>
    <phoneticPr fontId="1" type="noConversion"/>
  </si>
  <si>
    <t>KILL_EXP</t>
    <phoneticPr fontId="1" type="noConversion"/>
  </si>
  <si>
    <t>획득처 아이디</t>
    <phoneticPr fontId="1" type="noConversion"/>
  </si>
  <si>
    <t>DROP_ID</t>
    <phoneticPr fontId="1" type="noConversion"/>
  </si>
  <si>
    <t>캐릭터 래밸</t>
    <phoneticPr fontId="1" type="noConversion"/>
  </si>
  <si>
    <t>경험치 요구량</t>
    <phoneticPr fontId="1" type="noConversion"/>
  </si>
  <si>
    <t>REQ_EXP</t>
    <phoneticPr fontId="1" type="noConversion"/>
  </si>
  <si>
    <t>REX_EXP</t>
    <phoneticPr fontId="1" type="noConversion"/>
  </si>
  <si>
    <t>경험치 요구량</t>
    <phoneticPr fontId="1" type="noConversion"/>
  </si>
  <si>
    <t>필요 경험치 요구량</t>
    <phoneticPr fontId="1" type="noConversion"/>
  </si>
  <si>
    <t>최대 획득 수량</t>
    <phoneticPr fontId="1" type="noConversion"/>
  </si>
  <si>
    <t>아이템 설명</t>
    <phoneticPr fontId="1" type="noConversion"/>
  </si>
  <si>
    <t>MAX_DROP_VALUE</t>
    <phoneticPr fontId="1" type="noConversion"/>
  </si>
  <si>
    <t>TEM_DESCRIPTION</t>
    <phoneticPr fontId="1" type="noConversion"/>
  </si>
  <si>
    <t>한번에 얻을 수 있는 최대 수량</t>
    <phoneticPr fontId="1" type="noConversion"/>
  </si>
  <si>
    <t>아이템에 대한 설명</t>
    <phoneticPr fontId="1" type="noConversion"/>
  </si>
  <si>
    <t>삭제 예정</t>
    <phoneticPr fontId="1" type="noConversion"/>
  </si>
  <si>
    <t>늑대 전사</t>
    <phoneticPr fontId="1" type="noConversion"/>
  </si>
  <si>
    <t>늑대 광전사</t>
    <phoneticPr fontId="1" type="noConversion"/>
  </si>
  <si>
    <t>늑대 대전사</t>
    <phoneticPr fontId="1" type="noConversion"/>
  </si>
  <si>
    <t>재료 테이블 정리</t>
    <phoneticPr fontId="1" type="noConversion"/>
  </si>
  <si>
    <t>재료의 고유 아이디</t>
    <phoneticPr fontId="1" type="noConversion"/>
  </si>
  <si>
    <t>재료의 이름 키 값</t>
    <phoneticPr fontId="1" type="noConversion"/>
  </si>
  <si>
    <t>드랍 테이블 정리</t>
    <phoneticPr fontId="1" type="noConversion"/>
  </si>
  <si>
    <t>1아이템 아이디</t>
    <phoneticPr fontId="1" type="noConversion"/>
  </si>
  <si>
    <t>1아이템 최소 드랍</t>
    <phoneticPr fontId="1" type="noConversion"/>
  </si>
  <si>
    <t>1아이템 최대 드랍</t>
    <phoneticPr fontId="1" type="noConversion"/>
  </si>
  <si>
    <t>2아이템 아이디</t>
  </si>
  <si>
    <t>2아이템 최소 드랍</t>
  </si>
  <si>
    <t>2아이템 최대 드랍</t>
  </si>
  <si>
    <t>3아이템 아이디</t>
  </si>
  <si>
    <t>3아이템 최소 드랍</t>
  </si>
  <si>
    <t>3아이템 최대 드랍</t>
  </si>
  <si>
    <t>4아이템 아이디</t>
  </si>
  <si>
    <t>4아이템 최소 드랍</t>
  </si>
  <si>
    <t>4아이템 최대 드랍</t>
  </si>
  <si>
    <t>1_ITME_ID</t>
    <phoneticPr fontId="1" type="noConversion"/>
  </si>
  <si>
    <t>1_MIN</t>
    <phoneticPr fontId="1" type="noConversion"/>
  </si>
  <si>
    <t>1_MAX</t>
    <phoneticPr fontId="1" type="noConversion"/>
  </si>
  <si>
    <t>1아이템의 아이디</t>
    <phoneticPr fontId="1" type="noConversion"/>
  </si>
  <si>
    <t>1아이탬의 최소 드랍</t>
    <phoneticPr fontId="1" type="noConversion"/>
  </si>
  <si>
    <t>1아이템의 최대 드랍</t>
    <phoneticPr fontId="1" type="noConversion"/>
  </si>
  <si>
    <t>2_ITME_ID</t>
  </si>
  <si>
    <t>2아이템의 아이디</t>
  </si>
  <si>
    <t>2_MIN</t>
  </si>
  <si>
    <t>2아이탬의 최소 드랍</t>
  </si>
  <si>
    <t>2_MAX</t>
  </si>
  <si>
    <t>2아이템의 최대 드랍</t>
  </si>
  <si>
    <t>3_ITME_ID</t>
  </si>
  <si>
    <t>3아이템의 아이디</t>
  </si>
  <si>
    <t>3_MIN</t>
  </si>
  <si>
    <t>3아이탬의 최소 드랍</t>
  </si>
  <si>
    <t>3_MAX</t>
  </si>
  <si>
    <t>3아이템의 최대 드랍</t>
  </si>
  <si>
    <t>4_ITME_ID</t>
  </si>
  <si>
    <t>4아이템의 아이디</t>
  </si>
  <si>
    <t>4_MIN</t>
  </si>
  <si>
    <t>4아이탬의 최소 드랍</t>
  </si>
  <si>
    <t>4_MAX</t>
  </si>
  <si>
    <t>4아이템의 최대 드랍</t>
  </si>
  <si>
    <t>5_ITME_ID</t>
  </si>
  <si>
    <t>5아이템 아이디</t>
  </si>
  <si>
    <t>5아이템의 아이디</t>
  </si>
  <si>
    <t>5_MIN</t>
  </si>
  <si>
    <t>5아이템 최소 드랍</t>
  </si>
  <si>
    <t>5아이탬의 최소 드랍</t>
  </si>
  <si>
    <t>5_MAX</t>
  </si>
  <si>
    <t>5아이템 최대 드랍</t>
  </si>
  <si>
    <t>5아이템의 최대 드랍</t>
  </si>
  <si>
    <t>DROP_ID</t>
    <phoneticPr fontId="1" type="noConversion"/>
  </si>
  <si>
    <t>드랍 아이디</t>
    <phoneticPr fontId="1" type="noConversion"/>
  </si>
  <si>
    <t xml:space="preserve">보스 처치 시 드랍 아이템 테이블 </t>
    <phoneticPr fontId="1" type="noConversion"/>
  </si>
  <si>
    <t>1_MIN</t>
    <phoneticPr fontId="1" type="noConversion"/>
  </si>
  <si>
    <t>2_MIN</t>
    <phoneticPr fontId="1" type="noConversion"/>
  </si>
  <si>
    <t>3_MIN</t>
    <phoneticPr fontId="1" type="noConversion"/>
  </si>
  <si>
    <t>DROP_ID</t>
    <phoneticPr fontId="1" type="noConversion"/>
  </si>
  <si>
    <t>DROP_ID</t>
    <phoneticPr fontId="1" type="noConversion"/>
  </si>
  <si>
    <t>1_ITME_ID</t>
    <phoneticPr fontId="1" type="noConversion"/>
  </si>
  <si>
    <t>1아이템 최소 드랍</t>
    <phoneticPr fontId="1" type="noConversion"/>
  </si>
  <si>
    <t>1아이템 최대 드랍</t>
    <phoneticPr fontId="1" type="noConversion"/>
  </si>
  <si>
    <t>1아이템 아이디</t>
    <phoneticPr fontId="1" type="noConversion"/>
  </si>
  <si>
    <t>1_MAX</t>
    <phoneticPr fontId="1" type="noConversion"/>
  </si>
  <si>
    <t>5아이템 최대 드랍</t>
    <phoneticPr fontId="1" type="noConversion"/>
  </si>
  <si>
    <t>5_MAX</t>
    <phoneticPr fontId="1" type="noConversion"/>
  </si>
  <si>
    <t>드랍 테이블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</si>
</sst>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b/>
      <sz val="10"/>
      <color rgb="FFFFC000"/>
      <name val="Malgun Gothic"/>
      <family val="3"/>
      <charset val="129"/>
    </font>
    <font>
      <b/>
      <sz val="8"/>
      <color rgb="FFFFFFFF"/>
      <name val="Malgun Gothic"/>
      <family val="3"/>
      <charset val="129"/>
    </font>
    <font>
      <b/>
      <sz val="8"/>
      <color theme="1"/>
      <name val="Malgun Gothic"/>
      <family val="3"/>
      <charset val="129"/>
    </font>
    <font>
      <sz val="8"/>
      <color theme="1"/>
      <name val="Malgun Gothic"/>
      <family val="3"/>
      <charset val="129"/>
    </font>
    <font>
      <sz val="8"/>
      <color rgb="FFFFFFFF"/>
      <name val="Malgun Gothic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color rgb="FF7F7F7F"/>
      <name val="Malgun Gothic"/>
      <family val="3"/>
      <charset val="129"/>
    </font>
    <font>
      <sz val="11"/>
      <color theme="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name val="Malgun Gothic"/>
      <family val="3"/>
      <charset val="129"/>
    </font>
    <font>
      <b/>
      <sz val="9"/>
      <color indexed="81"/>
      <name val="돋움"/>
      <family val="3"/>
      <charset val="129"/>
    </font>
    <font>
      <b/>
      <sz val="8"/>
      <color theme="0"/>
      <name val="Malgun Gothic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EECEC"/>
        <bgColor indexed="64"/>
      </patternFill>
    </fill>
    <fill>
      <patternFill patternType="solid">
        <fgColor rgb="FFFEF9F0"/>
        <bgColor indexed="64"/>
      </patternFill>
    </fill>
    <fill>
      <patternFill patternType="solid">
        <fgColor rgb="FFECF4D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7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>
      <left/>
      <right/>
      <top style="thin">
        <color theme="2"/>
      </top>
      <bottom/>
      <diagonal/>
    </border>
    <border>
      <left/>
      <right style="medium">
        <color rgb="FFCCCCCC"/>
      </right>
      <top style="thin">
        <color theme="2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rgb="FFCCCCCC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medium">
        <color rgb="FFCCCCCC"/>
      </right>
      <top style="thin">
        <color theme="2"/>
      </top>
      <bottom style="thin">
        <color theme="2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CCCCCC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CCCCCC"/>
      </top>
      <bottom style="medium">
        <color indexed="64"/>
      </bottom>
      <diagonal/>
    </border>
    <border>
      <left/>
      <right/>
      <top style="medium">
        <color rgb="FFCCCCCC"/>
      </top>
      <bottom style="medium">
        <color indexed="64"/>
      </bottom>
      <diagonal/>
    </border>
    <border>
      <left/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/>
      <top style="medium">
        <color rgb="FFCCCCCC"/>
      </top>
      <bottom style="medium">
        <color rgb="FF000000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medium">
        <color rgb="FF000000"/>
      </top>
      <bottom style="medium">
        <color rgb="FFCCCCCC"/>
      </bottom>
      <diagonal/>
    </border>
    <border>
      <left style="thin">
        <color auto="1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3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6" fillId="0" borderId="32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6" fillId="0" borderId="35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6" fillId="0" borderId="38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41" fontId="6" fillId="0" borderId="1" xfId="1" applyFont="1" applyBorder="1" applyAlignment="1">
      <alignment horizontal="center" vertical="center" wrapText="1"/>
    </xf>
    <xf numFmtId="41" fontId="6" fillId="8" borderId="1" xfId="1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41" fontId="6" fillId="9" borderId="1" xfId="1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41" fontId="6" fillId="10" borderId="1" xfId="1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7" fillId="3" borderId="48" xfId="0" applyFont="1" applyFill="1" applyBorder="1" applyAlignment="1">
      <alignment horizontal="center" vertical="center" wrapText="1"/>
    </xf>
    <xf numFmtId="0" fontId="7" fillId="3" borderId="49" xfId="0" applyFont="1" applyFill="1" applyBorder="1" applyAlignment="1">
      <alignment horizontal="center" vertical="center" wrapText="1"/>
    </xf>
    <xf numFmtId="0" fontId="7" fillId="3" borderId="50" xfId="0" applyFont="1" applyFill="1" applyBorder="1" applyAlignment="1">
      <alignment horizontal="center" vertical="center" wrapText="1"/>
    </xf>
    <xf numFmtId="0" fontId="7" fillId="3" borderId="51" xfId="0" applyFont="1" applyFill="1" applyBorder="1" applyAlignment="1">
      <alignment horizontal="center" vertical="center" wrapText="1"/>
    </xf>
    <xf numFmtId="0" fontId="7" fillId="3" borderId="52" xfId="0" applyFont="1" applyFill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7" fillId="3" borderId="43" xfId="0" applyFont="1" applyFill="1" applyBorder="1" applyAlignment="1">
      <alignment horizontal="center" vertical="center" wrapText="1"/>
    </xf>
    <xf numFmtId="0" fontId="6" fillId="7" borderId="26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6" fillId="0" borderId="1" xfId="1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6" fillId="7" borderId="1" xfId="0" applyNumberFormat="1" applyFont="1" applyFill="1" applyBorder="1" applyAlignment="1">
      <alignment horizontal="center" vertical="center" wrapText="1"/>
    </xf>
    <xf numFmtId="41" fontId="6" fillId="12" borderId="1" xfId="1" applyFont="1" applyFill="1" applyBorder="1" applyAlignment="1">
      <alignment horizontal="center" vertical="center" wrapText="1"/>
    </xf>
    <xf numFmtId="0" fontId="6" fillId="12" borderId="1" xfId="0" applyNumberFormat="1" applyFont="1" applyFill="1" applyBorder="1" applyAlignment="1">
      <alignment horizontal="center" vertical="center" wrapText="1"/>
    </xf>
    <xf numFmtId="0" fontId="6" fillId="12" borderId="1" xfId="1" applyNumberFormat="1" applyFont="1" applyFill="1" applyBorder="1" applyAlignment="1">
      <alignment horizontal="center" vertical="center" wrapText="1"/>
    </xf>
    <xf numFmtId="0" fontId="6" fillId="10" borderId="1" xfId="0" applyNumberFormat="1" applyFont="1" applyFill="1" applyBorder="1" applyAlignment="1">
      <alignment horizontal="center" vertical="center" wrapText="1"/>
    </xf>
    <xf numFmtId="0" fontId="6" fillId="10" borderId="1" xfId="1" applyNumberFormat="1" applyFont="1" applyFill="1" applyBorder="1" applyAlignment="1">
      <alignment horizontal="center" vertical="center" wrapText="1"/>
    </xf>
    <xf numFmtId="0" fontId="6" fillId="8" borderId="1" xfId="0" applyNumberFormat="1" applyFont="1" applyFill="1" applyBorder="1" applyAlignment="1">
      <alignment horizontal="center" vertical="center" wrapText="1"/>
    </xf>
    <xf numFmtId="0" fontId="6" fillId="8" borderId="1" xfId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2" fillId="0" borderId="67" xfId="0" applyFont="1" applyBorder="1" applyAlignment="1">
      <alignment horizontal="center" vertical="center" wrapText="1"/>
    </xf>
    <xf numFmtId="0" fontId="6" fillId="0" borderId="70" xfId="0" applyFont="1" applyBorder="1" applyAlignment="1">
      <alignment vertical="center" wrapText="1"/>
    </xf>
    <xf numFmtId="0" fontId="6" fillId="0" borderId="70" xfId="0" applyFont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0" fillId="8" borderId="0" xfId="0" applyFill="1">
      <alignment vertical="center"/>
    </xf>
    <xf numFmtId="0" fontId="14" fillId="7" borderId="1" xfId="0" applyFont="1" applyFill="1" applyBorder="1" applyAlignment="1">
      <alignment horizontal="center" vertical="center" wrapText="1"/>
    </xf>
    <xf numFmtId="41" fontId="14" fillId="12" borderId="1" xfId="1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/>
    </xf>
    <xf numFmtId="41" fontId="14" fillId="8" borderId="1" xfId="1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/>
    </xf>
    <xf numFmtId="41" fontId="14" fillId="9" borderId="1" xfId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4" fillId="2" borderId="1" xfId="2" applyFont="1" applyFill="1" applyBorder="1" applyAlignment="1">
      <alignment horizontal="center" vertical="center" wrapText="1"/>
    </xf>
    <xf numFmtId="9" fontId="14" fillId="7" borderId="1" xfId="2" applyFont="1" applyFill="1" applyBorder="1" applyAlignment="1">
      <alignment horizontal="center" vertical="center" wrapText="1"/>
    </xf>
    <xf numFmtId="0" fontId="6" fillId="0" borderId="1" xfId="2" applyNumberFormat="1" applyFont="1" applyBorder="1" applyAlignment="1">
      <alignment horizontal="center" vertical="center" wrapText="1"/>
    </xf>
    <xf numFmtId="0" fontId="6" fillId="9" borderId="1" xfId="2" applyNumberFormat="1" applyFont="1" applyFill="1" applyBorder="1" applyAlignment="1">
      <alignment horizontal="center" vertical="center" wrapText="1"/>
    </xf>
    <xf numFmtId="0" fontId="6" fillId="8" borderId="1" xfId="2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41" fontId="6" fillId="12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41" fontId="6" fillId="8" borderId="1" xfId="0" applyNumberFormat="1" applyFont="1" applyFill="1" applyBorder="1" applyAlignment="1">
      <alignment horizontal="center" vertical="center" wrapText="1"/>
    </xf>
    <xf numFmtId="41" fontId="6" fillId="0" borderId="1" xfId="1" applyNumberFormat="1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42" xfId="0" applyFont="1" applyFill="1" applyBorder="1" applyAlignment="1">
      <alignment horizontal="center" vertical="center" wrapText="1"/>
    </xf>
    <xf numFmtId="0" fontId="4" fillId="3" borderId="43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 wrapText="1"/>
    </xf>
    <xf numFmtId="0" fontId="5" fillId="6" borderId="47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66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/>
    </xf>
    <xf numFmtId="41" fontId="6" fillId="8" borderId="67" xfId="1" applyFont="1" applyFill="1" applyBorder="1" applyAlignment="1">
      <alignment horizontal="center" vertical="center" wrapText="1"/>
    </xf>
    <xf numFmtId="41" fontId="6" fillId="8" borderId="68" xfId="1" applyFont="1" applyFill="1" applyBorder="1" applyAlignment="1">
      <alignment horizontal="center" vertical="center" wrapText="1"/>
    </xf>
    <xf numFmtId="41" fontId="6" fillId="8" borderId="69" xfId="1" applyFont="1" applyFill="1" applyBorder="1" applyAlignment="1">
      <alignment horizontal="center" vertical="center" wrapText="1"/>
    </xf>
    <xf numFmtId="41" fontId="6" fillId="0" borderId="67" xfId="0" applyNumberFormat="1" applyFont="1" applyBorder="1" applyAlignment="1">
      <alignment horizontal="center" vertical="center" wrapText="1"/>
    </xf>
    <xf numFmtId="0" fontId="6" fillId="0" borderId="69" xfId="0" applyFont="1" applyBorder="1" applyAlignment="1">
      <alignment horizontal="center" vertical="center" wrapText="1"/>
    </xf>
    <xf numFmtId="0" fontId="6" fillId="0" borderId="68" xfId="0" applyFont="1" applyBorder="1" applyAlignment="1">
      <alignment horizontal="center" vertical="center" wrapText="1"/>
    </xf>
    <xf numFmtId="0" fontId="6" fillId="0" borderId="6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73" xfId="0" applyFont="1" applyBorder="1" applyAlignment="1">
      <alignment horizontal="center" vertical="center" wrapText="1"/>
    </xf>
    <xf numFmtId="0" fontId="5" fillId="4" borderId="71" xfId="0" applyFont="1" applyFill="1" applyBorder="1" applyAlignment="1">
      <alignment horizontal="center" vertical="center" wrapText="1"/>
    </xf>
    <xf numFmtId="0" fontId="5" fillId="4" borderId="42" xfId="0" applyFont="1" applyFill="1" applyBorder="1" applyAlignment="1">
      <alignment horizontal="center" vertical="center" wrapText="1"/>
    </xf>
    <xf numFmtId="0" fontId="6" fillId="0" borderId="6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64" xfId="0" applyFont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5" fillId="5" borderId="42" xfId="0" applyFont="1" applyFill="1" applyBorder="1" applyAlignment="1">
      <alignment horizontal="center" vertical="center" wrapText="1"/>
    </xf>
    <xf numFmtId="0" fontId="5" fillId="5" borderId="72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3" borderId="70" xfId="0" applyFont="1" applyFill="1" applyBorder="1" applyAlignment="1">
      <alignment horizontal="center" vertical="center" wrapText="1"/>
    </xf>
    <xf numFmtId="0" fontId="5" fillId="6" borderId="70" xfId="0" applyFont="1" applyFill="1" applyBorder="1" applyAlignment="1">
      <alignment horizontal="center" vertical="center" wrapText="1"/>
    </xf>
    <xf numFmtId="0" fontId="5" fillId="4" borderId="70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6" fillId="0" borderId="6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3" borderId="56" xfId="0" applyFont="1" applyFill="1" applyBorder="1" applyAlignment="1">
      <alignment horizontal="center" vertical="center" wrapText="1"/>
    </xf>
    <xf numFmtId="0" fontId="4" fillId="3" borderId="57" xfId="0" applyFont="1" applyFill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62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59" xfId="0" applyFont="1" applyBorder="1" applyAlignment="1">
      <alignment horizontal="center" vertical="center" wrapText="1"/>
    </xf>
    <xf numFmtId="0" fontId="6" fillId="0" borderId="60" xfId="0" applyFont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F11" sqref="F11:M11"/>
    </sheetView>
  </sheetViews>
  <sheetFormatPr defaultRowHeight="16.5"/>
  <cols>
    <col min="4" max="4" width="12.375" bestFit="1" customWidth="1"/>
  </cols>
  <sheetData>
    <row r="1" spans="1:13">
      <c r="A1" s="147" t="s">
        <v>333</v>
      </c>
      <c r="B1" s="148"/>
      <c r="C1" s="148"/>
      <c r="D1" s="148"/>
      <c r="E1" s="148"/>
      <c r="F1" s="148"/>
    </row>
    <row r="2" spans="1:13" ht="17.25" thickBot="1">
      <c r="A2" s="149"/>
      <c r="B2" s="150"/>
      <c r="C2" s="150"/>
      <c r="D2" s="150"/>
      <c r="E2" s="150"/>
      <c r="F2" s="150"/>
    </row>
    <row r="3" spans="1:13" ht="17.25" thickBot="1">
      <c r="A3" s="13"/>
      <c r="B3" s="13"/>
      <c r="C3" s="13"/>
      <c r="D3" s="13"/>
      <c r="E3" s="13"/>
      <c r="F3" s="13"/>
      <c r="G3" s="14"/>
      <c r="H3" s="14"/>
      <c r="I3" s="14"/>
    </row>
    <row r="4" spans="1:13" ht="17.25" thickBot="1">
      <c r="A4" s="151" t="s">
        <v>321</v>
      </c>
      <c r="B4" s="152"/>
      <c r="C4" s="152"/>
      <c r="D4" s="152"/>
      <c r="E4" s="152"/>
      <c r="F4" s="152"/>
      <c r="G4" s="153"/>
      <c r="H4" s="153"/>
      <c r="I4" s="154"/>
    </row>
    <row r="5" spans="1:13" ht="17.25" thickBot="1">
      <c r="A5" s="155" t="s">
        <v>380</v>
      </c>
      <c r="B5" s="156"/>
      <c r="C5" s="157" t="s">
        <v>322</v>
      </c>
      <c r="D5" s="158"/>
      <c r="E5" s="157" t="s">
        <v>323</v>
      </c>
      <c r="F5" s="159"/>
      <c r="G5" s="160" t="s">
        <v>68</v>
      </c>
      <c r="H5" s="161"/>
      <c r="I5" s="162"/>
    </row>
    <row r="6" spans="1:13" ht="17.25" thickBot="1">
      <c r="A6" s="6">
        <v>0</v>
      </c>
      <c r="B6" s="7">
        <v>0</v>
      </c>
      <c r="C6" s="1">
        <v>0</v>
      </c>
      <c r="D6" s="1">
        <v>0</v>
      </c>
      <c r="E6" s="1">
        <v>0</v>
      </c>
      <c r="F6" s="1">
        <v>0</v>
      </c>
      <c r="G6" s="59">
        <v>0</v>
      </c>
      <c r="H6" s="59">
        <v>0</v>
      </c>
      <c r="I6" s="59">
        <v>1</v>
      </c>
    </row>
    <row r="7" spans="1:13" ht="17.25" thickBot="1">
      <c r="A7" s="24"/>
      <c r="B7">
        <v>5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1</v>
      </c>
    </row>
    <row r="8" spans="1:13" ht="17.25" thickBot="1">
      <c r="A8" s="94" t="s">
        <v>3</v>
      </c>
      <c r="B8" s="95"/>
      <c r="C8" s="96"/>
      <c r="D8" s="94" t="s">
        <v>4</v>
      </c>
      <c r="E8" s="78"/>
      <c r="F8" s="94" t="s">
        <v>5</v>
      </c>
      <c r="G8" s="95"/>
      <c r="H8" s="95"/>
      <c r="I8" s="95"/>
      <c r="J8" s="95"/>
      <c r="K8" s="95"/>
      <c r="L8" s="95"/>
      <c r="M8" s="96"/>
    </row>
    <row r="9" spans="1:13" ht="17.25" thickBot="1">
      <c r="A9" s="163" t="s">
        <v>324</v>
      </c>
      <c r="B9" s="164"/>
      <c r="C9" s="165"/>
      <c r="D9" s="105" t="s">
        <v>325</v>
      </c>
      <c r="E9" s="79" t="s">
        <v>70</v>
      </c>
      <c r="F9" s="169" t="s">
        <v>326</v>
      </c>
      <c r="G9" s="169"/>
      <c r="H9" s="169"/>
      <c r="I9" s="169"/>
      <c r="J9" s="169"/>
      <c r="K9" s="169"/>
      <c r="L9" s="169"/>
      <c r="M9" s="170"/>
    </row>
    <row r="10" spans="1:13" ht="17.25" thickBot="1">
      <c r="A10" s="163" t="s">
        <v>460</v>
      </c>
      <c r="B10" s="164"/>
      <c r="C10" s="165"/>
      <c r="D10" s="129" t="s">
        <v>461</v>
      </c>
      <c r="E10" s="79" t="s">
        <v>70</v>
      </c>
      <c r="F10" s="169" t="s">
        <v>462</v>
      </c>
      <c r="G10" s="169"/>
      <c r="H10" s="169"/>
      <c r="I10" s="169"/>
      <c r="J10" s="169"/>
      <c r="K10" s="169"/>
      <c r="L10" s="169"/>
      <c r="M10" s="170"/>
    </row>
    <row r="11" spans="1:13" ht="17.25" thickBot="1">
      <c r="A11" s="163" t="s">
        <v>298</v>
      </c>
      <c r="B11" s="164"/>
      <c r="C11" s="165"/>
      <c r="D11" s="105" t="s">
        <v>299</v>
      </c>
      <c r="E11" s="79" t="s">
        <v>70</v>
      </c>
      <c r="F11" s="166" t="s">
        <v>300</v>
      </c>
      <c r="G11" s="167"/>
      <c r="H11" s="167"/>
      <c r="I11" s="167"/>
      <c r="J11" s="167"/>
      <c r="K11" s="167"/>
      <c r="L11" s="167"/>
      <c r="M11" s="168"/>
    </row>
    <row r="12" spans="1:13" ht="17.25" customHeight="1" thickBot="1">
      <c r="A12" s="163" t="s">
        <v>315</v>
      </c>
      <c r="B12" s="164"/>
      <c r="C12" s="165"/>
      <c r="D12" s="105" t="s">
        <v>296</v>
      </c>
      <c r="E12" s="79" t="s">
        <v>70</v>
      </c>
      <c r="F12" s="166" t="s">
        <v>394</v>
      </c>
      <c r="G12" s="167"/>
      <c r="H12" s="167"/>
      <c r="I12" s="167"/>
      <c r="J12" s="167"/>
      <c r="K12" s="167"/>
      <c r="L12" s="167"/>
      <c r="M12" s="168"/>
    </row>
    <row r="13" spans="1:13" ht="17.25" customHeight="1" thickBot="1">
      <c r="A13" s="163" t="s">
        <v>302</v>
      </c>
      <c r="B13" s="164"/>
      <c r="C13" s="165"/>
      <c r="D13" s="105" t="s">
        <v>294</v>
      </c>
      <c r="E13" s="79" t="s">
        <v>70</v>
      </c>
      <c r="F13" s="166" t="s">
        <v>301</v>
      </c>
      <c r="G13" s="167"/>
      <c r="H13" s="167"/>
      <c r="I13" s="167"/>
      <c r="J13" s="167"/>
      <c r="K13" s="167"/>
      <c r="L13" s="167"/>
      <c r="M13" s="168"/>
    </row>
    <row r="14" spans="1:13" ht="17.25" customHeight="1" thickBot="1">
      <c r="A14" s="163" t="s">
        <v>303</v>
      </c>
      <c r="B14" s="164"/>
      <c r="C14" s="165"/>
      <c r="D14" s="105" t="s">
        <v>398</v>
      </c>
      <c r="E14" s="79" t="s">
        <v>70</v>
      </c>
      <c r="F14" s="166" t="s">
        <v>400</v>
      </c>
      <c r="G14" s="167"/>
      <c r="H14" s="167"/>
      <c r="I14" s="167"/>
      <c r="J14" s="167"/>
      <c r="K14" s="167"/>
      <c r="L14" s="167"/>
      <c r="M14" s="168"/>
    </row>
    <row r="15" spans="1:13" ht="17.25" customHeight="1" thickBot="1">
      <c r="A15" s="163" t="s">
        <v>304</v>
      </c>
      <c r="B15" s="164"/>
      <c r="C15" s="165"/>
      <c r="D15" s="105" t="s">
        <v>295</v>
      </c>
      <c r="E15" s="79" t="s">
        <v>70</v>
      </c>
      <c r="F15" s="166" t="s">
        <v>306</v>
      </c>
      <c r="G15" s="167"/>
      <c r="H15" s="167"/>
      <c r="I15" s="167"/>
      <c r="J15" s="167"/>
      <c r="K15" s="167"/>
      <c r="L15" s="167"/>
      <c r="M15" s="168"/>
    </row>
    <row r="16" spans="1:13" ht="17.25" customHeight="1" thickBot="1">
      <c r="A16" s="163" t="s">
        <v>345</v>
      </c>
      <c r="B16" s="164"/>
      <c r="C16" s="165"/>
      <c r="D16" s="105" t="s">
        <v>331</v>
      </c>
      <c r="E16" s="79" t="s">
        <v>70</v>
      </c>
      <c r="F16" s="167" t="s">
        <v>332</v>
      </c>
      <c r="G16" s="167"/>
      <c r="H16" s="167"/>
      <c r="I16" s="167"/>
      <c r="J16" s="167"/>
      <c r="K16" s="167"/>
      <c r="L16" s="167"/>
      <c r="M16" s="168"/>
    </row>
  </sheetData>
  <mergeCells count="22">
    <mergeCell ref="A11:C11"/>
    <mergeCell ref="F11:M11"/>
    <mergeCell ref="A9:C9"/>
    <mergeCell ref="F9:M9"/>
    <mergeCell ref="A16:C16"/>
    <mergeCell ref="F16:M16"/>
    <mergeCell ref="A13:C13"/>
    <mergeCell ref="F13:M13"/>
    <mergeCell ref="A14:C14"/>
    <mergeCell ref="F14:M14"/>
    <mergeCell ref="A15:C15"/>
    <mergeCell ref="F15:M15"/>
    <mergeCell ref="A12:C12"/>
    <mergeCell ref="F12:M12"/>
    <mergeCell ref="A10:C10"/>
    <mergeCell ref="F10:M10"/>
    <mergeCell ref="A1:F2"/>
    <mergeCell ref="A4:I4"/>
    <mergeCell ref="A5:B5"/>
    <mergeCell ref="C5:D5"/>
    <mergeCell ref="E5:F5"/>
    <mergeCell ref="G5:I5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T31"/>
  <sheetViews>
    <sheetView workbookViewId="0">
      <selection activeCell="H31" sqref="H31"/>
    </sheetView>
  </sheetViews>
  <sheetFormatPr defaultColWidth="19.75" defaultRowHeight="16.5"/>
  <cols>
    <col min="1" max="1" width="6.75" style="106" customWidth="1"/>
    <col min="2" max="2" width="8.875" style="106" bestFit="1" customWidth="1"/>
    <col min="3" max="3" width="10.875" style="106" bestFit="1" customWidth="1"/>
    <col min="4" max="4" width="6.875" style="106" bestFit="1" customWidth="1"/>
    <col min="5" max="5" width="10" style="106" bestFit="1" customWidth="1"/>
    <col min="6" max="6" width="6.875" style="106" bestFit="1" customWidth="1"/>
    <col min="7" max="7" width="6.25" style="106" bestFit="1" customWidth="1"/>
    <col min="8" max="8" width="13.625" style="106" bestFit="1" customWidth="1"/>
    <col min="9" max="9" width="11.75" style="106" bestFit="1" customWidth="1"/>
    <col min="10" max="12" width="14.75" style="106" bestFit="1" customWidth="1"/>
    <col min="13" max="13" width="5.625" style="106" bestFit="1" customWidth="1"/>
    <col min="14" max="14" width="8.875" style="106" bestFit="1" customWidth="1"/>
    <col min="15" max="15" width="5.625" style="106" bestFit="1" customWidth="1"/>
    <col min="16" max="16" width="8.875" style="106" bestFit="1" customWidth="1"/>
    <col min="17" max="17" width="5.625" style="106" bestFit="1" customWidth="1"/>
    <col min="18" max="18" width="4.25" style="106" bestFit="1" customWidth="1"/>
    <col min="19" max="19" width="10.375" style="106" bestFit="1" customWidth="1"/>
    <col min="20" max="20" width="10.25" style="106" bestFit="1" customWidth="1"/>
    <col min="21" max="16384" width="19.75" style="106"/>
  </cols>
  <sheetData>
    <row r="4" spans="1:20" ht="17.25" thickBot="1">
      <c r="C4" s="106" t="s">
        <v>431</v>
      </c>
    </row>
    <row r="5" spans="1:20" ht="17.25" thickBot="1">
      <c r="B5" s="128" t="s">
        <v>292</v>
      </c>
      <c r="C5" s="128" t="s">
        <v>10</v>
      </c>
      <c r="D5" s="128" t="s">
        <v>403</v>
      </c>
      <c r="E5" s="128" t="s">
        <v>421</v>
      </c>
      <c r="F5" s="128" t="s">
        <v>396</v>
      </c>
      <c r="G5" s="128" t="s">
        <v>422</v>
      </c>
      <c r="H5" s="128" t="s">
        <v>423</v>
      </c>
      <c r="I5" s="128" t="s">
        <v>432</v>
      </c>
      <c r="J5" s="128" t="s">
        <v>289</v>
      </c>
      <c r="K5" s="128" t="s">
        <v>290</v>
      </c>
      <c r="L5" s="128" t="s">
        <v>436</v>
      </c>
    </row>
    <row r="6" spans="1:20" ht="17.25" thickBot="1">
      <c r="B6" s="128" t="s">
        <v>293</v>
      </c>
      <c r="C6" s="128" t="s">
        <v>69</v>
      </c>
      <c r="D6" s="128" t="s">
        <v>424</v>
      </c>
      <c r="E6" s="128" t="s">
        <v>426</v>
      </c>
      <c r="F6" s="128" t="s">
        <v>425</v>
      </c>
      <c r="G6" s="128" t="s">
        <v>427</v>
      </c>
      <c r="H6" s="128" t="s">
        <v>428</v>
      </c>
      <c r="I6" s="128" t="s">
        <v>429</v>
      </c>
      <c r="J6" s="128" t="s">
        <v>279</v>
      </c>
      <c r="K6" s="128" t="s">
        <v>430</v>
      </c>
      <c r="L6" s="128" t="s">
        <v>281</v>
      </c>
    </row>
    <row r="7" spans="1:20" ht="17.25" thickBot="1">
      <c r="B7" s="115" t="s">
        <v>70</v>
      </c>
      <c r="C7" s="115" t="s">
        <v>71</v>
      </c>
      <c r="D7" s="115" t="s">
        <v>71</v>
      </c>
      <c r="E7" s="115" t="s">
        <v>70</v>
      </c>
      <c r="F7" s="115" t="s">
        <v>71</v>
      </c>
      <c r="G7" s="115" t="s">
        <v>70</v>
      </c>
      <c r="H7" s="115" t="s">
        <v>71</v>
      </c>
      <c r="I7" s="115" t="s">
        <v>71</v>
      </c>
      <c r="J7" s="115" t="s">
        <v>434</v>
      </c>
      <c r="K7" s="115" t="s">
        <v>434</v>
      </c>
      <c r="L7" s="115" t="s">
        <v>434</v>
      </c>
    </row>
    <row r="8" spans="1:20" ht="17.25" thickBot="1">
      <c r="B8" s="116">
        <f>D8*1000000+F8*1000+COUNTIFS($D$7:D8,D8, $F$7:F8,F8)</f>
        <v>3005001</v>
      </c>
      <c r="C8" s="101" t="str">
        <f>GEAR!$D8</f>
        <v>낡은 가죽 투구</v>
      </c>
      <c r="D8" s="101">
        <v>3</v>
      </c>
      <c r="E8" s="101">
        <v>4</v>
      </c>
      <c r="F8" s="101">
        <v>5</v>
      </c>
      <c r="G8" s="101">
        <v>10</v>
      </c>
      <c r="H8" s="117">
        <v>2</v>
      </c>
      <c r="I8" s="101">
        <v>0</v>
      </c>
      <c r="J8" s="101">
        <v>0</v>
      </c>
      <c r="K8" s="101">
        <v>0</v>
      </c>
      <c r="L8" s="101">
        <v>0</v>
      </c>
    </row>
    <row r="9" spans="1:20" ht="17.25" thickBot="1">
      <c r="B9" s="118">
        <f>D9*1000000+F9*1000+COUNTIFS($D$7:D9,D9, $F$7:F9,F9)</f>
        <v>6005001</v>
      </c>
      <c r="C9" s="113" t="str">
        <f>GEAR!$D9</f>
        <v>낡은 가죽 갑옷</v>
      </c>
      <c r="D9" s="113">
        <v>6</v>
      </c>
      <c r="E9" s="113">
        <v>4</v>
      </c>
      <c r="F9" s="113">
        <v>5</v>
      </c>
      <c r="G9" s="113">
        <v>10</v>
      </c>
      <c r="H9" s="119">
        <v>3</v>
      </c>
      <c r="I9" s="113">
        <v>0</v>
      </c>
      <c r="J9" s="113">
        <v>0</v>
      </c>
      <c r="K9" s="113">
        <v>0</v>
      </c>
      <c r="L9" s="113">
        <v>0</v>
      </c>
    </row>
    <row r="10" spans="1:20" ht="17.25" thickBot="1">
      <c r="B10" s="118">
        <f>D10*1000000+F10*1000+COUNTIFS($D$7:D10,D10, $F$7:F10,F10)</f>
        <v>3005002</v>
      </c>
      <c r="C10" s="113" t="str">
        <f>GEAR!$D10</f>
        <v>낡은 망토</v>
      </c>
      <c r="D10" s="113">
        <v>3</v>
      </c>
      <c r="E10" s="113">
        <v>4</v>
      </c>
      <c r="F10" s="113">
        <v>5</v>
      </c>
      <c r="G10" s="113">
        <v>10</v>
      </c>
      <c r="H10" s="119">
        <v>1</v>
      </c>
      <c r="I10" s="113">
        <v>0</v>
      </c>
      <c r="J10" s="113">
        <v>0</v>
      </c>
      <c r="K10" s="113">
        <v>0</v>
      </c>
      <c r="L10" s="113">
        <v>0</v>
      </c>
      <c r="N10" s="25" t="s">
        <v>327</v>
      </c>
      <c r="O10" s="25" t="s">
        <v>252</v>
      </c>
      <c r="P10" s="25" t="s">
        <v>253</v>
      </c>
      <c r="Q10" s="25" t="s">
        <v>250</v>
      </c>
      <c r="R10" s="25" t="s">
        <v>398</v>
      </c>
      <c r="S10" s="25" t="s">
        <v>313</v>
      </c>
      <c r="T10" s="25" t="s">
        <v>314</v>
      </c>
    </row>
    <row r="11" spans="1:20" ht="17.25" customHeight="1" thickBot="1">
      <c r="B11" s="118">
        <f>D11*1000000+F11*1000+COUNTIFS($D$7:D11,D11, $F$7:F11,F11)</f>
        <v>3005003</v>
      </c>
      <c r="C11" s="113" t="str">
        <f>GEAR!$D11</f>
        <v>낡은 가죽 부츠</v>
      </c>
      <c r="D11" s="113">
        <v>3</v>
      </c>
      <c r="E11" s="113">
        <v>4</v>
      </c>
      <c r="F11" s="113">
        <v>5</v>
      </c>
      <c r="G11" s="113">
        <v>10</v>
      </c>
      <c r="H11" s="119">
        <v>2</v>
      </c>
      <c r="I11" s="113">
        <v>0</v>
      </c>
      <c r="J11" s="113">
        <v>0</v>
      </c>
      <c r="K11" s="113">
        <v>0</v>
      </c>
      <c r="L11" s="113">
        <v>0</v>
      </c>
      <c r="N11" s="25" t="s">
        <v>328</v>
      </c>
      <c r="O11" s="25" t="s">
        <v>297</v>
      </c>
      <c r="P11" s="25" t="s">
        <v>315</v>
      </c>
      <c r="Q11" s="25" t="s">
        <v>317</v>
      </c>
      <c r="R11" s="25" t="s">
        <v>303</v>
      </c>
      <c r="S11" s="25" t="s">
        <v>319</v>
      </c>
      <c r="T11" s="25" t="s">
        <v>305</v>
      </c>
    </row>
    <row r="12" spans="1:20" ht="17.25" customHeight="1" thickBot="1">
      <c r="A12"/>
      <c r="B12" s="120">
        <f>D12*1000000+F12*1000+COUNTIFS($D$7:D12,D12, $F$7:F12,F12)</f>
        <v>4004001</v>
      </c>
      <c r="C12" s="112" t="str">
        <f>GEAR!$D13</f>
        <v>던전 이끼 투구</v>
      </c>
      <c r="D12" s="112">
        <v>4</v>
      </c>
      <c r="E12" s="112">
        <v>3</v>
      </c>
      <c r="F12" s="112">
        <v>4</v>
      </c>
      <c r="G12" s="112">
        <v>40</v>
      </c>
      <c r="H12" s="121">
        <v>1</v>
      </c>
      <c r="I12" s="112" t="s">
        <v>433</v>
      </c>
      <c r="J12" s="112">
        <v>0</v>
      </c>
      <c r="K12" s="112">
        <v>0.1</v>
      </c>
      <c r="L12" s="112">
        <v>0.3</v>
      </c>
      <c r="M12"/>
      <c r="N12" s="26" t="s">
        <v>70</v>
      </c>
      <c r="O12" s="26" t="s">
        <v>70</v>
      </c>
      <c r="P12" s="26" t="s">
        <v>70</v>
      </c>
      <c r="Q12" s="26" t="s">
        <v>70</v>
      </c>
      <c r="R12" s="26" t="s">
        <v>70</v>
      </c>
      <c r="S12" s="26" t="s">
        <v>70</v>
      </c>
      <c r="T12" s="26" t="s">
        <v>413</v>
      </c>
    </row>
    <row r="13" spans="1:20" ht="17.25" customHeight="1" thickBot="1">
      <c r="A13"/>
      <c r="B13" s="118">
        <f>D13*1000000+F13*1000+COUNTIFS($D$7:D13,D13, $F$7:F13,F13)</f>
        <v>8004001</v>
      </c>
      <c r="C13" s="113" t="str">
        <f>GEAR!$D14</f>
        <v>던전 이끼 갑옷</v>
      </c>
      <c r="D13" s="113">
        <v>8</v>
      </c>
      <c r="E13" s="113">
        <v>3</v>
      </c>
      <c r="F13" s="113">
        <v>4</v>
      </c>
      <c r="G13" s="113">
        <v>40</v>
      </c>
      <c r="H13" s="119">
        <v>1</v>
      </c>
      <c r="I13" s="113" t="s">
        <v>435</v>
      </c>
      <c r="J13" s="113">
        <v>0</v>
      </c>
      <c r="K13" s="113">
        <v>0.1</v>
      </c>
      <c r="L13" s="113">
        <v>0.3</v>
      </c>
      <c r="M13" s="114"/>
      <c r="N13" s="86">
        <v>1</v>
      </c>
      <c r="O13" s="97">
        <v>5</v>
      </c>
      <c r="P13" s="97">
        <v>1</v>
      </c>
      <c r="Q13" s="97">
        <v>1</v>
      </c>
      <c r="R13" s="99">
        <v>100</v>
      </c>
      <c r="S13" s="99">
        <v>15</v>
      </c>
      <c r="T13" s="97">
        <v>2</v>
      </c>
    </row>
    <row r="14" spans="1:20" ht="17.25" customHeight="1" thickBot="1">
      <c r="A14"/>
      <c r="B14" s="118">
        <f>D14*1000000+F14*1000+COUNTIFS($D$7:D14,D14, $F$7:F14,F14)</f>
        <v>4004002</v>
      </c>
      <c r="C14" s="113" t="str">
        <f>GEAR!$D15</f>
        <v>던전 이끼 망토</v>
      </c>
      <c r="D14" s="113">
        <v>4</v>
      </c>
      <c r="E14" s="113">
        <v>3</v>
      </c>
      <c r="F14" s="113">
        <v>4</v>
      </c>
      <c r="G14" s="113">
        <v>40</v>
      </c>
      <c r="H14" s="119">
        <v>1</v>
      </c>
      <c r="I14" s="113" t="s">
        <v>435</v>
      </c>
      <c r="J14" s="113">
        <v>0</v>
      </c>
      <c r="K14" s="113">
        <v>0.1</v>
      </c>
      <c r="L14" s="113">
        <v>0.3</v>
      </c>
      <c r="M14" s="114"/>
      <c r="N14" s="41">
        <v>20</v>
      </c>
      <c r="O14" s="30">
        <v>43</v>
      </c>
      <c r="P14" s="30">
        <v>4</v>
      </c>
      <c r="Q14" s="30">
        <v>20</v>
      </c>
      <c r="R14" s="31">
        <v>290</v>
      </c>
      <c r="S14" s="31">
        <v>5</v>
      </c>
      <c r="T14" s="30">
        <v>4</v>
      </c>
    </row>
    <row r="15" spans="1:20" ht="17.25" customHeight="1" thickBot="1">
      <c r="A15"/>
      <c r="B15" s="118">
        <f>D15*1000000+F15*1000+COUNTIFS($D$7:D15,D15, $F$7:F15,F15)</f>
        <v>4004003</v>
      </c>
      <c r="C15" s="113" t="str">
        <f>GEAR!$D16</f>
        <v>던전 이끼 장화</v>
      </c>
      <c r="D15" s="113">
        <v>4</v>
      </c>
      <c r="E15" s="113">
        <v>3</v>
      </c>
      <c r="F15" s="113">
        <v>4</v>
      </c>
      <c r="G15" s="113">
        <v>40</v>
      </c>
      <c r="H15" s="119">
        <v>1</v>
      </c>
      <c r="I15" s="113" t="s">
        <v>435</v>
      </c>
      <c r="J15" s="113">
        <v>0</v>
      </c>
      <c r="K15" s="113">
        <v>0.1</v>
      </c>
      <c r="L15" s="113">
        <v>0.3</v>
      </c>
      <c r="M15" s="114"/>
      <c r="N15"/>
      <c r="O15"/>
      <c r="P15"/>
      <c r="Q15"/>
      <c r="R15"/>
      <c r="S15"/>
    </row>
    <row r="16" spans="1:20" ht="17.25" customHeight="1" thickBot="1">
      <c r="A16"/>
      <c r="B16" s="120">
        <f>D16*1000000+F16*1000+COUNTIFS($D$7:D16,D16, $F$7:F16,F16)</f>
        <v>6008001</v>
      </c>
      <c r="C16" s="112" t="str">
        <f>GEAR!$D18</f>
        <v>가죽 투구</v>
      </c>
      <c r="D16" s="112">
        <v>6</v>
      </c>
      <c r="E16" s="112">
        <v>8</v>
      </c>
      <c r="F16" s="112">
        <v>8</v>
      </c>
      <c r="G16" s="112">
        <v>20</v>
      </c>
      <c r="H16" s="121">
        <v>3</v>
      </c>
      <c r="I16" s="112">
        <v>0</v>
      </c>
      <c r="J16" s="112">
        <v>0</v>
      </c>
      <c r="K16" s="112">
        <v>0</v>
      </c>
      <c r="L16" s="112">
        <v>0</v>
      </c>
      <c r="M16" s="114"/>
      <c r="N16"/>
      <c r="O16"/>
      <c r="P16"/>
      <c r="Q16"/>
      <c r="R16"/>
      <c r="S16"/>
    </row>
    <row r="17" spans="1:19" ht="17.25" customHeight="1" thickBot="1">
      <c r="A17"/>
      <c r="B17" s="118">
        <f>D17*1000000+F17*1000+COUNTIFS($D$7:D17,D17, $F$7:F17,F17)</f>
        <v>12008001</v>
      </c>
      <c r="C17" s="113" t="str">
        <f>GEAR!$D19</f>
        <v>가죽 갑옷</v>
      </c>
      <c r="D17" s="113">
        <v>12</v>
      </c>
      <c r="E17" s="113">
        <v>8</v>
      </c>
      <c r="F17" s="113">
        <v>8</v>
      </c>
      <c r="G17" s="113">
        <v>20</v>
      </c>
      <c r="H17" s="119">
        <v>4</v>
      </c>
      <c r="I17" s="113">
        <v>0</v>
      </c>
      <c r="J17" s="113">
        <v>0</v>
      </c>
      <c r="K17" s="113">
        <v>0</v>
      </c>
      <c r="L17" s="113">
        <v>0</v>
      </c>
      <c r="M17" s="114"/>
      <c r="N17"/>
      <c r="O17"/>
      <c r="P17"/>
      <c r="Q17"/>
      <c r="R17"/>
      <c r="S17"/>
    </row>
    <row r="18" spans="1:19" ht="17.25" customHeight="1" thickBot="1">
      <c r="A18"/>
      <c r="B18" s="118">
        <f>D18*1000000+F18*1000+COUNTIFS($D$7:D18,D18, $F$7:F18,F18)</f>
        <v>6008002</v>
      </c>
      <c r="C18" s="113" t="str">
        <f>GEAR!$D20</f>
        <v>허름한 망토</v>
      </c>
      <c r="D18" s="113">
        <v>6</v>
      </c>
      <c r="E18" s="113">
        <v>8</v>
      </c>
      <c r="F18" s="113">
        <v>8</v>
      </c>
      <c r="G18" s="113">
        <v>20</v>
      </c>
      <c r="H18" s="119">
        <v>2</v>
      </c>
      <c r="I18" s="113">
        <v>0</v>
      </c>
      <c r="J18" s="113">
        <v>0</v>
      </c>
      <c r="K18" s="113">
        <v>0</v>
      </c>
      <c r="L18" s="113">
        <v>0</v>
      </c>
      <c r="M18" s="114"/>
      <c r="N18"/>
      <c r="O18"/>
      <c r="P18"/>
      <c r="Q18"/>
      <c r="R18"/>
      <c r="S18"/>
    </row>
    <row r="19" spans="1:19" ht="17.25" customHeight="1" thickBot="1">
      <c r="A19"/>
      <c r="B19" s="118">
        <f>D19*1000000+F19*1000+COUNTIFS($D$7:D19,D19, $F$7:F19,F19)</f>
        <v>6008003</v>
      </c>
      <c r="C19" s="113" t="str">
        <f>GEAR!$D21</f>
        <v>가죽 부츠</v>
      </c>
      <c r="D19" s="113">
        <v>6</v>
      </c>
      <c r="E19" s="113">
        <v>8</v>
      </c>
      <c r="F19" s="113">
        <v>8</v>
      </c>
      <c r="G19" s="113">
        <v>20</v>
      </c>
      <c r="H19" s="119">
        <v>3</v>
      </c>
      <c r="I19" s="113">
        <v>0</v>
      </c>
      <c r="J19" s="113">
        <v>0</v>
      </c>
      <c r="K19" s="113">
        <v>0</v>
      </c>
      <c r="L19" s="113">
        <v>0</v>
      </c>
      <c r="M19" s="114"/>
      <c r="N19"/>
      <c r="O19"/>
      <c r="P19"/>
      <c r="Q19"/>
      <c r="R19"/>
      <c r="S19"/>
    </row>
    <row r="20" spans="1:19" ht="17.25" customHeight="1" thickBot="1">
      <c r="A20"/>
      <c r="B20" s="120">
        <f>D20*1000000+F20*1000+COUNTIFS($D$7:D20,D20, $F$7:F20,F20)</f>
        <v>12008002</v>
      </c>
      <c r="C20" s="112" t="str">
        <f>GEAR!$D23</f>
        <v>늑대 투구</v>
      </c>
      <c r="D20" s="112">
        <v>12</v>
      </c>
      <c r="E20" s="112">
        <v>8</v>
      </c>
      <c r="F20" s="112">
        <v>8</v>
      </c>
      <c r="G20" s="112">
        <v>20</v>
      </c>
      <c r="H20" s="121">
        <v>2</v>
      </c>
      <c r="I20" s="112" t="s">
        <v>442</v>
      </c>
      <c r="J20" s="112">
        <v>0</v>
      </c>
      <c r="K20" s="112">
        <v>2</v>
      </c>
      <c r="L20" s="112">
        <v>4</v>
      </c>
      <c r="M20" s="114"/>
      <c r="N20"/>
      <c r="O20"/>
      <c r="P20"/>
      <c r="Q20"/>
      <c r="R20"/>
      <c r="S20"/>
    </row>
    <row r="21" spans="1:19" ht="17.25" customHeight="1" thickBot="1">
      <c r="A21"/>
      <c r="B21" s="118">
        <f>D21*1000000+F21*1000+COUNTIFS($D$7:D21,D21, $F$7:F21,F21)</f>
        <v>12008003</v>
      </c>
      <c r="C21" s="113" t="str">
        <f>GEAR!$D24</f>
        <v>늑대 갑옷</v>
      </c>
      <c r="D21" s="113">
        <v>12</v>
      </c>
      <c r="E21" s="113">
        <v>8</v>
      </c>
      <c r="F21" s="113">
        <v>8</v>
      </c>
      <c r="G21" s="113">
        <v>20</v>
      </c>
      <c r="H21" s="119">
        <v>3</v>
      </c>
      <c r="I21" s="113" t="s">
        <v>443</v>
      </c>
      <c r="J21" s="113">
        <v>0</v>
      </c>
      <c r="K21" s="113">
        <v>2</v>
      </c>
      <c r="L21" s="113">
        <v>4</v>
      </c>
      <c r="M21" s="114"/>
      <c r="N21"/>
      <c r="O21"/>
      <c r="P21"/>
      <c r="Q21"/>
      <c r="R21"/>
      <c r="S21"/>
    </row>
    <row r="22" spans="1:19" ht="17.25" customHeight="1" thickBot="1">
      <c r="A22"/>
      <c r="B22" s="118">
        <f>D22*1000000+F22*1000+COUNTIFS($D$7:D22,D22, $F$7:F22,F22)</f>
        <v>12008004</v>
      </c>
      <c r="C22" s="113" t="str">
        <f>GEAR!$D25</f>
        <v>늑대 망토</v>
      </c>
      <c r="D22" s="113">
        <v>12</v>
      </c>
      <c r="E22" s="113">
        <v>8</v>
      </c>
      <c r="F22" s="113">
        <v>8</v>
      </c>
      <c r="G22" s="113">
        <v>20</v>
      </c>
      <c r="H22" s="119">
        <v>1</v>
      </c>
      <c r="I22" s="113" t="s">
        <v>443</v>
      </c>
      <c r="J22" s="113">
        <v>0</v>
      </c>
      <c r="K22" s="113">
        <v>2</v>
      </c>
      <c r="L22" s="113">
        <v>4</v>
      </c>
      <c r="M22" s="45"/>
    </row>
    <row r="23" spans="1:19" ht="17.25" customHeight="1" thickBot="1">
      <c r="A23"/>
      <c r="B23" s="118">
        <f>D23*1000000+F23*1000+COUNTIFS($D$7:D23,D23, $F$7:F23,F23)</f>
        <v>12008005</v>
      </c>
      <c r="C23" s="113" t="str">
        <f>GEAR!$D26</f>
        <v>늑대 부츠</v>
      </c>
      <c r="D23" s="113">
        <v>12</v>
      </c>
      <c r="E23" s="113">
        <v>8</v>
      </c>
      <c r="F23" s="113">
        <v>8</v>
      </c>
      <c r="G23" s="113">
        <v>20</v>
      </c>
      <c r="H23" s="119">
        <v>2</v>
      </c>
      <c r="I23" s="113" t="s">
        <v>443</v>
      </c>
      <c r="J23" s="113">
        <v>0</v>
      </c>
      <c r="K23" s="113">
        <v>2</v>
      </c>
      <c r="L23" s="113">
        <v>4</v>
      </c>
      <c r="M23" s="45"/>
    </row>
    <row r="24" spans="1:19" ht="17.25" customHeight="1">
      <c r="A2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</row>
    <row r="25" spans="1:19" ht="17.25" customHeight="1">
      <c r="A25"/>
    </row>
    <row r="27" spans="1:19">
      <c r="B27"/>
      <c r="C27"/>
      <c r="D27"/>
      <c r="E27"/>
      <c r="F27"/>
      <c r="G27"/>
      <c r="H27"/>
      <c r="I27"/>
      <c r="J27"/>
      <c r="K27"/>
      <c r="L27"/>
    </row>
    <row r="28" spans="1:19">
      <c r="B28"/>
      <c r="C28"/>
      <c r="D28"/>
      <c r="E28"/>
      <c r="F28"/>
      <c r="G28"/>
      <c r="H28"/>
      <c r="I28"/>
      <c r="J28"/>
      <c r="K28"/>
      <c r="L28"/>
    </row>
    <row r="29" spans="1:19">
      <c r="B29"/>
      <c r="C29"/>
      <c r="D29"/>
      <c r="E29"/>
      <c r="F29"/>
      <c r="G29"/>
      <c r="H29"/>
      <c r="I29"/>
      <c r="J29"/>
      <c r="K29"/>
      <c r="L29"/>
    </row>
    <row r="30" spans="1:19">
      <c r="B30"/>
      <c r="C30"/>
      <c r="D30"/>
      <c r="E30"/>
      <c r="F30"/>
      <c r="G30"/>
      <c r="H30"/>
      <c r="I30"/>
      <c r="J30"/>
      <c r="K30"/>
      <c r="L30"/>
    </row>
    <row r="31" spans="1:19">
      <c r="B31"/>
      <c r="C31"/>
      <c r="D31"/>
      <c r="E31"/>
      <c r="F31"/>
      <c r="G31"/>
      <c r="H31"/>
      <c r="I31"/>
      <c r="J31"/>
      <c r="K31"/>
      <c r="L31"/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R26" sqref="R26"/>
    </sheetView>
  </sheetViews>
  <sheetFormatPr defaultRowHeight="16.5"/>
  <sheetData>
    <row r="1" spans="1:13">
      <c r="A1" s="147" t="s">
        <v>438</v>
      </c>
      <c r="B1" s="148"/>
      <c r="C1" s="148"/>
      <c r="D1" s="148"/>
      <c r="E1" s="148"/>
      <c r="F1" s="148"/>
    </row>
    <row r="2" spans="1:13" ht="17.25" thickBot="1">
      <c r="A2" s="149"/>
      <c r="B2" s="150"/>
      <c r="C2" s="150"/>
      <c r="D2" s="150"/>
      <c r="E2" s="150"/>
      <c r="F2" s="150"/>
    </row>
    <row r="3" spans="1:13" ht="17.25" thickBot="1">
      <c r="A3" s="109"/>
      <c r="B3" s="109"/>
      <c r="C3" s="109"/>
      <c r="D3" s="109"/>
      <c r="E3" s="109"/>
      <c r="F3" s="109"/>
      <c r="G3" s="109"/>
      <c r="H3" s="109"/>
      <c r="I3" s="109"/>
    </row>
    <row r="4" spans="1:13" ht="18" thickTop="1" thickBot="1">
      <c r="A4" s="211" t="s">
        <v>441</v>
      </c>
      <c r="B4" s="211"/>
      <c r="C4" s="211"/>
      <c r="D4" s="211"/>
      <c r="E4" s="211"/>
      <c r="F4" s="211"/>
      <c r="G4" s="211"/>
      <c r="H4" s="211"/>
      <c r="I4" s="211"/>
    </row>
    <row r="5" spans="1:13" ht="18" thickTop="1" thickBot="1">
      <c r="A5" s="213" t="s">
        <v>405</v>
      </c>
      <c r="B5" s="213"/>
      <c r="C5" s="213"/>
      <c r="D5" s="214" t="s">
        <v>420</v>
      </c>
      <c r="E5" s="214"/>
      <c r="F5" s="214"/>
      <c r="G5" s="212" t="s">
        <v>68</v>
      </c>
      <c r="H5" s="212"/>
      <c r="I5" s="212"/>
    </row>
    <row r="6" spans="1:13" ht="18" thickTop="1" thickBot="1">
      <c r="A6" s="110">
        <v>0</v>
      </c>
      <c r="B6" s="110">
        <v>0</v>
      </c>
      <c r="C6" s="111">
        <v>0</v>
      </c>
      <c r="D6" s="111">
        <v>0</v>
      </c>
      <c r="E6" s="111">
        <v>0</v>
      </c>
      <c r="F6" s="111">
        <v>0</v>
      </c>
      <c r="G6" s="111">
        <v>0</v>
      </c>
      <c r="H6" s="111">
        <v>0</v>
      </c>
      <c r="I6" s="111">
        <v>1</v>
      </c>
    </row>
    <row r="7" spans="1:13" ht="18" thickTop="1" thickBot="1">
      <c r="A7" s="24"/>
    </row>
    <row r="8" spans="1:13" ht="17.25" thickBot="1">
      <c r="A8" s="199" t="s">
        <v>3</v>
      </c>
      <c r="B8" s="200"/>
      <c r="C8" s="201"/>
      <c r="D8" s="108" t="s">
        <v>4</v>
      </c>
      <c r="E8" s="78" t="s">
        <v>256</v>
      </c>
      <c r="F8" s="199" t="s">
        <v>5</v>
      </c>
      <c r="G8" s="200"/>
      <c r="H8" s="200"/>
      <c r="I8" s="200"/>
      <c r="J8" s="200"/>
      <c r="K8" s="200"/>
      <c r="L8" s="200"/>
      <c r="M8" s="201"/>
    </row>
    <row r="9" spans="1:13" ht="17.25" thickBot="1">
      <c r="A9" s="163" t="s">
        <v>440</v>
      </c>
      <c r="B9" s="164"/>
      <c r="C9" s="165"/>
      <c r="D9" s="107" t="s">
        <v>7</v>
      </c>
      <c r="E9" s="79" t="s">
        <v>70</v>
      </c>
      <c r="F9" s="215" t="s">
        <v>258</v>
      </c>
      <c r="G9" s="169"/>
      <c r="H9" s="169"/>
      <c r="I9" s="169"/>
      <c r="J9" s="169"/>
      <c r="K9" s="169"/>
      <c r="L9" s="169"/>
      <c r="M9" s="170"/>
    </row>
    <row r="10" spans="1:13" ht="17.25" thickBot="1">
      <c r="A10" s="163" t="s">
        <v>406</v>
      </c>
      <c r="B10" s="164"/>
      <c r="C10" s="165"/>
      <c r="D10" s="107" t="s">
        <v>252</v>
      </c>
      <c r="E10" s="79" t="s">
        <v>70</v>
      </c>
      <c r="F10" s="167" t="s">
        <v>252</v>
      </c>
      <c r="G10" s="167"/>
      <c r="H10" s="167"/>
      <c r="I10" s="167"/>
      <c r="J10" s="167"/>
      <c r="K10" s="167"/>
      <c r="L10" s="167"/>
      <c r="M10" s="168"/>
    </row>
    <row r="11" spans="1:13" ht="17.25" thickBot="1">
      <c r="A11" s="163" t="s">
        <v>407</v>
      </c>
      <c r="B11" s="164"/>
      <c r="C11" s="165"/>
      <c r="D11" s="107" t="s">
        <v>253</v>
      </c>
      <c r="E11" s="79" t="s">
        <v>70</v>
      </c>
      <c r="F11" s="167" t="s">
        <v>253</v>
      </c>
      <c r="G11" s="167"/>
      <c r="H11" s="167"/>
      <c r="I11" s="167"/>
      <c r="J11" s="167"/>
      <c r="K11" s="167"/>
      <c r="L11" s="167"/>
      <c r="M11" s="168"/>
    </row>
    <row r="12" spans="1:13" ht="17.25" thickBot="1">
      <c r="A12" s="163" t="s">
        <v>408</v>
      </c>
      <c r="B12" s="164"/>
      <c r="C12" s="165"/>
      <c r="D12" s="107" t="s">
        <v>250</v>
      </c>
      <c r="E12" s="79" t="s">
        <v>70</v>
      </c>
      <c r="F12" s="167" t="s">
        <v>250</v>
      </c>
      <c r="G12" s="167"/>
      <c r="H12" s="167"/>
      <c r="I12" s="167"/>
      <c r="J12" s="167"/>
      <c r="K12" s="167"/>
      <c r="L12" s="167"/>
      <c r="M12" s="168"/>
    </row>
    <row r="13" spans="1:13" ht="17.25" thickBot="1">
      <c r="A13" s="163" t="s">
        <v>419</v>
      </c>
      <c r="B13" s="164"/>
      <c r="C13" s="165"/>
      <c r="D13" s="107" t="s">
        <v>249</v>
      </c>
      <c r="E13" s="79" t="s">
        <v>70</v>
      </c>
      <c r="F13" s="167" t="s">
        <v>249</v>
      </c>
      <c r="G13" s="167"/>
      <c r="H13" s="167"/>
      <c r="I13" s="167"/>
      <c r="J13" s="167"/>
      <c r="K13" s="167"/>
      <c r="L13" s="167"/>
      <c r="M13" s="168"/>
    </row>
    <row r="14" spans="1:13" ht="17.25" thickBot="1">
      <c r="A14" s="163" t="s">
        <v>411</v>
      </c>
      <c r="B14" s="164"/>
      <c r="C14" s="165"/>
      <c r="D14" s="107" t="s">
        <v>295</v>
      </c>
      <c r="E14" s="79" t="s">
        <v>70</v>
      </c>
      <c r="F14" s="167" t="s">
        <v>402</v>
      </c>
      <c r="G14" s="167"/>
      <c r="H14" s="167"/>
      <c r="I14" s="167"/>
      <c r="J14" s="167"/>
      <c r="K14" s="167"/>
      <c r="L14" s="167"/>
      <c r="M14" s="168"/>
    </row>
    <row r="15" spans="1:13" ht="17.25" thickBot="1">
      <c r="A15" s="163" t="s">
        <v>447</v>
      </c>
      <c r="B15" s="164"/>
      <c r="C15" s="165"/>
      <c r="D15" s="107" t="s">
        <v>445</v>
      </c>
      <c r="E15" s="79" t="s">
        <v>70</v>
      </c>
      <c r="F15" s="167" t="s">
        <v>402</v>
      </c>
      <c r="G15" s="167"/>
      <c r="H15" s="167"/>
      <c r="I15" s="167"/>
      <c r="J15" s="167"/>
      <c r="K15" s="167"/>
      <c r="L15" s="167"/>
      <c r="M15" s="168"/>
    </row>
    <row r="16" spans="1:13" ht="23.25" thickBot="1">
      <c r="A16" s="163" t="s">
        <v>446</v>
      </c>
      <c r="B16" s="164"/>
      <c r="C16" s="165"/>
      <c r="D16" s="107" t="s">
        <v>257</v>
      </c>
      <c r="E16" s="79" t="s">
        <v>389</v>
      </c>
      <c r="F16" s="167" t="s">
        <v>288</v>
      </c>
      <c r="G16" s="167"/>
      <c r="H16" s="167"/>
      <c r="I16" s="167"/>
      <c r="J16" s="167"/>
      <c r="K16" s="167"/>
      <c r="L16" s="167"/>
      <c r="M16" s="168"/>
    </row>
    <row r="17" spans="1:13" ht="17.25" thickBot="1">
      <c r="A17" s="163" t="s">
        <v>279</v>
      </c>
      <c r="B17" s="164"/>
      <c r="C17" s="165"/>
      <c r="D17" s="107" t="s">
        <v>285</v>
      </c>
      <c r="E17" s="79" t="s">
        <v>70</v>
      </c>
      <c r="F17" s="167" t="s">
        <v>282</v>
      </c>
      <c r="G17" s="167"/>
      <c r="H17" s="167"/>
      <c r="I17" s="167"/>
      <c r="J17" s="167"/>
      <c r="K17" s="167"/>
      <c r="L17" s="167"/>
      <c r="M17" s="168"/>
    </row>
    <row r="18" spans="1:13" ht="17.25" thickBot="1">
      <c r="A18" s="163" t="s">
        <v>280</v>
      </c>
      <c r="B18" s="164"/>
      <c r="C18" s="165"/>
      <c r="D18" s="107" t="s">
        <v>286</v>
      </c>
      <c r="E18" s="79" t="s">
        <v>70</v>
      </c>
      <c r="F18" s="167" t="s">
        <v>283</v>
      </c>
      <c r="G18" s="167"/>
      <c r="H18" s="167"/>
      <c r="I18" s="167"/>
      <c r="J18" s="167"/>
      <c r="K18" s="167"/>
      <c r="L18" s="167"/>
      <c r="M18" s="168"/>
    </row>
    <row r="19" spans="1:13" ht="17.25" thickBot="1">
      <c r="A19" s="163" t="s">
        <v>281</v>
      </c>
      <c r="B19" s="164"/>
      <c r="C19" s="165"/>
      <c r="D19" s="107" t="s">
        <v>287</v>
      </c>
      <c r="E19" s="79" t="s">
        <v>70</v>
      </c>
      <c r="F19" s="167" t="s">
        <v>284</v>
      </c>
      <c r="G19" s="167"/>
      <c r="H19" s="167"/>
      <c r="I19" s="167"/>
      <c r="J19" s="167"/>
      <c r="K19" s="167"/>
      <c r="L19" s="167"/>
      <c r="M19" s="168"/>
    </row>
  </sheetData>
  <mergeCells count="29">
    <mergeCell ref="A19:C19"/>
    <mergeCell ref="F19:M19"/>
    <mergeCell ref="A15:C15"/>
    <mergeCell ref="F15:M15"/>
    <mergeCell ref="A16:C16"/>
    <mergeCell ref="F16:M16"/>
    <mergeCell ref="A17:C17"/>
    <mergeCell ref="F17:M17"/>
    <mergeCell ref="A18:C18"/>
    <mergeCell ref="F18:M18"/>
    <mergeCell ref="A12:C12"/>
    <mergeCell ref="F12:M12"/>
    <mergeCell ref="A13:C13"/>
    <mergeCell ref="F13:M13"/>
    <mergeCell ref="A14:C14"/>
    <mergeCell ref="F14:M14"/>
    <mergeCell ref="A9:C9"/>
    <mergeCell ref="F9:M9"/>
    <mergeCell ref="A10:C10"/>
    <mergeCell ref="F10:M10"/>
    <mergeCell ref="A11:C11"/>
    <mergeCell ref="F11:M11"/>
    <mergeCell ref="A8:C8"/>
    <mergeCell ref="F8:M8"/>
    <mergeCell ref="A1:F2"/>
    <mergeCell ref="A4:I4"/>
    <mergeCell ref="A5:C5"/>
    <mergeCell ref="D5:F5"/>
    <mergeCell ref="G5:I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M11"/>
  <sheetViews>
    <sheetView workbookViewId="0">
      <selection activeCell="E12" sqref="E12"/>
    </sheetView>
  </sheetViews>
  <sheetFormatPr defaultRowHeight="16.5"/>
  <sheetData>
    <row r="4" spans="2:13" ht="17.25" thickBot="1"/>
    <row r="5" spans="2:13" ht="23.25" thickBot="1">
      <c r="B5" s="128" t="s">
        <v>292</v>
      </c>
      <c r="C5" s="128" t="s">
        <v>10</v>
      </c>
      <c r="D5" s="128" t="s">
        <v>252</v>
      </c>
      <c r="E5" s="128" t="s">
        <v>253</v>
      </c>
      <c r="F5" s="128" t="s">
        <v>250</v>
      </c>
      <c r="G5" s="128" t="s">
        <v>249</v>
      </c>
      <c r="H5" s="128" t="s">
        <v>295</v>
      </c>
      <c r="I5" s="128" t="s">
        <v>444</v>
      </c>
      <c r="J5" s="128" t="s">
        <v>432</v>
      </c>
      <c r="K5" s="128" t="s">
        <v>289</v>
      </c>
      <c r="L5" s="128" t="s">
        <v>290</v>
      </c>
      <c r="M5" s="128" t="s">
        <v>436</v>
      </c>
    </row>
    <row r="6" spans="2:13" ht="23.25" thickBot="1">
      <c r="B6" s="128" t="s">
        <v>293</v>
      </c>
      <c r="C6" s="128" t="s">
        <v>69</v>
      </c>
      <c r="D6" s="128" t="s">
        <v>406</v>
      </c>
      <c r="E6" s="128" t="s">
        <v>407</v>
      </c>
      <c r="F6" s="128" t="s">
        <v>408</v>
      </c>
      <c r="G6" s="128" t="s">
        <v>419</v>
      </c>
      <c r="H6" s="128" t="s">
        <v>411</v>
      </c>
      <c r="I6" s="128" t="s">
        <v>448</v>
      </c>
      <c r="J6" s="128" t="s">
        <v>404</v>
      </c>
      <c r="K6" s="128" t="s">
        <v>279</v>
      </c>
      <c r="L6" s="128" t="s">
        <v>280</v>
      </c>
      <c r="M6" s="128" t="s">
        <v>281</v>
      </c>
    </row>
    <row r="7" spans="2:13" ht="17.25" thickBot="1">
      <c r="B7" s="115" t="s">
        <v>70</v>
      </c>
      <c r="C7" s="115" t="s">
        <v>71</v>
      </c>
      <c r="D7" s="115" t="s">
        <v>71</v>
      </c>
      <c r="E7" s="115" t="s">
        <v>70</v>
      </c>
      <c r="F7" s="115" t="s">
        <v>71</v>
      </c>
      <c r="G7" s="115" t="s">
        <v>70</v>
      </c>
      <c r="H7" s="115" t="s">
        <v>71</v>
      </c>
      <c r="I7" s="115" t="s">
        <v>415</v>
      </c>
      <c r="J7" s="115" t="s">
        <v>71</v>
      </c>
      <c r="K7" s="115" t="s">
        <v>413</v>
      </c>
      <c r="L7" s="115" t="s">
        <v>413</v>
      </c>
      <c r="M7" s="115" t="s">
        <v>413</v>
      </c>
    </row>
    <row r="8" spans="2:13" ht="17.25" thickBot="1">
      <c r="B8" s="116">
        <f>D8*1000000+F8*1000+COUNTIFS($D$7:D8,D8, $F$7:F8,F8)</f>
        <v>3005001</v>
      </c>
      <c r="C8" s="101" t="str">
        <f>GEAR!$D12</f>
        <v xml:space="preserve">임시 가호 </v>
      </c>
      <c r="D8" s="101">
        <v>3</v>
      </c>
      <c r="E8" s="101">
        <v>4</v>
      </c>
      <c r="F8" s="101">
        <v>5</v>
      </c>
      <c r="G8" s="101">
        <v>10</v>
      </c>
      <c r="H8" s="117">
        <v>2</v>
      </c>
      <c r="I8" s="117">
        <v>100</v>
      </c>
      <c r="J8" s="101">
        <v>0</v>
      </c>
      <c r="K8" s="101">
        <v>0</v>
      </c>
      <c r="L8" s="101">
        <v>0</v>
      </c>
      <c r="M8" s="101">
        <v>0</v>
      </c>
    </row>
    <row r="9" spans="2:13" ht="17.25" thickBot="1">
      <c r="B9" s="118">
        <f>D9*1000000+F9*1000+COUNTIFS($D$7:D9,D9, $F$7:F9,F9)</f>
        <v>4004001</v>
      </c>
      <c r="C9" s="113" t="str">
        <f>GEAR!$D17</f>
        <v>이끼낀 가호</v>
      </c>
      <c r="D9" s="113">
        <v>4</v>
      </c>
      <c r="E9" s="113">
        <v>3</v>
      </c>
      <c r="F9" s="113">
        <v>4</v>
      </c>
      <c r="G9" s="113">
        <v>40</v>
      </c>
      <c r="H9" s="119">
        <v>1</v>
      </c>
      <c r="I9" s="119">
        <v>90</v>
      </c>
      <c r="J9" s="113" t="s">
        <v>72</v>
      </c>
      <c r="K9" s="113">
        <v>0</v>
      </c>
      <c r="L9" s="113">
        <v>0.1</v>
      </c>
      <c r="M9" s="113">
        <v>0.3</v>
      </c>
    </row>
    <row r="10" spans="2:13" ht="17.25" thickBot="1">
      <c r="B10" s="118">
        <f>D10*1000000+F10*1000+COUNTIFS($D$7:D15,D10, $F$7:F15,F10)</f>
        <v>6008001</v>
      </c>
      <c r="C10" s="113" t="str">
        <f>GEAR!$D22</f>
        <v xml:space="preserve">연약한 가호 </v>
      </c>
      <c r="D10" s="113">
        <v>6</v>
      </c>
      <c r="E10" s="113">
        <v>8</v>
      </c>
      <c r="F10" s="113">
        <v>8</v>
      </c>
      <c r="G10" s="113">
        <v>20</v>
      </c>
      <c r="H10" s="119">
        <v>3</v>
      </c>
      <c r="I10" s="119">
        <v>110</v>
      </c>
      <c r="J10" s="113">
        <v>0</v>
      </c>
      <c r="K10" s="113">
        <v>0</v>
      </c>
      <c r="L10" s="113">
        <v>0</v>
      </c>
      <c r="M10" s="113">
        <v>0</v>
      </c>
    </row>
    <row r="11" spans="2:13" ht="23.25" thickBot="1">
      <c r="B11" s="118">
        <f>D11*1000000+F11*1000+COUNTIFS($D$7:D19,D11, $F$7:F19,F11)</f>
        <v>12008001</v>
      </c>
      <c r="C11" s="113" t="str">
        <f>GEAR!$D27</f>
        <v>늑대의 가호</v>
      </c>
      <c r="D11" s="113">
        <v>12</v>
      </c>
      <c r="E11" s="113">
        <v>12</v>
      </c>
      <c r="F11" s="113">
        <v>8</v>
      </c>
      <c r="G11" s="113">
        <v>20</v>
      </c>
      <c r="H11" s="119">
        <v>2</v>
      </c>
      <c r="I11" s="119">
        <v>75</v>
      </c>
      <c r="J11" s="113" t="s">
        <v>442</v>
      </c>
      <c r="K11" s="113">
        <v>0</v>
      </c>
      <c r="L11" s="113">
        <v>2</v>
      </c>
      <c r="M11" s="113">
        <v>4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D997"/>
  <sheetViews>
    <sheetView zoomScale="85" zoomScaleNormal="85" workbookViewId="0">
      <selection activeCell="K32" sqref="K32"/>
    </sheetView>
  </sheetViews>
  <sheetFormatPr defaultRowHeight="16.5"/>
  <cols>
    <col min="1" max="1" width="9.25" style="12" bestFit="1" customWidth="1"/>
    <col min="2" max="2" width="13.875" style="12" bestFit="1" customWidth="1"/>
    <col min="3" max="3" width="8.875" style="12" bestFit="1" customWidth="1"/>
    <col min="4" max="4" width="10.875" style="12" bestFit="1" customWidth="1"/>
    <col min="5" max="5" width="6.25" style="12" bestFit="1" customWidth="1"/>
    <col min="6" max="6" width="10.25" style="12" bestFit="1" customWidth="1"/>
    <col min="7" max="7" width="11.125" style="12" customWidth="1"/>
    <col min="8" max="16384" width="9" style="12"/>
  </cols>
  <sheetData>
    <row r="1" spans="1:30" ht="17.25" customHeight="1">
      <c r="A1" s="147" t="s">
        <v>171</v>
      </c>
      <c r="B1" s="148"/>
      <c r="C1" s="148"/>
      <c r="D1" s="148"/>
      <c r="E1" s="148"/>
      <c r="F1" s="148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7.25" thickBot="1">
      <c r="A2" s="149"/>
      <c r="B2" s="150"/>
      <c r="C2" s="150"/>
      <c r="D2" s="150"/>
      <c r="E2" s="150"/>
      <c r="F2" s="150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7.25" thickBot="1">
      <c r="A3" s="13"/>
      <c r="B3" s="13"/>
      <c r="C3" s="13"/>
      <c r="D3" s="13"/>
      <c r="E3" s="13"/>
      <c r="F3" s="13"/>
      <c r="G3" s="14"/>
      <c r="H3" s="14"/>
      <c r="I3" s="14"/>
      <c r="J3" s="14"/>
      <c r="K3" s="14"/>
      <c r="L3" s="14"/>
      <c r="M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spans="1:30" ht="17.25" thickBot="1">
      <c r="A4" s="151" t="s">
        <v>173</v>
      </c>
      <c r="B4" s="152"/>
      <c r="C4" s="152"/>
      <c r="D4" s="152"/>
      <c r="E4" s="152"/>
      <c r="F4" s="152"/>
      <c r="G4" s="153"/>
      <c r="H4" s="153"/>
      <c r="I4" s="154"/>
      <c r="J4" s="14"/>
      <c r="K4" s="14"/>
      <c r="L4" s="14"/>
      <c r="M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ht="17.25" customHeight="1" thickBot="1">
      <c r="A5" s="155" t="s">
        <v>1</v>
      </c>
      <c r="B5" s="156"/>
      <c r="C5" s="157" t="s">
        <v>2</v>
      </c>
      <c r="D5" s="158"/>
      <c r="E5" s="157" t="s">
        <v>94</v>
      </c>
      <c r="F5" s="159"/>
      <c r="G5" s="160" t="s">
        <v>68</v>
      </c>
      <c r="H5" s="161"/>
      <c r="I5" s="162"/>
      <c r="K5" s="14"/>
      <c r="M5" s="67"/>
      <c r="S5" s="14"/>
      <c r="T5" s="14"/>
      <c r="U5" s="14"/>
      <c r="V5" s="14"/>
      <c r="W5" s="14"/>
      <c r="X5" s="14"/>
      <c r="Y5" s="80"/>
      <c r="Z5" s="14"/>
      <c r="AA5" s="14"/>
      <c r="AB5" s="14"/>
      <c r="AC5" s="14"/>
      <c r="AD5" s="14"/>
    </row>
    <row r="6" spans="1:30" ht="17.25" thickBot="1">
      <c r="A6" s="6">
        <v>0</v>
      </c>
      <c r="B6" s="7">
        <v>0</v>
      </c>
      <c r="C6" s="1">
        <v>0</v>
      </c>
      <c r="D6" s="1">
        <v>0</v>
      </c>
      <c r="E6" s="1">
        <v>0</v>
      </c>
      <c r="F6" s="1">
        <v>0</v>
      </c>
      <c r="G6" s="59">
        <v>0</v>
      </c>
      <c r="H6" s="59">
        <v>0</v>
      </c>
      <c r="I6" s="59">
        <v>1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14"/>
      <c r="AD6" s="14"/>
    </row>
    <row r="7" spans="1:30" ht="17.25" thickBot="1">
      <c r="A7" s="14"/>
      <c r="B7" s="14"/>
      <c r="C7" s="14"/>
      <c r="D7" s="14"/>
      <c r="E7" s="14"/>
      <c r="F7" s="14"/>
      <c r="G7" s="14"/>
      <c r="H7" s="14"/>
      <c r="I7" s="14"/>
      <c r="J7" s="14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 s="14"/>
      <c r="AD7" s="14"/>
    </row>
    <row r="8" spans="1:30" ht="17.25" thickBot="1">
      <c r="A8" s="43"/>
      <c r="B8" s="43"/>
      <c r="C8" s="43"/>
      <c r="D8" s="43"/>
      <c r="E8" s="43"/>
      <c r="F8" s="43"/>
      <c r="G8" s="43"/>
      <c r="H8" s="43"/>
      <c r="I8" s="43"/>
      <c r="J8" s="43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 s="14"/>
      <c r="AD8" s="14"/>
    </row>
    <row r="9" spans="1:30" ht="17.25" thickBot="1">
      <c r="A9" s="3" t="s">
        <v>3</v>
      </c>
      <c r="B9" s="4"/>
      <c r="C9" s="5"/>
      <c r="D9" s="3" t="s">
        <v>4</v>
      </c>
      <c r="E9" s="78"/>
      <c r="F9" s="3" t="s">
        <v>5</v>
      </c>
      <c r="G9" s="4"/>
      <c r="H9" s="4"/>
      <c r="I9" s="4"/>
      <c r="J9" s="4"/>
      <c r="K9" s="4"/>
      <c r="L9" s="4"/>
      <c r="M9" s="5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ht="17.25" customHeight="1" thickBot="1">
      <c r="A10" s="163" t="s">
        <v>6</v>
      </c>
      <c r="B10" s="164"/>
      <c r="C10" s="165"/>
      <c r="D10" s="2" t="s">
        <v>7</v>
      </c>
      <c r="E10" s="79" t="s">
        <v>70</v>
      </c>
      <c r="F10" s="169" t="s">
        <v>8</v>
      </c>
      <c r="G10" s="169"/>
      <c r="H10" s="169"/>
      <c r="I10" s="169"/>
      <c r="J10" s="169"/>
      <c r="K10" s="169"/>
      <c r="L10" s="169"/>
      <c r="M10" s="170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17.25" customHeight="1" thickBot="1">
      <c r="A11" s="163" t="s">
        <v>9</v>
      </c>
      <c r="B11" s="164"/>
      <c r="C11" s="165"/>
      <c r="D11" s="2" t="s">
        <v>10</v>
      </c>
      <c r="E11" s="79" t="s">
        <v>71</v>
      </c>
      <c r="F11" s="167" t="s">
        <v>11</v>
      </c>
      <c r="G11" s="167"/>
      <c r="H11" s="167"/>
      <c r="I11" s="167"/>
      <c r="J11" s="167"/>
      <c r="K11" s="167"/>
      <c r="L11" s="167"/>
      <c r="M11" s="168"/>
      <c r="S11" s="14"/>
      <c r="X11" s="14"/>
      <c r="Y11" s="14"/>
      <c r="Z11" s="14"/>
      <c r="AA11" s="14"/>
      <c r="AB11" s="14"/>
      <c r="AC11" s="14"/>
      <c r="AD11" s="14"/>
    </row>
    <row r="12" spans="1:30" ht="17.25" customHeight="1" thickBot="1">
      <c r="A12" s="163" t="s">
        <v>1</v>
      </c>
      <c r="B12" s="164"/>
      <c r="C12" s="165"/>
      <c r="D12" s="2" t="s">
        <v>12</v>
      </c>
      <c r="E12" s="79" t="s">
        <v>71</v>
      </c>
      <c r="F12" s="167" t="s">
        <v>13</v>
      </c>
      <c r="G12" s="167"/>
      <c r="H12" s="167"/>
      <c r="I12" s="167"/>
      <c r="J12" s="167"/>
      <c r="K12" s="167"/>
      <c r="L12" s="167"/>
      <c r="M12" s="168"/>
      <c r="S12" s="14"/>
      <c r="X12" s="14"/>
      <c r="Y12" s="14"/>
      <c r="Z12" s="14"/>
      <c r="AA12" s="14"/>
      <c r="AB12" s="14"/>
      <c r="AC12" s="14"/>
      <c r="AD12" s="14"/>
    </row>
    <row r="13" spans="1:30" ht="17.25" customHeight="1" thickBot="1">
      <c r="A13" s="163" t="s">
        <v>2</v>
      </c>
      <c r="B13" s="164"/>
      <c r="C13" s="165"/>
      <c r="D13" s="2" t="s">
        <v>14</v>
      </c>
      <c r="E13" s="79" t="s">
        <v>70</v>
      </c>
      <c r="F13" s="167" t="s">
        <v>89</v>
      </c>
      <c r="G13" s="167"/>
      <c r="H13" s="167"/>
      <c r="I13" s="167"/>
      <c r="J13" s="167"/>
      <c r="K13" s="167"/>
      <c r="L13" s="167"/>
      <c r="M13" s="168"/>
      <c r="S13" s="14"/>
      <c r="X13" s="14"/>
      <c r="Y13" s="14"/>
      <c r="Z13" s="14"/>
      <c r="AA13" s="14"/>
      <c r="AB13" s="14"/>
      <c r="AC13" s="14"/>
      <c r="AD13" s="14"/>
    </row>
    <row r="14" spans="1:30" ht="17.25" customHeight="1" thickBot="1">
      <c r="A14" s="163" t="s">
        <v>15</v>
      </c>
      <c r="B14" s="164"/>
      <c r="C14" s="165"/>
      <c r="D14" s="2" t="s">
        <v>16</v>
      </c>
      <c r="E14" s="79" t="s">
        <v>70</v>
      </c>
      <c r="F14" s="167" t="s">
        <v>17</v>
      </c>
      <c r="G14" s="167"/>
      <c r="H14" s="167"/>
      <c r="I14" s="167"/>
      <c r="J14" s="167"/>
      <c r="K14" s="167"/>
      <c r="L14" s="167"/>
      <c r="M14" s="168"/>
      <c r="S14" s="14"/>
      <c r="X14" s="14"/>
      <c r="Y14" s="14"/>
      <c r="Z14" s="14"/>
      <c r="AA14" s="14"/>
      <c r="AB14" s="14"/>
      <c r="AC14" s="14"/>
      <c r="AD14" s="14"/>
    </row>
    <row r="15" spans="1:30" ht="17.25" customHeight="1" thickBot="1">
      <c r="A15" s="163" t="s">
        <v>18</v>
      </c>
      <c r="B15" s="164"/>
      <c r="C15" s="165"/>
      <c r="D15" s="2" t="s">
        <v>19</v>
      </c>
      <c r="E15" s="79" t="s">
        <v>70</v>
      </c>
      <c r="F15" s="167" t="s">
        <v>20</v>
      </c>
      <c r="G15" s="167"/>
      <c r="H15" s="167"/>
      <c r="I15" s="167"/>
      <c r="J15" s="167"/>
      <c r="K15" s="167"/>
      <c r="L15" s="167"/>
      <c r="M15" s="168"/>
      <c r="S15" s="14"/>
      <c r="X15" s="14"/>
      <c r="Y15" s="14"/>
      <c r="Z15" s="14"/>
      <c r="AA15" s="14"/>
      <c r="AB15" s="14"/>
      <c r="AC15" s="14"/>
      <c r="AD15" s="14"/>
    </row>
    <row r="16" spans="1:30" s="52" customFormat="1" ht="17.25" customHeight="1" thickBot="1">
      <c r="A16" s="163" t="s">
        <v>213</v>
      </c>
      <c r="B16" s="164"/>
      <c r="C16" s="165"/>
      <c r="D16" s="57" t="s">
        <v>211</v>
      </c>
      <c r="E16" s="79" t="s">
        <v>70</v>
      </c>
      <c r="F16" s="167" t="s">
        <v>212</v>
      </c>
      <c r="G16" s="167"/>
      <c r="H16" s="167"/>
      <c r="I16" s="167"/>
      <c r="J16" s="167"/>
      <c r="K16" s="167"/>
      <c r="L16" s="167"/>
      <c r="M16" s="168"/>
      <c r="S16" s="14"/>
      <c r="X16" s="14"/>
      <c r="Y16" s="14"/>
      <c r="Z16" s="14"/>
      <c r="AA16" s="14"/>
      <c r="AB16" s="14"/>
      <c r="AC16" s="14"/>
      <c r="AD16" s="14"/>
    </row>
    <row r="17" spans="1:30" ht="17.25" customHeight="1" thickBot="1">
      <c r="A17" s="163" t="s">
        <v>21</v>
      </c>
      <c r="B17" s="164"/>
      <c r="C17" s="165"/>
      <c r="D17" s="2" t="s">
        <v>214</v>
      </c>
      <c r="E17" s="79" t="s">
        <v>70</v>
      </c>
      <c r="F17" s="167" t="s">
        <v>22</v>
      </c>
      <c r="G17" s="167"/>
      <c r="H17" s="167"/>
      <c r="I17" s="167"/>
      <c r="J17" s="167"/>
      <c r="K17" s="167"/>
      <c r="L17" s="167"/>
      <c r="M17" s="168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ht="17.25" customHeight="1" thickBot="1">
      <c r="A18" s="163" t="s">
        <v>25</v>
      </c>
      <c r="B18" s="164"/>
      <c r="C18" s="165"/>
      <c r="D18" s="2" t="s">
        <v>26</v>
      </c>
      <c r="E18" s="79" t="s">
        <v>70</v>
      </c>
      <c r="F18" s="167" t="s">
        <v>27</v>
      </c>
      <c r="G18" s="167"/>
      <c r="H18" s="167"/>
      <c r="I18" s="167"/>
      <c r="J18" s="167"/>
      <c r="K18" s="167"/>
      <c r="L18" s="167"/>
      <c r="M18" s="168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ht="17.25" customHeight="1" thickBot="1">
      <c r="A19" s="163" t="s">
        <v>28</v>
      </c>
      <c r="B19" s="164"/>
      <c r="C19" s="165"/>
      <c r="D19" s="2" t="s">
        <v>29</v>
      </c>
      <c r="E19" s="79" t="s">
        <v>70</v>
      </c>
      <c r="F19" s="167" t="s">
        <v>30</v>
      </c>
      <c r="G19" s="167"/>
      <c r="H19" s="167"/>
      <c r="I19" s="167"/>
      <c r="J19" s="167"/>
      <c r="K19" s="167"/>
      <c r="L19" s="167"/>
      <c r="M19" s="168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17.25" customHeight="1" thickBot="1">
      <c r="A20" s="163" t="s">
        <v>93</v>
      </c>
      <c r="B20" s="164"/>
      <c r="C20" s="165"/>
      <c r="D20" s="2" t="s">
        <v>32</v>
      </c>
      <c r="E20" s="79" t="s">
        <v>70</v>
      </c>
      <c r="F20" s="167" t="s">
        <v>33</v>
      </c>
      <c r="G20" s="167"/>
      <c r="H20" s="167"/>
      <c r="I20" s="167"/>
      <c r="J20" s="167"/>
      <c r="K20" s="167"/>
      <c r="L20" s="167"/>
      <c r="M20" s="16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7.25" customHeight="1" thickBot="1">
      <c r="A21" s="163" t="s">
        <v>34</v>
      </c>
      <c r="B21" s="164"/>
      <c r="C21" s="165"/>
      <c r="D21" s="2" t="s">
        <v>35</v>
      </c>
      <c r="E21" s="79" t="s">
        <v>70</v>
      </c>
      <c r="F21" s="167" t="s">
        <v>36</v>
      </c>
      <c r="G21" s="167"/>
      <c r="H21" s="167"/>
      <c r="I21" s="167"/>
      <c r="J21" s="167"/>
      <c r="K21" s="167"/>
      <c r="L21" s="167"/>
      <c r="M21" s="168"/>
      <c r="P21" s="191" t="s">
        <v>1</v>
      </c>
      <c r="Q21" s="192"/>
      <c r="R21" s="192"/>
      <c r="S21" s="193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7.25" customHeight="1" thickBot="1">
      <c r="A22" s="163" t="s">
        <v>39</v>
      </c>
      <c r="B22" s="164"/>
      <c r="C22" s="165"/>
      <c r="D22" s="57" t="s">
        <v>40</v>
      </c>
      <c r="E22" s="79" t="s">
        <v>71</v>
      </c>
      <c r="F22" s="187" t="s">
        <v>41</v>
      </c>
      <c r="G22" s="188"/>
      <c r="H22" s="188"/>
      <c r="I22" s="188"/>
      <c r="J22" s="188"/>
      <c r="K22" s="188"/>
      <c r="L22" s="188"/>
      <c r="M22" s="189"/>
      <c r="P22" s="19" t="s">
        <v>12</v>
      </c>
      <c r="Q22" s="169"/>
      <c r="R22" s="169"/>
      <c r="S22" s="196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17.25" customHeight="1" thickBot="1">
      <c r="A23" s="163" t="s">
        <v>205</v>
      </c>
      <c r="B23" s="164"/>
      <c r="C23" s="165"/>
      <c r="D23" s="57" t="s">
        <v>207</v>
      </c>
      <c r="E23" s="79" t="s">
        <v>70</v>
      </c>
      <c r="F23" s="190" t="s">
        <v>210</v>
      </c>
      <c r="G23" s="164"/>
      <c r="H23" s="164"/>
      <c r="I23" s="164"/>
      <c r="J23" s="164"/>
      <c r="K23" s="164"/>
      <c r="L23" s="164"/>
      <c r="M23" s="165"/>
      <c r="P23" s="22">
        <v>1</v>
      </c>
      <c r="Q23" s="194" t="s">
        <v>78</v>
      </c>
      <c r="R23" s="167"/>
      <c r="S23" s="195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23.25" customHeight="1" thickBot="1">
      <c r="A24" s="163" t="s">
        <v>206</v>
      </c>
      <c r="B24" s="164"/>
      <c r="C24" s="165"/>
      <c r="D24" s="57" t="s">
        <v>208</v>
      </c>
      <c r="E24" s="79" t="s">
        <v>70</v>
      </c>
      <c r="F24" s="188" t="s">
        <v>209</v>
      </c>
      <c r="G24" s="188"/>
      <c r="H24" s="188"/>
      <c r="I24" s="188"/>
      <c r="J24" s="188"/>
      <c r="K24" s="188"/>
      <c r="L24" s="188"/>
      <c r="M24" s="189"/>
      <c r="P24" s="22">
        <v>2</v>
      </c>
      <c r="Q24" s="194" t="s">
        <v>91</v>
      </c>
      <c r="R24" s="167"/>
      <c r="S24" s="195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23.25" customHeight="1" thickBot="1">
      <c r="P25" s="22">
        <v>3</v>
      </c>
      <c r="Q25" s="194" t="s">
        <v>79</v>
      </c>
      <c r="R25" s="167"/>
      <c r="S25" s="195"/>
      <c r="Z25" s="14"/>
      <c r="AA25" s="14"/>
      <c r="AB25" s="14"/>
      <c r="AC25" s="14"/>
      <c r="AD25" s="14"/>
    </row>
    <row r="26" spans="1:30" ht="17.25" thickBot="1">
      <c r="P26" s="191" t="s">
        <v>2</v>
      </c>
      <c r="Q26" s="192"/>
      <c r="R26" s="192"/>
      <c r="S26" s="192"/>
      <c r="T26" s="193"/>
      <c r="Z26" s="14"/>
      <c r="AA26" s="14"/>
      <c r="AB26" s="14"/>
      <c r="AC26" s="14"/>
      <c r="AD26" s="14"/>
    </row>
    <row r="27" spans="1:30" ht="17.25" thickBot="1">
      <c r="B27" s="15" t="s">
        <v>31</v>
      </c>
      <c r="C27" s="16"/>
      <c r="D27" s="16"/>
      <c r="E27" s="17"/>
      <c r="F27" s="14"/>
      <c r="G27" s="14"/>
      <c r="H27" s="14"/>
      <c r="I27" s="14"/>
      <c r="J27" s="14"/>
      <c r="K27" s="14"/>
      <c r="P27" s="19" t="s">
        <v>14</v>
      </c>
      <c r="Q27" s="169"/>
      <c r="R27" s="169"/>
      <c r="S27" s="169"/>
      <c r="T27" s="196"/>
      <c r="Z27" s="14"/>
      <c r="AA27" s="14"/>
      <c r="AB27" s="14"/>
      <c r="AC27" s="14"/>
      <c r="AD27" s="14"/>
    </row>
    <row r="28" spans="1:30" ht="17.25" customHeight="1" thickBot="1">
      <c r="B28" s="19" t="s">
        <v>32</v>
      </c>
      <c r="C28" s="23"/>
      <c r="D28" s="23"/>
      <c r="E28" s="20"/>
      <c r="F28" s="14"/>
      <c r="G28" s="14"/>
      <c r="H28" s="14"/>
      <c r="I28" s="14"/>
      <c r="J28" s="14"/>
      <c r="K28" s="14"/>
      <c r="P28" s="22">
        <v>0</v>
      </c>
      <c r="Q28" s="194" t="s">
        <v>43</v>
      </c>
      <c r="R28" s="167"/>
      <c r="S28" s="167"/>
      <c r="T28" s="195"/>
      <c r="Z28" s="14"/>
      <c r="AA28" s="14"/>
      <c r="AB28" s="14"/>
      <c r="AC28" s="14"/>
      <c r="AD28" s="14"/>
    </row>
    <row r="29" spans="1:30" ht="17.25" customHeight="1" thickBot="1">
      <c r="B29" s="22">
        <v>0</v>
      </c>
      <c r="C29" s="194" t="s">
        <v>45</v>
      </c>
      <c r="D29" s="167"/>
      <c r="E29" s="195"/>
      <c r="F29" s="14"/>
      <c r="G29" s="14"/>
      <c r="H29" s="14"/>
      <c r="I29" s="14"/>
      <c r="J29" s="14"/>
      <c r="K29" s="14"/>
      <c r="P29" s="22">
        <v>1</v>
      </c>
      <c r="Q29" s="194" t="s">
        <v>72</v>
      </c>
      <c r="R29" s="167"/>
      <c r="S29" s="167"/>
      <c r="T29" s="195"/>
      <c r="Z29" s="14"/>
      <c r="AA29" s="14"/>
      <c r="AB29" s="14"/>
      <c r="AC29" s="14"/>
      <c r="AD29" s="14"/>
    </row>
    <row r="30" spans="1:30" ht="17.25" customHeight="1" thickBot="1">
      <c r="B30" s="22">
        <v>1</v>
      </c>
      <c r="C30" s="194" t="s">
        <v>80</v>
      </c>
      <c r="D30" s="167"/>
      <c r="E30" s="195"/>
      <c r="F30" s="14"/>
      <c r="G30" s="14"/>
      <c r="H30" s="14"/>
      <c r="I30" s="14"/>
      <c r="J30" s="14"/>
      <c r="K30" s="14"/>
      <c r="P30" s="22">
        <v>2</v>
      </c>
      <c r="Q30" s="194" t="s">
        <v>73</v>
      </c>
      <c r="R30" s="167"/>
      <c r="S30" s="167"/>
      <c r="T30" s="195"/>
      <c r="Z30" s="14"/>
      <c r="AA30" s="14"/>
      <c r="AB30" s="14"/>
      <c r="AC30" s="14"/>
      <c r="AD30" s="14"/>
    </row>
    <row r="31" spans="1:30" ht="17.25" customHeight="1" thickBot="1">
      <c r="B31" s="22">
        <v>2</v>
      </c>
      <c r="C31" s="194" t="s">
        <v>81</v>
      </c>
      <c r="D31" s="167"/>
      <c r="E31" s="195"/>
      <c r="F31" s="14"/>
      <c r="G31" s="14"/>
      <c r="H31" s="14"/>
      <c r="I31" s="14"/>
      <c r="J31" s="14"/>
      <c r="K31" s="14"/>
      <c r="P31" s="22">
        <v>3</v>
      </c>
      <c r="Q31" s="194" t="s">
        <v>74</v>
      </c>
      <c r="R31" s="167"/>
      <c r="S31" s="167"/>
      <c r="T31" s="195"/>
      <c r="Z31" s="14"/>
      <c r="AA31" s="14"/>
      <c r="AB31" s="14"/>
      <c r="AC31" s="14"/>
      <c r="AD31" s="14"/>
    </row>
    <row r="32" spans="1:30" ht="17.25" customHeight="1" thickBot="1">
      <c r="B32" s="22">
        <v>3</v>
      </c>
      <c r="C32" s="194" t="s">
        <v>82</v>
      </c>
      <c r="D32" s="167"/>
      <c r="E32" s="195"/>
      <c r="F32" s="14"/>
      <c r="G32" s="14"/>
      <c r="H32" s="14"/>
      <c r="I32" s="14"/>
      <c r="J32" s="14"/>
      <c r="K32" s="14"/>
      <c r="P32" s="22">
        <v>4</v>
      </c>
      <c r="Q32" s="194" t="s">
        <v>75</v>
      </c>
      <c r="R32" s="167"/>
      <c r="S32" s="167"/>
      <c r="T32" s="195"/>
      <c r="Z32" s="14"/>
      <c r="AA32" s="14"/>
      <c r="AB32" s="14"/>
      <c r="AC32" s="14"/>
      <c r="AD32" s="14"/>
    </row>
    <row r="33" spans="2:30" ht="17.25" customHeight="1" thickBot="1">
      <c r="B33" s="22">
        <v>4</v>
      </c>
      <c r="C33" s="194" t="s">
        <v>255</v>
      </c>
      <c r="D33" s="167"/>
      <c r="E33" s="195"/>
      <c r="F33" s="14"/>
      <c r="G33" s="14"/>
      <c r="H33" s="14"/>
      <c r="I33" s="14"/>
      <c r="J33" s="14"/>
      <c r="K33" s="14"/>
      <c r="P33" s="22">
        <v>5</v>
      </c>
      <c r="Q33" s="194" t="s">
        <v>76</v>
      </c>
      <c r="R33" s="167"/>
      <c r="S33" s="167"/>
      <c r="T33" s="195"/>
      <c r="Z33" s="14"/>
      <c r="AA33" s="14"/>
      <c r="AB33" s="14"/>
      <c r="AC33" s="14"/>
      <c r="AD33" s="14"/>
    </row>
    <row r="34" spans="2:30" ht="17.25" customHeight="1" thickBot="1">
      <c r="B34" s="22">
        <v>5</v>
      </c>
      <c r="C34" s="194" t="s">
        <v>84</v>
      </c>
      <c r="D34" s="167"/>
      <c r="E34" s="195"/>
      <c r="F34" s="14"/>
      <c r="G34" s="14"/>
      <c r="H34" s="14"/>
      <c r="I34" s="14"/>
      <c r="J34" s="14"/>
      <c r="K34" s="14"/>
      <c r="P34" s="22">
        <v>6</v>
      </c>
      <c r="Q34" s="194" t="s">
        <v>77</v>
      </c>
      <c r="R34" s="167"/>
      <c r="S34" s="167"/>
      <c r="T34" s="195"/>
      <c r="Z34" s="14"/>
      <c r="AA34" s="14"/>
      <c r="AB34" s="14"/>
      <c r="AC34" s="14"/>
      <c r="AD34" s="14"/>
    </row>
    <row r="35" spans="2:30" ht="17.25" customHeight="1" thickBot="1">
      <c r="B35" s="22"/>
      <c r="C35" s="194"/>
      <c r="D35" s="167"/>
      <c r="E35" s="195"/>
      <c r="F35" s="14"/>
      <c r="G35" s="14"/>
      <c r="H35" s="14"/>
      <c r="I35" s="14"/>
      <c r="J35" s="14"/>
      <c r="K35" s="14"/>
      <c r="N35" s="33"/>
      <c r="P35" s="22">
        <v>7</v>
      </c>
      <c r="Q35" s="194"/>
      <c r="R35" s="167"/>
      <c r="S35" s="167"/>
      <c r="T35" s="195"/>
      <c r="Z35" s="14"/>
      <c r="AA35" s="14"/>
      <c r="AB35" s="14"/>
      <c r="AC35" s="14"/>
      <c r="AD35" s="14"/>
    </row>
    <row r="36" spans="2:30" ht="17.25" customHeight="1" thickBot="1">
      <c r="B36" s="15" t="s">
        <v>1</v>
      </c>
      <c r="C36" s="16"/>
      <c r="D36" s="16"/>
      <c r="E36" s="17"/>
      <c r="F36" s="18"/>
      <c r="G36" s="15" t="s">
        <v>2</v>
      </c>
      <c r="H36" s="16"/>
      <c r="I36" s="16"/>
      <c r="J36" s="16"/>
      <c r="K36" s="17"/>
      <c r="P36" s="34">
        <v>8</v>
      </c>
      <c r="Q36" s="216"/>
      <c r="R36" s="179"/>
      <c r="S36" s="179"/>
      <c r="T36" s="182"/>
      <c r="Z36" s="14"/>
      <c r="AA36" s="14"/>
      <c r="AB36" s="14"/>
      <c r="AC36" s="14"/>
      <c r="AD36" s="14"/>
    </row>
    <row r="37" spans="2:30" ht="17.25" customHeight="1" thickBot="1">
      <c r="B37" s="19" t="s">
        <v>12</v>
      </c>
      <c r="C37" s="8"/>
      <c r="D37" s="8"/>
      <c r="E37" s="20"/>
      <c r="F37" s="21"/>
      <c r="G37" s="19" t="s">
        <v>14</v>
      </c>
      <c r="H37" s="8"/>
      <c r="I37" s="8"/>
      <c r="J37" s="8"/>
      <c r="K37" s="20"/>
      <c r="O37" s="35"/>
      <c r="P37" s="36">
        <v>9</v>
      </c>
      <c r="Q37" s="206"/>
      <c r="R37" s="207"/>
      <c r="S37" s="207"/>
      <c r="T37" s="208"/>
      <c r="Z37" s="14"/>
      <c r="AA37" s="14"/>
      <c r="AB37" s="14"/>
      <c r="AC37" s="14"/>
      <c r="AD37" s="14"/>
    </row>
    <row r="38" spans="2:30" ht="17.25" customHeight="1" thickBot="1">
      <c r="B38" s="22">
        <v>1</v>
      </c>
      <c r="C38" s="10" t="s">
        <v>42</v>
      </c>
      <c r="D38" s="9"/>
      <c r="E38" s="11"/>
      <c r="F38" s="21"/>
      <c r="G38" s="22">
        <v>0</v>
      </c>
      <c r="H38" s="194" t="s">
        <v>43</v>
      </c>
      <c r="I38" s="167"/>
      <c r="J38" s="167"/>
      <c r="K38" s="195"/>
      <c r="L38" s="14"/>
      <c r="M38" s="14"/>
      <c r="O38" s="37"/>
      <c r="P38" s="40">
        <v>10</v>
      </c>
      <c r="Q38" s="209"/>
      <c r="R38" s="209"/>
      <c r="S38" s="209"/>
      <c r="T38" s="210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2:30" ht="17.25" thickBot="1">
      <c r="B39" s="22">
        <v>2</v>
      </c>
      <c r="C39" s="10" t="s">
        <v>46</v>
      </c>
      <c r="D39" s="9"/>
      <c r="E39" s="11"/>
      <c r="F39" s="21"/>
      <c r="G39" s="22">
        <v>1</v>
      </c>
      <c r="H39" s="194" t="s">
        <v>47</v>
      </c>
      <c r="I39" s="167"/>
      <c r="J39" s="167"/>
      <c r="K39" s="195"/>
      <c r="L39" s="14"/>
      <c r="M39" s="14"/>
      <c r="O39" s="37"/>
      <c r="P39" s="40">
        <v>11</v>
      </c>
      <c r="Q39" s="205"/>
      <c r="R39" s="202"/>
      <c r="S39" s="202"/>
      <c r="T39" s="20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2:30" ht="23.25" thickBot="1">
      <c r="B40" s="22">
        <v>3</v>
      </c>
      <c r="C40" s="10" t="s">
        <v>50</v>
      </c>
      <c r="D40" s="9"/>
      <c r="E40" s="11"/>
      <c r="F40" s="21"/>
      <c r="G40" s="22">
        <v>2</v>
      </c>
      <c r="H40" s="194" t="s">
        <v>51</v>
      </c>
      <c r="I40" s="167"/>
      <c r="J40" s="167"/>
      <c r="K40" s="195"/>
      <c r="L40" s="14"/>
      <c r="M40" s="14"/>
      <c r="O40" s="37"/>
      <c r="P40" s="40">
        <v>12</v>
      </c>
      <c r="Q40" s="202"/>
      <c r="R40" s="203"/>
      <c r="S40" s="203"/>
      <c r="T40" s="20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2:30" ht="23.25" thickBot="1">
      <c r="B41" s="22">
        <v>4</v>
      </c>
      <c r="C41" s="10" t="s">
        <v>54</v>
      </c>
      <c r="D41" s="9"/>
      <c r="E41" s="11"/>
      <c r="F41" s="21"/>
      <c r="G41" s="22">
        <v>3</v>
      </c>
      <c r="H41" s="194" t="s">
        <v>55</v>
      </c>
      <c r="I41" s="167"/>
      <c r="J41" s="167"/>
      <c r="K41" s="195"/>
      <c r="L41" s="14"/>
      <c r="M41" s="14"/>
      <c r="O41" s="37"/>
      <c r="P41" s="40">
        <v>13</v>
      </c>
      <c r="Q41" s="202"/>
      <c r="R41" s="203"/>
      <c r="S41" s="203"/>
      <c r="T41" s="20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2:30" ht="23.25" thickBot="1">
      <c r="B42" s="22">
        <v>5</v>
      </c>
      <c r="C42" s="10" t="s">
        <v>56</v>
      </c>
      <c r="D42" s="9"/>
      <c r="E42" s="11"/>
      <c r="F42" s="21"/>
      <c r="G42" s="22">
        <v>4</v>
      </c>
      <c r="H42" s="194" t="s">
        <v>57</v>
      </c>
      <c r="I42" s="167"/>
      <c r="J42" s="167"/>
      <c r="K42" s="195"/>
      <c r="L42" s="14"/>
      <c r="M42" s="14"/>
      <c r="O42" s="39"/>
      <c r="P42" s="38">
        <v>14</v>
      </c>
      <c r="Q42" s="202"/>
      <c r="R42" s="203"/>
      <c r="S42" s="203"/>
      <c r="T42" s="20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2:30" ht="17.25" customHeight="1" thickBot="1">
      <c r="B43" s="14"/>
      <c r="C43" s="14"/>
      <c r="D43" s="14"/>
      <c r="E43" s="14"/>
      <c r="F43" s="21"/>
      <c r="G43" s="22">
        <v>5</v>
      </c>
      <c r="H43" s="194" t="s">
        <v>59</v>
      </c>
      <c r="I43" s="167"/>
      <c r="J43" s="167"/>
      <c r="K43" s="195"/>
      <c r="L43" s="14"/>
      <c r="M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2:30" ht="17.25" thickBot="1">
      <c r="B44" s="14"/>
      <c r="C44" s="32"/>
      <c r="D44" s="14"/>
      <c r="E44" s="14"/>
      <c r="F44" s="21"/>
      <c r="G44" s="22">
        <v>6</v>
      </c>
      <c r="H44" s="194" t="s">
        <v>61</v>
      </c>
      <c r="I44" s="167"/>
      <c r="J44" s="167"/>
      <c r="K44" s="195"/>
      <c r="L44" s="14"/>
      <c r="M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2:30" ht="17.25" thickBot="1">
      <c r="B45" s="14"/>
      <c r="C45" s="32"/>
      <c r="D45" s="14"/>
      <c r="E45" s="14"/>
      <c r="F45" s="21"/>
      <c r="G45" s="22">
        <v>7</v>
      </c>
      <c r="H45" s="194" t="s">
        <v>63</v>
      </c>
      <c r="I45" s="167"/>
      <c r="J45" s="167"/>
      <c r="K45" s="195"/>
      <c r="L45" s="14"/>
      <c r="M45" s="14"/>
      <c r="Z45" s="14"/>
      <c r="AA45" s="14"/>
      <c r="AB45" s="14"/>
      <c r="AC45" s="14"/>
      <c r="AD45" s="14"/>
    </row>
    <row r="46" spans="2:30" ht="17.25" customHeight="1" thickBot="1">
      <c r="B46" s="14"/>
      <c r="C46" s="32"/>
      <c r="D46" s="14"/>
      <c r="E46" s="14"/>
      <c r="F46" s="21"/>
      <c r="G46" s="22">
        <v>8</v>
      </c>
      <c r="H46" s="194" t="s">
        <v>65</v>
      </c>
      <c r="I46" s="167"/>
      <c r="J46" s="167"/>
      <c r="K46" s="195"/>
      <c r="L46" s="14"/>
      <c r="M46" s="14"/>
      <c r="Z46" s="14"/>
      <c r="AA46" s="14"/>
      <c r="AB46" s="14"/>
      <c r="AC46" s="14"/>
      <c r="AD46" s="14"/>
    </row>
    <row r="47" spans="2:30" ht="17.25" customHeight="1" thickBot="1">
      <c r="B47" s="14"/>
      <c r="C47" s="14"/>
      <c r="D47" s="14"/>
      <c r="E47" s="14"/>
      <c r="F47" s="21"/>
      <c r="G47" s="22">
        <v>10</v>
      </c>
      <c r="H47" s="194" t="s">
        <v>66</v>
      </c>
      <c r="I47" s="167"/>
      <c r="J47" s="167"/>
      <c r="K47" s="195"/>
      <c r="L47" s="14"/>
      <c r="M47" s="14"/>
      <c r="Z47" s="14"/>
      <c r="AA47" s="14"/>
      <c r="AB47" s="14"/>
      <c r="AC47" s="14"/>
      <c r="AD47" s="14"/>
    </row>
    <row r="48" spans="2:30" ht="17.25" thickBot="1">
      <c r="B48" s="14"/>
      <c r="C48" s="14"/>
      <c r="D48" s="14"/>
      <c r="E48" s="14"/>
      <c r="F48" s="21"/>
      <c r="G48" s="22">
        <v>20</v>
      </c>
      <c r="H48" s="194" t="s">
        <v>67</v>
      </c>
      <c r="I48" s="167"/>
      <c r="J48" s="167"/>
      <c r="K48" s="195"/>
      <c r="L48" s="14"/>
      <c r="M48" s="14"/>
      <c r="Z48" s="14"/>
      <c r="AA48" s="14"/>
      <c r="AB48" s="14"/>
      <c r="AC48" s="14"/>
      <c r="AD48" s="14"/>
    </row>
    <row r="49" spans="1:30" ht="17.25" customHeight="1" thickBot="1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Z49" s="14"/>
      <c r="AA49" s="14"/>
      <c r="AB49" s="14"/>
      <c r="AC49" s="14"/>
      <c r="AD49" s="14"/>
    </row>
    <row r="50" spans="1:30" ht="17.25" customHeight="1" thickBot="1">
      <c r="B50" s="14"/>
      <c r="C50" s="13"/>
      <c r="D50" s="13"/>
      <c r="E50" s="13"/>
      <c r="F50" s="14"/>
      <c r="G50" s="13"/>
      <c r="H50" s="13"/>
      <c r="I50" s="13"/>
      <c r="J50" s="13"/>
      <c r="K50" s="14"/>
      <c r="L50" s="14"/>
      <c r="M50" s="14"/>
      <c r="Z50" s="14"/>
      <c r="AA50" s="14"/>
      <c r="AB50" s="14"/>
      <c r="AC50" s="14"/>
      <c r="AD50" s="14"/>
    </row>
    <row r="51" spans="1:30" ht="17.25" thickBot="1">
      <c r="A51" s="14"/>
      <c r="B51" s="18"/>
      <c r="C51" s="15" t="s">
        <v>23</v>
      </c>
      <c r="D51" s="16"/>
      <c r="E51" s="17"/>
      <c r="F51" s="18"/>
      <c r="G51" s="15" t="s">
        <v>31</v>
      </c>
      <c r="H51" s="16"/>
      <c r="I51" s="16"/>
      <c r="J51" s="17"/>
      <c r="K51" s="14"/>
      <c r="L51" s="14"/>
      <c r="M51" s="14"/>
      <c r="Z51" s="14"/>
      <c r="AA51" s="14"/>
      <c r="AB51" s="14"/>
      <c r="AC51" s="14"/>
      <c r="AD51" s="14"/>
    </row>
    <row r="52" spans="1:30" ht="17.25" thickBot="1">
      <c r="A52" s="14"/>
      <c r="B52" s="21"/>
      <c r="C52" s="19" t="s">
        <v>24</v>
      </c>
      <c r="D52" s="8"/>
      <c r="E52" s="20"/>
      <c r="F52" s="21"/>
      <c r="G52" s="19" t="s">
        <v>32</v>
      </c>
      <c r="H52" s="8"/>
      <c r="I52" s="8"/>
      <c r="J52" s="20"/>
      <c r="K52" s="14"/>
      <c r="L52" s="14"/>
      <c r="M52" s="14"/>
      <c r="Z52" s="14"/>
      <c r="AA52" s="14"/>
      <c r="AB52" s="14"/>
      <c r="AC52" s="14"/>
      <c r="AD52" s="14"/>
    </row>
    <row r="53" spans="1:30" ht="17.25" thickBot="1">
      <c r="A53" s="14"/>
      <c r="B53" s="21"/>
      <c r="C53" s="22">
        <v>0</v>
      </c>
      <c r="D53" s="10" t="s">
        <v>44</v>
      </c>
      <c r="E53" s="11"/>
      <c r="F53" s="21"/>
      <c r="G53" s="22">
        <v>0</v>
      </c>
      <c r="H53" s="194" t="s">
        <v>45</v>
      </c>
      <c r="I53" s="167"/>
      <c r="J53" s="195"/>
      <c r="K53" s="14"/>
      <c r="L53" s="14"/>
      <c r="M53" s="14"/>
      <c r="N53" s="14"/>
      <c r="O53" s="14"/>
      <c r="Z53" s="14"/>
      <c r="AA53" s="14"/>
      <c r="AB53" s="14"/>
      <c r="AC53" s="14"/>
      <c r="AD53" s="14"/>
    </row>
    <row r="54" spans="1:30" ht="17.25" thickBot="1">
      <c r="A54" s="14"/>
      <c r="B54" s="21"/>
      <c r="C54" s="22">
        <v>1</v>
      </c>
      <c r="D54" s="10" t="s">
        <v>48</v>
      </c>
      <c r="E54" s="11"/>
      <c r="F54" s="21"/>
      <c r="G54" s="22">
        <v>1</v>
      </c>
      <c r="H54" s="194" t="s">
        <v>49</v>
      </c>
      <c r="I54" s="167"/>
      <c r="J54" s="195"/>
      <c r="K54" s="14"/>
      <c r="L54" s="14"/>
      <c r="M54" s="14"/>
      <c r="N54" s="14"/>
      <c r="O54" s="14"/>
      <c r="Z54" s="14"/>
      <c r="AA54" s="14"/>
      <c r="AB54" s="14"/>
      <c r="AC54" s="14"/>
      <c r="AD54" s="14"/>
    </row>
    <row r="55" spans="1:30" ht="17.25" thickBot="1">
      <c r="A55" s="14"/>
      <c r="B55" s="21"/>
      <c r="C55" s="22">
        <v>2</v>
      </c>
      <c r="D55" s="10" t="s">
        <v>52</v>
      </c>
      <c r="E55" s="11"/>
      <c r="F55" s="21"/>
      <c r="G55" s="22">
        <v>2</v>
      </c>
      <c r="H55" s="194" t="s">
        <v>53</v>
      </c>
      <c r="I55" s="167"/>
      <c r="J55" s="195"/>
      <c r="K55" s="14"/>
      <c r="L55" s="14"/>
      <c r="M55" s="14"/>
      <c r="N55" s="14"/>
      <c r="O55" s="14"/>
      <c r="Z55" s="14"/>
      <c r="AA55" s="14"/>
      <c r="AB55" s="14"/>
      <c r="AC55" s="14"/>
      <c r="AD55" s="14"/>
    </row>
    <row r="56" spans="1:30" ht="17.25" thickBot="1">
      <c r="A56" s="14"/>
      <c r="B56" s="14"/>
      <c r="C56" s="14"/>
      <c r="D56" s="14"/>
      <c r="E56" s="14"/>
      <c r="F56" s="21"/>
      <c r="G56" s="22">
        <v>10</v>
      </c>
      <c r="H56" s="194" t="s">
        <v>56</v>
      </c>
      <c r="I56" s="167"/>
      <c r="J56" s="195"/>
      <c r="K56" s="14"/>
      <c r="L56" s="14"/>
      <c r="M56" s="14"/>
      <c r="N56" s="14"/>
      <c r="O56" s="14"/>
      <c r="Z56" s="14"/>
      <c r="AA56" s="14"/>
      <c r="AB56" s="14"/>
      <c r="AC56" s="14"/>
      <c r="AD56" s="14"/>
    </row>
    <row r="57" spans="1:30" ht="17.25" thickBot="1">
      <c r="A57" s="14"/>
      <c r="B57" s="14"/>
      <c r="C57" s="14"/>
      <c r="D57" s="14"/>
      <c r="E57" s="14"/>
      <c r="F57" s="21"/>
      <c r="G57" s="22">
        <v>11</v>
      </c>
      <c r="H57" s="194" t="s">
        <v>58</v>
      </c>
      <c r="I57" s="167"/>
      <c r="J57" s="195"/>
      <c r="K57" s="14"/>
      <c r="L57" s="14"/>
      <c r="M57" s="14"/>
      <c r="N57" s="14"/>
      <c r="O57" s="14"/>
      <c r="Z57" s="14"/>
      <c r="AA57" s="14"/>
      <c r="AB57" s="14"/>
      <c r="AC57" s="14"/>
      <c r="AD57" s="14"/>
    </row>
    <row r="58" spans="1:30" ht="17.25" thickBot="1">
      <c r="A58" s="14"/>
      <c r="B58" s="14"/>
      <c r="C58" s="14"/>
      <c r="D58" s="14"/>
      <c r="E58" s="14"/>
      <c r="F58" s="21"/>
      <c r="G58" s="22">
        <v>20</v>
      </c>
      <c r="H58" s="194" t="s">
        <v>60</v>
      </c>
      <c r="I58" s="167"/>
      <c r="J58" s="195"/>
      <c r="K58" s="14"/>
      <c r="L58" s="14"/>
      <c r="M58" s="14"/>
      <c r="N58" s="14"/>
      <c r="O58" s="14"/>
      <c r="Z58" s="14"/>
      <c r="AA58" s="14"/>
      <c r="AB58" s="14"/>
      <c r="AC58" s="14"/>
      <c r="AD58" s="14"/>
    </row>
    <row r="59" spans="1:30" ht="17.25" thickBot="1">
      <c r="A59" s="14"/>
      <c r="B59" s="14"/>
      <c r="C59" s="14"/>
      <c r="D59" s="14"/>
      <c r="E59" s="14"/>
      <c r="F59" s="21"/>
      <c r="G59" s="22">
        <v>21</v>
      </c>
      <c r="H59" s="194" t="s">
        <v>62</v>
      </c>
      <c r="I59" s="167"/>
      <c r="J59" s="195"/>
      <c r="K59" s="14"/>
      <c r="L59" s="14"/>
      <c r="M59" s="14"/>
      <c r="N59" s="14"/>
      <c r="O59" s="14"/>
      <c r="Z59" s="14"/>
      <c r="AA59" s="14"/>
      <c r="AB59" s="14"/>
      <c r="AC59" s="14"/>
      <c r="AD59" s="14"/>
    </row>
    <row r="60" spans="1:30" ht="17.25" thickBot="1">
      <c r="A60" s="14"/>
      <c r="B60" s="14"/>
      <c r="C60" s="14"/>
      <c r="D60" s="14"/>
      <c r="E60" s="14"/>
      <c r="F60" s="21"/>
      <c r="G60" s="22">
        <v>22</v>
      </c>
      <c r="H60" s="194" t="s">
        <v>64</v>
      </c>
      <c r="I60" s="167"/>
      <c r="J60" s="195"/>
      <c r="K60" s="14"/>
      <c r="L60" s="14"/>
      <c r="M60" s="14"/>
      <c r="N60" s="14"/>
      <c r="O60" s="14"/>
      <c r="Z60" s="14"/>
      <c r="AA60" s="14"/>
      <c r="AB60" s="14"/>
      <c r="AC60" s="14"/>
      <c r="AD60" s="14"/>
    </row>
    <row r="61" spans="1:30" ht="17.25" thickBo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Z61" s="14"/>
      <c r="AA61" s="14"/>
      <c r="AB61" s="14"/>
      <c r="AC61" s="14"/>
      <c r="AD61" s="14"/>
    </row>
    <row r="62" spans="1:30" ht="17.25" thickBo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Z62" s="14"/>
      <c r="AA62" s="14"/>
      <c r="AB62" s="14"/>
      <c r="AC62" s="14"/>
      <c r="AD62" s="14"/>
    </row>
    <row r="63" spans="1:30" ht="17.25" thickBo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Z63" s="14"/>
      <c r="AA63" s="14"/>
      <c r="AB63" s="14"/>
      <c r="AC63" s="14"/>
      <c r="AD63" s="14"/>
    </row>
    <row r="64" spans="1:30" ht="17.25" thickBo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Z64" s="14"/>
      <c r="AA64" s="14"/>
      <c r="AB64" s="14"/>
      <c r="AC64" s="14"/>
      <c r="AD64" s="14"/>
    </row>
    <row r="65" spans="1:30" ht="17.25" thickBo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Z65" s="14"/>
      <c r="AA65" s="14"/>
      <c r="AB65" s="14"/>
      <c r="AC65" s="14"/>
      <c r="AD65" s="14"/>
    </row>
    <row r="66" spans="1:30" ht="17.25" thickBo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Z66" s="14"/>
      <c r="AA66" s="14"/>
      <c r="AB66" s="14"/>
      <c r="AC66" s="14"/>
      <c r="AD66" s="14"/>
    </row>
    <row r="67" spans="1:30" ht="17.25" thickBo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Z67" s="14"/>
      <c r="AA67" s="14"/>
      <c r="AB67" s="14"/>
      <c r="AC67" s="14"/>
      <c r="AD67" s="14"/>
    </row>
    <row r="68" spans="1:30" ht="17.25" thickBo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Z68" s="14"/>
      <c r="AA68" s="14"/>
      <c r="AB68" s="14"/>
      <c r="AC68" s="14"/>
      <c r="AD68" s="14"/>
    </row>
    <row r="69" spans="1:30" ht="17.25" thickBo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Z69" s="14"/>
      <c r="AA69" s="14"/>
      <c r="AB69" s="14"/>
      <c r="AC69" s="14"/>
      <c r="AD69" s="14"/>
    </row>
    <row r="70" spans="1:30" ht="17.25" thickBo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Z70" s="14"/>
      <c r="AA70" s="14"/>
      <c r="AB70" s="14"/>
      <c r="AC70" s="14"/>
      <c r="AD70" s="14"/>
    </row>
    <row r="71" spans="1:30" ht="17.25" thickBo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Z71" s="14"/>
      <c r="AA71" s="14"/>
      <c r="AB71" s="14"/>
      <c r="AC71" s="14"/>
      <c r="AD71" s="14"/>
    </row>
    <row r="72" spans="1:30" ht="17.25" thickBo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Z72" s="14"/>
      <c r="AA72" s="14"/>
      <c r="AB72" s="14"/>
      <c r="AC72" s="14"/>
      <c r="AD72" s="14"/>
    </row>
    <row r="73" spans="1:30" ht="17.25" thickBo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Z73" s="14"/>
      <c r="AA73" s="14"/>
      <c r="AB73" s="14"/>
      <c r="AC73" s="14"/>
      <c r="AD73" s="14"/>
    </row>
    <row r="74" spans="1:30" ht="17.25" thickBo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Z74" s="14"/>
      <c r="AA74" s="14"/>
      <c r="AB74" s="14"/>
      <c r="AC74" s="14"/>
      <c r="AD74" s="14"/>
    </row>
    <row r="75" spans="1:30" ht="17.2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Z75" s="14"/>
      <c r="AA75" s="14"/>
      <c r="AB75" s="14"/>
      <c r="AC75" s="14"/>
      <c r="AD75" s="14"/>
    </row>
    <row r="76" spans="1:30" ht="17.25" thickBo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Z76" s="14"/>
      <c r="AA76" s="14"/>
      <c r="AB76" s="14"/>
      <c r="AC76" s="14"/>
      <c r="AD76" s="14"/>
    </row>
    <row r="77" spans="1:30" ht="17.25" thickBo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Z77" s="14"/>
      <c r="AA77" s="14"/>
      <c r="AB77" s="14"/>
      <c r="AC77" s="14"/>
      <c r="AD77" s="14"/>
    </row>
    <row r="78" spans="1:30" ht="17.25" thickBo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Z78" s="14"/>
      <c r="AA78" s="14"/>
      <c r="AB78" s="14"/>
      <c r="AC78" s="14"/>
      <c r="AD78" s="14"/>
    </row>
    <row r="79" spans="1:30" ht="17.25" thickBo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7.25" thickBo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7.25" thickBo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7.25" thickBo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7.25" thickBo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7.25" thickBo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7.25" thickBo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7.25" thickBo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7.25" thickBo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7.25" thickBo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7.25" thickBo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7.25" thickBo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7.25" thickBo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</row>
    <row r="92" spans="1:30" ht="17.25" thickBo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</row>
    <row r="93" spans="1:30" ht="17.25" thickBo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</row>
    <row r="94" spans="1:30" ht="17.25" thickBo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</row>
    <row r="95" spans="1:30" ht="17.25" thickBo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</row>
    <row r="96" spans="1:30" ht="17.25" thickBo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</row>
    <row r="97" spans="1:30" ht="17.25" thickBo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</row>
    <row r="98" spans="1:30" ht="17.25" thickBo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</row>
    <row r="99" spans="1:30" ht="17.25" thickBo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</row>
    <row r="100" spans="1:30" ht="17.25" thickBo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</row>
    <row r="101" spans="1:30" ht="17.25" thickBo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</row>
    <row r="102" spans="1:30" ht="17.25" thickBo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</row>
    <row r="103" spans="1:30" ht="17.25" thickBo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</row>
    <row r="104" spans="1:30" ht="17.25" thickBo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</row>
    <row r="105" spans="1:30" ht="17.25" thickBo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</row>
    <row r="106" spans="1:30" ht="17.25" thickBo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</row>
    <row r="107" spans="1:30" ht="17.25" thickBo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</row>
    <row r="108" spans="1:30" ht="17.25" thickBo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</row>
    <row r="109" spans="1:30" ht="17.25" thickBo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</row>
    <row r="110" spans="1:30" ht="17.25" thickBo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</row>
    <row r="111" spans="1:30" ht="17.25" thickBo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</row>
    <row r="112" spans="1:30" ht="17.25" thickBo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</row>
    <row r="113" spans="1:30" ht="17.25" thickBo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</row>
    <row r="114" spans="1:30" ht="17.25" thickBo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</row>
    <row r="115" spans="1:30" ht="17.25" thickBo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</row>
    <row r="116" spans="1:30" ht="17.25" thickBo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</row>
    <row r="117" spans="1:30" ht="17.25" thickBo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</row>
    <row r="118" spans="1:30" ht="17.25" thickBo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</row>
    <row r="119" spans="1:30" ht="17.25" thickBo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 spans="1:30" ht="17.25" thickBo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</row>
    <row r="121" spans="1:30" ht="17.25" thickBo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</row>
    <row r="122" spans="1:30" ht="17.25" thickBo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</row>
    <row r="123" spans="1:30" ht="17.25" thickBo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</row>
    <row r="124" spans="1:30" ht="17.25" thickBo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</row>
    <row r="125" spans="1:30" ht="17.25" thickBo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</row>
    <row r="126" spans="1:30" ht="17.25" thickBo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</row>
    <row r="127" spans="1:30" ht="17.25" thickBo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</row>
    <row r="128" spans="1:30" ht="17.25" thickBo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</row>
    <row r="129" spans="1:30" ht="17.25" thickBo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</row>
    <row r="130" spans="1:30" ht="17.25" thickBo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</row>
    <row r="131" spans="1:30" ht="17.25" thickBo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</row>
    <row r="132" spans="1:30" ht="17.25" thickBo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</row>
    <row r="133" spans="1:30" ht="17.25" thickBo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</row>
    <row r="134" spans="1:30" ht="17.25" thickBo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</row>
    <row r="135" spans="1:30" ht="17.25" thickBo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</row>
    <row r="136" spans="1:30" ht="17.25" thickBo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</row>
    <row r="137" spans="1:30" ht="17.25" thickBo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</row>
    <row r="138" spans="1:30" ht="17.25" thickBo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</row>
    <row r="139" spans="1:30" ht="17.25" thickBo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</row>
    <row r="140" spans="1:30" ht="17.25" thickBo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</row>
    <row r="141" spans="1:30" ht="17.25" thickBo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</row>
    <row r="142" spans="1:30" ht="17.25" thickBo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</row>
    <row r="143" spans="1:30" ht="17.25" thickBo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</row>
    <row r="144" spans="1:30" ht="17.25" thickBo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</row>
    <row r="145" spans="1:30" ht="17.25" thickBo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</row>
    <row r="146" spans="1:30" ht="17.25" thickBo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</row>
    <row r="147" spans="1:30" ht="17.25" thickBo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</row>
    <row r="148" spans="1:30" ht="17.25" thickBo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</row>
    <row r="149" spans="1:30" ht="17.25" thickBo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</row>
    <row r="150" spans="1:30" ht="17.25" thickBo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</row>
    <row r="151" spans="1:30" ht="17.25" thickBo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 spans="1:30" ht="17.25" thickBo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</row>
    <row r="153" spans="1:30" ht="17.25" thickBo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</row>
    <row r="154" spans="1:30" ht="17.25" thickBo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</row>
    <row r="155" spans="1:30" ht="17.25" thickBo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 spans="1:30" ht="17.25" thickBo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</row>
    <row r="157" spans="1:30" ht="17.25" thickBo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</row>
    <row r="158" spans="1:30" ht="17.25" thickBo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</row>
    <row r="159" spans="1:30" ht="17.25" thickBo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 spans="1:30" ht="17.25" thickBo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</row>
    <row r="161" spans="1:30" ht="17.25" thickBo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</row>
    <row r="162" spans="1:30" ht="17.25" thickBo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</row>
    <row r="163" spans="1:30" ht="17.25" thickBo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</row>
    <row r="164" spans="1:30" ht="17.25" thickBo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</row>
    <row r="165" spans="1:30" ht="17.25" thickBo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</row>
    <row r="166" spans="1:30" ht="17.25" thickBo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</row>
    <row r="167" spans="1:30" ht="17.25" thickBo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</row>
    <row r="168" spans="1:30" ht="17.25" thickBo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</row>
    <row r="169" spans="1:30" ht="17.25" thickBo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</row>
    <row r="170" spans="1:30" ht="17.25" thickBo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</row>
    <row r="171" spans="1:30" ht="17.25" thickBo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</row>
    <row r="172" spans="1:30" ht="17.25" thickBo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</row>
    <row r="173" spans="1:30" ht="17.25" thickBo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</row>
    <row r="174" spans="1:30" ht="17.25" thickBo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</row>
    <row r="175" spans="1:30" ht="17.25" thickBo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</row>
    <row r="176" spans="1:30" ht="17.25" thickBo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</row>
    <row r="177" spans="1:30" ht="17.25" thickBo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</row>
    <row r="178" spans="1:30" ht="17.25" thickBo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</row>
    <row r="179" spans="1:30" ht="17.25" thickBo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</row>
    <row r="180" spans="1:30" ht="17.25" thickBo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</row>
    <row r="181" spans="1:30" ht="17.25" thickBo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</row>
    <row r="182" spans="1:30" ht="17.25" thickBo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</row>
    <row r="183" spans="1:30" ht="17.25" thickBo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</row>
    <row r="184" spans="1:30" ht="17.25" thickBo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</row>
    <row r="185" spans="1:30" ht="17.25" thickBo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</row>
    <row r="186" spans="1:30" ht="17.25" thickBo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</row>
    <row r="187" spans="1:30" ht="17.25" thickBo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</row>
    <row r="188" spans="1:30" ht="17.25" thickBo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</row>
    <row r="189" spans="1:30" ht="17.25" thickBo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</row>
    <row r="190" spans="1:30" ht="17.25" thickBo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</row>
    <row r="191" spans="1:30" ht="17.25" thickBo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</row>
    <row r="192" spans="1:30" ht="17.25" thickBo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</row>
    <row r="193" spans="1:30" ht="17.25" thickBo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</row>
    <row r="194" spans="1:30" ht="17.25" thickBo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</row>
    <row r="195" spans="1:30" ht="17.25" thickBo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</row>
    <row r="196" spans="1:30" ht="17.25" thickBo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</row>
    <row r="197" spans="1:30" ht="17.25" thickBo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</row>
    <row r="198" spans="1:30" ht="17.25" thickBo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</row>
    <row r="199" spans="1:30" ht="17.25" thickBo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</row>
    <row r="200" spans="1:30" ht="17.25" thickBo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</row>
    <row r="201" spans="1:30" ht="17.25" thickBo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</row>
    <row r="202" spans="1:30" ht="17.25" thickBo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</row>
    <row r="203" spans="1:30" ht="17.25" thickBo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</row>
    <row r="204" spans="1:30" ht="17.25" thickBo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</row>
    <row r="205" spans="1:30" ht="17.25" thickBo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</row>
    <row r="206" spans="1:30" ht="17.25" thickBo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</row>
    <row r="207" spans="1:30" ht="17.25" thickBo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</row>
    <row r="208" spans="1:30" ht="17.25" thickBo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</row>
    <row r="209" spans="1:30" ht="17.25" thickBo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</row>
    <row r="210" spans="1:30" ht="17.25" thickBo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</row>
    <row r="211" spans="1:30" ht="17.25" thickBo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</row>
    <row r="212" spans="1:30" ht="17.25" thickBo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</row>
    <row r="213" spans="1:30" ht="17.25" thickBo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</row>
    <row r="214" spans="1:30" ht="17.25" thickBo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</row>
    <row r="215" spans="1:30" ht="17.25" thickBo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</row>
    <row r="216" spans="1:30" ht="17.25" thickBo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</row>
    <row r="217" spans="1:30" ht="17.25" thickBo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</row>
    <row r="218" spans="1:30" ht="17.25" thickBo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</row>
    <row r="219" spans="1:30" ht="17.25" thickBo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</row>
    <row r="220" spans="1:30" ht="17.25" thickBo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</row>
    <row r="221" spans="1:30" ht="17.25" thickBo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</row>
    <row r="222" spans="1:30" ht="17.25" thickBo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</row>
    <row r="223" spans="1:30" ht="17.25" thickBo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</row>
    <row r="224" spans="1:30" ht="17.25" thickBo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</row>
    <row r="225" spans="1:30" ht="17.25" thickBo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</row>
    <row r="226" spans="1:30" ht="17.25" thickBo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</row>
    <row r="227" spans="1:30" ht="17.25" thickBo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</row>
    <row r="228" spans="1:30" ht="17.25" thickBo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</row>
    <row r="229" spans="1:30" ht="17.25" thickBo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</row>
    <row r="230" spans="1:30" ht="17.25" thickBo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</row>
    <row r="231" spans="1:30" ht="17.25" thickBo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</row>
    <row r="232" spans="1:30" ht="17.25" thickBo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</row>
    <row r="233" spans="1:30" ht="17.25" thickBo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</row>
    <row r="234" spans="1:30" ht="17.25" thickBo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</row>
    <row r="235" spans="1:30" ht="17.25" thickBo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</row>
    <row r="236" spans="1:30" ht="17.25" thickBo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</row>
    <row r="237" spans="1:30" ht="17.25" thickBo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</row>
    <row r="238" spans="1:30" ht="17.25" thickBo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</row>
    <row r="239" spans="1:30" ht="17.25" thickBo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</row>
    <row r="240" spans="1:30" ht="17.25" thickBo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</row>
    <row r="241" spans="1:30" ht="17.25" thickBo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</row>
    <row r="242" spans="1:30" ht="17.25" thickBo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</row>
    <row r="243" spans="1:30" ht="17.25" thickBo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</row>
    <row r="244" spans="1:30" ht="17.25" thickBo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</row>
    <row r="245" spans="1:30" ht="17.25" thickBo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</row>
    <row r="246" spans="1:30" ht="17.25" thickBo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</row>
    <row r="247" spans="1:30" ht="17.25" thickBo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</row>
    <row r="248" spans="1:30" ht="17.25" thickBo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</row>
    <row r="249" spans="1:30" ht="17.25" thickBo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</row>
    <row r="250" spans="1:30" ht="17.25" thickBo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</row>
    <row r="251" spans="1:30" ht="17.25" thickBo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</row>
    <row r="252" spans="1:30" ht="17.25" thickBo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</row>
    <row r="253" spans="1:30" ht="17.25" thickBo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</row>
    <row r="254" spans="1:30" ht="17.25" thickBo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</row>
    <row r="255" spans="1:30" ht="17.25" thickBo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</row>
    <row r="256" spans="1:30" ht="17.25" thickBo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</row>
    <row r="257" spans="1:30" ht="17.25" thickBo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</row>
    <row r="258" spans="1:30" ht="17.25" thickBo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</row>
    <row r="259" spans="1:30" ht="17.25" thickBo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</row>
    <row r="260" spans="1:30" ht="17.25" thickBo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</row>
    <row r="261" spans="1:30" ht="17.25" thickBo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</row>
    <row r="262" spans="1:30" ht="17.25" thickBo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</row>
    <row r="263" spans="1:30" ht="17.25" thickBo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</row>
    <row r="264" spans="1:30" ht="17.25" thickBo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</row>
    <row r="265" spans="1:30" ht="17.25" thickBo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</row>
    <row r="266" spans="1:30" ht="17.25" thickBo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</row>
    <row r="267" spans="1:30" ht="17.25" thickBo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</row>
    <row r="268" spans="1:30" ht="17.25" thickBo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</row>
    <row r="269" spans="1:30" ht="17.25" thickBo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</row>
    <row r="270" spans="1:30" ht="17.25" thickBo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</row>
    <row r="271" spans="1:30" ht="17.25" thickBo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</row>
    <row r="272" spans="1:30" ht="17.25" thickBo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</row>
    <row r="273" spans="1:30" ht="17.25" thickBo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</row>
    <row r="274" spans="1:30" ht="17.25" thickBo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</row>
    <row r="275" spans="1:30" ht="17.25" thickBo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</row>
    <row r="276" spans="1:30" ht="17.25" thickBo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</row>
    <row r="277" spans="1:30" ht="17.25" thickBo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</row>
    <row r="278" spans="1:30" ht="17.25" thickBo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</row>
    <row r="279" spans="1:30" ht="17.25" thickBo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</row>
    <row r="280" spans="1:30" ht="17.25" thickBo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</row>
    <row r="281" spans="1:30" ht="17.25" thickBo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</row>
    <row r="282" spans="1:30" ht="17.25" thickBo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</row>
    <row r="283" spans="1:30" ht="17.25" thickBo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</row>
    <row r="284" spans="1:30" ht="17.25" thickBo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</row>
    <row r="285" spans="1:30" ht="17.25" thickBo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</row>
    <row r="286" spans="1:30" ht="17.25" thickBo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</row>
    <row r="287" spans="1:30" ht="17.25" thickBo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</row>
    <row r="288" spans="1:30" ht="17.25" thickBo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</row>
    <row r="289" spans="1:30" ht="17.25" thickBo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</row>
    <row r="290" spans="1:30" ht="17.25" thickBo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</row>
    <row r="291" spans="1:30" ht="17.25" thickBo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</row>
    <row r="292" spans="1:30" ht="17.25" thickBo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</row>
    <row r="293" spans="1:30" ht="17.25" thickBo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</row>
    <row r="294" spans="1:30" ht="17.25" thickBo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</row>
    <row r="295" spans="1:30" ht="17.25" thickBo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</row>
    <row r="296" spans="1:30" ht="17.25" thickBo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</row>
    <row r="297" spans="1:30" ht="17.25" thickBo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</row>
    <row r="298" spans="1:30" ht="17.25" thickBo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</row>
    <row r="299" spans="1:30" ht="17.25" thickBo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</row>
    <row r="300" spans="1:30" ht="17.25" thickBo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</row>
    <row r="301" spans="1:30" ht="17.25" thickBo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</row>
    <row r="302" spans="1:30" ht="17.25" thickBo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</row>
    <row r="303" spans="1:30" ht="17.25" thickBo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</row>
    <row r="304" spans="1:30" ht="17.25" thickBo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</row>
    <row r="305" spans="1:30" ht="17.25" thickBo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</row>
    <row r="306" spans="1:30" ht="17.25" thickBo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</row>
    <row r="307" spans="1:30" ht="17.25" thickBo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</row>
    <row r="308" spans="1:30" ht="17.25" thickBo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</row>
    <row r="309" spans="1:30" ht="17.25" thickBo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</row>
    <row r="310" spans="1:30" ht="17.25" thickBo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</row>
    <row r="311" spans="1:30" ht="17.25" thickBo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</row>
    <row r="312" spans="1:30" ht="17.25" thickBo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</row>
    <row r="313" spans="1:30" ht="17.25" thickBo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</row>
    <row r="314" spans="1:30" ht="17.25" thickBo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</row>
    <row r="315" spans="1:30" ht="17.25" thickBo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</row>
    <row r="316" spans="1:30" ht="17.25" thickBo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</row>
    <row r="317" spans="1:30" ht="17.25" thickBo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</row>
    <row r="318" spans="1:30" ht="17.25" thickBo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</row>
    <row r="319" spans="1:30" ht="17.25" thickBo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</row>
    <row r="320" spans="1:30" ht="17.25" thickBo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</row>
    <row r="321" spans="1:30" ht="17.25" thickBo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</row>
    <row r="322" spans="1:30" ht="17.25" thickBo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</row>
    <row r="323" spans="1:30" ht="17.25" thickBo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</row>
    <row r="324" spans="1:30" ht="17.25" thickBo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</row>
    <row r="325" spans="1:30" ht="17.25" thickBo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</row>
    <row r="326" spans="1:30" ht="17.25" thickBo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</row>
    <row r="327" spans="1:30" ht="17.25" thickBo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</row>
    <row r="328" spans="1:30" ht="17.25" thickBo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</row>
    <row r="329" spans="1:30" ht="17.25" thickBo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</row>
    <row r="330" spans="1:30" ht="17.25" thickBo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</row>
    <row r="331" spans="1:30" ht="17.25" thickBo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</row>
    <row r="332" spans="1:30" ht="17.25" thickBo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</row>
    <row r="333" spans="1:30" ht="17.25" thickBo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</row>
    <row r="334" spans="1:30" ht="17.25" thickBo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</row>
    <row r="335" spans="1:30" ht="17.25" thickBo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</row>
    <row r="336" spans="1:30" ht="17.25" thickBo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</row>
    <row r="337" spans="1:30" ht="17.25" thickBo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</row>
    <row r="338" spans="1:30" ht="17.25" thickBo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</row>
    <row r="339" spans="1:30" ht="17.25" thickBo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</row>
    <row r="340" spans="1:30" ht="17.25" thickBo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</row>
    <row r="341" spans="1:30" ht="17.25" thickBo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</row>
    <row r="342" spans="1:30" ht="17.25" thickBo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</row>
    <row r="343" spans="1:30" ht="17.25" thickBo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</row>
    <row r="344" spans="1:30" ht="17.25" thickBo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</row>
    <row r="345" spans="1:30" ht="17.25" thickBo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</row>
    <row r="346" spans="1:30" ht="17.25" thickBo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</row>
    <row r="347" spans="1:30" ht="17.25" thickBo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</row>
    <row r="348" spans="1:30" ht="17.25" thickBo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</row>
    <row r="349" spans="1:30" ht="17.25" thickBo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</row>
    <row r="350" spans="1:30" ht="17.25" thickBo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</row>
    <row r="351" spans="1:30" ht="17.25" thickBo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</row>
    <row r="352" spans="1:30" ht="17.25" thickBo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</row>
    <row r="353" spans="1:30" ht="17.25" thickBo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</row>
    <row r="354" spans="1:30" ht="17.25" thickBo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</row>
    <row r="355" spans="1:30" ht="17.25" thickBo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</row>
    <row r="356" spans="1:30" ht="17.25" thickBo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</row>
    <row r="357" spans="1:30" ht="17.25" thickBo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</row>
    <row r="358" spans="1:30" ht="17.25" thickBo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</row>
    <row r="359" spans="1:30" ht="17.25" thickBo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</row>
    <row r="360" spans="1:30" ht="17.25" thickBo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</row>
    <row r="361" spans="1:30" ht="17.25" thickBo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</row>
    <row r="362" spans="1:30" ht="17.25" thickBo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</row>
    <row r="363" spans="1:30" ht="17.25" thickBo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</row>
    <row r="364" spans="1:30" ht="17.25" thickBo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</row>
    <row r="365" spans="1:30" ht="17.25" thickBo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</row>
    <row r="366" spans="1:30" ht="17.25" thickBo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</row>
    <row r="367" spans="1:30" ht="17.25" thickBo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</row>
    <row r="368" spans="1:30" ht="17.25" thickBo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</row>
    <row r="369" spans="1:30" ht="17.25" thickBo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</row>
    <row r="370" spans="1:30" ht="17.25" thickBo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</row>
    <row r="371" spans="1:30" ht="17.25" thickBo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</row>
    <row r="372" spans="1:30" ht="17.25" thickBo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</row>
    <row r="373" spans="1:30" ht="17.25" thickBo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</row>
    <row r="374" spans="1:30" ht="17.25" thickBo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</row>
    <row r="375" spans="1:30" ht="17.25" thickBo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</row>
    <row r="376" spans="1:30" ht="17.25" thickBo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</row>
    <row r="377" spans="1:30" ht="17.25" thickBo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</row>
    <row r="378" spans="1:30" ht="17.25" thickBo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</row>
    <row r="379" spans="1:30" ht="17.25" thickBo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</row>
    <row r="380" spans="1:30" ht="17.25" thickBo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</row>
    <row r="381" spans="1:30" ht="17.25" thickBo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</row>
    <row r="382" spans="1:30" ht="17.25" thickBo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</row>
    <row r="383" spans="1:30" ht="17.25" thickBo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</row>
    <row r="384" spans="1:30" ht="17.25" thickBo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</row>
    <row r="385" spans="1:30" ht="17.25" thickBo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</row>
    <row r="386" spans="1:30" ht="17.25" thickBo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</row>
    <row r="387" spans="1:30" ht="17.25" thickBo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</row>
    <row r="388" spans="1:30" ht="17.25" thickBo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</row>
    <row r="389" spans="1:30" ht="17.25" thickBo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</row>
    <row r="390" spans="1:30" ht="17.25" thickBo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</row>
    <row r="391" spans="1:30" ht="17.25" thickBo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</row>
    <row r="392" spans="1:30" ht="17.25" thickBo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</row>
    <row r="393" spans="1:30" ht="17.25" thickBo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</row>
    <row r="394" spans="1:30" ht="17.25" thickBo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</row>
    <row r="395" spans="1:30" ht="17.25" thickBo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</row>
    <row r="396" spans="1:30" ht="17.25" thickBo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</row>
    <row r="397" spans="1:30" ht="17.25" thickBo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</row>
    <row r="398" spans="1:30" ht="17.25" thickBo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</row>
    <row r="399" spans="1:30" ht="17.25" thickBo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</row>
    <row r="400" spans="1:30" ht="17.25" thickBo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</row>
    <row r="401" spans="1:30" ht="17.25" thickBo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</row>
    <row r="402" spans="1:30" ht="17.25" thickBo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</row>
    <row r="403" spans="1:30" ht="17.25" thickBo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</row>
    <row r="404" spans="1:30" ht="17.25" thickBo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</row>
    <row r="405" spans="1:30" ht="17.25" thickBo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</row>
    <row r="406" spans="1:30" ht="17.25" thickBo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</row>
    <row r="407" spans="1:30" ht="17.25" thickBo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</row>
    <row r="408" spans="1:30" ht="17.25" thickBo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</row>
    <row r="409" spans="1:30" ht="17.25" thickBo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</row>
    <row r="410" spans="1:30" ht="17.25" thickBo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</row>
    <row r="411" spans="1:30" ht="17.25" thickBo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</row>
    <row r="412" spans="1:30" ht="17.25" thickBo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</row>
    <row r="413" spans="1:30" ht="17.25" thickBo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</row>
    <row r="414" spans="1:30" ht="17.25" thickBo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</row>
    <row r="415" spans="1:30" ht="17.25" thickBo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</row>
    <row r="416" spans="1:30" ht="17.25" thickBo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</row>
    <row r="417" spans="1:30" ht="17.25" thickBo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</row>
    <row r="418" spans="1:30" ht="17.25" thickBo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</row>
    <row r="419" spans="1:30" ht="17.25" thickBo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</row>
    <row r="420" spans="1:30" ht="17.25" thickBo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</row>
    <row r="421" spans="1:30" ht="17.25" thickBo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</row>
    <row r="422" spans="1:30" ht="17.25" thickBo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</row>
    <row r="423" spans="1:30" ht="17.25" thickBo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</row>
    <row r="424" spans="1:30" ht="17.25" thickBo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</row>
    <row r="425" spans="1:30" ht="17.25" thickBo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</row>
    <row r="426" spans="1:30" ht="17.25" thickBo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</row>
    <row r="427" spans="1:30" ht="17.25" thickBo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</row>
    <row r="428" spans="1:30" ht="17.25" thickBo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</row>
    <row r="429" spans="1:30" ht="17.25" thickBo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</row>
    <row r="430" spans="1:30" ht="17.25" thickBo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</row>
    <row r="431" spans="1:30" ht="17.25" thickBo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</row>
    <row r="432" spans="1:30" ht="17.25" thickBo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</row>
    <row r="433" spans="1:30" ht="17.25" thickBo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</row>
    <row r="434" spans="1:30" ht="17.25" thickBo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</row>
    <row r="435" spans="1:30" ht="17.25" thickBo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</row>
    <row r="436" spans="1:30" ht="17.25" thickBo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</row>
    <row r="437" spans="1:30" ht="17.25" thickBo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</row>
    <row r="438" spans="1:30" ht="17.25" thickBo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</row>
    <row r="439" spans="1:30" ht="17.25" thickBo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</row>
    <row r="440" spans="1:30" ht="17.25" thickBo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</row>
    <row r="441" spans="1:30" ht="17.25" thickBo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</row>
    <row r="442" spans="1:30" ht="17.25" thickBo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</row>
    <row r="443" spans="1:30" ht="17.25" thickBo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</row>
    <row r="444" spans="1:30" ht="17.25" thickBo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</row>
    <row r="445" spans="1:30" ht="17.25" thickBo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</row>
    <row r="446" spans="1:30" ht="17.25" thickBo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</row>
    <row r="447" spans="1:30" ht="17.25" thickBo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</row>
    <row r="448" spans="1:30" ht="17.25" thickBo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</row>
    <row r="449" spans="1:30" ht="17.25" thickBo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</row>
    <row r="450" spans="1:30" ht="17.25" thickBo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</row>
    <row r="451" spans="1:30" ht="17.25" thickBo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</row>
    <row r="452" spans="1:30" ht="17.25" thickBo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</row>
    <row r="453" spans="1:30" ht="17.25" thickBo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</row>
    <row r="454" spans="1:30" ht="17.25" thickBo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</row>
    <row r="455" spans="1:30" ht="17.25" thickBo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</row>
    <row r="456" spans="1:30" ht="17.25" thickBo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</row>
    <row r="457" spans="1:30" ht="17.25" thickBo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</row>
    <row r="458" spans="1:30" ht="17.25" thickBo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</row>
    <row r="459" spans="1:30" ht="17.25" thickBo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</row>
    <row r="460" spans="1:30" ht="17.25" thickBo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</row>
    <row r="461" spans="1:30" ht="17.25" thickBo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</row>
    <row r="462" spans="1:30" ht="17.25" thickBo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</row>
    <row r="463" spans="1:30" ht="17.25" thickBo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</row>
    <row r="464" spans="1:30" ht="17.25" thickBo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</row>
    <row r="465" spans="1:30" ht="17.25" thickBo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</row>
    <row r="466" spans="1:30" ht="17.25" thickBo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</row>
    <row r="467" spans="1:30" ht="17.25" thickBo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</row>
    <row r="468" spans="1:30" ht="17.25" thickBo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</row>
    <row r="469" spans="1:30" ht="17.25" thickBo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</row>
    <row r="470" spans="1:30" ht="17.25" thickBo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</row>
    <row r="471" spans="1:30" ht="17.25" thickBo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</row>
    <row r="472" spans="1:30" ht="17.25" thickBo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</row>
    <row r="473" spans="1:30" ht="17.25" thickBo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</row>
    <row r="474" spans="1:30" ht="17.25" thickBo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</row>
    <row r="475" spans="1:30" ht="17.25" thickBo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</row>
    <row r="476" spans="1:30" ht="17.25" thickBo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</row>
    <row r="477" spans="1:30" ht="17.25" thickBo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</row>
    <row r="478" spans="1:30" ht="17.25" thickBo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</row>
    <row r="479" spans="1:30" ht="17.25" thickBo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</row>
    <row r="480" spans="1:30" ht="17.25" thickBo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</row>
    <row r="481" spans="1:30" ht="17.25" thickBo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</row>
    <row r="482" spans="1:30" ht="17.25" thickBo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</row>
    <row r="483" spans="1:30" ht="17.25" thickBo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</row>
    <row r="484" spans="1:30" ht="17.25" thickBo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</row>
    <row r="485" spans="1:30" ht="17.25" thickBo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</row>
    <row r="486" spans="1:30" ht="17.25" thickBo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</row>
    <row r="487" spans="1:30" ht="17.25" thickBo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</row>
    <row r="488" spans="1:30" ht="17.25" thickBo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</row>
    <row r="489" spans="1:30" ht="17.25" thickBo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</row>
    <row r="490" spans="1:30" ht="17.25" thickBo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</row>
    <row r="491" spans="1:30" ht="17.25" thickBo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</row>
    <row r="492" spans="1:30" ht="17.25" thickBo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</row>
    <row r="493" spans="1:30" ht="17.25" thickBo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</row>
    <row r="494" spans="1:30" ht="17.25" thickBo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</row>
    <row r="495" spans="1:30" ht="17.25" thickBo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</row>
    <row r="496" spans="1:30" ht="17.25" thickBo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</row>
    <row r="497" spans="1:30" ht="17.25" thickBo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</row>
    <row r="498" spans="1:30" ht="17.25" thickBo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</row>
    <row r="499" spans="1:30" ht="17.25" thickBo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</row>
    <row r="500" spans="1:30" ht="17.25" thickBo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</row>
    <row r="501" spans="1:30" ht="17.25" thickBo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</row>
    <row r="502" spans="1:30" ht="17.25" thickBo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</row>
    <row r="503" spans="1:30" ht="17.25" thickBo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</row>
    <row r="504" spans="1:30" ht="17.25" thickBo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</row>
    <row r="505" spans="1:30" ht="17.25" thickBo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</row>
    <row r="506" spans="1:30" ht="17.25" thickBo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</row>
    <row r="507" spans="1:30" ht="17.25" thickBo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</row>
    <row r="508" spans="1:30" ht="17.25" thickBo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</row>
    <row r="509" spans="1:30" ht="17.25" thickBo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</row>
    <row r="510" spans="1:30" ht="17.25" thickBo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</row>
    <row r="511" spans="1:30" ht="17.25" thickBo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</row>
    <row r="512" spans="1:30" ht="17.25" thickBo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</row>
    <row r="513" spans="1:30" ht="17.25" thickBo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</row>
    <row r="514" spans="1:30" ht="17.25" thickBo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</row>
    <row r="515" spans="1:30" ht="17.25" thickBo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</row>
    <row r="516" spans="1:30" ht="17.25" thickBo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</row>
    <row r="517" spans="1:30" ht="17.25" thickBo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</row>
    <row r="518" spans="1:30" ht="17.25" thickBo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</row>
    <row r="519" spans="1:30" ht="17.25" thickBo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</row>
    <row r="520" spans="1:30" ht="17.25" thickBo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</row>
    <row r="521" spans="1:30" ht="17.25" thickBo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</row>
    <row r="522" spans="1:30" ht="17.25" thickBo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</row>
    <row r="523" spans="1:30" ht="17.25" thickBo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</row>
    <row r="524" spans="1:30" ht="17.25" thickBo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</row>
    <row r="525" spans="1:30" ht="17.25" thickBo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</row>
    <row r="526" spans="1:30" ht="17.25" thickBo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</row>
    <row r="527" spans="1:30" ht="17.25" thickBo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</row>
    <row r="528" spans="1:30" ht="17.25" thickBo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</row>
    <row r="529" spans="1:30" ht="17.25" thickBo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</row>
    <row r="530" spans="1:30" ht="17.25" thickBo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</row>
    <row r="531" spans="1:30" ht="17.25" thickBo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</row>
    <row r="532" spans="1:30" ht="17.25" thickBo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</row>
    <row r="533" spans="1:30" ht="17.25" thickBo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</row>
    <row r="534" spans="1:30" ht="17.25" thickBo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</row>
    <row r="535" spans="1:30" ht="17.25" thickBo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</row>
    <row r="536" spans="1:30" ht="17.25" thickBo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</row>
    <row r="537" spans="1:30" ht="17.25" thickBo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</row>
    <row r="538" spans="1:30" ht="17.25" thickBo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</row>
    <row r="539" spans="1:30" ht="17.25" thickBo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</row>
    <row r="540" spans="1:30" ht="17.25" thickBo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</row>
    <row r="541" spans="1:30" ht="17.25" thickBo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</row>
    <row r="542" spans="1:30" ht="17.25" thickBo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</row>
    <row r="543" spans="1:30" ht="17.25" thickBo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</row>
    <row r="544" spans="1:30" ht="17.25" thickBo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</row>
    <row r="545" spans="1:30" ht="17.25" thickBo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</row>
    <row r="546" spans="1:30" ht="17.25" thickBo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</row>
    <row r="547" spans="1:30" ht="17.25" thickBo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</row>
    <row r="548" spans="1:30" ht="17.25" thickBo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</row>
    <row r="549" spans="1:30" ht="17.25" thickBo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</row>
    <row r="550" spans="1:30" ht="17.25" thickBo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</row>
    <row r="551" spans="1:30" ht="17.25" thickBo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</row>
    <row r="552" spans="1:30" ht="17.25" thickBo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</row>
    <row r="553" spans="1:30" ht="17.25" thickBo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</row>
    <row r="554" spans="1:30" ht="17.25" thickBo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</row>
    <row r="555" spans="1:30" ht="17.25" thickBo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</row>
    <row r="556" spans="1:30" ht="17.25" thickBo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</row>
    <row r="557" spans="1:30" ht="17.25" thickBo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</row>
    <row r="558" spans="1:30" ht="17.25" thickBo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</row>
    <row r="559" spans="1:30" ht="17.25" thickBo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</row>
    <row r="560" spans="1:30" ht="17.25" thickBo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</row>
    <row r="561" spans="1:30" ht="17.25" thickBo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</row>
    <row r="562" spans="1:30" ht="17.25" thickBo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</row>
    <row r="563" spans="1:30" ht="17.25" thickBo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</row>
    <row r="564" spans="1:30" ht="17.25" thickBo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</row>
    <row r="565" spans="1:30" ht="17.25" thickBo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</row>
    <row r="566" spans="1:30" ht="17.25" thickBo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</row>
    <row r="567" spans="1:30" ht="17.25" thickBo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</row>
    <row r="568" spans="1:30" ht="17.25" thickBo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</row>
    <row r="569" spans="1:30" ht="17.25" thickBo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</row>
    <row r="570" spans="1:30" ht="17.25" thickBo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</row>
    <row r="571" spans="1:30" ht="17.25" thickBo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</row>
    <row r="572" spans="1:30" ht="17.25" thickBo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</row>
    <row r="573" spans="1:30" ht="17.25" thickBo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</row>
    <row r="574" spans="1:30" ht="17.25" thickBo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</row>
    <row r="575" spans="1:30" ht="17.25" thickBo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</row>
    <row r="576" spans="1:30" ht="17.25" thickBo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</row>
    <row r="577" spans="1:30" ht="17.25" thickBo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</row>
    <row r="578" spans="1:30" ht="17.25" thickBo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</row>
    <row r="579" spans="1:30" ht="17.25" thickBo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</row>
    <row r="580" spans="1:30" ht="17.25" thickBo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</row>
    <row r="581" spans="1:30" ht="17.25" thickBo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</row>
    <row r="582" spans="1:30" ht="17.25" thickBo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</row>
    <row r="583" spans="1:30" ht="17.25" thickBo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</row>
    <row r="584" spans="1:30" ht="17.25" thickBo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</row>
    <row r="585" spans="1:30" ht="17.25" thickBo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</row>
    <row r="586" spans="1:30" ht="17.25" thickBo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</row>
    <row r="587" spans="1:30" ht="17.25" thickBo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</row>
    <row r="588" spans="1:30" ht="17.25" thickBo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</row>
    <row r="589" spans="1:30" ht="17.25" thickBo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</row>
    <row r="590" spans="1:30" ht="17.25" thickBo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</row>
    <row r="591" spans="1:30" ht="17.25" thickBo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</row>
    <row r="592" spans="1:30" ht="17.25" thickBo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</row>
    <row r="593" spans="1:30" ht="17.25" thickBo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</row>
    <row r="594" spans="1:30" ht="17.25" thickBo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</row>
    <row r="595" spans="1:30" ht="17.25" thickBo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</row>
    <row r="596" spans="1:30" ht="17.25" thickBo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</row>
    <row r="597" spans="1:30" ht="17.25" thickBo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</row>
    <row r="598" spans="1:30" ht="17.25" thickBo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</row>
    <row r="599" spans="1:30" ht="17.25" thickBo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</row>
    <row r="600" spans="1:30" ht="17.25" thickBo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</row>
    <row r="601" spans="1:30" ht="17.25" thickBo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</row>
    <row r="602" spans="1:30" ht="17.25" thickBo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</row>
    <row r="603" spans="1:30" ht="17.25" thickBo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</row>
    <row r="604" spans="1:30" ht="17.25" thickBo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</row>
    <row r="605" spans="1:30" ht="17.25" thickBo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</row>
    <row r="606" spans="1:30" ht="17.25" thickBo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</row>
    <row r="607" spans="1:30" ht="17.25" thickBo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</row>
    <row r="608" spans="1:30" ht="17.25" thickBo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</row>
    <row r="609" spans="1:30" ht="17.25" thickBo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</row>
    <row r="610" spans="1:30" ht="17.25" thickBo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</row>
    <row r="611" spans="1:30" ht="17.25" thickBo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</row>
    <row r="612" spans="1:30" ht="17.25" thickBo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</row>
    <row r="613" spans="1:30" ht="17.25" thickBo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</row>
    <row r="614" spans="1:30" ht="17.25" thickBo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</row>
    <row r="615" spans="1:30" ht="17.25" thickBo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</row>
    <row r="616" spans="1:30" ht="17.25" thickBo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</row>
    <row r="617" spans="1:30" ht="17.25" thickBo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</row>
    <row r="618" spans="1:30" ht="17.25" thickBo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</row>
    <row r="619" spans="1:30" ht="17.25" thickBo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</row>
    <row r="620" spans="1:30" ht="17.25" thickBo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</row>
    <row r="621" spans="1:30" ht="17.25" thickBo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</row>
    <row r="622" spans="1:30" ht="17.25" thickBo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</row>
    <row r="623" spans="1:30" ht="17.25" thickBo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</row>
    <row r="624" spans="1:30" ht="17.25" thickBo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</row>
    <row r="625" spans="1:30" ht="17.25" thickBo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</row>
    <row r="626" spans="1:30" ht="17.25" thickBo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</row>
    <row r="627" spans="1:30" ht="17.25" thickBo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</row>
    <row r="628" spans="1:30" ht="17.25" thickBo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</row>
    <row r="629" spans="1:30" ht="17.25" thickBo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</row>
    <row r="630" spans="1:30" ht="17.25" thickBo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</row>
    <row r="631" spans="1:30" ht="17.25" thickBo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</row>
    <row r="632" spans="1:30" ht="17.25" thickBo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</row>
    <row r="633" spans="1:30" ht="17.25" thickBo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</row>
    <row r="634" spans="1:30" ht="17.25" thickBo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</row>
    <row r="635" spans="1:30" ht="17.25" thickBo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</row>
    <row r="636" spans="1:30" ht="17.25" thickBo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</row>
    <row r="637" spans="1:30" ht="17.25" thickBo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</row>
    <row r="638" spans="1:30" ht="17.25" thickBo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</row>
    <row r="639" spans="1:30" ht="17.25" thickBo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</row>
    <row r="640" spans="1:30" ht="17.25" thickBo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</row>
    <row r="641" spans="1:30" ht="17.25" thickBo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</row>
    <row r="642" spans="1:30" ht="17.25" thickBo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</row>
    <row r="643" spans="1:30" ht="17.25" thickBo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</row>
    <row r="644" spans="1:30" ht="17.25" thickBo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</row>
    <row r="645" spans="1:30" ht="17.25" thickBo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</row>
    <row r="646" spans="1:30" ht="17.25" thickBo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</row>
    <row r="647" spans="1:30" ht="17.25" thickBo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</row>
    <row r="648" spans="1:30" ht="17.25" thickBo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</row>
    <row r="649" spans="1:30" ht="17.25" thickBo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</row>
    <row r="650" spans="1:30" ht="17.25" thickBo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</row>
    <row r="651" spans="1:30" ht="17.25" thickBo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</row>
    <row r="652" spans="1:30" ht="17.25" thickBo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</row>
    <row r="653" spans="1:30" ht="17.25" thickBo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</row>
    <row r="654" spans="1:30" ht="17.25" thickBo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</row>
    <row r="655" spans="1:30" ht="17.25" thickBo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</row>
    <row r="656" spans="1:30" ht="17.25" thickBo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</row>
    <row r="657" spans="1:30" ht="17.25" thickBo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</row>
    <row r="658" spans="1:30" ht="17.25" thickBo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</row>
    <row r="659" spans="1:30" ht="17.25" thickBo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</row>
    <row r="660" spans="1:30" ht="17.25" thickBo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</row>
    <row r="661" spans="1:30" ht="17.25" thickBo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</row>
    <row r="662" spans="1:30" ht="17.25" thickBo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</row>
    <row r="663" spans="1:30" ht="17.25" thickBo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</row>
    <row r="664" spans="1:30" ht="17.25" thickBo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</row>
    <row r="665" spans="1:30" ht="17.25" thickBo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</row>
    <row r="666" spans="1:30" ht="17.25" thickBo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</row>
    <row r="667" spans="1:30" ht="17.25" thickBo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</row>
    <row r="668" spans="1:30" ht="17.25" thickBo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</row>
    <row r="669" spans="1:30" ht="17.25" thickBo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</row>
    <row r="670" spans="1:30" ht="17.25" thickBo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</row>
    <row r="671" spans="1:30" ht="17.25" thickBo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</row>
    <row r="672" spans="1:30" ht="17.25" thickBo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</row>
    <row r="673" spans="1:30" ht="17.25" thickBo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</row>
    <row r="674" spans="1:30" ht="17.25" thickBo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</row>
    <row r="675" spans="1:30" ht="17.25" thickBo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</row>
    <row r="676" spans="1:30" ht="17.25" thickBo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</row>
    <row r="677" spans="1:30" ht="17.25" thickBo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</row>
    <row r="678" spans="1:30" ht="17.25" thickBo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</row>
    <row r="679" spans="1:30" ht="17.25" thickBo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</row>
    <row r="680" spans="1:30" ht="17.25" thickBo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</row>
    <row r="681" spans="1:30" ht="17.25" thickBo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</row>
    <row r="682" spans="1:30" ht="17.25" thickBo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</row>
    <row r="683" spans="1:30" ht="17.25" thickBo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</row>
    <row r="684" spans="1:30" ht="17.25" thickBo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</row>
    <row r="685" spans="1:30" ht="17.25" thickBo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</row>
    <row r="686" spans="1:30" ht="17.25" thickBo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</row>
    <row r="687" spans="1:30" ht="17.25" thickBo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</row>
    <row r="688" spans="1:30" ht="17.25" thickBo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</row>
    <row r="689" spans="1:30" ht="17.25" thickBo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</row>
    <row r="690" spans="1:30" ht="17.25" thickBo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</row>
    <row r="691" spans="1:30" ht="17.25" thickBo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</row>
    <row r="692" spans="1:30" ht="17.25" thickBo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</row>
    <row r="693" spans="1:30" ht="17.25" thickBo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</row>
    <row r="694" spans="1:30" ht="17.25" thickBo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</row>
    <row r="695" spans="1:30" ht="17.25" thickBo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</row>
    <row r="696" spans="1:30" ht="17.25" thickBo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</row>
    <row r="697" spans="1:30" ht="17.25" thickBo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</row>
    <row r="698" spans="1:30" ht="17.25" thickBo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</row>
    <row r="699" spans="1:30" ht="17.25" thickBo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</row>
    <row r="700" spans="1:30" ht="17.25" thickBo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</row>
    <row r="701" spans="1:30" ht="17.25" thickBo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</row>
    <row r="702" spans="1:30" ht="17.25" thickBo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</row>
    <row r="703" spans="1:30" ht="17.25" thickBo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</row>
    <row r="704" spans="1:30" ht="17.25" thickBo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</row>
    <row r="705" spans="1:30" ht="17.25" thickBo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</row>
    <row r="706" spans="1:30" ht="17.25" thickBo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</row>
    <row r="707" spans="1:30" ht="17.25" thickBo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</row>
    <row r="708" spans="1:30" ht="17.25" thickBo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</row>
    <row r="709" spans="1:30" ht="17.25" thickBo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</row>
    <row r="710" spans="1:30" ht="17.25" thickBo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</row>
    <row r="711" spans="1:30" ht="17.25" thickBo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</row>
    <row r="712" spans="1:30" ht="17.25" thickBo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</row>
    <row r="713" spans="1:30" ht="17.25" thickBo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</row>
    <row r="714" spans="1:30" ht="17.25" thickBo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</row>
    <row r="715" spans="1:30" ht="17.25" thickBo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</row>
    <row r="716" spans="1:30" ht="17.25" thickBo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</row>
    <row r="717" spans="1:30" ht="17.25" thickBo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</row>
    <row r="718" spans="1:30" ht="17.25" thickBo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</row>
    <row r="719" spans="1:30" ht="17.25" thickBo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</row>
    <row r="720" spans="1:30" ht="17.25" thickBo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</row>
    <row r="721" spans="1:30" ht="17.25" thickBo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</row>
    <row r="722" spans="1:30" ht="17.25" thickBo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</row>
    <row r="723" spans="1:30" ht="17.25" thickBo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</row>
    <row r="724" spans="1:30" ht="17.25" thickBo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</row>
    <row r="725" spans="1:30" ht="17.25" thickBo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</row>
    <row r="726" spans="1:30" ht="17.25" thickBo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</row>
    <row r="727" spans="1:30" ht="17.25" thickBo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</row>
    <row r="728" spans="1:30" ht="17.25" thickBo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</row>
    <row r="729" spans="1:30" ht="17.25" thickBo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</row>
    <row r="730" spans="1:30" ht="17.25" thickBo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</row>
    <row r="731" spans="1:30" ht="17.25" thickBo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</row>
    <row r="732" spans="1:30" ht="17.25" thickBo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</row>
    <row r="733" spans="1:30" ht="17.25" thickBo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</row>
    <row r="734" spans="1:30" ht="17.25" thickBo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</row>
    <row r="735" spans="1:30" ht="17.25" thickBo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</row>
    <row r="736" spans="1:30" ht="17.25" thickBo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</row>
    <row r="737" spans="1:30" ht="17.25" thickBo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</row>
    <row r="738" spans="1:30" ht="17.25" thickBo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</row>
    <row r="739" spans="1:30" ht="17.25" thickBo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</row>
    <row r="740" spans="1:30" ht="17.25" thickBo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</row>
    <row r="741" spans="1:30" ht="17.25" thickBo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</row>
    <row r="742" spans="1:30" ht="17.25" thickBo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</row>
    <row r="743" spans="1:30" ht="17.25" thickBo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</row>
    <row r="744" spans="1:30" ht="17.25" thickBo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</row>
    <row r="745" spans="1:30" ht="17.25" thickBo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</row>
    <row r="746" spans="1:30" ht="17.25" thickBo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</row>
    <row r="747" spans="1:30" ht="17.25" thickBo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</row>
    <row r="748" spans="1:30" ht="17.25" thickBo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</row>
    <row r="749" spans="1:30" ht="17.25" thickBo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</row>
    <row r="750" spans="1:30" ht="17.25" thickBo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</row>
    <row r="751" spans="1:30" ht="17.25" thickBo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</row>
    <row r="752" spans="1:30" ht="17.25" thickBo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</row>
    <row r="753" spans="1:30" ht="17.25" thickBo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</row>
    <row r="754" spans="1:30" ht="17.25" thickBo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</row>
    <row r="755" spans="1:30" ht="17.25" thickBo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</row>
    <row r="756" spans="1:30" ht="17.25" thickBo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</row>
    <row r="757" spans="1:30" ht="17.25" thickBo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</row>
    <row r="758" spans="1:30" ht="17.25" thickBo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</row>
    <row r="759" spans="1:30" ht="17.25" thickBo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</row>
    <row r="760" spans="1:30" ht="17.25" thickBo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</row>
    <row r="761" spans="1:30" ht="17.25" thickBo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</row>
    <row r="762" spans="1:30" ht="17.25" thickBo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</row>
    <row r="763" spans="1:30" ht="17.25" thickBo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</row>
    <row r="764" spans="1:30" ht="17.25" thickBo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</row>
    <row r="765" spans="1:30" ht="17.25" thickBo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</row>
    <row r="766" spans="1:30" ht="17.25" thickBo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</row>
    <row r="767" spans="1:30" ht="17.25" thickBo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</row>
    <row r="768" spans="1:30" ht="17.25" thickBo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</row>
    <row r="769" spans="1:30" ht="17.25" thickBo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</row>
    <row r="770" spans="1:30" ht="17.25" thickBo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</row>
    <row r="771" spans="1:30" ht="17.25" thickBo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</row>
    <row r="772" spans="1:30" ht="17.25" thickBo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</row>
    <row r="773" spans="1:30" ht="17.25" thickBo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</row>
    <row r="774" spans="1:30" ht="17.25" thickBo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</row>
    <row r="775" spans="1:30" ht="17.25" thickBo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</row>
    <row r="776" spans="1:30" ht="17.25" thickBo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</row>
    <row r="777" spans="1:30" ht="17.25" thickBo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</row>
    <row r="778" spans="1:30" ht="17.25" thickBo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</row>
    <row r="779" spans="1:30" ht="17.25" thickBo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</row>
    <row r="780" spans="1:30" ht="17.25" thickBo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</row>
    <row r="781" spans="1:30" ht="17.25" thickBo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</row>
    <row r="782" spans="1:30" ht="17.25" thickBo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</row>
    <row r="783" spans="1:30" ht="17.25" thickBo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</row>
    <row r="784" spans="1:30" ht="17.25" thickBo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</row>
    <row r="785" spans="1:30" ht="17.25" thickBo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</row>
    <row r="786" spans="1:30" ht="17.25" thickBo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</row>
    <row r="787" spans="1:30" ht="17.25" thickBo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</row>
    <row r="788" spans="1:30" ht="17.25" thickBo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</row>
    <row r="789" spans="1:30" ht="17.25" thickBo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</row>
    <row r="790" spans="1:30" ht="17.25" thickBo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</row>
    <row r="791" spans="1:30" ht="17.25" thickBo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</row>
    <row r="792" spans="1:30" ht="17.25" thickBo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</row>
    <row r="793" spans="1:30" ht="17.25" thickBo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</row>
    <row r="794" spans="1:30" ht="17.25" thickBo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</row>
    <row r="795" spans="1:30" ht="17.25" thickBo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</row>
    <row r="796" spans="1:30" ht="17.25" thickBo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</row>
    <row r="797" spans="1:30" ht="17.25" thickBo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</row>
    <row r="798" spans="1:30" ht="17.25" thickBo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</row>
    <row r="799" spans="1:30" ht="17.25" thickBo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</row>
    <row r="800" spans="1:30" ht="17.25" thickBo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</row>
    <row r="801" spans="1:30" ht="17.25" thickBo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</row>
    <row r="802" spans="1:30" ht="17.25" thickBo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</row>
    <row r="803" spans="1:30" ht="17.25" thickBo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</row>
    <row r="804" spans="1:30" ht="17.25" thickBo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</row>
    <row r="805" spans="1:30" ht="17.25" thickBo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</row>
    <row r="806" spans="1:30" ht="17.25" thickBo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</row>
    <row r="807" spans="1:30" ht="17.25" thickBo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</row>
    <row r="808" spans="1:30" ht="17.25" thickBo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</row>
    <row r="809" spans="1:30" ht="17.25" thickBo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</row>
    <row r="810" spans="1:30" ht="17.25" thickBo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</row>
    <row r="811" spans="1:30" ht="17.25" thickBo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</row>
    <row r="812" spans="1:30" ht="17.25" thickBo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</row>
    <row r="813" spans="1:30" ht="17.25" thickBo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</row>
    <row r="814" spans="1:30" ht="17.25" thickBo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</row>
    <row r="815" spans="1:30" ht="17.25" thickBo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</row>
    <row r="816" spans="1:30" ht="17.25" thickBo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</row>
    <row r="817" spans="1:30" ht="17.25" thickBo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</row>
    <row r="818" spans="1:30" ht="17.25" thickBo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</row>
    <row r="819" spans="1:30" ht="17.25" thickBo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</row>
    <row r="820" spans="1:30" ht="17.25" thickBo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</row>
    <row r="821" spans="1:30" ht="17.25" thickBo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</row>
    <row r="822" spans="1:30" ht="17.25" thickBo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</row>
    <row r="823" spans="1:30" ht="17.25" thickBo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</row>
    <row r="824" spans="1:30" ht="17.25" thickBo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</row>
    <row r="825" spans="1:30" ht="17.25" thickBo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</row>
    <row r="826" spans="1:30" ht="17.25" thickBo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</row>
    <row r="827" spans="1:30" ht="17.25" thickBo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</row>
    <row r="828" spans="1:30" ht="17.25" thickBo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</row>
    <row r="829" spans="1:30" ht="17.25" thickBo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</row>
    <row r="830" spans="1:30" ht="17.25" thickBo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</row>
    <row r="831" spans="1:30" ht="17.25" thickBo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</row>
    <row r="832" spans="1:30" ht="17.25" thickBo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</row>
    <row r="833" spans="1:30" ht="17.25" thickBo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</row>
    <row r="834" spans="1:30" ht="17.25" thickBo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</row>
    <row r="835" spans="1:30" ht="17.25" thickBo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</row>
    <row r="836" spans="1:30" ht="17.25" thickBo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</row>
    <row r="837" spans="1:30" ht="17.25" thickBo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</row>
    <row r="838" spans="1:30" ht="17.25" thickBo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</row>
    <row r="839" spans="1:30" ht="17.25" thickBo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</row>
    <row r="840" spans="1:30" ht="17.25" thickBo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</row>
    <row r="841" spans="1:30" ht="17.25" thickBo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</row>
    <row r="842" spans="1:30" ht="17.25" thickBo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</row>
    <row r="843" spans="1:30" ht="17.25" thickBo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</row>
    <row r="844" spans="1:30" ht="17.25" thickBo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</row>
    <row r="845" spans="1:30" ht="17.25" thickBo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</row>
    <row r="846" spans="1:30" ht="17.25" thickBo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</row>
    <row r="847" spans="1:30" ht="17.25" thickBo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</row>
    <row r="848" spans="1:30" ht="17.25" thickBo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</row>
    <row r="849" spans="1:30" ht="17.25" thickBo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</row>
    <row r="850" spans="1:30" ht="17.25" thickBo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</row>
    <row r="851" spans="1:30" ht="17.25" thickBo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</row>
    <row r="852" spans="1:30" ht="17.25" thickBo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</row>
    <row r="853" spans="1:30" ht="17.25" thickBo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</row>
    <row r="854" spans="1:30" ht="17.25" thickBo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</row>
    <row r="855" spans="1:30" ht="17.25" thickBo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</row>
    <row r="856" spans="1:30" ht="17.25" thickBo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</row>
    <row r="857" spans="1:30" ht="17.25" thickBo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</row>
    <row r="858" spans="1:30" ht="17.25" thickBo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</row>
    <row r="859" spans="1:30" ht="17.25" thickBo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</row>
    <row r="860" spans="1:30" ht="17.25" thickBo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</row>
    <row r="861" spans="1:30" ht="17.25" thickBo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</row>
    <row r="862" spans="1:30" ht="17.25" thickBo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</row>
    <row r="863" spans="1:30" ht="17.25" thickBo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</row>
    <row r="864" spans="1:30" ht="17.25" thickBo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</row>
    <row r="865" spans="1:30" ht="17.25" thickBo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</row>
    <row r="866" spans="1:30" ht="17.25" thickBo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</row>
    <row r="867" spans="1:30" ht="17.25" thickBo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</row>
    <row r="868" spans="1:30" ht="17.25" thickBo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</row>
    <row r="869" spans="1:30" ht="17.25" thickBo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</row>
    <row r="870" spans="1:30" ht="17.25" thickBo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</row>
    <row r="871" spans="1:30" ht="17.25" thickBo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</row>
    <row r="872" spans="1:30" ht="17.25" thickBo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</row>
    <row r="873" spans="1:30" ht="17.25" thickBo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</row>
    <row r="874" spans="1:30" ht="17.25" thickBo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</row>
    <row r="875" spans="1:30" ht="17.25" thickBo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</row>
    <row r="876" spans="1:30" ht="17.25" thickBo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</row>
    <row r="877" spans="1:30" ht="17.25" thickBo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</row>
    <row r="878" spans="1:30" ht="17.25" thickBo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</row>
    <row r="879" spans="1:30" ht="17.25" thickBo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</row>
    <row r="880" spans="1:30" ht="17.25" thickBo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</row>
    <row r="881" spans="1:30" ht="17.25" thickBo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</row>
    <row r="882" spans="1:30" ht="17.25" thickBo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</row>
    <row r="883" spans="1:30" ht="17.25" thickBo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</row>
    <row r="884" spans="1:30" ht="17.25" thickBo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</row>
    <row r="885" spans="1:30" ht="17.25" thickBo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</row>
    <row r="886" spans="1:30" ht="17.25" thickBo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</row>
    <row r="887" spans="1:30" ht="17.25" thickBo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</row>
    <row r="888" spans="1:30" ht="17.25" thickBo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</row>
    <row r="889" spans="1:30" ht="17.25" thickBo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</row>
    <row r="890" spans="1:30" ht="17.25" thickBo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</row>
    <row r="891" spans="1:30" ht="17.25" thickBo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</row>
    <row r="892" spans="1:30" ht="17.25" thickBo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</row>
    <row r="893" spans="1:30" ht="17.25" thickBo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</row>
    <row r="894" spans="1:30" ht="17.25" thickBo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</row>
    <row r="895" spans="1:30" ht="17.25" thickBo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</row>
    <row r="896" spans="1:30" ht="17.25" thickBo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</row>
    <row r="897" spans="1:30" ht="17.25" thickBo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</row>
    <row r="898" spans="1:30" ht="17.25" thickBo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</row>
    <row r="899" spans="1:30" ht="17.25" thickBo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</row>
    <row r="900" spans="1:30" ht="17.25" thickBo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</row>
    <row r="901" spans="1:30" ht="17.25" thickBo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</row>
    <row r="902" spans="1:30" ht="17.25" thickBo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</row>
    <row r="903" spans="1:30" ht="17.25" thickBo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</row>
    <row r="904" spans="1:30" ht="17.25" thickBo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</row>
    <row r="905" spans="1:30" ht="17.25" thickBo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</row>
    <row r="906" spans="1:30" ht="17.25" thickBo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</row>
    <row r="907" spans="1:30" ht="17.25" thickBo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</row>
    <row r="908" spans="1:30" ht="17.25" thickBo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</row>
    <row r="909" spans="1:30" ht="17.25" thickBo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</row>
    <row r="910" spans="1:30" ht="17.25" thickBo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</row>
    <row r="911" spans="1:30" ht="17.25" thickBo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</row>
    <row r="912" spans="1:30" ht="17.25" thickBo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</row>
    <row r="913" spans="1:30" ht="17.25" thickBo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</row>
    <row r="914" spans="1:30" ht="17.25" thickBo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</row>
    <row r="915" spans="1:30" ht="17.25" thickBo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</row>
    <row r="916" spans="1:30" ht="17.25" thickBo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</row>
    <row r="917" spans="1:30" ht="17.25" thickBo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</row>
    <row r="918" spans="1:30" ht="17.25" thickBo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</row>
    <row r="919" spans="1:30" ht="17.25" thickBo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</row>
    <row r="920" spans="1:30" ht="17.25" thickBo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</row>
    <row r="921" spans="1:30" ht="17.25" thickBo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</row>
    <row r="922" spans="1:30" ht="17.25" thickBo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</row>
    <row r="923" spans="1:30" ht="17.25" thickBo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</row>
    <row r="924" spans="1:30" ht="17.25" thickBo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</row>
    <row r="925" spans="1:30" ht="17.25" thickBo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</row>
    <row r="926" spans="1:30" ht="17.25" thickBo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</row>
    <row r="927" spans="1:30" ht="17.25" thickBo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</row>
    <row r="928" spans="1:30" ht="17.25" thickBo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</row>
    <row r="929" spans="1:30" ht="17.25" thickBo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</row>
    <row r="930" spans="1:30" ht="17.25" thickBo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</row>
    <row r="931" spans="1:30" ht="17.25" thickBo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</row>
    <row r="932" spans="1:30" ht="17.25" thickBo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</row>
    <row r="933" spans="1:30" ht="17.25" thickBo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</row>
    <row r="934" spans="1:30" ht="17.25" thickBo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</row>
    <row r="935" spans="1:30" ht="17.25" thickBo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</row>
    <row r="936" spans="1:30" ht="17.25" thickBo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</row>
    <row r="937" spans="1:30" ht="17.25" thickBo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</row>
    <row r="938" spans="1:30" ht="17.25" thickBo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</row>
    <row r="939" spans="1:30" ht="17.25" thickBo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</row>
    <row r="940" spans="1:30" ht="17.25" thickBo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</row>
    <row r="941" spans="1:30" ht="17.25" thickBo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</row>
    <row r="942" spans="1:30" ht="17.25" thickBo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</row>
    <row r="943" spans="1:30" ht="17.25" thickBo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</row>
    <row r="944" spans="1:30" ht="17.25" thickBo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</row>
    <row r="945" spans="1:30" ht="17.25" thickBo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</row>
    <row r="946" spans="1:30" ht="17.25" thickBo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</row>
    <row r="947" spans="1:30" ht="17.25" thickBo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</row>
    <row r="948" spans="1:30" ht="17.25" thickBo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</row>
    <row r="949" spans="1:30" ht="17.25" thickBo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</row>
    <row r="950" spans="1:30" ht="17.25" thickBo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</row>
    <row r="951" spans="1:30" ht="17.25" thickBo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</row>
    <row r="952" spans="1:30" ht="17.25" thickBo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</row>
    <row r="953" spans="1:30" ht="17.25" thickBo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</row>
    <row r="954" spans="1:30" ht="17.25" thickBo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</row>
    <row r="955" spans="1:30" ht="17.25" thickBo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</row>
    <row r="956" spans="1:30" ht="17.25" thickBo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</row>
    <row r="957" spans="1:30" ht="17.25" thickBo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</row>
    <row r="958" spans="1:30" ht="17.25" thickBo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</row>
    <row r="959" spans="1:30" ht="17.25" thickBo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</row>
    <row r="960" spans="1:30" ht="17.25" thickBo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</row>
    <row r="961" spans="1:30" ht="17.25" thickBo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</row>
    <row r="962" spans="1:30" ht="17.25" thickBo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</row>
    <row r="963" spans="1:30" ht="17.25" thickBo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</row>
    <row r="964" spans="1:30" ht="17.25" thickBo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</row>
    <row r="965" spans="1:30" ht="17.25" thickBo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</row>
    <row r="966" spans="1:30" ht="17.25" thickBo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</row>
    <row r="967" spans="1:30" ht="17.25" thickBo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</row>
    <row r="968" spans="1:30" ht="17.25" thickBo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</row>
    <row r="969" spans="1:30" ht="17.25" thickBo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</row>
    <row r="970" spans="1:30" ht="17.25" thickBo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</row>
    <row r="971" spans="1:30" ht="17.25" thickBo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</row>
    <row r="972" spans="1:30" ht="17.25" thickBo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</row>
    <row r="973" spans="1:30" ht="17.25" thickBo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</row>
    <row r="974" spans="1:30" ht="17.25" thickBo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</row>
    <row r="975" spans="1:30" ht="17.25" thickBo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</row>
    <row r="976" spans="1:30" ht="17.25" thickBo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</row>
    <row r="977" spans="1:30" ht="17.25" thickBo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</row>
    <row r="978" spans="1:30" ht="17.25" thickBo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</row>
    <row r="979" spans="1:30" ht="17.25" thickBo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</row>
    <row r="980" spans="1:30" ht="17.25" thickBo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</row>
    <row r="981" spans="1:30" ht="17.25" thickBo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</row>
    <row r="982" spans="1:30" ht="17.25" thickBo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</row>
    <row r="983" spans="1:30" ht="17.25" thickBo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</row>
    <row r="984" spans="1:30" ht="17.25" thickBo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</row>
    <row r="985" spans="1:30" ht="17.25" thickBo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</row>
    <row r="986" spans="1:30" ht="17.25" thickBo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</row>
    <row r="987" spans="1:30" ht="17.25" thickBo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</row>
    <row r="988" spans="1:30" ht="17.25" thickBo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</row>
    <row r="989" spans="1:30" ht="17.25" thickBo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</row>
    <row r="990" spans="1:30" ht="17.25" thickBo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</row>
    <row r="991" spans="1:30" ht="17.25" thickBo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</row>
    <row r="992" spans="1:30" ht="17.25" thickBo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</row>
    <row r="993" spans="1:24" ht="17.25" thickBo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</row>
    <row r="994" spans="1:24" ht="17.25" thickBo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</row>
    <row r="995" spans="1:24" ht="17.25" thickBo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</row>
    <row r="996" spans="1:24" ht="17.25" thickBo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</row>
    <row r="997" spans="1:24" ht="17.25" thickBo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</row>
  </sheetData>
  <mergeCells count="84">
    <mergeCell ref="H45:K45"/>
    <mergeCell ref="H46:K46"/>
    <mergeCell ref="F20:M20"/>
    <mergeCell ref="F21:M21"/>
    <mergeCell ref="H38:K38"/>
    <mergeCell ref="H39:K39"/>
    <mergeCell ref="H40:K40"/>
    <mergeCell ref="H41:K41"/>
    <mergeCell ref="H42:K42"/>
    <mergeCell ref="H43:K43"/>
    <mergeCell ref="F12:M12"/>
    <mergeCell ref="F13:M13"/>
    <mergeCell ref="F14:M14"/>
    <mergeCell ref="F15:M15"/>
    <mergeCell ref="H44:K44"/>
    <mergeCell ref="A1:F2"/>
    <mergeCell ref="A5:B5"/>
    <mergeCell ref="C5:D5"/>
    <mergeCell ref="E5:F5"/>
    <mergeCell ref="F11:M11"/>
    <mergeCell ref="G5:I5"/>
    <mergeCell ref="A4:I4"/>
    <mergeCell ref="F10:M10"/>
    <mergeCell ref="H58:J58"/>
    <mergeCell ref="H59:J59"/>
    <mergeCell ref="H60:J60"/>
    <mergeCell ref="A10:C10"/>
    <mergeCell ref="A11:C11"/>
    <mergeCell ref="A12:C12"/>
    <mergeCell ref="A13:C13"/>
    <mergeCell ref="A14:C14"/>
    <mergeCell ref="A15:C15"/>
    <mergeCell ref="H48:K48"/>
    <mergeCell ref="H53:J53"/>
    <mergeCell ref="H54:J54"/>
    <mergeCell ref="H55:J55"/>
    <mergeCell ref="H56:J56"/>
    <mergeCell ref="H57:J57"/>
    <mergeCell ref="H47:K47"/>
    <mergeCell ref="Q40:T40"/>
    <mergeCell ref="Q41:T41"/>
    <mergeCell ref="Q42:T42"/>
    <mergeCell ref="C29:E29"/>
    <mergeCell ref="Q22:S22"/>
    <mergeCell ref="C30:E30"/>
    <mergeCell ref="C31:E31"/>
    <mergeCell ref="C32:E32"/>
    <mergeCell ref="C33:E33"/>
    <mergeCell ref="C34:E34"/>
    <mergeCell ref="C35:E35"/>
    <mergeCell ref="Q37:T37"/>
    <mergeCell ref="Q34:T34"/>
    <mergeCell ref="Q25:S25"/>
    <mergeCell ref="Q31:T31"/>
    <mergeCell ref="Q32:T32"/>
    <mergeCell ref="P21:S21"/>
    <mergeCell ref="Q38:T38"/>
    <mergeCell ref="Q39:T39"/>
    <mergeCell ref="Q23:S23"/>
    <mergeCell ref="Q24:S24"/>
    <mergeCell ref="Q36:T36"/>
    <mergeCell ref="Q33:T33"/>
    <mergeCell ref="Q35:T35"/>
    <mergeCell ref="P26:T26"/>
    <mergeCell ref="Q28:T28"/>
    <mergeCell ref="Q27:T27"/>
    <mergeCell ref="Q29:T29"/>
    <mergeCell ref="Q30:T30"/>
    <mergeCell ref="A24:C24"/>
    <mergeCell ref="F24:M24"/>
    <mergeCell ref="A16:C16"/>
    <mergeCell ref="F16:M16"/>
    <mergeCell ref="F22:M22"/>
    <mergeCell ref="A22:C22"/>
    <mergeCell ref="A23:C23"/>
    <mergeCell ref="F23:M23"/>
    <mergeCell ref="A21:C21"/>
    <mergeCell ref="A17:C17"/>
    <mergeCell ref="A18:C18"/>
    <mergeCell ref="A19:C19"/>
    <mergeCell ref="A20:C20"/>
    <mergeCell ref="F18:M18"/>
    <mergeCell ref="F19:M19"/>
    <mergeCell ref="F17:M17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3:AA72"/>
  <sheetViews>
    <sheetView tabSelected="1" zoomScaleNormal="100" workbookViewId="0">
      <pane ySplit="6" topLeftCell="A7" activePane="bottomLeft" state="frozen"/>
      <selection activeCell="N1" sqref="N1:N1048576"/>
      <selection pane="bottomLeft" activeCell="H2" sqref="H2"/>
    </sheetView>
  </sheetViews>
  <sheetFormatPr defaultColWidth="4.75" defaultRowHeight="16.5"/>
  <cols>
    <col min="1" max="1" width="4.75" style="12"/>
    <col min="2" max="2" width="9" style="12" bestFit="1" customWidth="1"/>
    <col min="3" max="3" width="10.5" style="12" bestFit="1" customWidth="1"/>
    <col min="4" max="4" width="12.375" style="12" bestFit="1" customWidth="1"/>
    <col min="5" max="5" width="8.875" style="12" bestFit="1" customWidth="1"/>
    <col min="6" max="6" width="10.875" style="12" bestFit="1" customWidth="1"/>
    <col min="7" max="7" width="9.375" style="12" bestFit="1" customWidth="1"/>
    <col min="8" max="8" width="10.875" style="122" bestFit="1" customWidth="1"/>
    <col min="9" max="9" width="12.375" style="12" customWidth="1"/>
    <col min="10" max="10" width="11.375" style="12" customWidth="1"/>
    <col min="11" max="11" width="10.375" style="12" bestFit="1" customWidth="1"/>
    <col min="12" max="12" width="8.625" style="12" bestFit="1" customWidth="1"/>
    <col min="13" max="13" width="9.25" style="12" bestFit="1" customWidth="1"/>
    <col min="14" max="14" width="10.875" style="12" bestFit="1" customWidth="1"/>
    <col min="15" max="15" width="11" style="12" bestFit="1" customWidth="1"/>
    <col min="16" max="16" width="16" style="12" bestFit="1" customWidth="1"/>
    <col min="17" max="17" width="10.25" style="12" bestFit="1" customWidth="1"/>
    <col min="18" max="18" width="10.25" style="12" customWidth="1"/>
    <col min="19" max="19" width="10.25" style="12" bestFit="1" customWidth="1"/>
    <col min="20" max="16384" width="4.75" style="12"/>
  </cols>
  <sheetData>
    <row r="3" spans="2:27" ht="17.25" thickBot="1">
      <c r="D3" s="12" t="s">
        <v>85</v>
      </c>
      <c r="P3" s="12" t="s">
        <v>88</v>
      </c>
    </row>
    <row r="4" spans="2:27" ht="17.25" thickBot="1">
      <c r="B4" s="25" t="s">
        <v>7</v>
      </c>
      <c r="C4" s="25" t="s">
        <v>10</v>
      </c>
      <c r="D4" s="25" t="s">
        <v>10</v>
      </c>
      <c r="E4" s="25" t="s">
        <v>12</v>
      </c>
      <c r="F4" s="25" t="s">
        <v>90</v>
      </c>
      <c r="G4" s="25" t="s">
        <v>16</v>
      </c>
      <c r="H4" s="123" t="s">
        <v>449</v>
      </c>
      <c r="I4" s="25" t="s">
        <v>96</v>
      </c>
      <c r="J4" s="25" t="s">
        <v>97</v>
      </c>
      <c r="K4" s="25" t="s">
        <v>26</v>
      </c>
      <c r="L4" s="25" t="s">
        <v>29</v>
      </c>
      <c r="M4" s="25" t="s">
        <v>157</v>
      </c>
      <c r="N4" s="25" t="s">
        <v>35</v>
      </c>
      <c r="O4" s="25" t="s">
        <v>38</v>
      </c>
      <c r="P4" s="25" t="s">
        <v>86</v>
      </c>
      <c r="Q4" s="25" t="s">
        <v>40</v>
      </c>
      <c r="R4" s="25" t="s">
        <v>98</v>
      </c>
      <c r="S4" s="25" t="s">
        <v>99</v>
      </c>
    </row>
    <row r="5" spans="2:27" ht="23.25" thickBot="1">
      <c r="B5" s="25" t="s">
        <v>6</v>
      </c>
      <c r="C5" s="25" t="s">
        <v>9</v>
      </c>
      <c r="D5" s="25" t="s">
        <v>69</v>
      </c>
      <c r="E5" s="25" t="s">
        <v>1</v>
      </c>
      <c r="F5" s="25" t="s">
        <v>2</v>
      </c>
      <c r="G5" s="25" t="s">
        <v>291</v>
      </c>
      <c r="H5" s="123" t="s">
        <v>18</v>
      </c>
      <c r="I5" s="25" t="s">
        <v>21</v>
      </c>
      <c r="J5" s="25" t="s">
        <v>21</v>
      </c>
      <c r="K5" s="25" t="s">
        <v>25</v>
      </c>
      <c r="L5" s="25" t="s">
        <v>28</v>
      </c>
      <c r="M5" s="25" t="s">
        <v>31</v>
      </c>
      <c r="N5" s="25" t="s">
        <v>34</v>
      </c>
      <c r="O5" s="25" t="s">
        <v>37</v>
      </c>
      <c r="P5" s="25" t="s">
        <v>87</v>
      </c>
      <c r="Q5" s="25" t="s">
        <v>39</v>
      </c>
      <c r="R5" s="25" t="s">
        <v>100</v>
      </c>
      <c r="S5" s="25" t="s">
        <v>101</v>
      </c>
    </row>
    <row r="6" spans="2:27" ht="17.25" thickBot="1">
      <c r="B6" s="26" t="s">
        <v>70</v>
      </c>
      <c r="C6" s="26" t="s">
        <v>71</v>
      </c>
      <c r="D6" s="26" t="s">
        <v>71</v>
      </c>
      <c r="E6" s="26" t="s">
        <v>70</v>
      </c>
      <c r="F6" s="26" t="s">
        <v>70</v>
      </c>
      <c r="G6" s="26" t="s">
        <v>70</v>
      </c>
      <c r="H6" s="124" t="s">
        <v>434</v>
      </c>
      <c r="I6" s="26" t="s">
        <v>70</v>
      </c>
      <c r="J6" s="26" t="s">
        <v>70</v>
      </c>
      <c r="K6" s="26" t="s">
        <v>70</v>
      </c>
      <c r="L6" s="26" t="s">
        <v>70</v>
      </c>
      <c r="M6" s="26" t="s">
        <v>70</v>
      </c>
      <c r="N6" s="26" t="s">
        <v>70</v>
      </c>
      <c r="O6" s="26" t="s">
        <v>71</v>
      </c>
      <c r="P6" s="26" t="s">
        <v>71</v>
      </c>
      <c r="Q6" s="26" t="s">
        <v>71</v>
      </c>
      <c r="R6" s="26" t="s">
        <v>70</v>
      </c>
      <c r="S6" s="26" t="s">
        <v>70</v>
      </c>
    </row>
    <row r="7" spans="2:27" ht="23.25" thickBot="1">
      <c r="B7" s="81">
        <f>E7*10000000+F7*100000+M7*1000+COUNTIFS($E$7:E7,E7, $F$7:F7,F7)</f>
        <v>10105001</v>
      </c>
      <c r="C7" s="30" t="str">
        <f>"ITEM_NAME_"&amp;B7</f>
        <v>ITEM_NAME_10105001</v>
      </c>
      <c r="D7" s="30" t="s">
        <v>92</v>
      </c>
      <c r="E7" s="30">
        <v>1</v>
      </c>
      <c r="F7" s="30">
        <v>1</v>
      </c>
      <c r="G7" s="30">
        <v>20</v>
      </c>
      <c r="H7" s="125">
        <v>0</v>
      </c>
      <c r="I7" s="30">
        <v>2</v>
      </c>
      <c r="J7" s="30">
        <v>2</v>
      </c>
      <c r="K7" s="30">
        <v>0</v>
      </c>
      <c r="L7" s="30">
        <f>5*1000</f>
        <v>5000</v>
      </c>
      <c r="M7" s="30">
        <v>5</v>
      </c>
      <c r="N7" s="30">
        <v>2</v>
      </c>
      <c r="O7" s="30" t="str">
        <f>"ITEM_DESCRIPTION_"&amp;B7</f>
        <v>ITEM_DESCRIPTION_10105001</v>
      </c>
      <c r="P7" s="43" t="s">
        <v>95</v>
      </c>
      <c r="Q7" s="31"/>
      <c r="R7" s="30">
        <v>0</v>
      </c>
      <c r="S7" s="30">
        <v>0</v>
      </c>
    </row>
    <row r="8" spans="2:27" ht="23.25" thickBot="1">
      <c r="B8" s="46">
        <f>E8*10000000+F8*100000+M8*1000+COUNTIFS($E$7:E8,E8, $F$7:F8,F8)</f>
        <v>10103002</v>
      </c>
      <c r="C8" s="47" t="str">
        <f t="shared" ref="C8:C9" si="0">"ITEM_NAME_"&amp;B8</f>
        <v>ITEM_NAME_10103002</v>
      </c>
      <c r="D8" s="47" t="s">
        <v>155</v>
      </c>
      <c r="E8" s="47">
        <v>1</v>
      </c>
      <c r="F8" s="47">
        <v>1</v>
      </c>
      <c r="G8" s="47">
        <v>0</v>
      </c>
      <c r="H8" s="126">
        <v>0.15</v>
      </c>
      <c r="I8" s="47">
        <v>4</v>
      </c>
      <c r="J8" s="47">
        <v>99</v>
      </c>
      <c r="K8" s="47">
        <v>0</v>
      </c>
      <c r="L8" s="47">
        <f t="shared" ref="L8:L52" si="1">5*1000</f>
        <v>5000</v>
      </c>
      <c r="M8" s="47">
        <v>3</v>
      </c>
      <c r="N8" s="47">
        <v>99</v>
      </c>
      <c r="O8" s="47" t="str">
        <f t="shared" ref="O8:O16" si="2">"ITEM_DESCRIPTION_"&amp;B8</f>
        <v>ITEM_DESCRIPTION_10103002</v>
      </c>
      <c r="P8" s="47" t="str">
        <f>$D8&amp;",상점 구매"</f>
        <v>저렴한 채력 포션,상점 구매</v>
      </c>
      <c r="Q8" s="68"/>
      <c r="R8" s="47">
        <v>20</v>
      </c>
      <c r="S8" s="47">
        <v>7</v>
      </c>
    </row>
    <row r="9" spans="2:27" ht="23.25" thickBot="1">
      <c r="B9" s="41">
        <f>E9*10000000+F9*100000+M9*1000+COUNTIFS($E$7:E9,E9, $F$7:F9,F9)</f>
        <v>10104003</v>
      </c>
      <c r="C9" s="30" t="str">
        <f t="shared" si="0"/>
        <v>ITEM_NAME_10104003</v>
      </c>
      <c r="D9" s="30" t="s">
        <v>102</v>
      </c>
      <c r="E9" s="30">
        <v>1</v>
      </c>
      <c r="F9" s="30">
        <v>1</v>
      </c>
      <c r="G9" s="30">
        <v>0</v>
      </c>
      <c r="H9" s="125">
        <v>0.2</v>
      </c>
      <c r="I9" s="30">
        <v>4</v>
      </c>
      <c r="J9" s="30">
        <v>99</v>
      </c>
      <c r="K9" s="30">
        <v>0</v>
      </c>
      <c r="L9" s="30">
        <f t="shared" si="1"/>
        <v>5000</v>
      </c>
      <c r="M9" s="30">
        <v>4</v>
      </c>
      <c r="N9" s="30">
        <v>99</v>
      </c>
      <c r="O9" s="30" t="str">
        <f t="shared" si="2"/>
        <v>ITEM_DESCRIPTION_10104003</v>
      </c>
      <c r="P9" s="43" t="str">
        <f>$D9&amp;", 연금 제작"</f>
        <v>하급 채력 포션, 연금 제작</v>
      </c>
      <c r="Q9" s="69"/>
      <c r="R9" s="30">
        <v>0</v>
      </c>
      <c r="S9" s="30">
        <v>7</v>
      </c>
    </row>
    <row r="10" spans="2:27" ht="23.25" thickBot="1">
      <c r="B10" s="41">
        <f>E10*10000000+F10*100000+M10*1000+COUNTIFS($E$7:E10,E10, $F$7:F10,F10)</f>
        <v>10104004</v>
      </c>
      <c r="C10" s="30" t="str">
        <f>"ITEM_NAME_"&amp;B10</f>
        <v>ITEM_NAME_10104004</v>
      </c>
      <c r="D10" s="43" t="s">
        <v>103</v>
      </c>
      <c r="E10" s="30">
        <v>1</v>
      </c>
      <c r="F10" s="30">
        <v>1</v>
      </c>
      <c r="G10" s="30">
        <v>0</v>
      </c>
      <c r="H10" s="125">
        <v>0.2</v>
      </c>
      <c r="I10" s="30">
        <v>5</v>
      </c>
      <c r="J10" s="30">
        <v>99</v>
      </c>
      <c r="K10" s="30">
        <v>0</v>
      </c>
      <c r="L10" s="30">
        <f t="shared" si="1"/>
        <v>5000</v>
      </c>
      <c r="M10" s="30">
        <v>4</v>
      </c>
      <c r="N10" s="30">
        <v>99</v>
      </c>
      <c r="O10" s="30" t="str">
        <f t="shared" si="2"/>
        <v>ITEM_DESCRIPTION_10104004</v>
      </c>
      <c r="P10" s="43" t="str">
        <f>$D10&amp;",연금 제작"</f>
        <v>개량된 하급 채력 포션,연금 제작</v>
      </c>
      <c r="Q10" s="69"/>
      <c r="R10" s="30">
        <v>0</v>
      </c>
      <c r="S10" s="30">
        <v>17</v>
      </c>
    </row>
    <row r="11" spans="2:27" ht="23.25" thickBot="1">
      <c r="B11" s="41">
        <f>E11*10000000+F11*100000+M11*1000+COUNTIFS($E$7:E11,E11, $F$7:F11,F11)</f>
        <v>10103005</v>
      </c>
      <c r="C11" s="30" t="str">
        <f t="shared" ref="C11:C16" si="3">"ITEM_NAME_"&amp;B11</f>
        <v>ITEM_NAME_10103005</v>
      </c>
      <c r="D11" s="70" t="s">
        <v>109</v>
      </c>
      <c r="E11" s="30">
        <v>1</v>
      </c>
      <c r="F11" s="30">
        <v>1</v>
      </c>
      <c r="G11" s="30">
        <v>0</v>
      </c>
      <c r="H11" s="125">
        <v>0.25</v>
      </c>
      <c r="I11" s="30">
        <v>4</v>
      </c>
      <c r="J11" s="30">
        <v>99</v>
      </c>
      <c r="K11" s="30">
        <v>0</v>
      </c>
      <c r="L11" s="30">
        <f t="shared" si="1"/>
        <v>5000</v>
      </c>
      <c r="M11" s="30">
        <v>3</v>
      </c>
      <c r="N11" s="30">
        <v>99</v>
      </c>
      <c r="O11" s="30" t="str">
        <f t="shared" si="2"/>
        <v>ITEM_DESCRIPTION_10103005</v>
      </c>
      <c r="P11" s="43" t="s">
        <v>120</v>
      </c>
      <c r="Q11" s="69"/>
      <c r="R11" s="30">
        <v>250</v>
      </c>
      <c r="S11" s="30">
        <v>125</v>
      </c>
    </row>
    <row r="12" spans="2:27" ht="23.25" thickBot="1">
      <c r="B12" s="41">
        <f>E12*10000000+F12*100000+M12*1000+COUNTIFS($E$7:E12,E12, $F$7:F12,F12)</f>
        <v>10104006</v>
      </c>
      <c r="C12" s="30" t="str">
        <f t="shared" si="3"/>
        <v>ITEM_NAME_10104006</v>
      </c>
      <c r="D12" s="43" t="s">
        <v>104</v>
      </c>
      <c r="E12" s="30">
        <v>1</v>
      </c>
      <c r="F12" s="30">
        <v>1</v>
      </c>
      <c r="G12" s="30">
        <v>0</v>
      </c>
      <c r="H12" s="125">
        <v>0.3</v>
      </c>
      <c r="I12" s="30">
        <v>4</v>
      </c>
      <c r="J12" s="30">
        <v>99</v>
      </c>
      <c r="K12" s="30">
        <v>0</v>
      </c>
      <c r="L12" s="30">
        <f t="shared" si="1"/>
        <v>5000</v>
      </c>
      <c r="M12" s="30">
        <v>4</v>
      </c>
      <c r="N12" s="30">
        <v>99</v>
      </c>
      <c r="O12" s="30" t="str">
        <f t="shared" si="2"/>
        <v>ITEM_DESCRIPTION_10104006</v>
      </c>
      <c r="P12" s="43" t="str">
        <f t="shared" ref="P12" si="4">$D12&amp;",상점 구매"</f>
        <v>중급 채력 포션,상점 구매</v>
      </c>
      <c r="Q12" s="69"/>
      <c r="R12" s="30">
        <v>0</v>
      </c>
      <c r="S12" s="30">
        <v>125</v>
      </c>
    </row>
    <row r="13" spans="2:27" ht="23.25" thickBot="1">
      <c r="B13" s="41">
        <f>E13*10000000+F13*100000+M13*1000+COUNTIFS($E$7:E13,E13, $F$7:F13,F13)</f>
        <v>10104007</v>
      </c>
      <c r="C13" s="30" t="str">
        <f t="shared" si="3"/>
        <v>ITEM_NAME_10104007</v>
      </c>
      <c r="D13" s="43" t="s">
        <v>106</v>
      </c>
      <c r="E13" s="30">
        <v>1</v>
      </c>
      <c r="F13" s="30">
        <v>1</v>
      </c>
      <c r="G13" s="30">
        <v>0</v>
      </c>
      <c r="H13" s="125">
        <v>0.3</v>
      </c>
      <c r="I13" s="30">
        <v>5</v>
      </c>
      <c r="J13" s="30">
        <v>99</v>
      </c>
      <c r="K13" s="30">
        <v>0</v>
      </c>
      <c r="L13" s="30">
        <f t="shared" si="1"/>
        <v>5000</v>
      </c>
      <c r="M13" s="30">
        <v>4</v>
      </c>
      <c r="N13" s="30">
        <v>99</v>
      </c>
      <c r="O13" s="30" t="str">
        <f t="shared" si="2"/>
        <v>ITEM_DESCRIPTION_10104007</v>
      </c>
      <c r="P13" s="43" t="str">
        <f t="shared" ref="P13" si="5">$D13&amp;", 연금 제작"</f>
        <v>개량된 고급 채력 포션, 연금 제작</v>
      </c>
      <c r="Q13" s="69"/>
      <c r="R13" s="30">
        <v>0</v>
      </c>
      <c r="S13" s="30">
        <v>200</v>
      </c>
    </row>
    <row r="14" spans="2:27" ht="23.25" thickBot="1">
      <c r="B14" s="41">
        <f>E14*10000000+F14*100000+M14*1000+COUNTIFS($E$7:E14,E14, $F$7:F14,F14)</f>
        <v>10103008</v>
      </c>
      <c r="C14" s="43" t="str">
        <f t="shared" si="3"/>
        <v>ITEM_NAME_10103008</v>
      </c>
      <c r="D14" s="70" t="s">
        <v>156</v>
      </c>
      <c r="E14" s="30">
        <v>1</v>
      </c>
      <c r="F14" s="30">
        <v>1</v>
      </c>
      <c r="G14" s="30">
        <v>0</v>
      </c>
      <c r="H14" s="125">
        <v>0.4</v>
      </c>
      <c r="I14" s="30">
        <v>4</v>
      </c>
      <c r="J14" s="30">
        <v>99</v>
      </c>
      <c r="K14" s="30">
        <v>0</v>
      </c>
      <c r="L14" s="30">
        <f t="shared" si="1"/>
        <v>5000</v>
      </c>
      <c r="M14" s="30">
        <v>3</v>
      </c>
      <c r="N14" s="30">
        <v>99</v>
      </c>
      <c r="O14" s="30" t="str">
        <f t="shared" si="2"/>
        <v>ITEM_DESCRIPTION_10103008</v>
      </c>
      <c r="P14" s="43" t="str">
        <f t="shared" ref="P14" si="6">$D14&amp;",연금 제작"</f>
        <v>주문 제작된 채력 포션,연금 제작</v>
      </c>
      <c r="Q14" s="69"/>
      <c r="R14" s="30">
        <v>3000</v>
      </c>
      <c r="S14" s="30">
        <v>1750</v>
      </c>
    </row>
    <row r="15" spans="2:27" ht="23.25" thickBot="1">
      <c r="B15" s="41">
        <f>E15*10000000+F15*100000+M15*1000+COUNTIFS($E$7:E15,E15, $F$7:F15,F15)</f>
        <v>10104009</v>
      </c>
      <c r="C15" s="30" t="str">
        <f t="shared" si="3"/>
        <v>ITEM_NAME_10104009</v>
      </c>
      <c r="D15" s="43" t="s">
        <v>105</v>
      </c>
      <c r="E15" s="30">
        <v>1</v>
      </c>
      <c r="F15" s="30">
        <v>1</v>
      </c>
      <c r="G15" s="30">
        <v>0</v>
      </c>
      <c r="H15" s="125">
        <v>0.5</v>
      </c>
      <c r="I15" s="30">
        <v>4</v>
      </c>
      <c r="J15" s="30">
        <v>99</v>
      </c>
      <c r="K15" s="30">
        <v>0</v>
      </c>
      <c r="L15" s="30">
        <f t="shared" si="1"/>
        <v>5000</v>
      </c>
      <c r="M15" s="30">
        <v>4</v>
      </c>
      <c r="N15" s="30">
        <v>99</v>
      </c>
      <c r="O15" s="30" t="str">
        <f t="shared" si="2"/>
        <v>ITEM_DESCRIPTION_10104009</v>
      </c>
      <c r="P15" s="43" t="s">
        <v>120</v>
      </c>
      <c r="Q15" s="69"/>
      <c r="R15" s="30">
        <v>0</v>
      </c>
      <c r="S15" s="30">
        <v>1750</v>
      </c>
    </row>
    <row r="16" spans="2:27" ht="23.25" thickBot="1">
      <c r="B16" s="41">
        <f>E16*10000000+F16*100000+M16*1000+COUNTIFS($E$7:E16,E16, $F$7:F16,F16)</f>
        <v>10104010</v>
      </c>
      <c r="C16" s="30" t="str">
        <f t="shared" si="3"/>
        <v>ITEM_NAME_10104010</v>
      </c>
      <c r="D16" s="30" t="s">
        <v>107</v>
      </c>
      <c r="E16" s="30">
        <v>1</v>
      </c>
      <c r="F16" s="30">
        <v>1</v>
      </c>
      <c r="G16" s="30">
        <v>0</v>
      </c>
      <c r="H16" s="125">
        <v>0.5</v>
      </c>
      <c r="I16" s="30">
        <v>5</v>
      </c>
      <c r="J16" s="30">
        <v>99</v>
      </c>
      <c r="K16" s="30">
        <v>0</v>
      </c>
      <c r="L16" s="30">
        <f t="shared" si="1"/>
        <v>5000</v>
      </c>
      <c r="M16" s="30">
        <v>4</v>
      </c>
      <c r="N16" s="30">
        <v>99</v>
      </c>
      <c r="O16" s="30" t="str">
        <f t="shared" si="2"/>
        <v>ITEM_DESCRIPTION_10104010</v>
      </c>
      <c r="P16" s="43" t="str">
        <f t="shared" ref="P16" si="7">$D16&amp;",상점 구매"</f>
        <v>개량된 고급 채력 포션,상점 구매</v>
      </c>
      <c r="Q16" s="31"/>
      <c r="R16" s="30">
        <v>0</v>
      </c>
      <c r="S16" s="30">
        <v>2150</v>
      </c>
      <c r="T16" s="31"/>
      <c r="U16" s="31"/>
      <c r="V16" s="31"/>
      <c r="W16" s="31"/>
      <c r="X16" s="31"/>
      <c r="Y16" s="31"/>
      <c r="AA16" s="31"/>
    </row>
    <row r="17" spans="2:27" ht="23.25" thickBot="1">
      <c r="B17" s="46">
        <f>E17*10000000+F17*100000+M17*1000+COUNTIFS($E$7:E17,E17, $F$7:F17,F17)</f>
        <v>20203001</v>
      </c>
      <c r="C17" s="47" t="str">
        <f t="shared" ref="C17:C18" si="8">"ITEM_NAME_"&amp;B17</f>
        <v>ITEM_NAME_20203001</v>
      </c>
      <c r="D17" s="47" t="s">
        <v>108</v>
      </c>
      <c r="E17" s="47">
        <v>2</v>
      </c>
      <c r="F17" s="47">
        <v>2</v>
      </c>
      <c r="G17" s="47">
        <v>0</v>
      </c>
      <c r="H17" s="126">
        <v>0.2</v>
      </c>
      <c r="I17" s="47">
        <v>3</v>
      </c>
      <c r="J17" s="47">
        <v>99</v>
      </c>
      <c r="K17" s="47">
        <f>20*1000</f>
        <v>20000</v>
      </c>
      <c r="L17" s="47">
        <f t="shared" si="1"/>
        <v>5000</v>
      </c>
      <c r="M17" s="47">
        <v>3</v>
      </c>
      <c r="N17" s="47">
        <v>99</v>
      </c>
      <c r="O17" s="47" t="str">
        <f t="shared" ref="O17:O43" si="9">"ITEM_DESCRIPTION_"&amp;B17</f>
        <v>ITEM_DESCRIPTION_20203001</v>
      </c>
      <c r="P17" s="47" t="str">
        <f t="shared" ref="P17" si="10">$D17&amp;", 연금 제작"</f>
        <v>저렴한 방어력 포션, 연금 제작</v>
      </c>
      <c r="Q17" s="68"/>
      <c r="R17" s="47">
        <v>250</v>
      </c>
      <c r="S17" s="47">
        <v>125</v>
      </c>
    </row>
    <row r="18" spans="2:27" s="45" customFormat="1" ht="23.25" thickBot="1">
      <c r="B18" s="42">
        <f>E18*10000000+F18*100000+M18*1000+COUNTIFS($E$7:E18,E18, $F$7:F18,F18)</f>
        <v>20204002</v>
      </c>
      <c r="C18" s="43" t="str">
        <f t="shared" si="8"/>
        <v>ITEM_NAME_20204002</v>
      </c>
      <c r="D18" s="43" t="s">
        <v>114</v>
      </c>
      <c r="E18" s="43">
        <v>2</v>
      </c>
      <c r="F18" s="43">
        <v>2</v>
      </c>
      <c r="G18" s="43">
        <v>0</v>
      </c>
      <c r="H18" s="127">
        <v>0.2</v>
      </c>
      <c r="I18" s="43">
        <v>3</v>
      </c>
      <c r="J18" s="30">
        <v>99</v>
      </c>
      <c r="K18" s="43">
        <f>20*1000</f>
        <v>20000</v>
      </c>
      <c r="L18" s="30">
        <f t="shared" si="1"/>
        <v>5000</v>
      </c>
      <c r="M18" s="43">
        <v>4</v>
      </c>
      <c r="N18" s="30">
        <v>99</v>
      </c>
      <c r="O18" s="43" t="str">
        <f t="shared" si="9"/>
        <v>ITEM_DESCRIPTION_20204002</v>
      </c>
      <c r="P18" s="43" t="str">
        <f t="shared" ref="P18" si="11">$D18&amp;",연금 제작"</f>
        <v>하급 방어력 포션,연금 제작</v>
      </c>
      <c r="Q18" s="69"/>
      <c r="R18" s="43">
        <v>0</v>
      </c>
      <c r="S18" s="30">
        <v>125</v>
      </c>
      <c r="T18" s="12"/>
      <c r="U18" s="12"/>
      <c r="V18" s="12"/>
      <c r="W18" s="12"/>
      <c r="X18" s="12"/>
      <c r="Y18" s="12"/>
      <c r="AA18" s="12"/>
    </row>
    <row r="19" spans="2:27" ht="23.25" thickBot="1">
      <c r="B19" s="41">
        <f>E19*10000000+F19*100000+M19*1000+COUNTIFS($E$7:E19,E19, $F$7:F19,F19)</f>
        <v>20204003</v>
      </c>
      <c r="C19" s="30" t="str">
        <f t="shared" ref="C19:C25" si="12">"ITEM_NAME_"&amp;B19</f>
        <v>ITEM_NAME_20204003</v>
      </c>
      <c r="D19" s="30" t="s">
        <v>130</v>
      </c>
      <c r="E19" s="43">
        <v>2</v>
      </c>
      <c r="F19" s="43">
        <v>2</v>
      </c>
      <c r="G19" s="30">
        <v>0</v>
      </c>
      <c r="H19" s="127">
        <v>0.3</v>
      </c>
      <c r="I19" s="30">
        <v>3</v>
      </c>
      <c r="J19" s="30">
        <v>99</v>
      </c>
      <c r="K19" s="30">
        <f>20*1000</f>
        <v>20000</v>
      </c>
      <c r="L19" s="30">
        <f t="shared" si="1"/>
        <v>5000</v>
      </c>
      <c r="M19" s="30">
        <v>4</v>
      </c>
      <c r="N19" s="30">
        <v>99</v>
      </c>
      <c r="O19" s="30" t="str">
        <f t="shared" si="9"/>
        <v>ITEM_DESCRIPTION_20204003</v>
      </c>
      <c r="P19" s="43" t="s">
        <v>120</v>
      </c>
      <c r="Q19" s="69"/>
      <c r="R19" s="30">
        <v>0</v>
      </c>
      <c r="S19" s="30">
        <v>200</v>
      </c>
    </row>
    <row r="20" spans="2:27" ht="23.25" thickBot="1">
      <c r="B20" s="41">
        <f>E20*10000000+F20*100000+M20*1000+COUNTIFS($E$7:E20,E20, $F$7:F20,F20)</f>
        <v>20203004</v>
      </c>
      <c r="C20" s="30" t="str">
        <f t="shared" si="12"/>
        <v>ITEM_NAME_20203004</v>
      </c>
      <c r="D20" s="70" t="s">
        <v>112</v>
      </c>
      <c r="E20" s="43">
        <v>2</v>
      </c>
      <c r="F20" s="43">
        <v>2</v>
      </c>
      <c r="G20" s="30">
        <v>0</v>
      </c>
      <c r="H20" s="127">
        <v>0.4</v>
      </c>
      <c r="I20" s="30">
        <v>2</v>
      </c>
      <c r="J20" s="30">
        <v>99</v>
      </c>
      <c r="K20" s="30">
        <f>40*1000</f>
        <v>40000</v>
      </c>
      <c r="L20" s="30">
        <f t="shared" si="1"/>
        <v>5000</v>
      </c>
      <c r="M20" s="30">
        <v>3</v>
      </c>
      <c r="N20" s="30">
        <v>99</v>
      </c>
      <c r="O20" s="30" t="str">
        <f t="shared" si="9"/>
        <v>ITEM_DESCRIPTION_20203004</v>
      </c>
      <c r="P20" s="43" t="str">
        <f t="shared" ref="P20" si="13">$D20&amp;",상점 구매"</f>
        <v>적당한 방어력 포션,상점 구매</v>
      </c>
      <c r="Q20" s="69"/>
      <c r="R20" s="30">
        <v>3000</v>
      </c>
      <c r="S20" s="30">
        <v>1750</v>
      </c>
    </row>
    <row r="21" spans="2:27" ht="23.25" thickBot="1">
      <c r="B21" s="41">
        <f>E21*10000000+F21*100000+M21*1000+COUNTIFS($E$7:E21,E21, $F$7:F21,F21)</f>
        <v>20204005</v>
      </c>
      <c r="C21" s="30" t="str">
        <f t="shared" si="12"/>
        <v>ITEM_NAME_20204005</v>
      </c>
      <c r="D21" s="30" t="s">
        <v>113</v>
      </c>
      <c r="E21" s="43">
        <v>2</v>
      </c>
      <c r="F21" s="43">
        <v>2</v>
      </c>
      <c r="G21" s="30">
        <v>0</v>
      </c>
      <c r="H21" s="127">
        <v>0.4</v>
      </c>
      <c r="I21" s="30">
        <v>2</v>
      </c>
      <c r="J21" s="30">
        <v>99</v>
      </c>
      <c r="K21" s="30">
        <f t="shared" ref="K21:K22" si="14">40*1000</f>
        <v>40000</v>
      </c>
      <c r="L21" s="30">
        <f t="shared" si="1"/>
        <v>5000</v>
      </c>
      <c r="M21" s="30">
        <v>4</v>
      </c>
      <c r="N21" s="30">
        <v>99</v>
      </c>
      <c r="O21" s="30" t="str">
        <f t="shared" si="9"/>
        <v>ITEM_DESCRIPTION_20204005</v>
      </c>
      <c r="P21" s="43" t="str">
        <f t="shared" ref="P21" si="15">$D21&amp;", 연금 제작"</f>
        <v>중급 방어력 포션, 연금 제작</v>
      </c>
      <c r="Q21" s="69"/>
      <c r="R21" s="30">
        <v>0</v>
      </c>
      <c r="S21" s="30">
        <v>1750</v>
      </c>
    </row>
    <row r="22" spans="2:27" ht="23.25" thickBot="1">
      <c r="B22" s="41">
        <f>E22*10000000+F22*100000+M22*1000+COUNTIFS($E$7:E22,E22, $F$7:F22,F22)</f>
        <v>20204006</v>
      </c>
      <c r="C22" s="30" t="str">
        <f t="shared" si="12"/>
        <v>ITEM_NAME_20204006</v>
      </c>
      <c r="D22" s="30" t="s">
        <v>121</v>
      </c>
      <c r="E22" s="43">
        <v>2</v>
      </c>
      <c r="F22" s="43">
        <v>2</v>
      </c>
      <c r="G22" s="30">
        <v>0</v>
      </c>
      <c r="H22" s="127">
        <v>0.5</v>
      </c>
      <c r="I22" s="30">
        <v>2</v>
      </c>
      <c r="J22" s="30">
        <v>99</v>
      </c>
      <c r="K22" s="30">
        <f t="shared" si="14"/>
        <v>40000</v>
      </c>
      <c r="L22" s="30">
        <f t="shared" si="1"/>
        <v>5000</v>
      </c>
      <c r="M22" s="30">
        <v>4</v>
      </c>
      <c r="N22" s="30">
        <v>99</v>
      </c>
      <c r="O22" s="30" t="str">
        <f t="shared" si="9"/>
        <v>ITEM_DESCRIPTION_20204006</v>
      </c>
      <c r="P22" s="43" t="str">
        <f t="shared" ref="P22" si="16">$D22&amp;",연금 제작"</f>
        <v>개량된 중급 방어력포션,연금 제작</v>
      </c>
      <c r="Q22" s="69"/>
      <c r="R22" s="30">
        <v>0</v>
      </c>
      <c r="S22" s="30">
        <v>2150</v>
      </c>
    </row>
    <row r="23" spans="2:27" ht="23.25" thickBot="1">
      <c r="B23" s="41">
        <f>E23*10000000+F23*100000+M23*1000+COUNTIFS($E$7:E23,E23, $F$7:F23,F23)</f>
        <v>20203007</v>
      </c>
      <c r="C23" s="30" t="str">
        <f t="shared" si="12"/>
        <v>ITEM_NAME_20203007</v>
      </c>
      <c r="D23" s="70" t="s">
        <v>110</v>
      </c>
      <c r="E23" s="43">
        <v>2</v>
      </c>
      <c r="F23" s="43">
        <v>2</v>
      </c>
      <c r="G23" s="30">
        <v>0</v>
      </c>
      <c r="H23" s="127">
        <v>0.7</v>
      </c>
      <c r="I23" s="30">
        <v>1</v>
      </c>
      <c r="J23" s="30">
        <v>99</v>
      </c>
      <c r="K23" s="30">
        <f>60*1000</f>
        <v>60000</v>
      </c>
      <c r="L23" s="30">
        <f t="shared" si="1"/>
        <v>5000</v>
      </c>
      <c r="M23" s="30">
        <v>3</v>
      </c>
      <c r="N23" s="30">
        <v>99</v>
      </c>
      <c r="O23" s="30" t="str">
        <f t="shared" si="9"/>
        <v>ITEM_DESCRIPTION_20203007</v>
      </c>
      <c r="P23" s="43" t="s">
        <v>120</v>
      </c>
      <c r="Q23" s="69"/>
      <c r="R23" s="30">
        <v>10000</v>
      </c>
      <c r="S23" s="30">
        <v>5750</v>
      </c>
    </row>
    <row r="24" spans="2:27" ht="23.25" thickBot="1">
      <c r="B24" s="41">
        <f>E24*10000000+F24*100000+M24*1000+COUNTIFS($E$7:E24,E24, $F$7:F24,F24)</f>
        <v>20204008</v>
      </c>
      <c r="C24" s="30" t="str">
        <f t="shared" si="12"/>
        <v>ITEM_NAME_20204008</v>
      </c>
      <c r="D24" s="30" t="s">
        <v>111</v>
      </c>
      <c r="E24" s="43">
        <v>2</v>
      </c>
      <c r="F24" s="43">
        <v>2</v>
      </c>
      <c r="G24" s="30">
        <v>0</v>
      </c>
      <c r="H24" s="127">
        <v>0.7</v>
      </c>
      <c r="I24" s="30">
        <v>1</v>
      </c>
      <c r="J24" s="30">
        <v>99</v>
      </c>
      <c r="K24" s="30">
        <f t="shared" ref="K24:K25" si="17">60*1000</f>
        <v>60000</v>
      </c>
      <c r="L24" s="30">
        <f t="shared" si="1"/>
        <v>5000</v>
      </c>
      <c r="M24" s="30">
        <v>4</v>
      </c>
      <c r="N24" s="30">
        <v>99</v>
      </c>
      <c r="O24" s="30" t="str">
        <f t="shared" si="9"/>
        <v>ITEM_DESCRIPTION_20204008</v>
      </c>
      <c r="P24" s="43" t="str">
        <f t="shared" ref="P24" si="18">$D24&amp;",상점 구매"</f>
        <v>고급 방어력 포션,상점 구매</v>
      </c>
      <c r="Q24" s="69"/>
      <c r="R24" s="30">
        <v>0</v>
      </c>
      <c r="S24" s="30">
        <v>5750</v>
      </c>
    </row>
    <row r="25" spans="2:27" ht="23.25" thickBot="1">
      <c r="B25" s="41">
        <f>E25*10000000+F25*100000+M25*1000+COUNTIFS($E$7:E25,E25, $F$7:F25,F25)</f>
        <v>20204009</v>
      </c>
      <c r="C25" s="30" t="str">
        <f t="shared" si="12"/>
        <v>ITEM_NAME_20204009</v>
      </c>
      <c r="D25" s="30" t="s">
        <v>125</v>
      </c>
      <c r="E25" s="43">
        <v>2</v>
      </c>
      <c r="F25" s="43">
        <v>2</v>
      </c>
      <c r="G25" s="30">
        <v>0</v>
      </c>
      <c r="H25" s="127">
        <v>0.8</v>
      </c>
      <c r="I25" s="30">
        <v>1</v>
      </c>
      <c r="J25" s="30">
        <v>99</v>
      </c>
      <c r="K25" s="30">
        <f t="shared" si="17"/>
        <v>60000</v>
      </c>
      <c r="L25" s="30">
        <f t="shared" si="1"/>
        <v>5000</v>
      </c>
      <c r="M25" s="30">
        <v>4</v>
      </c>
      <c r="N25" s="30">
        <v>99</v>
      </c>
      <c r="O25" s="30" t="str">
        <f t="shared" si="9"/>
        <v>ITEM_DESCRIPTION_20204009</v>
      </c>
      <c r="P25" s="43" t="str">
        <f t="shared" ref="P25" si="19">$D25&amp;", 연금 제작"</f>
        <v>개량된 고급 방어력포션, 연금 제작</v>
      </c>
      <c r="Q25" s="69"/>
      <c r="R25" s="30">
        <v>0</v>
      </c>
      <c r="S25" s="30">
        <v>7000</v>
      </c>
    </row>
    <row r="26" spans="2:27" ht="23.25" thickBot="1">
      <c r="B26" s="46">
        <f>E26*10000000+F26*100000+M26*1000+COUNTIFS($E$7:E26,E26, $F$7:F26,F26)</f>
        <v>20303001</v>
      </c>
      <c r="C26" s="47" t="str">
        <f t="shared" ref="C26:C27" si="20">"ITEM_NAME_"&amp;B26</f>
        <v>ITEM_NAME_20303001</v>
      </c>
      <c r="D26" s="47" t="s">
        <v>115</v>
      </c>
      <c r="E26" s="47">
        <v>2</v>
      </c>
      <c r="F26" s="47">
        <v>3</v>
      </c>
      <c r="G26" s="47">
        <v>0</v>
      </c>
      <c r="H26" s="126">
        <v>0.2</v>
      </c>
      <c r="I26" s="47">
        <v>3</v>
      </c>
      <c r="J26" s="47">
        <v>99</v>
      </c>
      <c r="K26" s="47">
        <f>10*1000</f>
        <v>10000</v>
      </c>
      <c r="L26" s="47">
        <f t="shared" si="1"/>
        <v>5000</v>
      </c>
      <c r="M26" s="47">
        <v>3</v>
      </c>
      <c r="N26" s="47">
        <v>99</v>
      </c>
      <c r="O26" s="47" t="str">
        <f t="shared" si="9"/>
        <v>ITEM_DESCRIPTION_20303001</v>
      </c>
      <c r="P26" s="47" t="str">
        <f t="shared" ref="P26" si="21">$D26&amp;",연금 제작"</f>
        <v>저렴한 보호막 포션,연금 제작</v>
      </c>
      <c r="Q26" s="68"/>
      <c r="R26" s="47">
        <v>250</v>
      </c>
      <c r="S26" s="47">
        <v>125</v>
      </c>
    </row>
    <row r="27" spans="2:27" ht="23.25" thickBot="1">
      <c r="B27" s="42">
        <f>E27*10000000+F27*100000+M27*1000+COUNTIFS($E$7:E27,E27, $F$7:F27,F27)</f>
        <v>20304002</v>
      </c>
      <c r="C27" s="43" t="str">
        <f t="shared" si="20"/>
        <v>ITEM_NAME_20304002</v>
      </c>
      <c r="D27" s="43" t="s">
        <v>116</v>
      </c>
      <c r="E27" s="43">
        <v>2</v>
      </c>
      <c r="F27" s="43">
        <v>3</v>
      </c>
      <c r="G27" s="43">
        <v>0</v>
      </c>
      <c r="H27" s="127">
        <v>0.2</v>
      </c>
      <c r="I27" s="43">
        <v>3</v>
      </c>
      <c r="J27" s="30">
        <v>99</v>
      </c>
      <c r="K27" s="43">
        <f>10*1000</f>
        <v>10000</v>
      </c>
      <c r="L27" s="30">
        <f t="shared" si="1"/>
        <v>5000</v>
      </c>
      <c r="M27" s="43">
        <v>4</v>
      </c>
      <c r="N27" s="30">
        <v>99</v>
      </c>
      <c r="O27" s="43" t="str">
        <f t="shared" si="9"/>
        <v>ITEM_DESCRIPTION_20304002</v>
      </c>
      <c r="P27" s="43" t="s">
        <v>120</v>
      </c>
      <c r="Q27" s="69"/>
      <c r="R27" s="43">
        <v>0</v>
      </c>
      <c r="S27" s="30">
        <v>125</v>
      </c>
    </row>
    <row r="28" spans="2:27" ht="23.25" thickBot="1">
      <c r="B28" s="41">
        <f>E28*10000000+F28*100000+M28*1000+COUNTIFS($E$7:E28,E28, $F$7:F28,F28)</f>
        <v>20304003</v>
      </c>
      <c r="C28" s="30" t="str">
        <f t="shared" ref="C28:C34" si="22">"ITEM_NAME_"&amp;B28</f>
        <v>ITEM_NAME_20304003</v>
      </c>
      <c r="D28" s="30" t="s">
        <v>117</v>
      </c>
      <c r="E28" s="43">
        <v>2</v>
      </c>
      <c r="F28" s="43">
        <v>3</v>
      </c>
      <c r="G28" s="30">
        <v>0</v>
      </c>
      <c r="H28" s="127">
        <v>0.3</v>
      </c>
      <c r="I28" s="30">
        <v>3</v>
      </c>
      <c r="J28" s="30">
        <v>99</v>
      </c>
      <c r="K28" s="30">
        <f>10*1000</f>
        <v>10000</v>
      </c>
      <c r="L28" s="30">
        <f t="shared" si="1"/>
        <v>5000</v>
      </c>
      <c r="M28" s="30">
        <v>4</v>
      </c>
      <c r="N28" s="30">
        <v>99</v>
      </c>
      <c r="O28" s="30" t="str">
        <f t="shared" si="9"/>
        <v>ITEM_DESCRIPTION_20304003</v>
      </c>
      <c r="P28" s="43" t="str">
        <f t="shared" ref="P28" si="23">$D28&amp;",상점 구매"</f>
        <v>개량된 하급 보호막포션,상점 구매</v>
      </c>
      <c r="Q28" s="69"/>
      <c r="R28" s="30">
        <v>0</v>
      </c>
      <c r="S28" s="30">
        <v>200</v>
      </c>
    </row>
    <row r="29" spans="2:27" ht="23.25" thickBot="1">
      <c r="B29" s="41">
        <f>E29*10000000+F29*100000+M29*1000+COUNTIFS($E$7:E29,E29, $F$7:F29,F29)</f>
        <v>20303004</v>
      </c>
      <c r="C29" s="30" t="str">
        <f t="shared" si="22"/>
        <v>ITEM_NAME_20303004</v>
      </c>
      <c r="D29" s="70" t="s">
        <v>118</v>
      </c>
      <c r="E29" s="43">
        <v>2</v>
      </c>
      <c r="F29" s="43">
        <v>3</v>
      </c>
      <c r="G29" s="30">
        <v>0</v>
      </c>
      <c r="H29" s="127">
        <v>0.4</v>
      </c>
      <c r="I29" s="30">
        <v>2</v>
      </c>
      <c r="J29" s="30">
        <v>99</v>
      </c>
      <c r="K29" s="30">
        <f>13*1000</f>
        <v>13000</v>
      </c>
      <c r="L29" s="30">
        <f t="shared" si="1"/>
        <v>5000</v>
      </c>
      <c r="M29" s="30">
        <v>3</v>
      </c>
      <c r="N29" s="30">
        <v>99</v>
      </c>
      <c r="O29" s="30" t="str">
        <f t="shared" si="9"/>
        <v>ITEM_DESCRIPTION_20303004</v>
      </c>
      <c r="P29" s="43" t="str">
        <f t="shared" ref="P29" si="24">$D29&amp;", 연금 제작"</f>
        <v>적당한 보호막 포션, 연금 제작</v>
      </c>
      <c r="Q29" s="69"/>
      <c r="R29" s="30">
        <v>3000</v>
      </c>
      <c r="S29" s="30">
        <v>1750</v>
      </c>
    </row>
    <row r="30" spans="2:27" ht="23.25" thickBot="1">
      <c r="B30" s="41">
        <f>E30*10000000+F30*100000+M30*1000+COUNTIFS($E$7:E30,E30, $F$7:F30,F30)</f>
        <v>20304005</v>
      </c>
      <c r="C30" s="30" t="str">
        <f t="shared" si="22"/>
        <v>ITEM_NAME_20304005</v>
      </c>
      <c r="D30" s="30" t="s">
        <v>119</v>
      </c>
      <c r="E30" s="43">
        <v>2</v>
      </c>
      <c r="F30" s="43">
        <v>3</v>
      </c>
      <c r="G30" s="30">
        <v>0</v>
      </c>
      <c r="H30" s="127">
        <v>0.4</v>
      </c>
      <c r="I30" s="30">
        <v>2</v>
      </c>
      <c r="J30" s="30">
        <v>99</v>
      </c>
      <c r="K30" s="30">
        <f t="shared" ref="K30:K31" si="25">13*1000</f>
        <v>13000</v>
      </c>
      <c r="L30" s="30">
        <f t="shared" si="1"/>
        <v>5000</v>
      </c>
      <c r="M30" s="30">
        <v>4</v>
      </c>
      <c r="N30" s="30">
        <v>99</v>
      </c>
      <c r="O30" s="30" t="str">
        <f t="shared" si="9"/>
        <v>ITEM_DESCRIPTION_20304005</v>
      </c>
      <c r="P30" s="43" t="str">
        <f t="shared" ref="P30" si="26">$D30&amp;",연금 제작"</f>
        <v>중급 보호막 포션,연금 제작</v>
      </c>
      <c r="Q30" s="69"/>
      <c r="R30" s="30">
        <v>0</v>
      </c>
      <c r="S30" s="30">
        <v>1750</v>
      </c>
    </row>
    <row r="31" spans="2:27" ht="23.25" thickBot="1">
      <c r="B31" s="41">
        <f>E31*10000000+F31*100000+M31*1000+COUNTIFS($E$7:E31,E31, $F$7:F31,F31)</f>
        <v>20304006</v>
      </c>
      <c r="C31" s="30" t="str">
        <f t="shared" si="22"/>
        <v>ITEM_NAME_20304006</v>
      </c>
      <c r="D31" s="30" t="s">
        <v>122</v>
      </c>
      <c r="E31" s="43">
        <v>2</v>
      </c>
      <c r="F31" s="43">
        <v>3</v>
      </c>
      <c r="G31" s="30">
        <v>0</v>
      </c>
      <c r="H31" s="127">
        <v>0.5</v>
      </c>
      <c r="I31" s="30">
        <v>2</v>
      </c>
      <c r="J31" s="30">
        <v>99</v>
      </c>
      <c r="K31" s="30">
        <f t="shared" si="25"/>
        <v>13000</v>
      </c>
      <c r="L31" s="30">
        <f t="shared" si="1"/>
        <v>5000</v>
      </c>
      <c r="M31" s="30">
        <v>4</v>
      </c>
      <c r="N31" s="30">
        <v>99</v>
      </c>
      <c r="O31" s="30" t="str">
        <f t="shared" si="9"/>
        <v>ITEM_DESCRIPTION_20304006</v>
      </c>
      <c r="P31" s="43" t="s">
        <v>120</v>
      </c>
      <c r="Q31" s="69"/>
      <c r="R31" s="30">
        <v>0</v>
      </c>
      <c r="S31" s="30">
        <v>2150</v>
      </c>
    </row>
    <row r="32" spans="2:27" ht="23.25" thickBot="1">
      <c r="B32" s="41">
        <f>E32*10000000+F32*100000+M32*1000+COUNTIFS($E$7:E32,E32, $F$7:F32,F32)</f>
        <v>20303007</v>
      </c>
      <c r="C32" s="30" t="str">
        <f t="shared" si="22"/>
        <v>ITEM_NAME_20303007</v>
      </c>
      <c r="D32" s="70" t="s">
        <v>133</v>
      </c>
      <c r="E32" s="43">
        <v>2</v>
      </c>
      <c r="F32" s="43">
        <v>3</v>
      </c>
      <c r="G32" s="30">
        <v>0</v>
      </c>
      <c r="H32" s="127">
        <v>0.7</v>
      </c>
      <c r="I32" s="30">
        <v>1</v>
      </c>
      <c r="J32" s="30">
        <v>99</v>
      </c>
      <c r="K32" s="30">
        <f>15*1000</f>
        <v>15000</v>
      </c>
      <c r="L32" s="30">
        <f t="shared" si="1"/>
        <v>5000</v>
      </c>
      <c r="M32" s="30">
        <v>3</v>
      </c>
      <c r="N32" s="30">
        <v>99</v>
      </c>
      <c r="O32" s="30" t="str">
        <f t="shared" si="9"/>
        <v>ITEM_DESCRIPTION_20303007</v>
      </c>
      <c r="P32" s="43" t="str">
        <f t="shared" ref="P32" si="27">$D32&amp;",상점 구매"</f>
        <v>주문 제작된 보호막 포션,상점 구매</v>
      </c>
      <c r="Q32" s="69"/>
      <c r="R32" s="30">
        <v>10000</v>
      </c>
      <c r="S32" s="30">
        <v>5750</v>
      </c>
    </row>
    <row r="33" spans="2:19" ht="23.25" thickBot="1">
      <c r="B33" s="41">
        <f>E33*10000000+F33*100000+M33*1000+COUNTIFS($E$7:E33,E33, $F$7:F33,F33)</f>
        <v>20304008</v>
      </c>
      <c r="C33" s="30" t="str">
        <f t="shared" si="22"/>
        <v>ITEM_NAME_20304008</v>
      </c>
      <c r="D33" s="30" t="s">
        <v>126</v>
      </c>
      <c r="E33" s="43">
        <v>2</v>
      </c>
      <c r="F33" s="43">
        <v>3</v>
      </c>
      <c r="G33" s="30">
        <v>0</v>
      </c>
      <c r="H33" s="127">
        <v>0.7</v>
      </c>
      <c r="I33" s="30">
        <v>1</v>
      </c>
      <c r="J33" s="30">
        <v>99</v>
      </c>
      <c r="K33" s="30">
        <f t="shared" ref="K33:K34" si="28">15*1000</f>
        <v>15000</v>
      </c>
      <c r="L33" s="30">
        <f t="shared" si="1"/>
        <v>5000</v>
      </c>
      <c r="M33" s="30">
        <v>4</v>
      </c>
      <c r="N33" s="30">
        <v>99</v>
      </c>
      <c r="O33" s="30" t="str">
        <f t="shared" si="9"/>
        <v>ITEM_DESCRIPTION_20304008</v>
      </c>
      <c r="P33" s="43" t="str">
        <f t="shared" ref="P33" si="29">$D33&amp;", 연금 제작"</f>
        <v>고급 보호막 포션, 연금 제작</v>
      </c>
      <c r="Q33" s="69"/>
      <c r="R33" s="30">
        <v>0</v>
      </c>
      <c r="S33" s="30">
        <v>5750</v>
      </c>
    </row>
    <row r="34" spans="2:19" ht="23.25" thickBot="1">
      <c r="B34" s="41">
        <f>E34*10000000+F34*100000+M34*1000+COUNTIFS($E$7:E34,E34, $F$7:F34,F34)</f>
        <v>20304009</v>
      </c>
      <c r="C34" s="30" t="str">
        <f t="shared" si="22"/>
        <v>ITEM_NAME_20304009</v>
      </c>
      <c r="D34" s="30" t="s">
        <v>127</v>
      </c>
      <c r="E34" s="43">
        <v>2</v>
      </c>
      <c r="F34" s="43">
        <v>3</v>
      </c>
      <c r="G34" s="30">
        <v>0</v>
      </c>
      <c r="H34" s="127">
        <v>1</v>
      </c>
      <c r="I34" s="30">
        <v>1</v>
      </c>
      <c r="J34" s="30">
        <v>99</v>
      </c>
      <c r="K34" s="30">
        <f t="shared" si="28"/>
        <v>15000</v>
      </c>
      <c r="L34" s="30">
        <f t="shared" si="1"/>
        <v>5000</v>
      </c>
      <c r="M34" s="30">
        <v>4</v>
      </c>
      <c r="N34" s="30">
        <v>99</v>
      </c>
      <c r="O34" s="30" t="str">
        <f t="shared" si="9"/>
        <v>ITEM_DESCRIPTION_20304009</v>
      </c>
      <c r="P34" s="43" t="str">
        <f t="shared" ref="P34" si="30">$D34&amp;",연금 제작"</f>
        <v>개량된 고급 보호막 포션,연금 제작</v>
      </c>
      <c r="Q34" s="31"/>
      <c r="R34" s="30">
        <v>0</v>
      </c>
      <c r="S34" s="30">
        <v>7000</v>
      </c>
    </row>
    <row r="35" spans="2:19" ht="23.25" thickBot="1">
      <c r="B35" s="46">
        <f>E35*10000000+F35*100000+M35*1000+COUNTIFS($E$7:E35,E35, $F$7:F35,F35)</f>
        <v>20403001</v>
      </c>
      <c r="C35" s="47" t="str">
        <f t="shared" ref="C35:C36" si="31">"ITEM_NAME_"&amp;B35</f>
        <v>ITEM_NAME_20403001</v>
      </c>
      <c r="D35" s="47" t="s">
        <v>134</v>
      </c>
      <c r="E35" s="47">
        <v>2</v>
      </c>
      <c r="F35" s="47">
        <v>4</v>
      </c>
      <c r="G35" s="47">
        <v>0</v>
      </c>
      <c r="H35" s="126">
        <v>0.2</v>
      </c>
      <c r="I35" s="47">
        <v>3</v>
      </c>
      <c r="J35" s="47">
        <v>99</v>
      </c>
      <c r="K35" s="47">
        <f>20*1000</f>
        <v>20000</v>
      </c>
      <c r="L35" s="47">
        <f t="shared" si="1"/>
        <v>5000</v>
      </c>
      <c r="M35" s="47">
        <v>3</v>
      </c>
      <c r="N35" s="47">
        <v>99</v>
      </c>
      <c r="O35" s="47" t="str">
        <f t="shared" si="9"/>
        <v>ITEM_DESCRIPTION_20403001</v>
      </c>
      <c r="P35" s="47" t="s">
        <v>120</v>
      </c>
      <c r="Q35" s="48"/>
      <c r="R35" s="47">
        <v>250</v>
      </c>
      <c r="S35" s="47">
        <v>125</v>
      </c>
    </row>
    <row r="36" spans="2:19" ht="23.25" thickBot="1">
      <c r="B36" s="42">
        <f>E36*10000000+F36*100000+M36*1000+COUNTIFS($E$7:E36,E36, $F$7:F36,F36)</f>
        <v>20404002</v>
      </c>
      <c r="C36" s="43" t="str">
        <f t="shared" si="31"/>
        <v>ITEM_NAME_20404002</v>
      </c>
      <c r="D36" s="43" t="s">
        <v>131</v>
      </c>
      <c r="E36" s="43">
        <v>2</v>
      </c>
      <c r="F36" s="43">
        <v>4</v>
      </c>
      <c r="G36" s="43">
        <v>0</v>
      </c>
      <c r="H36" s="127">
        <v>0.2</v>
      </c>
      <c r="I36" s="43">
        <v>3</v>
      </c>
      <c r="J36" s="30">
        <v>99</v>
      </c>
      <c r="K36" s="43">
        <f>20*1000</f>
        <v>20000</v>
      </c>
      <c r="L36" s="30">
        <f t="shared" si="1"/>
        <v>5000</v>
      </c>
      <c r="M36" s="43">
        <v>4</v>
      </c>
      <c r="N36" s="30">
        <v>99</v>
      </c>
      <c r="O36" s="43" t="str">
        <f t="shared" si="9"/>
        <v>ITEM_DESCRIPTION_20404002</v>
      </c>
      <c r="P36" s="43" t="str">
        <f t="shared" ref="P36" si="32">$D36&amp;",상점 구매"</f>
        <v>하급 공격력 증가 포션,상점 구매</v>
      </c>
      <c r="Q36" s="31"/>
      <c r="R36" s="43">
        <v>0</v>
      </c>
      <c r="S36" s="30">
        <v>125</v>
      </c>
    </row>
    <row r="37" spans="2:19" ht="23.25" thickBot="1">
      <c r="B37" s="41">
        <f>E37*10000000+F37*100000+M37*1000+COUNTIFS($E$7:E37,E37, $F$7:F37,F37)</f>
        <v>20404003</v>
      </c>
      <c r="C37" s="30" t="str">
        <f t="shared" ref="C37:C52" si="33">"ITEM_NAME_"&amp;B37</f>
        <v>ITEM_NAME_20404003</v>
      </c>
      <c r="D37" s="30" t="s">
        <v>132</v>
      </c>
      <c r="E37" s="43">
        <v>2</v>
      </c>
      <c r="F37" s="43">
        <v>4</v>
      </c>
      <c r="G37" s="30">
        <v>0</v>
      </c>
      <c r="H37" s="127">
        <v>0.25</v>
      </c>
      <c r="I37" s="30">
        <v>3</v>
      </c>
      <c r="J37" s="30">
        <v>99</v>
      </c>
      <c r="K37" s="30">
        <f>20*1000</f>
        <v>20000</v>
      </c>
      <c r="L37" s="30">
        <f t="shared" si="1"/>
        <v>5000</v>
      </c>
      <c r="M37" s="30">
        <v>4</v>
      </c>
      <c r="N37" s="30">
        <v>99</v>
      </c>
      <c r="O37" s="30" t="str">
        <f t="shared" si="9"/>
        <v>ITEM_DESCRIPTION_20404003</v>
      </c>
      <c r="P37" s="43" t="str">
        <f t="shared" ref="P37" si="34">$D37&amp;", 연금 제작"</f>
        <v>개량된 하급 공격력 증가 포션, 연금 제작</v>
      </c>
      <c r="Q37" s="31"/>
      <c r="R37" s="30">
        <v>0</v>
      </c>
      <c r="S37" s="30">
        <v>200</v>
      </c>
    </row>
    <row r="38" spans="2:19" ht="23.25" thickBot="1">
      <c r="B38" s="41">
        <f>E38*10000000+F38*100000+M38*1000+COUNTIFS($E$7:E38,E38, $F$7:F38,F38)</f>
        <v>20403004</v>
      </c>
      <c r="C38" s="30" t="str">
        <f t="shared" si="33"/>
        <v>ITEM_NAME_20403004</v>
      </c>
      <c r="D38" s="70" t="s">
        <v>135</v>
      </c>
      <c r="E38" s="43">
        <v>2</v>
      </c>
      <c r="F38" s="43">
        <v>4</v>
      </c>
      <c r="G38" s="30">
        <v>0</v>
      </c>
      <c r="H38" s="127">
        <v>0.3</v>
      </c>
      <c r="I38" s="30">
        <v>2</v>
      </c>
      <c r="J38" s="30">
        <v>99</v>
      </c>
      <c r="K38" s="30">
        <f>25*1000</f>
        <v>25000</v>
      </c>
      <c r="L38" s="30">
        <f t="shared" si="1"/>
        <v>5000</v>
      </c>
      <c r="M38" s="30">
        <v>3</v>
      </c>
      <c r="N38" s="30">
        <v>99</v>
      </c>
      <c r="O38" s="30" t="str">
        <f t="shared" si="9"/>
        <v>ITEM_DESCRIPTION_20403004</v>
      </c>
      <c r="P38" s="43" t="str">
        <f t="shared" ref="P38" si="35">$D38&amp;",연금 제작"</f>
        <v>적당한 공격력 증가 포션,연금 제작</v>
      </c>
      <c r="Q38" s="31"/>
      <c r="R38" s="30">
        <v>3000</v>
      </c>
      <c r="S38" s="30">
        <v>1750</v>
      </c>
    </row>
    <row r="39" spans="2:19" ht="23.25" thickBot="1">
      <c r="B39" s="41">
        <f>E39*10000000+F39*100000+M39*1000+COUNTIFS($E$7:E39,E39, $F$7:F39,F39)</f>
        <v>20404005</v>
      </c>
      <c r="C39" s="30" t="str">
        <f t="shared" si="33"/>
        <v>ITEM_NAME_20404005</v>
      </c>
      <c r="D39" s="43" t="s">
        <v>123</v>
      </c>
      <c r="E39" s="43">
        <v>2</v>
      </c>
      <c r="F39" s="43">
        <v>4</v>
      </c>
      <c r="G39" s="30">
        <v>0</v>
      </c>
      <c r="H39" s="127">
        <v>0.3</v>
      </c>
      <c r="I39" s="30">
        <v>2</v>
      </c>
      <c r="J39" s="30">
        <v>99</v>
      </c>
      <c r="K39" s="30">
        <f t="shared" ref="K39:K40" si="36">25*1000</f>
        <v>25000</v>
      </c>
      <c r="L39" s="30">
        <f t="shared" si="1"/>
        <v>5000</v>
      </c>
      <c r="M39" s="30">
        <v>4</v>
      </c>
      <c r="N39" s="30">
        <v>99</v>
      </c>
      <c r="O39" s="30" t="str">
        <f t="shared" si="9"/>
        <v>ITEM_DESCRIPTION_20404005</v>
      </c>
      <c r="P39" s="43" t="s">
        <v>120</v>
      </c>
      <c r="Q39" s="31"/>
      <c r="R39" s="30">
        <v>0</v>
      </c>
      <c r="S39" s="30">
        <v>1750</v>
      </c>
    </row>
    <row r="40" spans="2:19" ht="23.25" thickBot="1">
      <c r="B40" s="41">
        <f>E40*10000000+F40*100000+M40*1000+COUNTIFS($E$7:E40,E40, $F$7:F40,F40)</f>
        <v>20404006</v>
      </c>
      <c r="C40" s="30" t="str">
        <f t="shared" si="33"/>
        <v>ITEM_NAME_20404006</v>
      </c>
      <c r="D40" s="30" t="s">
        <v>124</v>
      </c>
      <c r="E40" s="43">
        <v>2</v>
      </c>
      <c r="F40" s="43">
        <v>4</v>
      </c>
      <c r="G40" s="30">
        <v>0</v>
      </c>
      <c r="H40" s="127">
        <v>0.35</v>
      </c>
      <c r="I40" s="30">
        <v>2</v>
      </c>
      <c r="J40" s="30">
        <v>99</v>
      </c>
      <c r="K40" s="30">
        <f t="shared" si="36"/>
        <v>25000</v>
      </c>
      <c r="L40" s="30">
        <f t="shared" si="1"/>
        <v>5000</v>
      </c>
      <c r="M40" s="30">
        <v>4</v>
      </c>
      <c r="N40" s="30">
        <v>99</v>
      </c>
      <c r="O40" s="30" t="str">
        <f t="shared" si="9"/>
        <v>ITEM_DESCRIPTION_20404006</v>
      </c>
      <c r="P40" s="43" t="str">
        <f t="shared" ref="P40" si="37">$D40&amp;",상점 구매"</f>
        <v>개량된 중급 공격력 증가 포션,상점 구매</v>
      </c>
      <c r="Q40" s="31"/>
      <c r="R40" s="30">
        <v>0</v>
      </c>
      <c r="S40" s="30">
        <v>2150</v>
      </c>
    </row>
    <row r="41" spans="2:19" ht="23.25" thickBot="1">
      <c r="B41" s="41">
        <f>E41*10000000+F41*100000+M41*1000+COUNTIFS($E$7:E41,E41, $F$7:F41,F41)</f>
        <v>20403007</v>
      </c>
      <c r="C41" s="30" t="str">
        <f t="shared" si="33"/>
        <v>ITEM_NAME_20403007</v>
      </c>
      <c r="D41" s="70" t="s">
        <v>136</v>
      </c>
      <c r="E41" s="43">
        <v>2</v>
      </c>
      <c r="F41" s="43">
        <v>4</v>
      </c>
      <c r="G41" s="30">
        <v>0</v>
      </c>
      <c r="H41" s="127">
        <v>0.4</v>
      </c>
      <c r="I41" s="30">
        <v>1</v>
      </c>
      <c r="J41" s="30">
        <v>99</v>
      </c>
      <c r="K41" s="30">
        <f t="shared" ref="K41:K43" si="38">30*1000</f>
        <v>30000</v>
      </c>
      <c r="L41" s="30">
        <f t="shared" si="1"/>
        <v>5000</v>
      </c>
      <c r="M41" s="30">
        <v>3</v>
      </c>
      <c r="N41" s="30">
        <v>99</v>
      </c>
      <c r="O41" s="30" t="str">
        <f t="shared" si="9"/>
        <v>ITEM_DESCRIPTION_20403007</v>
      </c>
      <c r="P41" s="43" t="str">
        <f t="shared" ref="P41" si="39">$D41&amp;", 연금 제작"</f>
        <v>주문 제작된 공격력 증가 포션, 연금 제작</v>
      </c>
      <c r="Q41" s="31"/>
      <c r="R41" s="30">
        <v>10000</v>
      </c>
      <c r="S41" s="30">
        <v>5750</v>
      </c>
    </row>
    <row r="42" spans="2:19" ht="23.25" thickBot="1">
      <c r="B42" s="41">
        <f>E42*10000000+F42*100000+M42*1000+COUNTIFS($E$7:E42,E42, $F$7:F42,F42)</f>
        <v>20404008</v>
      </c>
      <c r="C42" s="30" t="str">
        <f t="shared" si="33"/>
        <v>ITEM_NAME_20404008</v>
      </c>
      <c r="D42" s="43" t="s">
        <v>128</v>
      </c>
      <c r="E42" s="43">
        <v>2</v>
      </c>
      <c r="F42" s="43">
        <v>4</v>
      </c>
      <c r="G42" s="30">
        <v>0</v>
      </c>
      <c r="H42" s="127">
        <v>0.4</v>
      </c>
      <c r="I42" s="30">
        <v>1</v>
      </c>
      <c r="J42" s="30">
        <v>99</v>
      </c>
      <c r="K42" s="30">
        <f t="shared" si="38"/>
        <v>30000</v>
      </c>
      <c r="L42" s="30">
        <f t="shared" si="1"/>
        <v>5000</v>
      </c>
      <c r="M42" s="30">
        <v>4</v>
      </c>
      <c r="N42" s="30">
        <v>99</v>
      </c>
      <c r="O42" s="30" t="str">
        <f t="shared" si="9"/>
        <v>ITEM_DESCRIPTION_20404008</v>
      </c>
      <c r="P42" s="43" t="str">
        <f t="shared" ref="P42" si="40">$D42&amp;",연금 제작"</f>
        <v>고급 공격력 증가 포션,연금 제작</v>
      </c>
      <c r="Q42" s="31"/>
      <c r="R42" s="30">
        <v>0</v>
      </c>
      <c r="S42" s="30">
        <v>5750</v>
      </c>
    </row>
    <row r="43" spans="2:19" ht="23.25" thickBot="1">
      <c r="B43" s="41">
        <f>E43*10000000+F43*100000+M43*1000+COUNTIFS($E$7:E43,E43, $F$7:F43,F43)</f>
        <v>20404009</v>
      </c>
      <c r="C43" s="30" t="str">
        <f t="shared" si="33"/>
        <v>ITEM_NAME_20404009</v>
      </c>
      <c r="D43" s="30" t="s">
        <v>129</v>
      </c>
      <c r="E43" s="43">
        <v>2</v>
      </c>
      <c r="F43" s="43">
        <v>4</v>
      </c>
      <c r="G43" s="30">
        <v>0</v>
      </c>
      <c r="H43" s="127">
        <v>0.45</v>
      </c>
      <c r="I43" s="30">
        <v>1</v>
      </c>
      <c r="J43" s="30">
        <v>99</v>
      </c>
      <c r="K43" s="30">
        <f t="shared" si="38"/>
        <v>30000</v>
      </c>
      <c r="L43" s="30">
        <f t="shared" si="1"/>
        <v>5000</v>
      </c>
      <c r="M43" s="30">
        <v>4</v>
      </c>
      <c r="N43" s="30">
        <v>99</v>
      </c>
      <c r="O43" s="30" t="str">
        <f t="shared" si="9"/>
        <v>ITEM_DESCRIPTION_20404009</v>
      </c>
      <c r="P43" s="43" t="s">
        <v>120</v>
      </c>
      <c r="Q43" s="44"/>
      <c r="R43" s="30">
        <v>0</v>
      </c>
      <c r="S43" s="30">
        <v>7000</v>
      </c>
    </row>
    <row r="44" spans="2:19" ht="23.25" thickBot="1">
      <c r="B44" s="46">
        <f>E44*10000000+F44*100000+M44*1000+COUNTIFS($E$7:E44,E44, $F$7:F44,F44)</f>
        <v>20503001</v>
      </c>
      <c r="C44" s="47" t="str">
        <f t="shared" si="33"/>
        <v>ITEM_NAME_20503001</v>
      </c>
      <c r="D44" s="47" t="s">
        <v>137</v>
      </c>
      <c r="E44" s="47">
        <v>2</v>
      </c>
      <c r="F44" s="47">
        <v>5</v>
      </c>
      <c r="G44" s="47">
        <v>0</v>
      </c>
      <c r="H44" s="126">
        <v>0.2</v>
      </c>
      <c r="I44" s="47">
        <v>3</v>
      </c>
      <c r="J44" s="47">
        <v>99</v>
      </c>
      <c r="K44" s="47">
        <f>20*1000</f>
        <v>20000</v>
      </c>
      <c r="L44" s="47">
        <f t="shared" si="1"/>
        <v>5000</v>
      </c>
      <c r="M44" s="47">
        <v>3</v>
      </c>
      <c r="N44" s="47">
        <v>99</v>
      </c>
      <c r="O44" s="47" t="str">
        <f t="shared" ref="O44:O52" si="41">"ITEM_DESCRIPTION_"&amp;B44</f>
        <v>ITEM_DESCRIPTION_20503001</v>
      </c>
      <c r="P44" s="47" t="str">
        <f t="shared" ref="P44" si="42">$D44&amp;",상점 구매"</f>
        <v>저렴한 방어공격력 증가 포션,상점 구매</v>
      </c>
      <c r="Q44" s="48"/>
      <c r="R44" s="47">
        <v>250</v>
      </c>
      <c r="S44" s="47">
        <v>125</v>
      </c>
    </row>
    <row r="45" spans="2:19" ht="23.25" thickBot="1">
      <c r="B45" s="42">
        <f>E45*10000000+F45*100000+M45*1000+COUNTIFS($E$7:E45,E45, $F$7:F45,F45)</f>
        <v>20504002</v>
      </c>
      <c r="C45" s="43" t="str">
        <f t="shared" si="33"/>
        <v>ITEM_NAME_20504002</v>
      </c>
      <c r="D45" s="43" t="s">
        <v>138</v>
      </c>
      <c r="E45" s="43">
        <v>2</v>
      </c>
      <c r="F45" s="43">
        <v>5</v>
      </c>
      <c r="G45" s="43">
        <v>0</v>
      </c>
      <c r="H45" s="127">
        <v>0.2</v>
      </c>
      <c r="I45" s="43">
        <v>3</v>
      </c>
      <c r="J45" s="30">
        <v>99</v>
      </c>
      <c r="K45" s="43">
        <f>20*1000</f>
        <v>20000</v>
      </c>
      <c r="L45" s="30">
        <f t="shared" si="1"/>
        <v>5000</v>
      </c>
      <c r="M45" s="43">
        <v>4</v>
      </c>
      <c r="N45" s="30">
        <v>99</v>
      </c>
      <c r="O45" s="43" t="str">
        <f t="shared" si="41"/>
        <v>ITEM_DESCRIPTION_20504002</v>
      </c>
      <c r="P45" s="43" t="str">
        <f t="shared" ref="P45" si="43">$D45&amp;", 연금 제작"</f>
        <v>하급 방어공격력 증가 포션, 연금 제작</v>
      </c>
      <c r="Q45" s="31"/>
      <c r="R45" s="43">
        <v>0</v>
      </c>
      <c r="S45" s="30">
        <v>125</v>
      </c>
    </row>
    <row r="46" spans="2:19" ht="23.25" thickBot="1">
      <c r="B46" s="41">
        <f>E46*10000000+F46*100000+M46*1000+COUNTIFS($E$7:E46,E46, $F$7:F46,F46)</f>
        <v>20504003</v>
      </c>
      <c r="C46" s="30" t="str">
        <f t="shared" si="33"/>
        <v>ITEM_NAME_20504003</v>
      </c>
      <c r="D46" s="30" t="s">
        <v>139</v>
      </c>
      <c r="E46" s="43">
        <v>2</v>
      </c>
      <c r="F46" s="43">
        <v>5</v>
      </c>
      <c r="G46" s="30">
        <v>0</v>
      </c>
      <c r="H46" s="127">
        <v>0.25</v>
      </c>
      <c r="I46" s="30">
        <v>3</v>
      </c>
      <c r="J46" s="30">
        <v>99</v>
      </c>
      <c r="K46" s="30">
        <f>20*1000</f>
        <v>20000</v>
      </c>
      <c r="L46" s="30">
        <f t="shared" si="1"/>
        <v>5000</v>
      </c>
      <c r="M46" s="30">
        <v>4</v>
      </c>
      <c r="N46" s="30">
        <v>99</v>
      </c>
      <c r="O46" s="30" t="str">
        <f t="shared" si="41"/>
        <v>ITEM_DESCRIPTION_20504003</v>
      </c>
      <c r="P46" s="43" t="str">
        <f t="shared" ref="P46" si="44">$D46&amp;",연금 제작"</f>
        <v>개량된 하급 방어공격력 증가 포션,연금 제작</v>
      </c>
      <c r="Q46" s="31"/>
      <c r="R46" s="30">
        <v>0</v>
      </c>
      <c r="S46" s="30">
        <v>200</v>
      </c>
    </row>
    <row r="47" spans="2:19" ht="23.25" thickBot="1">
      <c r="B47" s="41">
        <f>E47*10000000+F47*100000+M47*1000+COUNTIFS($E$7:E47,E47, $F$7:F47,F47)</f>
        <v>20503004</v>
      </c>
      <c r="C47" s="30" t="str">
        <f t="shared" si="33"/>
        <v>ITEM_NAME_20503004</v>
      </c>
      <c r="D47" s="70" t="s">
        <v>140</v>
      </c>
      <c r="E47" s="43">
        <v>2</v>
      </c>
      <c r="F47" s="43">
        <v>5</v>
      </c>
      <c r="G47" s="30">
        <v>0</v>
      </c>
      <c r="H47" s="127">
        <v>0.3</v>
      </c>
      <c r="I47" s="30">
        <v>2</v>
      </c>
      <c r="J47" s="30">
        <v>99</v>
      </c>
      <c r="K47" s="30">
        <f>25*1000</f>
        <v>25000</v>
      </c>
      <c r="L47" s="30">
        <f t="shared" si="1"/>
        <v>5000</v>
      </c>
      <c r="M47" s="30">
        <v>3</v>
      </c>
      <c r="N47" s="30">
        <v>99</v>
      </c>
      <c r="O47" s="30" t="str">
        <f t="shared" si="41"/>
        <v>ITEM_DESCRIPTION_20503004</v>
      </c>
      <c r="P47" s="43" t="s">
        <v>120</v>
      </c>
      <c r="Q47" s="31"/>
      <c r="R47" s="30">
        <v>3000</v>
      </c>
      <c r="S47" s="30">
        <v>1750</v>
      </c>
    </row>
    <row r="48" spans="2:19" ht="23.25" thickBot="1">
      <c r="B48" s="41">
        <f>E48*10000000+F48*100000+M48*1000+COUNTIFS($E$7:E48,E48, $F$7:F48,F48)</f>
        <v>20504005</v>
      </c>
      <c r="C48" s="30" t="str">
        <f t="shared" si="33"/>
        <v>ITEM_NAME_20504005</v>
      </c>
      <c r="D48" s="43" t="s">
        <v>141</v>
      </c>
      <c r="E48" s="43">
        <v>2</v>
      </c>
      <c r="F48" s="43">
        <v>5</v>
      </c>
      <c r="G48" s="30">
        <v>0</v>
      </c>
      <c r="H48" s="127">
        <v>0.3</v>
      </c>
      <c r="I48" s="30">
        <v>2</v>
      </c>
      <c r="J48" s="30">
        <v>99</v>
      </c>
      <c r="K48" s="30">
        <f t="shared" ref="K48:K49" si="45">25*1000</f>
        <v>25000</v>
      </c>
      <c r="L48" s="30">
        <f t="shared" si="1"/>
        <v>5000</v>
      </c>
      <c r="M48" s="30">
        <v>4</v>
      </c>
      <c r="N48" s="30">
        <v>99</v>
      </c>
      <c r="O48" s="30" t="str">
        <f t="shared" si="41"/>
        <v>ITEM_DESCRIPTION_20504005</v>
      </c>
      <c r="P48" s="43" t="str">
        <f t="shared" ref="P48" si="46">$D48&amp;",상점 구매"</f>
        <v>중급 방어 공격력 증가 포션,상점 구매</v>
      </c>
      <c r="Q48" s="31"/>
      <c r="R48" s="30">
        <v>0</v>
      </c>
      <c r="S48" s="30">
        <v>1750</v>
      </c>
    </row>
    <row r="49" spans="2:20" ht="23.25" thickBot="1">
      <c r="B49" s="41">
        <f>E49*10000000+F49*100000+M49*1000+COUNTIFS($E$7:E49,E49, $F$7:F49,F49)</f>
        <v>20504006</v>
      </c>
      <c r="C49" s="30" t="str">
        <f t="shared" si="33"/>
        <v>ITEM_NAME_20504006</v>
      </c>
      <c r="D49" s="30" t="s">
        <v>142</v>
      </c>
      <c r="E49" s="43">
        <v>2</v>
      </c>
      <c r="F49" s="43">
        <v>5</v>
      </c>
      <c r="G49" s="30">
        <v>0</v>
      </c>
      <c r="H49" s="127">
        <v>0.35</v>
      </c>
      <c r="I49" s="30">
        <v>2</v>
      </c>
      <c r="J49" s="30">
        <v>99</v>
      </c>
      <c r="K49" s="30">
        <f t="shared" si="45"/>
        <v>25000</v>
      </c>
      <c r="L49" s="30">
        <f t="shared" si="1"/>
        <v>5000</v>
      </c>
      <c r="M49" s="30">
        <v>4</v>
      </c>
      <c r="N49" s="30">
        <v>99</v>
      </c>
      <c r="O49" s="30" t="str">
        <f t="shared" si="41"/>
        <v>ITEM_DESCRIPTION_20504006</v>
      </c>
      <c r="P49" s="43" t="str">
        <f t="shared" ref="P49" si="47">$D49&amp;", 연금 제작"</f>
        <v>개량된 중급 방어 공격력 증가 포션, 연금 제작</v>
      </c>
      <c r="Q49" s="31"/>
      <c r="R49" s="30">
        <v>0</v>
      </c>
      <c r="S49" s="30">
        <v>2150</v>
      </c>
    </row>
    <row r="50" spans="2:20" ht="23.25" thickBot="1">
      <c r="B50" s="41">
        <f>E50*10000000+F50*100000+M50*1000+COUNTIFS($E$7:E50,E50, $F$7:F50,F50)</f>
        <v>20503007</v>
      </c>
      <c r="C50" s="30" t="str">
        <f t="shared" si="33"/>
        <v>ITEM_NAME_20503007</v>
      </c>
      <c r="D50" s="70" t="s">
        <v>143</v>
      </c>
      <c r="E50" s="43">
        <v>2</v>
      </c>
      <c r="F50" s="43">
        <v>5</v>
      </c>
      <c r="G50" s="30">
        <v>0</v>
      </c>
      <c r="H50" s="127">
        <v>0.4</v>
      </c>
      <c r="I50" s="30">
        <v>1</v>
      </c>
      <c r="J50" s="30">
        <v>99</v>
      </c>
      <c r="K50" s="30">
        <f t="shared" ref="K50:K52" si="48">30*1000</f>
        <v>30000</v>
      </c>
      <c r="L50" s="30">
        <f t="shared" si="1"/>
        <v>5000</v>
      </c>
      <c r="M50" s="30">
        <v>3</v>
      </c>
      <c r="N50" s="30">
        <v>99</v>
      </c>
      <c r="O50" s="30" t="str">
        <f t="shared" si="41"/>
        <v>ITEM_DESCRIPTION_20503007</v>
      </c>
      <c r="P50" s="43" t="str">
        <f t="shared" ref="P50" si="49">$D50&amp;",연금 제작"</f>
        <v>주문 제작된 방어 공격력 증가 포션,연금 제작</v>
      </c>
      <c r="Q50" s="31"/>
      <c r="R50" s="30">
        <v>10000</v>
      </c>
      <c r="S50" s="30">
        <v>5750</v>
      </c>
    </row>
    <row r="51" spans="2:20" ht="23.25" thickBot="1">
      <c r="B51" s="41">
        <f>E51*10000000+F51*100000+M51*1000+COUNTIFS($E$7:E51,E51, $F$7:F51,F51)</f>
        <v>20504008</v>
      </c>
      <c r="C51" s="30" t="str">
        <f t="shared" si="33"/>
        <v>ITEM_NAME_20504008</v>
      </c>
      <c r="D51" s="43" t="s">
        <v>144</v>
      </c>
      <c r="E51" s="43">
        <v>2</v>
      </c>
      <c r="F51" s="43">
        <v>5</v>
      </c>
      <c r="G51" s="30">
        <v>0</v>
      </c>
      <c r="H51" s="127">
        <v>0.4</v>
      </c>
      <c r="I51" s="30">
        <v>1</v>
      </c>
      <c r="J51" s="30">
        <v>99</v>
      </c>
      <c r="K51" s="30">
        <f t="shared" si="48"/>
        <v>30000</v>
      </c>
      <c r="L51" s="30">
        <f t="shared" si="1"/>
        <v>5000</v>
      </c>
      <c r="M51" s="30">
        <v>4</v>
      </c>
      <c r="N51" s="30">
        <v>99</v>
      </c>
      <c r="O51" s="30" t="str">
        <f t="shared" si="41"/>
        <v>ITEM_DESCRIPTION_20504008</v>
      </c>
      <c r="P51" s="43" t="s">
        <v>120</v>
      </c>
      <c r="Q51" s="31"/>
      <c r="R51" s="30">
        <v>0</v>
      </c>
      <c r="S51" s="30">
        <v>5750</v>
      </c>
    </row>
    <row r="52" spans="2:20" ht="23.25" thickBot="1">
      <c r="B52" s="41">
        <f>E52*10000000+F52*100000+M52*1000+COUNTIFS($E$7:E52,E52, $F$7:F52,F52)</f>
        <v>20504009</v>
      </c>
      <c r="C52" s="30" t="str">
        <f t="shared" si="33"/>
        <v>ITEM_NAME_20504009</v>
      </c>
      <c r="D52" s="30" t="s">
        <v>145</v>
      </c>
      <c r="E52" s="43">
        <v>2</v>
      </c>
      <c r="F52" s="43">
        <v>5</v>
      </c>
      <c r="G52" s="30">
        <v>0</v>
      </c>
      <c r="H52" s="127">
        <v>0.45</v>
      </c>
      <c r="I52" s="30">
        <v>1</v>
      </c>
      <c r="J52" s="30">
        <v>99</v>
      </c>
      <c r="K52" s="30">
        <f t="shared" si="48"/>
        <v>30000</v>
      </c>
      <c r="L52" s="30">
        <f t="shared" si="1"/>
        <v>5000</v>
      </c>
      <c r="M52" s="30">
        <v>4</v>
      </c>
      <c r="N52" s="30">
        <v>99</v>
      </c>
      <c r="O52" s="30" t="str">
        <f t="shared" si="41"/>
        <v>ITEM_DESCRIPTION_20504009</v>
      </c>
      <c r="P52" s="43" t="str">
        <f t="shared" ref="P52" si="50">$D52&amp;",상점 구매"</f>
        <v>개량된 고급 방어 공격력 증가 포션,상점 구매</v>
      </c>
      <c r="Q52" s="44"/>
      <c r="R52" s="30">
        <v>0</v>
      </c>
      <c r="S52" s="30">
        <v>7000</v>
      </c>
    </row>
    <row r="53" spans="2:20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996"/>
  <sheetViews>
    <sheetView zoomScale="85" zoomScaleNormal="85" workbookViewId="0">
      <selection activeCell="K20" sqref="K20"/>
    </sheetView>
  </sheetViews>
  <sheetFormatPr defaultRowHeight="16.5"/>
  <cols>
    <col min="1" max="1" width="9.25" style="138" bestFit="1" customWidth="1"/>
    <col min="2" max="2" width="13.875" style="138" bestFit="1" customWidth="1"/>
    <col min="3" max="3" width="8.875" style="138" bestFit="1" customWidth="1"/>
    <col min="4" max="4" width="10.875" style="138" bestFit="1" customWidth="1"/>
    <col min="5" max="5" width="6.25" style="138" bestFit="1" customWidth="1"/>
    <col min="6" max="6" width="10.25" style="138" bestFit="1" customWidth="1"/>
    <col min="7" max="7" width="11.125" style="138" customWidth="1"/>
    <col min="8" max="16384" width="9" style="138"/>
  </cols>
  <sheetData>
    <row r="1" spans="1:30" ht="17.25" customHeight="1">
      <c r="A1" s="147" t="s">
        <v>473</v>
      </c>
      <c r="B1" s="148"/>
      <c r="C1" s="148"/>
      <c r="D1" s="148"/>
      <c r="E1" s="148"/>
      <c r="F1" s="148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7.25" thickBot="1">
      <c r="A2" s="149"/>
      <c r="B2" s="150"/>
      <c r="C2" s="150"/>
      <c r="D2" s="150"/>
      <c r="E2" s="150"/>
      <c r="F2" s="150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7.25" thickBot="1">
      <c r="A3" s="13"/>
      <c r="B3" s="13"/>
      <c r="C3" s="13"/>
      <c r="D3" s="13"/>
      <c r="E3" s="13"/>
      <c r="F3" s="13"/>
      <c r="G3" s="14"/>
      <c r="H3" s="14"/>
      <c r="I3" s="14"/>
      <c r="J3" s="14"/>
      <c r="K3" s="14"/>
      <c r="L3" s="14"/>
      <c r="M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spans="1:30" ht="17.25" thickBot="1">
      <c r="A4"/>
      <c r="B4"/>
      <c r="C4"/>
      <c r="D4"/>
      <c r="E4"/>
      <c r="F4"/>
      <c r="G4" s="217" t="s">
        <v>0</v>
      </c>
      <c r="H4" s="217"/>
      <c r="I4" s="218"/>
      <c r="J4" s="14"/>
      <c r="K4" s="14"/>
      <c r="L4" s="14"/>
      <c r="M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ht="17.25" customHeight="1" thickBot="1">
      <c r="A5"/>
      <c r="B5"/>
      <c r="C5"/>
      <c r="D5"/>
      <c r="E5"/>
      <c r="F5"/>
      <c r="G5" s="160" t="s">
        <v>68</v>
      </c>
      <c r="H5" s="161"/>
      <c r="I5" s="162"/>
      <c r="K5" s="14"/>
      <c r="M5" s="67"/>
      <c r="S5" s="14"/>
      <c r="T5" s="14"/>
      <c r="U5" s="14"/>
      <c r="V5" s="14"/>
      <c r="W5" s="14"/>
      <c r="X5" s="14"/>
      <c r="Y5" s="80"/>
      <c r="Z5" s="14"/>
      <c r="AA5" s="14"/>
      <c r="AB5" s="14"/>
      <c r="AC5" s="14"/>
      <c r="AD5" s="14"/>
    </row>
    <row r="6" spans="1:30" ht="17.25" thickBot="1">
      <c r="A6"/>
      <c r="B6"/>
      <c r="C6"/>
      <c r="D6"/>
      <c r="E6"/>
      <c r="F6"/>
      <c r="G6" s="59">
        <v>0</v>
      </c>
      <c r="H6" s="59">
        <v>0</v>
      </c>
      <c r="I6" s="59">
        <v>1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14"/>
      <c r="AD6" s="14"/>
    </row>
    <row r="7" spans="1:30" ht="23.25" thickBot="1">
      <c r="A7" s="25" t="s">
        <v>7</v>
      </c>
      <c r="B7" s="25" t="s">
        <v>10</v>
      </c>
      <c r="C7" s="25" t="s">
        <v>10</v>
      </c>
      <c r="D7" s="25" t="s">
        <v>97</v>
      </c>
      <c r="E7" s="25" t="s">
        <v>157</v>
      </c>
      <c r="F7" s="25" t="s">
        <v>455</v>
      </c>
      <c r="G7" s="25" t="s">
        <v>35</v>
      </c>
      <c r="H7" s="25" t="s">
        <v>38</v>
      </c>
      <c r="I7" s="25" t="s">
        <v>86</v>
      </c>
      <c r="J7" s="25" t="s">
        <v>40</v>
      </c>
      <c r="K7" s="25" t="s">
        <v>98</v>
      </c>
      <c r="L7" s="25" t="s">
        <v>99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 s="14"/>
      <c r="AD7" s="14"/>
    </row>
    <row r="8" spans="1:30" ht="23.25" thickBot="1">
      <c r="A8" s="25" t="s">
        <v>6</v>
      </c>
      <c r="B8" s="25" t="s">
        <v>9</v>
      </c>
      <c r="C8" s="25" t="s">
        <v>69</v>
      </c>
      <c r="D8" s="25" t="s">
        <v>21</v>
      </c>
      <c r="E8" s="25" t="s">
        <v>31</v>
      </c>
      <c r="F8" s="25" t="s">
        <v>456</v>
      </c>
      <c r="G8" s="25" t="s">
        <v>34</v>
      </c>
      <c r="H8" s="25" t="s">
        <v>37</v>
      </c>
      <c r="I8" s="25" t="s">
        <v>87</v>
      </c>
      <c r="J8" s="25" t="s">
        <v>39</v>
      </c>
      <c r="K8" s="25" t="s">
        <v>100</v>
      </c>
      <c r="L8" s="25" t="s">
        <v>101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 s="14"/>
      <c r="AD8" s="14"/>
    </row>
    <row r="9" spans="1:30" ht="17.25" thickBot="1">
      <c r="A9" s="135" t="s">
        <v>3</v>
      </c>
      <c r="B9" s="136"/>
      <c r="C9" s="137"/>
      <c r="D9" s="135" t="s">
        <v>4</v>
      </c>
      <c r="E9" s="78"/>
      <c r="F9" s="135" t="s">
        <v>5</v>
      </c>
      <c r="G9" s="136"/>
      <c r="H9" s="136"/>
      <c r="I9" s="136"/>
      <c r="J9" s="136"/>
      <c r="K9" s="136"/>
      <c r="L9" s="136"/>
      <c r="M9" s="137"/>
      <c r="P9"/>
      <c r="Q9"/>
      <c r="R9"/>
      <c r="S9"/>
      <c r="T9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ht="17.25" customHeight="1" thickBot="1">
      <c r="A10" s="163" t="s">
        <v>6</v>
      </c>
      <c r="B10" s="164"/>
      <c r="C10" s="165"/>
      <c r="D10" s="129" t="s">
        <v>7</v>
      </c>
      <c r="E10" s="79" t="s">
        <v>70</v>
      </c>
      <c r="F10" s="169" t="s">
        <v>474</v>
      </c>
      <c r="G10" s="169"/>
      <c r="H10" s="169"/>
      <c r="I10" s="169"/>
      <c r="J10" s="169"/>
      <c r="K10" s="169"/>
      <c r="L10" s="169"/>
      <c r="M10" s="170"/>
      <c r="P10"/>
      <c r="Q10"/>
      <c r="R10"/>
      <c r="S10"/>
      <c r="T10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17.25" customHeight="1" thickBot="1">
      <c r="A11" s="163" t="s">
        <v>9</v>
      </c>
      <c r="B11" s="164"/>
      <c r="C11" s="165"/>
      <c r="D11" s="129" t="s">
        <v>10</v>
      </c>
      <c r="E11" s="79" t="s">
        <v>71</v>
      </c>
      <c r="F11" s="167" t="s">
        <v>475</v>
      </c>
      <c r="G11" s="167"/>
      <c r="H11" s="167"/>
      <c r="I11" s="167"/>
      <c r="J11" s="167"/>
      <c r="K11" s="167"/>
      <c r="L11" s="167"/>
      <c r="M11" s="168"/>
      <c r="P11"/>
      <c r="Q11"/>
      <c r="R11"/>
      <c r="S11"/>
      <c r="T11"/>
      <c r="X11" s="14"/>
      <c r="Y11" s="14"/>
      <c r="Z11" s="14"/>
      <c r="AA11" s="14"/>
      <c r="AB11" s="14"/>
      <c r="AC11" s="14"/>
      <c r="AD11" s="14"/>
    </row>
    <row r="12" spans="1:30" ht="17.25" customHeight="1" thickBot="1">
      <c r="A12" s="163" t="s">
        <v>21</v>
      </c>
      <c r="B12" s="164"/>
      <c r="C12" s="165"/>
      <c r="D12" s="129" t="s">
        <v>97</v>
      </c>
      <c r="E12" s="79" t="s">
        <v>70</v>
      </c>
      <c r="F12" s="167" t="s">
        <v>22</v>
      </c>
      <c r="G12" s="167"/>
      <c r="H12" s="167"/>
      <c r="I12" s="167"/>
      <c r="J12" s="167"/>
      <c r="K12" s="167"/>
      <c r="L12" s="167"/>
      <c r="M12" s="168"/>
      <c r="P12"/>
      <c r="Q12"/>
      <c r="R12"/>
      <c r="S12"/>
      <c r="T12"/>
      <c r="X12" s="14"/>
      <c r="Y12" s="14"/>
      <c r="Z12" s="14"/>
      <c r="AA12" s="14"/>
      <c r="AB12" s="14"/>
      <c r="AC12" s="14"/>
      <c r="AD12" s="14"/>
    </row>
    <row r="13" spans="1:30" ht="17.25" customHeight="1" thickBot="1">
      <c r="A13" s="163" t="s">
        <v>93</v>
      </c>
      <c r="B13" s="164"/>
      <c r="C13" s="165"/>
      <c r="D13" s="129" t="s">
        <v>32</v>
      </c>
      <c r="E13" s="79" t="s">
        <v>70</v>
      </c>
      <c r="F13" s="167" t="s">
        <v>33</v>
      </c>
      <c r="G13" s="167"/>
      <c r="H13" s="167"/>
      <c r="I13" s="167"/>
      <c r="J13" s="167"/>
      <c r="K13" s="167"/>
      <c r="L13" s="167"/>
      <c r="M13" s="168"/>
      <c r="P13"/>
      <c r="Q13"/>
      <c r="R13"/>
      <c r="S13"/>
      <c r="T13"/>
      <c r="X13" s="14"/>
      <c r="Y13" s="14"/>
      <c r="Z13" s="14"/>
      <c r="AA13" s="14"/>
      <c r="AB13" s="14"/>
      <c r="AC13" s="14"/>
      <c r="AD13" s="14"/>
    </row>
    <row r="14" spans="1:30" ht="17.25" customHeight="1" thickBot="1">
      <c r="A14" s="163" t="s">
        <v>465</v>
      </c>
      <c r="B14" s="164"/>
      <c r="C14" s="165"/>
      <c r="D14" s="129" t="s">
        <v>463</v>
      </c>
      <c r="E14" s="79" t="s">
        <v>70</v>
      </c>
      <c r="F14" s="187" t="s">
        <v>467</v>
      </c>
      <c r="G14" s="188"/>
      <c r="H14" s="188"/>
      <c r="I14" s="188"/>
      <c r="J14" s="188"/>
      <c r="K14" s="188"/>
      <c r="L14" s="188"/>
      <c r="M14" s="189"/>
      <c r="P14"/>
      <c r="Q14"/>
      <c r="R14"/>
      <c r="S14"/>
      <c r="T14"/>
      <c r="X14" s="14"/>
      <c r="Y14" s="14"/>
      <c r="Z14" s="14"/>
      <c r="AA14" s="14"/>
      <c r="AB14" s="14"/>
      <c r="AC14" s="14"/>
      <c r="AD14" s="14"/>
    </row>
    <row r="15" spans="1:30" ht="17.25" customHeight="1" thickBot="1">
      <c r="A15" s="163" t="s">
        <v>466</v>
      </c>
      <c r="B15" s="164"/>
      <c r="C15" s="165"/>
      <c r="D15" s="129" t="s">
        <v>464</v>
      </c>
      <c r="E15" s="79" t="s">
        <v>71</v>
      </c>
      <c r="F15" s="190" t="s">
        <v>468</v>
      </c>
      <c r="G15" s="164"/>
      <c r="H15" s="164"/>
      <c r="I15" s="164"/>
      <c r="J15" s="164"/>
      <c r="K15" s="164"/>
      <c r="L15" s="164"/>
      <c r="M15" s="165"/>
      <c r="P15"/>
      <c r="Q15"/>
      <c r="R15"/>
      <c r="S15"/>
      <c r="T15"/>
      <c r="X15" s="14"/>
      <c r="Y15" s="14"/>
      <c r="Z15" s="14"/>
      <c r="AA15" s="14"/>
      <c r="AB15" s="14"/>
      <c r="AC15" s="14"/>
      <c r="AD15" s="14"/>
    </row>
    <row r="16" spans="1:30" ht="17.25" customHeight="1" thickBot="1">
      <c r="A16" s="163" t="s">
        <v>39</v>
      </c>
      <c r="B16" s="164"/>
      <c r="C16" s="165"/>
      <c r="D16" s="129" t="s">
        <v>40</v>
      </c>
      <c r="E16" s="79" t="s">
        <v>71</v>
      </c>
      <c r="F16" s="187" t="s">
        <v>41</v>
      </c>
      <c r="G16" s="188"/>
      <c r="H16" s="188"/>
      <c r="I16" s="188"/>
      <c r="J16" s="188"/>
      <c r="K16" s="188"/>
      <c r="L16" s="188"/>
      <c r="M16" s="189"/>
      <c r="P16"/>
      <c r="Q16"/>
      <c r="R16"/>
      <c r="S16"/>
      <c r="T16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17.25" customHeight="1" thickBot="1">
      <c r="A17" s="163" t="s">
        <v>100</v>
      </c>
      <c r="B17" s="164"/>
      <c r="C17" s="165"/>
      <c r="D17" s="129" t="s">
        <v>98</v>
      </c>
      <c r="E17" s="79" t="s">
        <v>70</v>
      </c>
      <c r="F17" s="190" t="s">
        <v>210</v>
      </c>
      <c r="G17" s="164"/>
      <c r="H17" s="164"/>
      <c r="I17" s="164"/>
      <c r="J17" s="164"/>
      <c r="K17" s="164"/>
      <c r="L17" s="164"/>
      <c r="M17" s="165"/>
      <c r="P17"/>
      <c r="Q17"/>
      <c r="R17"/>
      <c r="S17"/>
      <c r="T17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ht="17.25" customHeight="1" thickBot="1">
      <c r="A18" s="163" t="s">
        <v>101</v>
      </c>
      <c r="B18" s="164"/>
      <c r="C18" s="165"/>
      <c r="D18" s="129" t="s">
        <v>99</v>
      </c>
      <c r="E18" s="79" t="s">
        <v>70</v>
      </c>
      <c r="F18" s="188" t="s">
        <v>209</v>
      </c>
      <c r="G18" s="188"/>
      <c r="H18" s="188"/>
      <c r="I18" s="188"/>
      <c r="J18" s="188"/>
      <c r="K18" s="188"/>
      <c r="L18" s="188"/>
      <c r="M18" s="189"/>
      <c r="P18"/>
      <c r="Q18"/>
      <c r="R18"/>
      <c r="S18"/>
      <c r="T18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ht="17.25" customHeight="1" thickBot="1">
      <c r="A19"/>
      <c r="B19"/>
      <c r="C19"/>
      <c r="D19"/>
      <c r="E19"/>
      <c r="F19"/>
      <c r="G19"/>
      <c r="H19"/>
      <c r="I19"/>
      <c r="J19"/>
      <c r="K19"/>
      <c r="L19"/>
      <c r="M19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17.25" customHeight="1" thickBot="1">
      <c r="A20"/>
      <c r="B20"/>
      <c r="C20"/>
      <c r="D20"/>
      <c r="E20"/>
      <c r="F20"/>
      <c r="G20"/>
      <c r="H20"/>
      <c r="I20"/>
      <c r="J20"/>
      <c r="K20"/>
      <c r="L20"/>
      <c r="M20"/>
      <c r="P20" s="191" t="s">
        <v>1</v>
      </c>
      <c r="Q20" s="192"/>
      <c r="R20" s="192"/>
      <c r="S20" s="193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7.25" customHeight="1" thickBot="1">
      <c r="A21"/>
      <c r="B21"/>
      <c r="C21"/>
      <c r="D21"/>
      <c r="E21"/>
      <c r="F21"/>
      <c r="G21"/>
      <c r="H21"/>
      <c r="I21"/>
      <c r="J21"/>
      <c r="K21"/>
      <c r="L21"/>
      <c r="M21"/>
      <c r="P21" s="19" t="s">
        <v>12</v>
      </c>
      <c r="Q21" s="169"/>
      <c r="R21" s="169"/>
      <c r="S21" s="196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7.25" customHeight="1" thickBot="1">
      <c r="A22"/>
      <c r="B22"/>
      <c r="C22"/>
      <c r="D22"/>
      <c r="E22"/>
      <c r="F22"/>
      <c r="G22"/>
      <c r="H22"/>
      <c r="I22"/>
      <c r="J22"/>
      <c r="K22"/>
      <c r="L22"/>
      <c r="M22"/>
      <c r="P22" s="22">
        <v>1</v>
      </c>
      <c r="Q22" s="194" t="s">
        <v>78</v>
      </c>
      <c r="R22" s="167"/>
      <c r="S22" s="195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3.25" customHeight="1" thickBot="1">
      <c r="A23"/>
      <c r="B23"/>
      <c r="C23"/>
      <c r="D23"/>
      <c r="E23"/>
      <c r="F23"/>
      <c r="G23"/>
      <c r="H23"/>
      <c r="I23"/>
      <c r="J23"/>
      <c r="K23"/>
      <c r="L23"/>
      <c r="M23"/>
      <c r="P23" s="22">
        <v>2</v>
      </c>
      <c r="Q23" s="194" t="s">
        <v>91</v>
      </c>
      <c r="R23" s="167"/>
      <c r="S23" s="195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23.25" customHeight="1" thickBot="1">
      <c r="P24" s="22">
        <v>3</v>
      </c>
      <c r="Q24" s="194" t="s">
        <v>79</v>
      </c>
      <c r="R24" s="167"/>
      <c r="S24" s="195"/>
      <c r="Z24" s="14"/>
      <c r="AA24" s="14"/>
      <c r="AB24" s="14"/>
      <c r="AC24" s="14"/>
      <c r="AD24" s="14"/>
    </row>
    <row r="25" spans="1:30" ht="17.25" thickBot="1">
      <c r="P25" s="191" t="s">
        <v>2</v>
      </c>
      <c r="Q25" s="192"/>
      <c r="R25" s="192"/>
      <c r="S25" s="192"/>
      <c r="T25" s="193"/>
      <c r="Z25" s="14"/>
      <c r="AA25" s="14"/>
      <c r="AB25" s="14"/>
      <c r="AC25" s="14"/>
      <c r="AD25" s="14"/>
    </row>
    <row r="26" spans="1:30" ht="17.25" thickBot="1">
      <c r="B26" s="15" t="s">
        <v>31</v>
      </c>
      <c r="C26" s="16"/>
      <c r="D26" s="16"/>
      <c r="E26" s="17"/>
      <c r="F26" s="14"/>
      <c r="G26" s="14"/>
      <c r="H26" s="14"/>
      <c r="I26" s="14"/>
      <c r="J26" s="14"/>
      <c r="K26" s="14"/>
      <c r="P26" s="19" t="s">
        <v>14</v>
      </c>
      <c r="Q26" s="169"/>
      <c r="R26" s="169"/>
      <c r="S26" s="169"/>
      <c r="T26" s="196"/>
      <c r="Z26" s="14"/>
      <c r="AA26" s="14"/>
      <c r="AB26" s="14"/>
      <c r="AC26" s="14"/>
      <c r="AD26" s="14"/>
    </row>
    <row r="27" spans="1:30" ht="17.25" customHeight="1" thickBot="1">
      <c r="B27" s="19" t="s">
        <v>32</v>
      </c>
      <c r="C27" s="131"/>
      <c r="D27" s="131"/>
      <c r="E27" s="132"/>
      <c r="F27" s="14"/>
      <c r="G27" s="14"/>
      <c r="H27" s="14"/>
      <c r="I27" s="14"/>
      <c r="J27" s="14"/>
      <c r="K27" s="14"/>
      <c r="P27" s="22">
        <v>0</v>
      </c>
      <c r="Q27" s="194" t="s">
        <v>43</v>
      </c>
      <c r="R27" s="167"/>
      <c r="S27" s="167"/>
      <c r="T27" s="195"/>
      <c r="Z27" s="14"/>
      <c r="AA27" s="14"/>
      <c r="AB27" s="14"/>
      <c r="AC27" s="14"/>
      <c r="AD27" s="14"/>
    </row>
    <row r="28" spans="1:30" ht="17.25" customHeight="1" thickBot="1">
      <c r="B28" s="22">
        <v>0</v>
      </c>
      <c r="C28" s="194" t="s">
        <v>45</v>
      </c>
      <c r="D28" s="167"/>
      <c r="E28" s="195"/>
      <c r="F28" s="14"/>
      <c r="G28" s="14"/>
      <c r="H28" s="14"/>
      <c r="I28" s="14"/>
      <c r="J28" s="14"/>
      <c r="K28" s="14"/>
      <c r="P28" s="22">
        <v>1</v>
      </c>
      <c r="Q28" s="194" t="s">
        <v>72</v>
      </c>
      <c r="R28" s="167"/>
      <c r="S28" s="167"/>
      <c r="T28" s="195"/>
      <c r="Z28" s="14"/>
      <c r="AA28" s="14"/>
      <c r="AB28" s="14"/>
      <c r="AC28" s="14"/>
      <c r="AD28" s="14"/>
    </row>
    <row r="29" spans="1:30" ht="17.25" customHeight="1" thickBot="1">
      <c r="B29" s="22">
        <v>1</v>
      </c>
      <c r="C29" s="194" t="s">
        <v>80</v>
      </c>
      <c r="D29" s="167"/>
      <c r="E29" s="195"/>
      <c r="F29" s="14"/>
      <c r="G29" s="14"/>
      <c r="H29" s="14"/>
      <c r="I29" s="14"/>
      <c r="J29" s="14"/>
      <c r="K29" s="14"/>
      <c r="P29" s="22">
        <v>2</v>
      </c>
      <c r="Q29" s="194" t="s">
        <v>73</v>
      </c>
      <c r="R29" s="167"/>
      <c r="S29" s="167"/>
      <c r="T29" s="195"/>
      <c r="Z29" s="14"/>
      <c r="AA29" s="14"/>
      <c r="AB29" s="14"/>
      <c r="AC29" s="14"/>
      <c r="AD29" s="14"/>
    </row>
    <row r="30" spans="1:30" ht="17.25" customHeight="1" thickBot="1">
      <c r="B30" s="22">
        <v>2</v>
      </c>
      <c r="C30" s="194" t="s">
        <v>81</v>
      </c>
      <c r="D30" s="167"/>
      <c r="E30" s="195"/>
      <c r="F30" s="14"/>
      <c r="G30" s="14"/>
      <c r="H30" s="14"/>
      <c r="I30" s="14"/>
      <c r="J30" s="14"/>
      <c r="K30" s="14"/>
      <c r="P30" s="22">
        <v>3</v>
      </c>
      <c r="Q30" s="194" t="s">
        <v>74</v>
      </c>
      <c r="R30" s="167"/>
      <c r="S30" s="167"/>
      <c r="T30" s="195"/>
      <c r="Z30" s="14"/>
      <c r="AA30" s="14"/>
      <c r="AB30" s="14"/>
      <c r="AC30" s="14"/>
      <c r="AD30" s="14"/>
    </row>
    <row r="31" spans="1:30" ht="17.25" customHeight="1" thickBot="1">
      <c r="B31" s="22">
        <v>3</v>
      </c>
      <c r="C31" s="194" t="s">
        <v>82</v>
      </c>
      <c r="D31" s="167"/>
      <c r="E31" s="195"/>
      <c r="F31" s="14"/>
      <c r="G31" s="14"/>
      <c r="H31" s="14"/>
      <c r="I31" s="14"/>
      <c r="J31" s="14"/>
      <c r="K31" s="14"/>
      <c r="P31" s="22">
        <v>4</v>
      </c>
      <c r="Q31" s="194" t="s">
        <v>75</v>
      </c>
      <c r="R31" s="167"/>
      <c r="S31" s="167"/>
      <c r="T31" s="195"/>
      <c r="Z31" s="14"/>
      <c r="AA31" s="14"/>
      <c r="AB31" s="14"/>
      <c r="AC31" s="14"/>
      <c r="AD31" s="14"/>
    </row>
    <row r="32" spans="1:30" ht="17.25" customHeight="1" thickBot="1">
      <c r="B32" s="22">
        <v>4</v>
      </c>
      <c r="C32" s="194" t="s">
        <v>255</v>
      </c>
      <c r="D32" s="167"/>
      <c r="E32" s="195"/>
      <c r="F32" s="14"/>
      <c r="G32" s="14"/>
      <c r="H32" s="14"/>
      <c r="I32" s="14"/>
      <c r="J32" s="14"/>
      <c r="K32" s="14"/>
      <c r="P32" s="22">
        <v>5</v>
      </c>
      <c r="Q32" s="194" t="s">
        <v>76</v>
      </c>
      <c r="R32" s="167"/>
      <c r="S32" s="167"/>
      <c r="T32" s="195"/>
      <c r="Z32" s="14"/>
      <c r="AA32" s="14"/>
      <c r="AB32" s="14"/>
      <c r="AC32" s="14"/>
      <c r="AD32" s="14"/>
    </row>
    <row r="33" spans="2:30" ht="17.25" customHeight="1" thickBot="1">
      <c r="B33" s="22">
        <v>5</v>
      </c>
      <c r="C33" s="194" t="s">
        <v>84</v>
      </c>
      <c r="D33" s="167"/>
      <c r="E33" s="195"/>
      <c r="F33" s="14"/>
      <c r="G33" s="14"/>
      <c r="H33" s="14"/>
      <c r="I33" s="14"/>
      <c r="J33" s="14"/>
      <c r="K33" s="14"/>
      <c r="P33" s="22">
        <v>6</v>
      </c>
      <c r="Q33" s="194" t="s">
        <v>77</v>
      </c>
      <c r="R33" s="167"/>
      <c r="S33" s="167"/>
      <c r="T33" s="195"/>
      <c r="Z33" s="14"/>
      <c r="AA33" s="14"/>
      <c r="AB33" s="14"/>
      <c r="AC33" s="14"/>
      <c r="AD33" s="14"/>
    </row>
    <row r="34" spans="2:30" ht="17.25" customHeight="1" thickBot="1">
      <c r="B34" s="22"/>
      <c r="C34" s="194"/>
      <c r="D34" s="167"/>
      <c r="E34" s="195"/>
      <c r="F34" s="14"/>
      <c r="G34" s="14"/>
      <c r="H34" s="14"/>
      <c r="I34" s="14"/>
      <c r="J34" s="14"/>
      <c r="K34" s="14"/>
      <c r="N34" s="140"/>
      <c r="P34" s="22">
        <v>7</v>
      </c>
      <c r="Q34" s="194"/>
      <c r="R34" s="167"/>
      <c r="S34" s="167"/>
      <c r="T34" s="195"/>
      <c r="Z34" s="14"/>
      <c r="AA34" s="14"/>
      <c r="AB34" s="14"/>
      <c r="AC34" s="14"/>
      <c r="AD34" s="14"/>
    </row>
    <row r="35" spans="2:30" ht="17.25" customHeight="1" thickBot="1">
      <c r="B35" s="15" t="s">
        <v>1</v>
      </c>
      <c r="C35" s="16"/>
      <c r="D35" s="16"/>
      <c r="E35" s="17"/>
      <c r="F35" s="18"/>
      <c r="G35" s="15" t="s">
        <v>2</v>
      </c>
      <c r="H35" s="16"/>
      <c r="I35" s="16"/>
      <c r="J35" s="16"/>
      <c r="K35" s="17"/>
      <c r="P35" s="34">
        <v>8</v>
      </c>
      <c r="Q35" s="216"/>
      <c r="R35" s="179"/>
      <c r="S35" s="179"/>
      <c r="T35" s="182"/>
      <c r="Z35" s="14"/>
      <c r="AA35" s="14"/>
      <c r="AB35" s="14"/>
      <c r="AC35" s="14"/>
      <c r="AD35" s="14"/>
    </row>
    <row r="36" spans="2:30" ht="17.25" customHeight="1" thickBot="1">
      <c r="B36" s="19" t="s">
        <v>12</v>
      </c>
      <c r="C36" s="131"/>
      <c r="D36" s="131"/>
      <c r="E36" s="132"/>
      <c r="F36" s="21"/>
      <c r="G36" s="19" t="s">
        <v>14</v>
      </c>
      <c r="H36" s="131"/>
      <c r="I36" s="131"/>
      <c r="J36" s="131"/>
      <c r="K36" s="132"/>
      <c r="O36" s="35"/>
      <c r="P36" s="36">
        <v>9</v>
      </c>
      <c r="Q36" s="206"/>
      <c r="R36" s="207"/>
      <c r="S36" s="207"/>
      <c r="T36" s="208"/>
      <c r="Z36" s="14"/>
      <c r="AA36" s="14"/>
      <c r="AB36" s="14"/>
      <c r="AC36" s="14"/>
      <c r="AD36" s="14"/>
    </row>
    <row r="37" spans="2:30" ht="17.25" customHeight="1" thickBot="1">
      <c r="B37" s="22">
        <v>1</v>
      </c>
      <c r="C37" s="133" t="s">
        <v>42</v>
      </c>
      <c r="D37" s="130"/>
      <c r="E37" s="134"/>
      <c r="F37" s="21"/>
      <c r="G37" s="22">
        <v>0</v>
      </c>
      <c r="H37" s="194" t="s">
        <v>43</v>
      </c>
      <c r="I37" s="167"/>
      <c r="J37" s="167"/>
      <c r="K37" s="195"/>
      <c r="L37" s="14"/>
      <c r="M37" s="14"/>
      <c r="O37" s="139"/>
      <c r="P37" s="40">
        <v>10</v>
      </c>
      <c r="Q37" s="209"/>
      <c r="R37" s="209"/>
      <c r="S37" s="209"/>
      <c r="T37" s="210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2:30" ht="17.25" thickBot="1">
      <c r="B38" s="22">
        <v>2</v>
      </c>
      <c r="C38" s="133" t="s">
        <v>46</v>
      </c>
      <c r="D38" s="130"/>
      <c r="E38" s="134"/>
      <c r="F38" s="21"/>
      <c r="G38" s="22">
        <v>1</v>
      </c>
      <c r="H38" s="194" t="s">
        <v>47</v>
      </c>
      <c r="I38" s="167"/>
      <c r="J38" s="167"/>
      <c r="K38" s="195"/>
      <c r="L38" s="14"/>
      <c r="M38" s="14"/>
      <c r="O38" s="139"/>
      <c r="P38" s="40">
        <v>11</v>
      </c>
      <c r="Q38" s="205"/>
      <c r="R38" s="202"/>
      <c r="S38" s="202"/>
      <c r="T38" s="20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2:30" ht="23.25" thickBot="1">
      <c r="B39" s="22">
        <v>3</v>
      </c>
      <c r="C39" s="133" t="s">
        <v>50</v>
      </c>
      <c r="D39" s="130"/>
      <c r="E39" s="134"/>
      <c r="F39" s="21"/>
      <c r="G39" s="22">
        <v>2</v>
      </c>
      <c r="H39" s="194" t="s">
        <v>51</v>
      </c>
      <c r="I39" s="167"/>
      <c r="J39" s="167"/>
      <c r="K39" s="195"/>
      <c r="L39" s="14"/>
      <c r="M39" s="14"/>
      <c r="O39" s="139"/>
      <c r="P39" s="40">
        <v>12</v>
      </c>
      <c r="Q39" s="202"/>
      <c r="R39" s="203"/>
      <c r="S39" s="203"/>
      <c r="T39" s="20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2:30" ht="23.25" thickBot="1">
      <c r="B40" s="22">
        <v>4</v>
      </c>
      <c r="C40" s="133" t="s">
        <v>54</v>
      </c>
      <c r="D40" s="130"/>
      <c r="E40" s="134"/>
      <c r="F40" s="21"/>
      <c r="G40" s="22">
        <v>3</v>
      </c>
      <c r="H40" s="194" t="s">
        <v>55</v>
      </c>
      <c r="I40" s="167"/>
      <c r="J40" s="167"/>
      <c r="K40" s="195"/>
      <c r="L40" s="14"/>
      <c r="M40" s="14"/>
      <c r="O40" s="139"/>
      <c r="P40" s="40">
        <v>13</v>
      </c>
      <c r="Q40" s="202"/>
      <c r="R40" s="203"/>
      <c r="S40" s="203"/>
      <c r="T40" s="20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2:30" ht="23.25" thickBot="1">
      <c r="B41" s="22">
        <v>5</v>
      </c>
      <c r="C41" s="133" t="s">
        <v>56</v>
      </c>
      <c r="D41" s="130"/>
      <c r="E41" s="134"/>
      <c r="F41" s="21"/>
      <c r="G41" s="22">
        <v>4</v>
      </c>
      <c r="H41" s="194" t="s">
        <v>57</v>
      </c>
      <c r="I41" s="167"/>
      <c r="J41" s="167"/>
      <c r="K41" s="195"/>
      <c r="L41" s="14"/>
      <c r="M41" s="14"/>
      <c r="O41" s="39"/>
      <c r="P41" s="38">
        <v>14</v>
      </c>
      <c r="Q41" s="202"/>
      <c r="R41" s="203"/>
      <c r="S41" s="203"/>
      <c r="T41" s="20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2:30" ht="17.25" customHeight="1" thickBot="1">
      <c r="B42" s="14"/>
      <c r="C42" s="14"/>
      <c r="D42" s="14"/>
      <c r="E42" s="14"/>
      <c r="F42" s="21"/>
      <c r="G42" s="22">
        <v>5</v>
      </c>
      <c r="H42" s="194" t="s">
        <v>59</v>
      </c>
      <c r="I42" s="167"/>
      <c r="J42" s="167"/>
      <c r="K42" s="195"/>
      <c r="L42" s="14"/>
      <c r="M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2:30" ht="17.25" thickBot="1">
      <c r="B43" s="14"/>
      <c r="C43" s="32"/>
      <c r="D43" s="14"/>
      <c r="E43" s="14"/>
      <c r="F43" s="21"/>
      <c r="G43" s="22">
        <v>6</v>
      </c>
      <c r="H43" s="194" t="s">
        <v>61</v>
      </c>
      <c r="I43" s="167"/>
      <c r="J43" s="167"/>
      <c r="K43" s="195"/>
      <c r="L43" s="14"/>
      <c r="M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2:30" ht="17.25" thickBot="1">
      <c r="B44" s="14"/>
      <c r="C44" s="32"/>
      <c r="D44" s="14"/>
      <c r="E44" s="14"/>
      <c r="F44" s="21"/>
      <c r="G44" s="22">
        <v>7</v>
      </c>
      <c r="H44" s="194" t="s">
        <v>63</v>
      </c>
      <c r="I44" s="167"/>
      <c r="J44" s="167"/>
      <c r="K44" s="195"/>
      <c r="L44" s="14"/>
      <c r="M44" s="14"/>
      <c r="Z44" s="14"/>
      <c r="AA44" s="14"/>
      <c r="AB44" s="14"/>
      <c r="AC44" s="14"/>
      <c r="AD44" s="14"/>
    </row>
    <row r="45" spans="2:30" ht="17.25" customHeight="1" thickBot="1">
      <c r="B45" s="14"/>
      <c r="C45" s="32"/>
      <c r="D45" s="14"/>
      <c r="E45" s="14"/>
      <c r="F45" s="21"/>
      <c r="G45" s="22">
        <v>8</v>
      </c>
      <c r="H45" s="194" t="s">
        <v>65</v>
      </c>
      <c r="I45" s="167"/>
      <c r="J45" s="167"/>
      <c r="K45" s="195"/>
      <c r="L45" s="14"/>
      <c r="M45" s="14"/>
      <c r="Z45" s="14"/>
      <c r="AA45" s="14"/>
      <c r="AB45" s="14"/>
      <c r="AC45" s="14"/>
      <c r="AD45" s="14"/>
    </row>
    <row r="46" spans="2:30" ht="17.25" customHeight="1" thickBot="1">
      <c r="B46" s="14"/>
      <c r="C46" s="14"/>
      <c r="D46" s="14"/>
      <c r="E46" s="14"/>
      <c r="F46" s="21"/>
      <c r="G46" s="22">
        <v>10</v>
      </c>
      <c r="H46" s="194" t="s">
        <v>66</v>
      </c>
      <c r="I46" s="167"/>
      <c r="J46" s="167"/>
      <c r="K46" s="195"/>
      <c r="L46" s="14"/>
      <c r="M46" s="14"/>
      <c r="Z46" s="14"/>
      <c r="AA46" s="14"/>
      <c r="AB46" s="14"/>
      <c r="AC46" s="14"/>
      <c r="AD46" s="14"/>
    </row>
    <row r="47" spans="2:30" ht="17.25" thickBot="1">
      <c r="B47" s="14"/>
      <c r="C47" s="14"/>
      <c r="D47" s="14"/>
      <c r="E47" s="14"/>
      <c r="F47" s="21"/>
      <c r="G47" s="22">
        <v>20</v>
      </c>
      <c r="H47" s="194" t="s">
        <v>67</v>
      </c>
      <c r="I47" s="167"/>
      <c r="J47" s="167"/>
      <c r="K47" s="195"/>
      <c r="L47" s="14"/>
      <c r="M47" s="14"/>
      <c r="Z47" s="14"/>
      <c r="AA47" s="14"/>
      <c r="AB47" s="14"/>
      <c r="AC47" s="14"/>
      <c r="AD47" s="14"/>
    </row>
    <row r="48" spans="2:30" ht="17.25" customHeight="1" thickBot="1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Z48" s="14"/>
      <c r="AA48" s="14"/>
      <c r="AB48" s="14"/>
      <c r="AC48" s="14"/>
      <c r="AD48" s="14"/>
    </row>
    <row r="49" spans="1:30" ht="17.25" customHeight="1" thickBot="1">
      <c r="B49" s="14"/>
      <c r="C49" s="13"/>
      <c r="D49" s="13"/>
      <c r="E49" s="13"/>
      <c r="F49" s="14"/>
      <c r="G49" s="13"/>
      <c r="H49" s="13"/>
      <c r="I49" s="13"/>
      <c r="J49" s="13"/>
      <c r="K49" s="14"/>
      <c r="L49" s="14"/>
      <c r="M49" s="14"/>
      <c r="Z49" s="14"/>
      <c r="AA49" s="14"/>
      <c r="AB49" s="14"/>
      <c r="AC49" s="14"/>
      <c r="AD49" s="14"/>
    </row>
    <row r="50" spans="1:30" ht="17.25" thickBot="1">
      <c r="A50" s="14"/>
      <c r="B50" s="18"/>
      <c r="C50" s="15" t="s">
        <v>23</v>
      </c>
      <c r="D50" s="16"/>
      <c r="E50" s="17"/>
      <c r="F50" s="18"/>
      <c r="G50" s="15" t="s">
        <v>31</v>
      </c>
      <c r="H50" s="16"/>
      <c r="I50" s="16"/>
      <c r="J50" s="17"/>
      <c r="K50" s="14"/>
      <c r="L50" s="14"/>
      <c r="M50" s="14"/>
      <c r="Z50" s="14"/>
      <c r="AA50" s="14"/>
      <c r="AB50" s="14"/>
      <c r="AC50" s="14"/>
      <c r="AD50" s="14"/>
    </row>
    <row r="51" spans="1:30" ht="17.25" thickBot="1">
      <c r="A51" s="14"/>
      <c r="B51" s="21"/>
      <c r="C51" s="19" t="s">
        <v>24</v>
      </c>
      <c r="D51" s="131"/>
      <c r="E51" s="132"/>
      <c r="F51" s="21"/>
      <c r="G51" s="19" t="s">
        <v>32</v>
      </c>
      <c r="H51" s="131"/>
      <c r="I51" s="131"/>
      <c r="J51" s="132"/>
      <c r="K51" s="14"/>
      <c r="L51" s="14"/>
      <c r="M51" s="14"/>
      <c r="Z51" s="14"/>
      <c r="AA51" s="14"/>
      <c r="AB51" s="14"/>
      <c r="AC51" s="14"/>
      <c r="AD51" s="14"/>
    </row>
    <row r="52" spans="1:30" ht="17.25" thickBot="1">
      <c r="A52" s="14"/>
      <c r="B52" s="21"/>
      <c r="C52" s="22">
        <v>0</v>
      </c>
      <c r="D52" s="133" t="s">
        <v>44</v>
      </c>
      <c r="E52" s="134"/>
      <c r="F52" s="21"/>
      <c r="G52" s="22">
        <v>0</v>
      </c>
      <c r="H52" s="194" t="s">
        <v>45</v>
      </c>
      <c r="I52" s="167"/>
      <c r="J52" s="195"/>
      <c r="K52" s="14"/>
      <c r="L52" s="14"/>
      <c r="M52" s="14"/>
      <c r="N52" s="14"/>
      <c r="O52" s="14"/>
      <c r="Z52" s="14"/>
      <c r="AA52" s="14"/>
      <c r="AB52" s="14"/>
      <c r="AC52" s="14"/>
      <c r="AD52" s="14"/>
    </row>
    <row r="53" spans="1:30" ht="17.25" thickBot="1">
      <c r="A53" s="14"/>
      <c r="B53" s="21"/>
      <c r="C53" s="22">
        <v>1</v>
      </c>
      <c r="D53" s="133" t="s">
        <v>48</v>
      </c>
      <c r="E53" s="134"/>
      <c r="F53" s="21"/>
      <c r="G53" s="22">
        <v>1</v>
      </c>
      <c r="H53" s="194" t="s">
        <v>49</v>
      </c>
      <c r="I53" s="167"/>
      <c r="J53" s="195"/>
      <c r="K53" s="14"/>
      <c r="L53" s="14"/>
      <c r="M53" s="14"/>
      <c r="N53" s="14"/>
      <c r="O53" s="14"/>
      <c r="Z53" s="14"/>
      <c r="AA53" s="14"/>
      <c r="AB53" s="14"/>
      <c r="AC53" s="14"/>
      <c r="AD53" s="14"/>
    </row>
    <row r="54" spans="1:30" ht="17.25" thickBot="1">
      <c r="A54" s="14"/>
      <c r="B54" s="21"/>
      <c r="C54" s="22">
        <v>2</v>
      </c>
      <c r="D54" s="133" t="s">
        <v>52</v>
      </c>
      <c r="E54" s="134"/>
      <c r="F54" s="21"/>
      <c r="G54" s="22">
        <v>2</v>
      </c>
      <c r="H54" s="194" t="s">
        <v>53</v>
      </c>
      <c r="I54" s="167"/>
      <c r="J54" s="195"/>
      <c r="K54" s="14"/>
      <c r="L54" s="14"/>
      <c r="M54" s="14"/>
      <c r="N54" s="14"/>
      <c r="O54" s="14"/>
      <c r="Z54" s="14"/>
      <c r="AA54" s="14"/>
      <c r="AB54" s="14"/>
      <c r="AC54" s="14"/>
      <c r="AD54" s="14"/>
    </row>
    <row r="55" spans="1:30" ht="17.25" thickBot="1">
      <c r="A55" s="14"/>
      <c r="B55" s="14"/>
      <c r="C55" s="14"/>
      <c r="D55" s="14"/>
      <c r="E55" s="14"/>
      <c r="F55" s="21"/>
      <c r="G55" s="22">
        <v>10</v>
      </c>
      <c r="H55" s="194" t="s">
        <v>56</v>
      </c>
      <c r="I55" s="167"/>
      <c r="J55" s="195"/>
      <c r="K55" s="14"/>
      <c r="L55" s="14"/>
      <c r="M55" s="14"/>
      <c r="N55" s="14"/>
      <c r="O55" s="14"/>
      <c r="Z55" s="14"/>
      <c r="AA55" s="14"/>
      <c r="AB55" s="14"/>
      <c r="AC55" s="14"/>
      <c r="AD55" s="14"/>
    </row>
    <row r="56" spans="1:30" ht="17.25" thickBot="1">
      <c r="A56" s="14"/>
      <c r="B56" s="14"/>
      <c r="C56" s="14"/>
      <c r="D56" s="14"/>
      <c r="E56" s="14"/>
      <c r="F56" s="21"/>
      <c r="G56" s="22">
        <v>11</v>
      </c>
      <c r="H56" s="194" t="s">
        <v>58</v>
      </c>
      <c r="I56" s="167"/>
      <c r="J56" s="195"/>
      <c r="K56" s="14"/>
      <c r="L56" s="14"/>
      <c r="M56" s="14"/>
      <c r="N56" s="14"/>
      <c r="O56" s="14"/>
      <c r="Z56" s="14"/>
      <c r="AA56" s="14"/>
      <c r="AB56" s="14"/>
      <c r="AC56" s="14"/>
      <c r="AD56" s="14"/>
    </row>
    <row r="57" spans="1:30" ht="17.25" thickBot="1">
      <c r="A57" s="14"/>
      <c r="B57" s="14"/>
      <c r="C57" s="14"/>
      <c r="D57" s="14"/>
      <c r="E57" s="14"/>
      <c r="F57" s="21"/>
      <c r="G57" s="22">
        <v>20</v>
      </c>
      <c r="H57" s="194" t="s">
        <v>60</v>
      </c>
      <c r="I57" s="167"/>
      <c r="J57" s="195"/>
      <c r="K57" s="14"/>
      <c r="L57" s="14"/>
      <c r="M57" s="14"/>
      <c r="N57" s="14"/>
      <c r="O57" s="14"/>
      <c r="Z57" s="14"/>
      <c r="AA57" s="14"/>
      <c r="AB57" s="14"/>
      <c r="AC57" s="14"/>
      <c r="AD57" s="14"/>
    </row>
    <row r="58" spans="1:30" ht="17.25" thickBot="1">
      <c r="A58" s="14"/>
      <c r="B58" s="14"/>
      <c r="C58" s="14"/>
      <c r="D58" s="14"/>
      <c r="E58" s="14"/>
      <c r="F58" s="21"/>
      <c r="G58" s="22">
        <v>21</v>
      </c>
      <c r="H58" s="194" t="s">
        <v>62</v>
      </c>
      <c r="I58" s="167"/>
      <c r="J58" s="195"/>
      <c r="K58" s="14"/>
      <c r="L58" s="14"/>
      <c r="M58" s="14"/>
      <c r="N58" s="14"/>
      <c r="O58" s="14"/>
      <c r="Z58" s="14"/>
      <c r="AA58" s="14"/>
      <c r="AB58" s="14"/>
      <c r="AC58" s="14"/>
      <c r="AD58" s="14"/>
    </row>
    <row r="59" spans="1:30" ht="17.25" thickBot="1">
      <c r="A59" s="14"/>
      <c r="B59" s="14"/>
      <c r="C59" s="14"/>
      <c r="D59" s="14"/>
      <c r="E59" s="14"/>
      <c r="F59" s="21"/>
      <c r="G59" s="22">
        <v>22</v>
      </c>
      <c r="H59" s="194" t="s">
        <v>64</v>
      </c>
      <c r="I59" s="167"/>
      <c r="J59" s="195"/>
      <c r="K59" s="14"/>
      <c r="L59" s="14"/>
      <c r="M59" s="14"/>
      <c r="N59" s="14"/>
      <c r="O59" s="14"/>
      <c r="Z59" s="14"/>
      <c r="AA59" s="14"/>
      <c r="AB59" s="14"/>
      <c r="AC59" s="14"/>
      <c r="AD59" s="14"/>
    </row>
    <row r="60" spans="1:30" ht="17.25" thickBo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Z60" s="14"/>
      <c r="AA60" s="14"/>
      <c r="AB60" s="14"/>
      <c r="AC60" s="14"/>
      <c r="AD60" s="14"/>
    </row>
    <row r="61" spans="1:30" ht="17.25" thickBo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Z61" s="14"/>
      <c r="AA61" s="14"/>
      <c r="AB61" s="14"/>
      <c r="AC61" s="14"/>
      <c r="AD61" s="14"/>
    </row>
    <row r="62" spans="1:30" ht="17.25" thickBo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Z62" s="14"/>
      <c r="AA62" s="14"/>
      <c r="AB62" s="14"/>
      <c r="AC62" s="14"/>
      <c r="AD62" s="14"/>
    </row>
    <row r="63" spans="1:30" ht="17.25" thickBo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Z63" s="14"/>
      <c r="AA63" s="14"/>
      <c r="AB63" s="14"/>
      <c r="AC63" s="14"/>
      <c r="AD63" s="14"/>
    </row>
    <row r="64" spans="1:30" ht="17.25" thickBo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Z64" s="14"/>
      <c r="AA64" s="14"/>
      <c r="AB64" s="14"/>
      <c r="AC64" s="14"/>
      <c r="AD64" s="14"/>
    </row>
    <row r="65" spans="1:30" ht="17.25" thickBo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Z65" s="14"/>
      <c r="AA65" s="14"/>
      <c r="AB65" s="14"/>
      <c r="AC65" s="14"/>
      <c r="AD65" s="14"/>
    </row>
    <row r="66" spans="1:30" ht="17.25" thickBo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Z66" s="14"/>
      <c r="AA66" s="14"/>
      <c r="AB66" s="14"/>
      <c r="AC66" s="14"/>
      <c r="AD66" s="14"/>
    </row>
    <row r="67" spans="1:30" ht="17.25" thickBo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Z67" s="14"/>
      <c r="AA67" s="14"/>
      <c r="AB67" s="14"/>
      <c r="AC67" s="14"/>
      <c r="AD67" s="14"/>
    </row>
    <row r="68" spans="1:30" ht="17.25" thickBo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Z68" s="14"/>
      <c r="AA68" s="14"/>
      <c r="AB68" s="14"/>
      <c r="AC68" s="14"/>
      <c r="AD68" s="14"/>
    </row>
    <row r="69" spans="1:30" ht="17.25" thickBo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Z69" s="14"/>
      <c r="AA69" s="14"/>
      <c r="AB69" s="14"/>
      <c r="AC69" s="14"/>
      <c r="AD69" s="14"/>
    </row>
    <row r="70" spans="1:30" ht="17.25" thickBo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Z70" s="14"/>
      <c r="AA70" s="14"/>
      <c r="AB70" s="14"/>
      <c r="AC70" s="14"/>
      <c r="AD70" s="14"/>
    </row>
    <row r="71" spans="1:30" ht="17.25" thickBo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Z71" s="14"/>
      <c r="AA71" s="14"/>
      <c r="AB71" s="14"/>
      <c r="AC71" s="14"/>
      <c r="AD71" s="14"/>
    </row>
    <row r="72" spans="1:30" ht="17.25" thickBo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Z72" s="14"/>
      <c r="AA72" s="14"/>
      <c r="AB72" s="14"/>
      <c r="AC72" s="14"/>
      <c r="AD72" s="14"/>
    </row>
    <row r="73" spans="1:30" ht="17.25" thickBo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Z73" s="14"/>
      <c r="AA73" s="14"/>
      <c r="AB73" s="14"/>
      <c r="AC73" s="14"/>
      <c r="AD73" s="14"/>
    </row>
    <row r="74" spans="1:30" ht="17.25" thickBo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Z74" s="14"/>
      <c r="AA74" s="14"/>
      <c r="AB74" s="14"/>
      <c r="AC74" s="14"/>
      <c r="AD74" s="14"/>
    </row>
    <row r="75" spans="1:30" ht="17.2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Z75" s="14"/>
      <c r="AA75" s="14"/>
      <c r="AB75" s="14"/>
      <c r="AC75" s="14"/>
      <c r="AD75" s="14"/>
    </row>
    <row r="76" spans="1:30" ht="17.25" thickBo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Z76" s="14"/>
      <c r="AA76" s="14"/>
      <c r="AB76" s="14"/>
      <c r="AC76" s="14"/>
      <c r="AD76" s="14"/>
    </row>
    <row r="77" spans="1:30" ht="17.25" thickBo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Z77" s="14"/>
      <c r="AA77" s="14"/>
      <c r="AB77" s="14"/>
      <c r="AC77" s="14"/>
      <c r="AD77" s="14"/>
    </row>
    <row r="78" spans="1:30" ht="17.25" thickBo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7.25" thickBo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7.25" thickBo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7.25" thickBo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7.25" thickBo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7.25" thickBo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7.25" thickBo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7.25" thickBo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7.25" thickBo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7.25" thickBo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7.25" thickBo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7.25" thickBo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7.25" thickBo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7.25" thickBo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</row>
    <row r="92" spans="1:30" ht="17.25" thickBo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</row>
    <row r="93" spans="1:30" ht="17.25" thickBo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</row>
    <row r="94" spans="1:30" ht="17.25" thickBo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</row>
    <row r="95" spans="1:30" ht="17.25" thickBo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</row>
    <row r="96" spans="1:30" ht="17.25" thickBo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</row>
    <row r="97" spans="1:30" ht="17.25" thickBo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</row>
    <row r="98" spans="1:30" ht="17.25" thickBo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</row>
    <row r="99" spans="1:30" ht="17.25" thickBo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</row>
    <row r="100" spans="1:30" ht="17.25" thickBo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</row>
    <row r="101" spans="1:30" ht="17.25" thickBo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</row>
    <row r="102" spans="1:30" ht="17.25" thickBo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</row>
    <row r="103" spans="1:30" ht="17.25" thickBo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</row>
    <row r="104" spans="1:30" ht="17.25" thickBo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</row>
    <row r="105" spans="1:30" ht="17.25" thickBo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</row>
    <row r="106" spans="1:30" ht="17.25" thickBo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</row>
    <row r="107" spans="1:30" ht="17.25" thickBo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</row>
    <row r="108" spans="1:30" ht="17.25" thickBo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</row>
    <row r="109" spans="1:30" ht="17.25" thickBo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</row>
    <row r="110" spans="1:30" ht="17.25" thickBo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</row>
    <row r="111" spans="1:30" ht="17.25" thickBo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</row>
    <row r="112" spans="1:30" ht="17.25" thickBo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</row>
    <row r="113" spans="1:30" ht="17.25" thickBo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</row>
    <row r="114" spans="1:30" ht="17.25" thickBo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</row>
    <row r="115" spans="1:30" ht="17.25" thickBo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</row>
    <row r="116" spans="1:30" ht="17.25" thickBo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</row>
    <row r="117" spans="1:30" ht="17.25" thickBo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</row>
    <row r="118" spans="1:30" ht="17.25" thickBo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</row>
    <row r="119" spans="1:30" ht="17.25" thickBo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 spans="1:30" ht="17.25" thickBo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</row>
    <row r="121" spans="1:30" ht="17.25" thickBo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</row>
    <row r="122" spans="1:30" ht="17.25" thickBo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</row>
    <row r="123" spans="1:30" ht="17.25" thickBo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</row>
    <row r="124" spans="1:30" ht="17.25" thickBo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</row>
    <row r="125" spans="1:30" ht="17.25" thickBo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</row>
    <row r="126" spans="1:30" ht="17.25" thickBo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</row>
    <row r="127" spans="1:30" ht="17.25" thickBo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</row>
    <row r="128" spans="1:30" ht="17.25" thickBo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</row>
    <row r="129" spans="1:30" ht="17.25" thickBo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</row>
    <row r="130" spans="1:30" ht="17.25" thickBo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</row>
    <row r="131" spans="1:30" ht="17.25" thickBo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</row>
    <row r="132" spans="1:30" ht="17.25" thickBo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</row>
    <row r="133" spans="1:30" ht="17.25" thickBo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</row>
    <row r="134" spans="1:30" ht="17.25" thickBo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</row>
    <row r="135" spans="1:30" ht="17.25" thickBo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</row>
    <row r="136" spans="1:30" ht="17.25" thickBo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</row>
    <row r="137" spans="1:30" ht="17.25" thickBo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</row>
    <row r="138" spans="1:30" ht="17.25" thickBo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</row>
    <row r="139" spans="1:30" ht="17.25" thickBo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</row>
    <row r="140" spans="1:30" ht="17.25" thickBo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</row>
    <row r="141" spans="1:30" ht="17.25" thickBo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</row>
    <row r="142" spans="1:30" ht="17.25" thickBo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</row>
    <row r="143" spans="1:30" ht="17.25" thickBo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</row>
    <row r="144" spans="1:30" ht="17.25" thickBo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</row>
    <row r="145" spans="1:30" ht="17.25" thickBo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</row>
    <row r="146" spans="1:30" ht="17.25" thickBo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</row>
    <row r="147" spans="1:30" ht="17.25" thickBo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</row>
    <row r="148" spans="1:30" ht="17.25" thickBo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</row>
    <row r="149" spans="1:30" ht="17.25" thickBo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</row>
    <row r="150" spans="1:30" ht="17.25" thickBo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</row>
    <row r="151" spans="1:30" ht="17.25" thickBo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 spans="1:30" ht="17.25" thickBo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</row>
    <row r="153" spans="1:30" ht="17.25" thickBo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</row>
    <row r="154" spans="1:30" ht="17.25" thickBo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</row>
    <row r="155" spans="1:30" ht="17.25" thickBo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 spans="1:30" ht="17.25" thickBo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</row>
    <row r="157" spans="1:30" ht="17.25" thickBo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</row>
    <row r="158" spans="1:30" ht="17.25" thickBo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</row>
    <row r="159" spans="1:30" ht="17.25" thickBo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 spans="1:30" ht="17.25" thickBo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</row>
    <row r="161" spans="1:30" ht="17.25" thickBo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</row>
    <row r="162" spans="1:30" ht="17.25" thickBo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</row>
    <row r="163" spans="1:30" ht="17.25" thickBo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</row>
    <row r="164" spans="1:30" ht="17.25" thickBo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</row>
    <row r="165" spans="1:30" ht="17.25" thickBo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</row>
    <row r="166" spans="1:30" ht="17.25" thickBo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</row>
    <row r="167" spans="1:30" ht="17.25" thickBo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</row>
    <row r="168" spans="1:30" ht="17.25" thickBo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</row>
    <row r="169" spans="1:30" ht="17.25" thickBo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</row>
    <row r="170" spans="1:30" ht="17.25" thickBo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</row>
    <row r="171" spans="1:30" ht="17.25" thickBo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</row>
    <row r="172" spans="1:30" ht="17.25" thickBo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</row>
    <row r="173" spans="1:30" ht="17.25" thickBo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</row>
    <row r="174" spans="1:30" ht="17.25" thickBo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</row>
    <row r="175" spans="1:30" ht="17.25" thickBo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</row>
    <row r="176" spans="1:30" ht="17.25" thickBo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</row>
    <row r="177" spans="1:30" ht="17.25" thickBo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</row>
    <row r="178" spans="1:30" ht="17.25" thickBo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</row>
    <row r="179" spans="1:30" ht="17.25" thickBo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</row>
    <row r="180" spans="1:30" ht="17.25" thickBo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</row>
    <row r="181" spans="1:30" ht="17.25" thickBo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</row>
    <row r="182" spans="1:30" ht="17.25" thickBo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</row>
    <row r="183" spans="1:30" ht="17.25" thickBo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</row>
    <row r="184" spans="1:30" ht="17.25" thickBo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</row>
    <row r="185" spans="1:30" ht="17.25" thickBo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</row>
    <row r="186" spans="1:30" ht="17.25" thickBo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</row>
    <row r="187" spans="1:30" ht="17.25" thickBo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</row>
    <row r="188" spans="1:30" ht="17.25" thickBo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</row>
    <row r="189" spans="1:30" ht="17.25" thickBo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</row>
    <row r="190" spans="1:30" ht="17.25" thickBo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</row>
    <row r="191" spans="1:30" ht="17.25" thickBo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</row>
    <row r="192" spans="1:30" ht="17.25" thickBo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</row>
    <row r="193" spans="1:30" ht="17.25" thickBo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</row>
    <row r="194" spans="1:30" ht="17.25" thickBo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</row>
    <row r="195" spans="1:30" ht="17.25" thickBo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</row>
    <row r="196" spans="1:30" ht="17.25" thickBo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</row>
    <row r="197" spans="1:30" ht="17.25" thickBo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</row>
    <row r="198" spans="1:30" ht="17.25" thickBo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</row>
    <row r="199" spans="1:30" ht="17.25" thickBo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</row>
    <row r="200" spans="1:30" ht="17.25" thickBo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</row>
    <row r="201" spans="1:30" ht="17.25" thickBo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</row>
    <row r="202" spans="1:30" ht="17.25" thickBo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</row>
    <row r="203" spans="1:30" ht="17.25" thickBo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</row>
    <row r="204" spans="1:30" ht="17.25" thickBo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</row>
    <row r="205" spans="1:30" ht="17.25" thickBo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</row>
    <row r="206" spans="1:30" ht="17.25" thickBo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</row>
    <row r="207" spans="1:30" ht="17.25" thickBo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</row>
    <row r="208" spans="1:30" ht="17.25" thickBo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</row>
    <row r="209" spans="1:30" ht="17.25" thickBo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</row>
    <row r="210" spans="1:30" ht="17.25" thickBo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</row>
    <row r="211" spans="1:30" ht="17.25" thickBo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</row>
    <row r="212" spans="1:30" ht="17.25" thickBo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</row>
    <row r="213" spans="1:30" ht="17.25" thickBo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</row>
    <row r="214" spans="1:30" ht="17.25" thickBo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</row>
    <row r="215" spans="1:30" ht="17.25" thickBo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</row>
    <row r="216" spans="1:30" ht="17.25" thickBo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</row>
    <row r="217" spans="1:30" ht="17.25" thickBo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</row>
    <row r="218" spans="1:30" ht="17.25" thickBo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</row>
    <row r="219" spans="1:30" ht="17.25" thickBo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</row>
    <row r="220" spans="1:30" ht="17.25" thickBo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</row>
    <row r="221" spans="1:30" ht="17.25" thickBo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</row>
    <row r="222" spans="1:30" ht="17.25" thickBo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</row>
    <row r="223" spans="1:30" ht="17.25" thickBo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</row>
    <row r="224" spans="1:30" ht="17.25" thickBo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</row>
    <row r="225" spans="1:30" ht="17.25" thickBo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</row>
    <row r="226" spans="1:30" ht="17.25" thickBo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</row>
    <row r="227" spans="1:30" ht="17.25" thickBo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</row>
    <row r="228" spans="1:30" ht="17.25" thickBo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</row>
    <row r="229" spans="1:30" ht="17.25" thickBo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</row>
    <row r="230" spans="1:30" ht="17.25" thickBo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</row>
    <row r="231" spans="1:30" ht="17.25" thickBo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</row>
    <row r="232" spans="1:30" ht="17.25" thickBo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</row>
    <row r="233" spans="1:30" ht="17.25" thickBo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</row>
    <row r="234" spans="1:30" ht="17.25" thickBo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</row>
    <row r="235" spans="1:30" ht="17.25" thickBo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</row>
    <row r="236" spans="1:30" ht="17.25" thickBo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</row>
    <row r="237" spans="1:30" ht="17.25" thickBo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</row>
    <row r="238" spans="1:30" ht="17.25" thickBo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</row>
    <row r="239" spans="1:30" ht="17.25" thickBo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</row>
    <row r="240" spans="1:30" ht="17.25" thickBo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</row>
    <row r="241" spans="1:30" ht="17.25" thickBo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</row>
    <row r="242" spans="1:30" ht="17.25" thickBo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</row>
    <row r="243" spans="1:30" ht="17.25" thickBo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</row>
    <row r="244" spans="1:30" ht="17.25" thickBo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</row>
    <row r="245" spans="1:30" ht="17.25" thickBo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</row>
    <row r="246" spans="1:30" ht="17.25" thickBo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</row>
    <row r="247" spans="1:30" ht="17.25" thickBo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</row>
    <row r="248" spans="1:30" ht="17.25" thickBo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</row>
    <row r="249" spans="1:30" ht="17.25" thickBo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</row>
    <row r="250" spans="1:30" ht="17.25" thickBo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</row>
    <row r="251" spans="1:30" ht="17.25" thickBo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</row>
    <row r="252" spans="1:30" ht="17.25" thickBo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</row>
    <row r="253" spans="1:30" ht="17.25" thickBo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</row>
    <row r="254" spans="1:30" ht="17.25" thickBo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</row>
    <row r="255" spans="1:30" ht="17.25" thickBo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</row>
    <row r="256" spans="1:30" ht="17.25" thickBo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</row>
    <row r="257" spans="1:30" ht="17.25" thickBo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</row>
    <row r="258" spans="1:30" ht="17.25" thickBo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</row>
    <row r="259" spans="1:30" ht="17.25" thickBo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</row>
    <row r="260" spans="1:30" ht="17.25" thickBo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</row>
    <row r="261" spans="1:30" ht="17.25" thickBo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</row>
    <row r="262" spans="1:30" ht="17.25" thickBo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</row>
    <row r="263" spans="1:30" ht="17.25" thickBo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</row>
    <row r="264" spans="1:30" ht="17.25" thickBo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</row>
    <row r="265" spans="1:30" ht="17.25" thickBo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</row>
    <row r="266" spans="1:30" ht="17.25" thickBo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</row>
    <row r="267" spans="1:30" ht="17.25" thickBo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</row>
    <row r="268" spans="1:30" ht="17.25" thickBo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</row>
    <row r="269" spans="1:30" ht="17.25" thickBo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</row>
    <row r="270" spans="1:30" ht="17.25" thickBo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</row>
    <row r="271" spans="1:30" ht="17.25" thickBo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</row>
    <row r="272" spans="1:30" ht="17.25" thickBo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</row>
    <row r="273" spans="1:30" ht="17.25" thickBo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</row>
    <row r="274" spans="1:30" ht="17.25" thickBo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</row>
    <row r="275" spans="1:30" ht="17.25" thickBo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</row>
    <row r="276" spans="1:30" ht="17.25" thickBo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</row>
    <row r="277" spans="1:30" ht="17.25" thickBo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</row>
    <row r="278" spans="1:30" ht="17.25" thickBo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</row>
    <row r="279" spans="1:30" ht="17.25" thickBo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</row>
    <row r="280" spans="1:30" ht="17.25" thickBo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</row>
    <row r="281" spans="1:30" ht="17.25" thickBo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</row>
    <row r="282" spans="1:30" ht="17.25" thickBo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</row>
    <row r="283" spans="1:30" ht="17.25" thickBo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</row>
    <row r="284" spans="1:30" ht="17.25" thickBo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</row>
    <row r="285" spans="1:30" ht="17.25" thickBo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</row>
    <row r="286" spans="1:30" ht="17.25" thickBo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</row>
    <row r="287" spans="1:30" ht="17.25" thickBo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</row>
    <row r="288" spans="1:30" ht="17.25" thickBo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</row>
    <row r="289" spans="1:30" ht="17.25" thickBo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</row>
    <row r="290" spans="1:30" ht="17.25" thickBo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</row>
    <row r="291" spans="1:30" ht="17.25" thickBo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</row>
    <row r="292" spans="1:30" ht="17.25" thickBo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</row>
    <row r="293" spans="1:30" ht="17.25" thickBo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</row>
    <row r="294" spans="1:30" ht="17.25" thickBo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</row>
    <row r="295" spans="1:30" ht="17.25" thickBo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</row>
    <row r="296" spans="1:30" ht="17.25" thickBo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</row>
    <row r="297" spans="1:30" ht="17.25" thickBo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</row>
    <row r="298" spans="1:30" ht="17.25" thickBo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</row>
    <row r="299" spans="1:30" ht="17.25" thickBo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</row>
    <row r="300" spans="1:30" ht="17.25" thickBo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</row>
    <row r="301" spans="1:30" ht="17.25" thickBo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</row>
    <row r="302" spans="1:30" ht="17.25" thickBo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</row>
    <row r="303" spans="1:30" ht="17.25" thickBo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</row>
    <row r="304" spans="1:30" ht="17.25" thickBo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</row>
    <row r="305" spans="1:30" ht="17.25" thickBo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</row>
    <row r="306" spans="1:30" ht="17.25" thickBo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</row>
    <row r="307" spans="1:30" ht="17.25" thickBo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</row>
    <row r="308" spans="1:30" ht="17.25" thickBo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</row>
    <row r="309" spans="1:30" ht="17.25" thickBo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</row>
    <row r="310" spans="1:30" ht="17.25" thickBo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</row>
    <row r="311" spans="1:30" ht="17.25" thickBo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</row>
    <row r="312" spans="1:30" ht="17.25" thickBo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</row>
    <row r="313" spans="1:30" ht="17.25" thickBo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</row>
    <row r="314" spans="1:30" ht="17.25" thickBo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</row>
    <row r="315" spans="1:30" ht="17.25" thickBo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</row>
    <row r="316" spans="1:30" ht="17.25" thickBo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</row>
    <row r="317" spans="1:30" ht="17.25" thickBo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</row>
    <row r="318" spans="1:30" ht="17.25" thickBo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</row>
    <row r="319" spans="1:30" ht="17.25" thickBo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</row>
    <row r="320" spans="1:30" ht="17.25" thickBo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</row>
    <row r="321" spans="1:30" ht="17.25" thickBo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</row>
    <row r="322" spans="1:30" ht="17.25" thickBo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</row>
    <row r="323" spans="1:30" ht="17.25" thickBo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</row>
    <row r="324" spans="1:30" ht="17.25" thickBo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</row>
    <row r="325" spans="1:30" ht="17.25" thickBo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</row>
    <row r="326" spans="1:30" ht="17.25" thickBo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</row>
    <row r="327" spans="1:30" ht="17.25" thickBo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</row>
    <row r="328" spans="1:30" ht="17.25" thickBo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</row>
    <row r="329" spans="1:30" ht="17.25" thickBo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</row>
    <row r="330" spans="1:30" ht="17.25" thickBo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</row>
    <row r="331" spans="1:30" ht="17.25" thickBo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</row>
    <row r="332" spans="1:30" ht="17.25" thickBo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</row>
    <row r="333" spans="1:30" ht="17.25" thickBo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</row>
    <row r="334" spans="1:30" ht="17.25" thickBo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</row>
    <row r="335" spans="1:30" ht="17.25" thickBo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</row>
    <row r="336" spans="1:30" ht="17.25" thickBo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</row>
    <row r="337" spans="1:30" ht="17.25" thickBo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</row>
    <row r="338" spans="1:30" ht="17.25" thickBo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</row>
    <row r="339" spans="1:30" ht="17.25" thickBo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</row>
    <row r="340" spans="1:30" ht="17.25" thickBo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</row>
    <row r="341" spans="1:30" ht="17.25" thickBo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</row>
    <row r="342" spans="1:30" ht="17.25" thickBo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</row>
    <row r="343" spans="1:30" ht="17.25" thickBo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</row>
    <row r="344" spans="1:30" ht="17.25" thickBo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</row>
    <row r="345" spans="1:30" ht="17.25" thickBo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</row>
    <row r="346" spans="1:30" ht="17.25" thickBo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</row>
    <row r="347" spans="1:30" ht="17.25" thickBo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</row>
    <row r="348" spans="1:30" ht="17.25" thickBo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</row>
    <row r="349" spans="1:30" ht="17.25" thickBo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</row>
    <row r="350" spans="1:30" ht="17.25" thickBo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</row>
    <row r="351" spans="1:30" ht="17.25" thickBo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</row>
    <row r="352" spans="1:30" ht="17.25" thickBo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</row>
    <row r="353" spans="1:30" ht="17.25" thickBo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</row>
    <row r="354" spans="1:30" ht="17.25" thickBo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</row>
    <row r="355" spans="1:30" ht="17.25" thickBo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</row>
    <row r="356" spans="1:30" ht="17.25" thickBo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</row>
    <row r="357" spans="1:30" ht="17.25" thickBo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</row>
    <row r="358" spans="1:30" ht="17.25" thickBo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</row>
    <row r="359" spans="1:30" ht="17.25" thickBo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</row>
    <row r="360" spans="1:30" ht="17.25" thickBo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</row>
    <row r="361" spans="1:30" ht="17.25" thickBo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</row>
    <row r="362" spans="1:30" ht="17.25" thickBo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</row>
    <row r="363" spans="1:30" ht="17.25" thickBo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</row>
    <row r="364" spans="1:30" ht="17.25" thickBo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</row>
    <row r="365" spans="1:30" ht="17.25" thickBo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</row>
    <row r="366" spans="1:30" ht="17.25" thickBo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</row>
    <row r="367" spans="1:30" ht="17.25" thickBo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</row>
    <row r="368" spans="1:30" ht="17.25" thickBo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</row>
    <row r="369" spans="1:30" ht="17.25" thickBo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</row>
    <row r="370" spans="1:30" ht="17.25" thickBo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</row>
    <row r="371" spans="1:30" ht="17.25" thickBo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</row>
    <row r="372" spans="1:30" ht="17.25" thickBo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</row>
    <row r="373" spans="1:30" ht="17.25" thickBo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</row>
    <row r="374" spans="1:30" ht="17.25" thickBo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</row>
    <row r="375" spans="1:30" ht="17.25" thickBo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</row>
    <row r="376" spans="1:30" ht="17.25" thickBo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</row>
    <row r="377" spans="1:30" ht="17.25" thickBo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</row>
    <row r="378" spans="1:30" ht="17.25" thickBo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</row>
    <row r="379" spans="1:30" ht="17.25" thickBo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</row>
    <row r="380" spans="1:30" ht="17.25" thickBo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</row>
    <row r="381" spans="1:30" ht="17.25" thickBo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</row>
    <row r="382" spans="1:30" ht="17.25" thickBo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</row>
    <row r="383" spans="1:30" ht="17.25" thickBo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</row>
    <row r="384" spans="1:30" ht="17.25" thickBo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</row>
    <row r="385" spans="1:30" ht="17.25" thickBo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</row>
    <row r="386" spans="1:30" ht="17.25" thickBo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</row>
    <row r="387" spans="1:30" ht="17.25" thickBo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</row>
    <row r="388" spans="1:30" ht="17.25" thickBo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</row>
    <row r="389" spans="1:30" ht="17.25" thickBo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</row>
    <row r="390" spans="1:30" ht="17.25" thickBo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</row>
    <row r="391" spans="1:30" ht="17.25" thickBo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</row>
    <row r="392" spans="1:30" ht="17.25" thickBo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</row>
    <row r="393" spans="1:30" ht="17.25" thickBo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</row>
    <row r="394" spans="1:30" ht="17.25" thickBo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</row>
    <row r="395" spans="1:30" ht="17.25" thickBo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</row>
    <row r="396" spans="1:30" ht="17.25" thickBo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</row>
    <row r="397" spans="1:30" ht="17.25" thickBo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</row>
    <row r="398" spans="1:30" ht="17.25" thickBo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</row>
    <row r="399" spans="1:30" ht="17.25" thickBo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</row>
    <row r="400" spans="1:30" ht="17.25" thickBo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</row>
    <row r="401" spans="1:30" ht="17.25" thickBo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</row>
    <row r="402" spans="1:30" ht="17.25" thickBo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</row>
    <row r="403" spans="1:30" ht="17.25" thickBo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</row>
    <row r="404" spans="1:30" ht="17.25" thickBo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</row>
    <row r="405" spans="1:30" ht="17.25" thickBo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</row>
    <row r="406" spans="1:30" ht="17.25" thickBo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</row>
    <row r="407" spans="1:30" ht="17.25" thickBo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</row>
    <row r="408" spans="1:30" ht="17.25" thickBo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</row>
    <row r="409" spans="1:30" ht="17.25" thickBo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</row>
    <row r="410" spans="1:30" ht="17.25" thickBo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</row>
    <row r="411" spans="1:30" ht="17.25" thickBo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</row>
    <row r="412" spans="1:30" ht="17.25" thickBo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</row>
    <row r="413" spans="1:30" ht="17.25" thickBo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</row>
    <row r="414" spans="1:30" ht="17.25" thickBo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</row>
    <row r="415" spans="1:30" ht="17.25" thickBo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</row>
    <row r="416" spans="1:30" ht="17.25" thickBo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</row>
    <row r="417" spans="1:30" ht="17.25" thickBo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</row>
    <row r="418" spans="1:30" ht="17.25" thickBo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</row>
    <row r="419" spans="1:30" ht="17.25" thickBo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</row>
    <row r="420" spans="1:30" ht="17.25" thickBo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</row>
    <row r="421" spans="1:30" ht="17.25" thickBo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</row>
    <row r="422" spans="1:30" ht="17.25" thickBo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</row>
    <row r="423" spans="1:30" ht="17.25" thickBo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</row>
    <row r="424" spans="1:30" ht="17.25" thickBo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</row>
    <row r="425" spans="1:30" ht="17.25" thickBo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</row>
    <row r="426" spans="1:30" ht="17.25" thickBo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</row>
    <row r="427" spans="1:30" ht="17.25" thickBo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</row>
    <row r="428" spans="1:30" ht="17.25" thickBo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</row>
    <row r="429" spans="1:30" ht="17.25" thickBo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</row>
    <row r="430" spans="1:30" ht="17.25" thickBo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</row>
    <row r="431" spans="1:30" ht="17.25" thickBo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</row>
    <row r="432" spans="1:30" ht="17.25" thickBo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</row>
    <row r="433" spans="1:30" ht="17.25" thickBo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</row>
    <row r="434" spans="1:30" ht="17.25" thickBo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</row>
    <row r="435" spans="1:30" ht="17.25" thickBo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</row>
    <row r="436" spans="1:30" ht="17.25" thickBo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</row>
    <row r="437" spans="1:30" ht="17.25" thickBo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</row>
    <row r="438" spans="1:30" ht="17.25" thickBo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</row>
    <row r="439" spans="1:30" ht="17.25" thickBo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</row>
    <row r="440" spans="1:30" ht="17.25" thickBo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</row>
    <row r="441" spans="1:30" ht="17.25" thickBo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</row>
    <row r="442" spans="1:30" ht="17.25" thickBo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</row>
    <row r="443" spans="1:30" ht="17.25" thickBo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</row>
    <row r="444" spans="1:30" ht="17.25" thickBo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</row>
    <row r="445" spans="1:30" ht="17.25" thickBo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</row>
    <row r="446" spans="1:30" ht="17.25" thickBo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</row>
    <row r="447" spans="1:30" ht="17.25" thickBo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</row>
    <row r="448" spans="1:30" ht="17.25" thickBo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</row>
    <row r="449" spans="1:30" ht="17.25" thickBo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</row>
    <row r="450" spans="1:30" ht="17.25" thickBo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</row>
    <row r="451" spans="1:30" ht="17.25" thickBo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</row>
    <row r="452" spans="1:30" ht="17.25" thickBo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</row>
    <row r="453" spans="1:30" ht="17.25" thickBo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</row>
    <row r="454" spans="1:30" ht="17.25" thickBo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</row>
    <row r="455" spans="1:30" ht="17.25" thickBo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</row>
    <row r="456" spans="1:30" ht="17.25" thickBo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</row>
    <row r="457" spans="1:30" ht="17.25" thickBo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</row>
    <row r="458" spans="1:30" ht="17.25" thickBo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</row>
    <row r="459" spans="1:30" ht="17.25" thickBo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</row>
    <row r="460" spans="1:30" ht="17.25" thickBo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</row>
    <row r="461" spans="1:30" ht="17.25" thickBo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</row>
    <row r="462" spans="1:30" ht="17.25" thickBo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</row>
    <row r="463" spans="1:30" ht="17.25" thickBo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</row>
    <row r="464" spans="1:30" ht="17.25" thickBo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</row>
    <row r="465" spans="1:30" ht="17.25" thickBo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</row>
    <row r="466" spans="1:30" ht="17.25" thickBo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</row>
    <row r="467" spans="1:30" ht="17.25" thickBo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</row>
    <row r="468" spans="1:30" ht="17.25" thickBo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</row>
    <row r="469" spans="1:30" ht="17.25" thickBo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</row>
    <row r="470" spans="1:30" ht="17.25" thickBo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</row>
    <row r="471" spans="1:30" ht="17.25" thickBo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</row>
    <row r="472" spans="1:30" ht="17.25" thickBo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</row>
    <row r="473" spans="1:30" ht="17.25" thickBo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</row>
    <row r="474" spans="1:30" ht="17.25" thickBo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</row>
    <row r="475" spans="1:30" ht="17.25" thickBo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</row>
    <row r="476" spans="1:30" ht="17.25" thickBo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</row>
    <row r="477" spans="1:30" ht="17.25" thickBo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</row>
    <row r="478" spans="1:30" ht="17.25" thickBo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</row>
    <row r="479" spans="1:30" ht="17.25" thickBo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</row>
    <row r="480" spans="1:30" ht="17.25" thickBo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</row>
    <row r="481" spans="1:30" ht="17.25" thickBo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</row>
    <row r="482" spans="1:30" ht="17.25" thickBo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</row>
    <row r="483" spans="1:30" ht="17.25" thickBo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</row>
    <row r="484" spans="1:30" ht="17.25" thickBo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</row>
    <row r="485" spans="1:30" ht="17.25" thickBo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</row>
    <row r="486" spans="1:30" ht="17.25" thickBo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</row>
    <row r="487" spans="1:30" ht="17.25" thickBo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</row>
    <row r="488" spans="1:30" ht="17.25" thickBo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</row>
    <row r="489" spans="1:30" ht="17.25" thickBo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</row>
    <row r="490" spans="1:30" ht="17.25" thickBo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</row>
    <row r="491" spans="1:30" ht="17.25" thickBo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</row>
    <row r="492" spans="1:30" ht="17.25" thickBo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</row>
    <row r="493" spans="1:30" ht="17.25" thickBo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</row>
    <row r="494" spans="1:30" ht="17.25" thickBo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</row>
    <row r="495" spans="1:30" ht="17.25" thickBo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</row>
    <row r="496" spans="1:30" ht="17.25" thickBo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</row>
    <row r="497" spans="1:30" ht="17.25" thickBo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</row>
    <row r="498" spans="1:30" ht="17.25" thickBo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</row>
    <row r="499" spans="1:30" ht="17.25" thickBo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</row>
    <row r="500" spans="1:30" ht="17.25" thickBo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</row>
    <row r="501" spans="1:30" ht="17.25" thickBo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</row>
    <row r="502" spans="1:30" ht="17.25" thickBo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</row>
    <row r="503" spans="1:30" ht="17.25" thickBo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</row>
    <row r="504" spans="1:30" ht="17.25" thickBo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</row>
    <row r="505" spans="1:30" ht="17.25" thickBo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</row>
    <row r="506" spans="1:30" ht="17.25" thickBo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</row>
    <row r="507" spans="1:30" ht="17.25" thickBo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</row>
    <row r="508" spans="1:30" ht="17.25" thickBo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</row>
    <row r="509" spans="1:30" ht="17.25" thickBo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</row>
    <row r="510" spans="1:30" ht="17.25" thickBo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</row>
    <row r="511" spans="1:30" ht="17.25" thickBo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</row>
    <row r="512" spans="1:30" ht="17.25" thickBo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</row>
    <row r="513" spans="1:30" ht="17.25" thickBo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</row>
    <row r="514" spans="1:30" ht="17.25" thickBo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</row>
    <row r="515" spans="1:30" ht="17.25" thickBo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</row>
    <row r="516" spans="1:30" ht="17.25" thickBo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</row>
    <row r="517" spans="1:30" ht="17.25" thickBo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</row>
    <row r="518" spans="1:30" ht="17.25" thickBo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</row>
    <row r="519" spans="1:30" ht="17.25" thickBo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</row>
    <row r="520" spans="1:30" ht="17.25" thickBo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</row>
    <row r="521" spans="1:30" ht="17.25" thickBo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</row>
    <row r="522" spans="1:30" ht="17.25" thickBo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</row>
    <row r="523" spans="1:30" ht="17.25" thickBo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</row>
    <row r="524" spans="1:30" ht="17.25" thickBo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</row>
    <row r="525" spans="1:30" ht="17.25" thickBo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</row>
    <row r="526" spans="1:30" ht="17.25" thickBo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</row>
    <row r="527" spans="1:30" ht="17.25" thickBo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</row>
    <row r="528" spans="1:30" ht="17.25" thickBo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</row>
    <row r="529" spans="1:30" ht="17.25" thickBo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</row>
    <row r="530" spans="1:30" ht="17.25" thickBo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</row>
    <row r="531" spans="1:30" ht="17.25" thickBo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</row>
    <row r="532" spans="1:30" ht="17.25" thickBo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</row>
    <row r="533" spans="1:30" ht="17.25" thickBo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</row>
    <row r="534" spans="1:30" ht="17.25" thickBo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</row>
    <row r="535" spans="1:30" ht="17.25" thickBo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</row>
    <row r="536" spans="1:30" ht="17.25" thickBo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</row>
    <row r="537" spans="1:30" ht="17.25" thickBo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</row>
    <row r="538" spans="1:30" ht="17.25" thickBo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</row>
    <row r="539" spans="1:30" ht="17.25" thickBo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</row>
    <row r="540" spans="1:30" ht="17.25" thickBo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</row>
    <row r="541" spans="1:30" ht="17.25" thickBo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</row>
    <row r="542" spans="1:30" ht="17.25" thickBo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</row>
    <row r="543" spans="1:30" ht="17.25" thickBo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</row>
    <row r="544" spans="1:30" ht="17.25" thickBo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</row>
    <row r="545" spans="1:30" ht="17.25" thickBo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</row>
    <row r="546" spans="1:30" ht="17.25" thickBo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</row>
    <row r="547" spans="1:30" ht="17.25" thickBo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</row>
    <row r="548" spans="1:30" ht="17.25" thickBo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</row>
    <row r="549" spans="1:30" ht="17.25" thickBo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</row>
    <row r="550" spans="1:30" ht="17.25" thickBo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</row>
    <row r="551" spans="1:30" ht="17.25" thickBo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</row>
    <row r="552" spans="1:30" ht="17.25" thickBo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</row>
    <row r="553" spans="1:30" ht="17.25" thickBo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</row>
    <row r="554" spans="1:30" ht="17.25" thickBo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</row>
    <row r="555" spans="1:30" ht="17.25" thickBo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</row>
    <row r="556" spans="1:30" ht="17.25" thickBo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</row>
    <row r="557" spans="1:30" ht="17.25" thickBo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</row>
    <row r="558" spans="1:30" ht="17.25" thickBo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</row>
    <row r="559" spans="1:30" ht="17.25" thickBo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</row>
    <row r="560" spans="1:30" ht="17.25" thickBo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</row>
    <row r="561" spans="1:30" ht="17.25" thickBo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</row>
    <row r="562" spans="1:30" ht="17.25" thickBo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</row>
    <row r="563" spans="1:30" ht="17.25" thickBo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</row>
    <row r="564" spans="1:30" ht="17.25" thickBo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</row>
    <row r="565" spans="1:30" ht="17.25" thickBo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</row>
    <row r="566" spans="1:30" ht="17.25" thickBo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</row>
    <row r="567" spans="1:30" ht="17.25" thickBo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</row>
    <row r="568" spans="1:30" ht="17.25" thickBo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</row>
    <row r="569" spans="1:30" ht="17.25" thickBo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</row>
    <row r="570" spans="1:30" ht="17.25" thickBo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</row>
    <row r="571" spans="1:30" ht="17.25" thickBo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</row>
    <row r="572" spans="1:30" ht="17.25" thickBo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</row>
    <row r="573" spans="1:30" ht="17.25" thickBo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</row>
    <row r="574" spans="1:30" ht="17.25" thickBo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</row>
    <row r="575" spans="1:30" ht="17.25" thickBo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</row>
    <row r="576" spans="1:30" ht="17.25" thickBo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</row>
    <row r="577" spans="1:30" ht="17.25" thickBo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</row>
    <row r="578" spans="1:30" ht="17.25" thickBo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</row>
    <row r="579" spans="1:30" ht="17.25" thickBo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</row>
    <row r="580" spans="1:30" ht="17.25" thickBo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</row>
    <row r="581" spans="1:30" ht="17.25" thickBo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</row>
    <row r="582" spans="1:30" ht="17.25" thickBo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</row>
    <row r="583" spans="1:30" ht="17.25" thickBo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</row>
    <row r="584" spans="1:30" ht="17.25" thickBo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</row>
    <row r="585" spans="1:30" ht="17.25" thickBo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</row>
    <row r="586" spans="1:30" ht="17.25" thickBo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</row>
    <row r="587" spans="1:30" ht="17.25" thickBo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</row>
    <row r="588" spans="1:30" ht="17.25" thickBo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</row>
    <row r="589" spans="1:30" ht="17.25" thickBo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</row>
    <row r="590" spans="1:30" ht="17.25" thickBo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</row>
    <row r="591" spans="1:30" ht="17.25" thickBo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</row>
    <row r="592" spans="1:30" ht="17.25" thickBo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</row>
    <row r="593" spans="1:30" ht="17.25" thickBo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</row>
    <row r="594" spans="1:30" ht="17.25" thickBo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</row>
    <row r="595" spans="1:30" ht="17.25" thickBo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</row>
    <row r="596" spans="1:30" ht="17.25" thickBo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</row>
    <row r="597" spans="1:30" ht="17.25" thickBo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</row>
    <row r="598" spans="1:30" ht="17.25" thickBo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</row>
    <row r="599" spans="1:30" ht="17.25" thickBo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</row>
    <row r="600" spans="1:30" ht="17.25" thickBo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</row>
    <row r="601" spans="1:30" ht="17.25" thickBo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</row>
    <row r="602" spans="1:30" ht="17.25" thickBo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</row>
    <row r="603" spans="1:30" ht="17.25" thickBo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</row>
    <row r="604" spans="1:30" ht="17.25" thickBo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</row>
    <row r="605" spans="1:30" ht="17.25" thickBo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</row>
    <row r="606" spans="1:30" ht="17.25" thickBo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</row>
    <row r="607" spans="1:30" ht="17.25" thickBo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</row>
    <row r="608" spans="1:30" ht="17.25" thickBo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</row>
    <row r="609" spans="1:30" ht="17.25" thickBo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</row>
    <row r="610" spans="1:30" ht="17.25" thickBo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</row>
    <row r="611" spans="1:30" ht="17.25" thickBo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</row>
    <row r="612" spans="1:30" ht="17.25" thickBo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</row>
    <row r="613" spans="1:30" ht="17.25" thickBo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</row>
    <row r="614" spans="1:30" ht="17.25" thickBo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</row>
    <row r="615" spans="1:30" ht="17.25" thickBo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</row>
    <row r="616" spans="1:30" ht="17.25" thickBo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</row>
    <row r="617" spans="1:30" ht="17.25" thickBo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</row>
    <row r="618" spans="1:30" ht="17.25" thickBo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</row>
    <row r="619" spans="1:30" ht="17.25" thickBo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</row>
    <row r="620" spans="1:30" ht="17.25" thickBo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</row>
    <row r="621" spans="1:30" ht="17.25" thickBo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</row>
    <row r="622" spans="1:30" ht="17.25" thickBo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</row>
    <row r="623" spans="1:30" ht="17.25" thickBo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</row>
    <row r="624" spans="1:30" ht="17.25" thickBo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</row>
    <row r="625" spans="1:30" ht="17.25" thickBo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</row>
    <row r="626" spans="1:30" ht="17.25" thickBo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</row>
    <row r="627" spans="1:30" ht="17.25" thickBo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</row>
    <row r="628" spans="1:30" ht="17.25" thickBo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</row>
    <row r="629" spans="1:30" ht="17.25" thickBo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</row>
    <row r="630" spans="1:30" ht="17.25" thickBo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</row>
    <row r="631" spans="1:30" ht="17.25" thickBo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</row>
    <row r="632" spans="1:30" ht="17.25" thickBo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</row>
    <row r="633" spans="1:30" ht="17.25" thickBo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</row>
    <row r="634" spans="1:30" ht="17.25" thickBo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</row>
    <row r="635" spans="1:30" ht="17.25" thickBo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</row>
    <row r="636" spans="1:30" ht="17.25" thickBo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</row>
    <row r="637" spans="1:30" ht="17.25" thickBo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</row>
    <row r="638" spans="1:30" ht="17.25" thickBo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</row>
    <row r="639" spans="1:30" ht="17.25" thickBo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</row>
    <row r="640" spans="1:30" ht="17.25" thickBo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</row>
    <row r="641" spans="1:30" ht="17.25" thickBo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</row>
    <row r="642" spans="1:30" ht="17.25" thickBo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</row>
    <row r="643" spans="1:30" ht="17.25" thickBo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</row>
    <row r="644" spans="1:30" ht="17.25" thickBo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</row>
    <row r="645" spans="1:30" ht="17.25" thickBo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</row>
    <row r="646" spans="1:30" ht="17.25" thickBo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</row>
    <row r="647" spans="1:30" ht="17.25" thickBo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</row>
    <row r="648" spans="1:30" ht="17.25" thickBo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</row>
    <row r="649" spans="1:30" ht="17.25" thickBo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</row>
    <row r="650" spans="1:30" ht="17.25" thickBo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</row>
    <row r="651" spans="1:30" ht="17.25" thickBo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</row>
    <row r="652" spans="1:30" ht="17.25" thickBo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</row>
    <row r="653" spans="1:30" ht="17.25" thickBo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</row>
    <row r="654" spans="1:30" ht="17.25" thickBo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</row>
    <row r="655" spans="1:30" ht="17.25" thickBo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</row>
    <row r="656" spans="1:30" ht="17.25" thickBo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</row>
    <row r="657" spans="1:30" ht="17.25" thickBo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</row>
    <row r="658" spans="1:30" ht="17.25" thickBo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</row>
    <row r="659" spans="1:30" ht="17.25" thickBo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</row>
    <row r="660" spans="1:30" ht="17.25" thickBo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</row>
    <row r="661" spans="1:30" ht="17.25" thickBo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</row>
    <row r="662" spans="1:30" ht="17.25" thickBo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</row>
    <row r="663" spans="1:30" ht="17.25" thickBo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</row>
    <row r="664" spans="1:30" ht="17.25" thickBo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</row>
    <row r="665" spans="1:30" ht="17.25" thickBo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</row>
    <row r="666" spans="1:30" ht="17.25" thickBo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</row>
    <row r="667" spans="1:30" ht="17.25" thickBo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</row>
    <row r="668" spans="1:30" ht="17.25" thickBo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</row>
    <row r="669" spans="1:30" ht="17.25" thickBo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</row>
    <row r="670" spans="1:30" ht="17.25" thickBo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</row>
    <row r="671" spans="1:30" ht="17.25" thickBo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</row>
    <row r="672" spans="1:30" ht="17.25" thickBo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</row>
    <row r="673" spans="1:30" ht="17.25" thickBo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</row>
    <row r="674" spans="1:30" ht="17.25" thickBo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</row>
    <row r="675" spans="1:30" ht="17.25" thickBo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</row>
    <row r="676" spans="1:30" ht="17.25" thickBo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</row>
    <row r="677" spans="1:30" ht="17.25" thickBo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</row>
    <row r="678" spans="1:30" ht="17.25" thickBo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</row>
    <row r="679" spans="1:30" ht="17.25" thickBo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</row>
    <row r="680" spans="1:30" ht="17.25" thickBo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</row>
    <row r="681" spans="1:30" ht="17.25" thickBo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</row>
    <row r="682" spans="1:30" ht="17.25" thickBo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</row>
    <row r="683" spans="1:30" ht="17.25" thickBo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</row>
    <row r="684" spans="1:30" ht="17.25" thickBo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</row>
    <row r="685" spans="1:30" ht="17.25" thickBo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</row>
    <row r="686" spans="1:30" ht="17.25" thickBo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</row>
    <row r="687" spans="1:30" ht="17.25" thickBo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</row>
    <row r="688" spans="1:30" ht="17.25" thickBo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</row>
    <row r="689" spans="1:30" ht="17.25" thickBo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</row>
    <row r="690" spans="1:30" ht="17.25" thickBo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</row>
    <row r="691" spans="1:30" ht="17.25" thickBo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</row>
    <row r="692" spans="1:30" ht="17.25" thickBo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</row>
    <row r="693" spans="1:30" ht="17.25" thickBo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</row>
    <row r="694" spans="1:30" ht="17.25" thickBo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</row>
    <row r="695" spans="1:30" ht="17.25" thickBo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</row>
    <row r="696" spans="1:30" ht="17.25" thickBo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</row>
    <row r="697" spans="1:30" ht="17.25" thickBo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</row>
    <row r="698" spans="1:30" ht="17.25" thickBo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</row>
    <row r="699" spans="1:30" ht="17.25" thickBo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</row>
    <row r="700" spans="1:30" ht="17.25" thickBo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</row>
    <row r="701" spans="1:30" ht="17.25" thickBo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</row>
    <row r="702" spans="1:30" ht="17.25" thickBo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</row>
    <row r="703" spans="1:30" ht="17.25" thickBo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</row>
    <row r="704" spans="1:30" ht="17.25" thickBo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</row>
    <row r="705" spans="1:30" ht="17.25" thickBo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</row>
    <row r="706" spans="1:30" ht="17.25" thickBo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</row>
    <row r="707" spans="1:30" ht="17.25" thickBo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</row>
    <row r="708" spans="1:30" ht="17.25" thickBo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</row>
    <row r="709" spans="1:30" ht="17.25" thickBo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</row>
    <row r="710" spans="1:30" ht="17.25" thickBo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</row>
    <row r="711" spans="1:30" ht="17.25" thickBo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</row>
    <row r="712" spans="1:30" ht="17.25" thickBo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</row>
    <row r="713" spans="1:30" ht="17.25" thickBo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</row>
    <row r="714" spans="1:30" ht="17.25" thickBo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</row>
    <row r="715" spans="1:30" ht="17.25" thickBo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</row>
    <row r="716" spans="1:30" ht="17.25" thickBo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</row>
    <row r="717" spans="1:30" ht="17.25" thickBo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</row>
    <row r="718" spans="1:30" ht="17.25" thickBo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</row>
    <row r="719" spans="1:30" ht="17.25" thickBo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</row>
    <row r="720" spans="1:30" ht="17.25" thickBo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</row>
    <row r="721" spans="1:30" ht="17.25" thickBo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</row>
    <row r="722" spans="1:30" ht="17.25" thickBo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</row>
    <row r="723" spans="1:30" ht="17.25" thickBo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</row>
    <row r="724" spans="1:30" ht="17.25" thickBo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</row>
    <row r="725" spans="1:30" ht="17.25" thickBo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</row>
    <row r="726" spans="1:30" ht="17.25" thickBo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</row>
    <row r="727" spans="1:30" ht="17.25" thickBo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</row>
    <row r="728" spans="1:30" ht="17.25" thickBo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</row>
    <row r="729" spans="1:30" ht="17.25" thickBo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</row>
    <row r="730" spans="1:30" ht="17.25" thickBo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</row>
    <row r="731" spans="1:30" ht="17.25" thickBo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</row>
    <row r="732" spans="1:30" ht="17.25" thickBo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</row>
    <row r="733" spans="1:30" ht="17.25" thickBo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</row>
    <row r="734" spans="1:30" ht="17.25" thickBo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</row>
    <row r="735" spans="1:30" ht="17.25" thickBo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</row>
    <row r="736" spans="1:30" ht="17.25" thickBo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</row>
    <row r="737" spans="1:30" ht="17.25" thickBo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</row>
    <row r="738" spans="1:30" ht="17.25" thickBo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</row>
    <row r="739" spans="1:30" ht="17.25" thickBo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</row>
    <row r="740" spans="1:30" ht="17.25" thickBo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</row>
    <row r="741" spans="1:30" ht="17.25" thickBo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</row>
    <row r="742" spans="1:30" ht="17.25" thickBo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</row>
    <row r="743" spans="1:30" ht="17.25" thickBo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</row>
    <row r="744" spans="1:30" ht="17.25" thickBo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</row>
    <row r="745" spans="1:30" ht="17.25" thickBo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</row>
    <row r="746" spans="1:30" ht="17.25" thickBo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</row>
    <row r="747" spans="1:30" ht="17.25" thickBo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</row>
    <row r="748" spans="1:30" ht="17.25" thickBo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</row>
    <row r="749" spans="1:30" ht="17.25" thickBo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</row>
    <row r="750" spans="1:30" ht="17.25" thickBo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</row>
    <row r="751" spans="1:30" ht="17.25" thickBo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</row>
    <row r="752" spans="1:30" ht="17.25" thickBo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</row>
    <row r="753" spans="1:30" ht="17.25" thickBo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</row>
    <row r="754" spans="1:30" ht="17.25" thickBo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</row>
    <row r="755" spans="1:30" ht="17.25" thickBo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</row>
    <row r="756" spans="1:30" ht="17.25" thickBo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</row>
    <row r="757" spans="1:30" ht="17.25" thickBo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</row>
    <row r="758" spans="1:30" ht="17.25" thickBo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</row>
    <row r="759" spans="1:30" ht="17.25" thickBo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</row>
    <row r="760" spans="1:30" ht="17.25" thickBo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</row>
    <row r="761" spans="1:30" ht="17.25" thickBo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</row>
    <row r="762" spans="1:30" ht="17.25" thickBo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</row>
    <row r="763" spans="1:30" ht="17.25" thickBo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</row>
    <row r="764" spans="1:30" ht="17.25" thickBo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</row>
    <row r="765" spans="1:30" ht="17.25" thickBo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</row>
    <row r="766" spans="1:30" ht="17.25" thickBo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</row>
    <row r="767" spans="1:30" ht="17.25" thickBo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</row>
    <row r="768" spans="1:30" ht="17.25" thickBo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</row>
    <row r="769" spans="1:30" ht="17.25" thickBo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</row>
    <row r="770" spans="1:30" ht="17.25" thickBo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</row>
    <row r="771" spans="1:30" ht="17.25" thickBo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</row>
    <row r="772" spans="1:30" ht="17.25" thickBo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</row>
    <row r="773" spans="1:30" ht="17.25" thickBo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</row>
    <row r="774" spans="1:30" ht="17.25" thickBo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</row>
    <row r="775" spans="1:30" ht="17.25" thickBo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</row>
    <row r="776" spans="1:30" ht="17.25" thickBo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</row>
    <row r="777" spans="1:30" ht="17.25" thickBo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</row>
    <row r="778" spans="1:30" ht="17.25" thickBo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</row>
    <row r="779" spans="1:30" ht="17.25" thickBo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</row>
    <row r="780" spans="1:30" ht="17.25" thickBo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</row>
    <row r="781" spans="1:30" ht="17.25" thickBo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</row>
    <row r="782" spans="1:30" ht="17.25" thickBo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</row>
    <row r="783" spans="1:30" ht="17.25" thickBo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</row>
    <row r="784" spans="1:30" ht="17.25" thickBo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</row>
    <row r="785" spans="1:30" ht="17.25" thickBo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</row>
    <row r="786" spans="1:30" ht="17.25" thickBo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</row>
    <row r="787" spans="1:30" ht="17.25" thickBo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</row>
    <row r="788" spans="1:30" ht="17.25" thickBo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</row>
    <row r="789" spans="1:30" ht="17.25" thickBo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</row>
    <row r="790" spans="1:30" ht="17.25" thickBo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</row>
    <row r="791" spans="1:30" ht="17.25" thickBo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</row>
    <row r="792" spans="1:30" ht="17.25" thickBo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</row>
    <row r="793" spans="1:30" ht="17.25" thickBo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</row>
    <row r="794" spans="1:30" ht="17.25" thickBo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</row>
    <row r="795" spans="1:30" ht="17.25" thickBo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</row>
    <row r="796" spans="1:30" ht="17.25" thickBo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</row>
    <row r="797" spans="1:30" ht="17.25" thickBo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</row>
    <row r="798" spans="1:30" ht="17.25" thickBo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</row>
    <row r="799" spans="1:30" ht="17.25" thickBo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</row>
    <row r="800" spans="1:30" ht="17.25" thickBo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</row>
    <row r="801" spans="1:30" ht="17.25" thickBo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</row>
    <row r="802" spans="1:30" ht="17.25" thickBo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</row>
    <row r="803" spans="1:30" ht="17.25" thickBo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</row>
    <row r="804" spans="1:30" ht="17.25" thickBo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</row>
    <row r="805" spans="1:30" ht="17.25" thickBo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</row>
    <row r="806" spans="1:30" ht="17.25" thickBo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</row>
    <row r="807" spans="1:30" ht="17.25" thickBo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</row>
    <row r="808" spans="1:30" ht="17.25" thickBo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</row>
    <row r="809" spans="1:30" ht="17.25" thickBo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</row>
    <row r="810" spans="1:30" ht="17.25" thickBo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</row>
    <row r="811" spans="1:30" ht="17.25" thickBo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</row>
    <row r="812" spans="1:30" ht="17.25" thickBo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</row>
    <row r="813" spans="1:30" ht="17.25" thickBo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</row>
    <row r="814" spans="1:30" ht="17.25" thickBo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</row>
    <row r="815" spans="1:30" ht="17.25" thickBo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</row>
    <row r="816" spans="1:30" ht="17.25" thickBo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</row>
    <row r="817" spans="1:30" ht="17.25" thickBo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</row>
    <row r="818" spans="1:30" ht="17.25" thickBo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</row>
    <row r="819" spans="1:30" ht="17.25" thickBo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</row>
    <row r="820" spans="1:30" ht="17.25" thickBo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</row>
    <row r="821" spans="1:30" ht="17.25" thickBo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</row>
    <row r="822" spans="1:30" ht="17.25" thickBo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</row>
    <row r="823" spans="1:30" ht="17.25" thickBo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</row>
    <row r="824" spans="1:30" ht="17.25" thickBo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</row>
    <row r="825" spans="1:30" ht="17.25" thickBo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</row>
    <row r="826" spans="1:30" ht="17.25" thickBo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</row>
    <row r="827" spans="1:30" ht="17.25" thickBo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</row>
    <row r="828" spans="1:30" ht="17.25" thickBo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</row>
    <row r="829" spans="1:30" ht="17.25" thickBo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</row>
    <row r="830" spans="1:30" ht="17.25" thickBo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</row>
    <row r="831" spans="1:30" ht="17.25" thickBo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</row>
    <row r="832" spans="1:30" ht="17.25" thickBo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</row>
    <row r="833" spans="1:30" ht="17.25" thickBo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</row>
    <row r="834" spans="1:30" ht="17.25" thickBo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</row>
    <row r="835" spans="1:30" ht="17.25" thickBo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</row>
    <row r="836" spans="1:30" ht="17.25" thickBo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</row>
    <row r="837" spans="1:30" ht="17.25" thickBo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</row>
    <row r="838" spans="1:30" ht="17.25" thickBo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</row>
    <row r="839" spans="1:30" ht="17.25" thickBo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</row>
    <row r="840" spans="1:30" ht="17.25" thickBo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</row>
    <row r="841" spans="1:30" ht="17.25" thickBo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</row>
    <row r="842" spans="1:30" ht="17.25" thickBo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</row>
    <row r="843" spans="1:30" ht="17.25" thickBo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</row>
    <row r="844" spans="1:30" ht="17.25" thickBo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</row>
    <row r="845" spans="1:30" ht="17.25" thickBo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</row>
    <row r="846" spans="1:30" ht="17.25" thickBo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</row>
    <row r="847" spans="1:30" ht="17.25" thickBo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</row>
    <row r="848" spans="1:30" ht="17.25" thickBo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</row>
    <row r="849" spans="1:30" ht="17.25" thickBo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</row>
    <row r="850" spans="1:30" ht="17.25" thickBo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</row>
    <row r="851" spans="1:30" ht="17.25" thickBo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</row>
    <row r="852" spans="1:30" ht="17.25" thickBo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</row>
    <row r="853" spans="1:30" ht="17.25" thickBo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</row>
    <row r="854" spans="1:30" ht="17.25" thickBo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</row>
    <row r="855" spans="1:30" ht="17.25" thickBo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</row>
    <row r="856" spans="1:30" ht="17.25" thickBo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</row>
    <row r="857" spans="1:30" ht="17.25" thickBo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</row>
    <row r="858" spans="1:30" ht="17.25" thickBo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</row>
    <row r="859" spans="1:30" ht="17.25" thickBo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</row>
    <row r="860" spans="1:30" ht="17.25" thickBo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</row>
    <row r="861" spans="1:30" ht="17.25" thickBo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</row>
    <row r="862" spans="1:30" ht="17.25" thickBo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</row>
    <row r="863" spans="1:30" ht="17.25" thickBo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</row>
    <row r="864" spans="1:30" ht="17.25" thickBo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</row>
    <row r="865" spans="1:30" ht="17.25" thickBo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</row>
    <row r="866" spans="1:30" ht="17.25" thickBo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</row>
    <row r="867" spans="1:30" ht="17.25" thickBo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</row>
    <row r="868" spans="1:30" ht="17.25" thickBo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</row>
    <row r="869" spans="1:30" ht="17.25" thickBo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</row>
    <row r="870" spans="1:30" ht="17.25" thickBo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</row>
    <row r="871" spans="1:30" ht="17.25" thickBo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</row>
    <row r="872" spans="1:30" ht="17.25" thickBo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</row>
    <row r="873" spans="1:30" ht="17.25" thickBo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</row>
    <row r="874" spans="1:30" ht="17.25" thickBo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</row>
    <row r="875" spans="1:30" ht="17.25" thickBo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</row>
    <row r="876" spans="1:30" ht="17.25" thickBo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</row>
    <row r="877" spans="1:30" ht="17.25" thickBo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</row>
    <row r="878" spans="1:30" ht="17.25" thickBo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</row>
    <row r="879" spans="1:30" ht="17.25" thickBo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</row>
    <row r="880" spans="1:30" ht="17.25" thickBo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</row>
    <row r="881" spans="1:30" ht="17.25" thickBo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</row>
    <row r="882" spans="1:30" ht="17.25" thickBo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</row>
    <row r="883" spans="1:30" ht="17.25" thickBo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</row>
    <row r="884" spans="1:30" ht="17.25" thickBo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</row>
    <row r="885" spans="1:30" ht="17.25" thickBo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</row>
    <row r="886" spans="1:30" ht="17.25" thickBo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</row>
    <row r="887" spans="1:30" ht="17.25" thickBo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</row>
    <row r="888" spans="1:30" ht="17.25" thickBo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</row>
    <row r="889" spans="1:30" ht="17.25" thickBo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</row>
    <row r="890" spans="1:30" ht="17.25" thickBo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</row>
    <row r="891" spans="1:30" ht="17.25" thickBo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</row>
    <row r="892" spans="1:30" ht="17.25" thickBo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</row>
    <row r="893" spans="1:30" ht="17.25" thickBo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</row>
    <row r="894" spans="1:30" ht="17.25" thickBo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</row>
    <row r="895" spans="1:30" ht="17.25" thickBo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</row>
    <row r="896" spans="1:30" ht="17.25" thickBo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</row>
    <row r="897" spans="1:30" ht="17.25" thickBo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</row>
    <row r="898" spans="1:30" ht="17.25" thickBo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</row>
    <row r="899" spans="1:30" ht="17.25" thickBo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</row>
    <row r="900" spans="1:30" ht="17.25" thickBo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</row>
    <row r="901" spans="1:30" ht="17.25" thickBo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</row>
    <row r="902" spans="1:30" ht="17.25" thickBo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</row>
    <row r="903" spans="1:30" ht="17.25" thickBo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</row>
    <row r="904" spans="1:30" ht="17.25" thickBo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</row>
    <row r="905" spans="1:30" ht="17.25" thickBo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</row>
    <row r="906" spans="1:30" ht="17.25" thickBo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</row>
    <row r="907" spans="1:30" ht="17.25" thickBo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</row>
    <row r="908" spans="1:30" ht="17.25" thickBo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</row>
    <row r="909" spans="1:30" ht="17.25" thickBo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</row>
    <row r="910" spans="1:30" ht="17.25" thickBo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</row>
    <row r="911" spans="1:30" ht="17.25" thickBo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</row>
    <row r="912" spans="1:30" ht="17.25" thickBo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</row>
    <row r="913" spans="1:30" ht="17.25" thickBo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</row>
    <row r="914" spans="1:30" ht="17.25" thickBo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</row>
    <row r="915" spans="1:30" ht="17.25" thickBo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</row>
    <row r="916" spans="1:30" ht="17.25" thickBo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</row>
    <row r="917" spans="1:30" ht="17.25" thickBo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</row>
    <row r="918" spans="1:30" ht="17.25" thickBo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</row>
    <row r="919" spans="1:30" ht="17.25" thickBo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</row>
    <row r="920" spans="1:30" ht="17.25" thickBo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</row>
    <row r="921" spans="1:30" ht="17.25" thickBo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</row>
    <row r="922" spans="1:30" ht="17.25" thickBo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</row>
    <row r="923" spans="1:30" ht="17.25" thickBo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</row>
    <row r="924" spans="1:30" ht="17.25" thickBo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</row>
    <row r="925" spans="1:30" ht="17.25" thickBo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</row>
    <row r="926" spans="1:30" ht="17.25" thickBo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</row>
    <row r="927" spans="1:30" ht="17.25" thickBo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</row>
    <row r="928" spans="1:30" ht="17.25" thickBo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</row>
    <row r="929" spans="1:30" ht="17.25" thickBo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</row>
    <row r="930" spans="1:30" ht="17.25" thickBo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</row>
    <row r="931" spans="1:30" ht="17.25" thickBo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</row>
    <row r="932" spans="1:30" ht="17.25" thickBo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</row>
    <row r="933" spans="1:30" ht="17.25" thickBo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</row>
    <row r="934" spans="1:30" ht="17.25" thickBo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</row>
    <row r="935" spans="1:30" ht="17.25" thickBo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</row>
    <row r="936" spans="1:30" ht="17.25" thickBo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</row>
    <row r="937" spans="1:30" ht="17.25" thickBo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</row>
    <row r="938" spans="1:30" ht="17.25" thickBo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</row>
    <row r="939" spans="1:30" ht="17.25" thickBo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</row>
    <row r="940" spans="1:30" ht="17.25" thickBo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</row>
    <row r="941" spans="1:30" ht="17.25" thickBo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</row>
    <row r="942" spans="1:30" ht="17.25" thickBo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</row>
    <row r="943" spans="1:30" ht="17.25" thickBo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</row>
    <row r="944" spans="1:30" ht="17.25" thickBo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</row>
    <row r="945" spans="1:30" ht="17.25" thickBo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</row>
    <row r="946" spans="1:30" ht="17.25" thickBo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</row>
    <row r="947" spans="1:30" ht="17.25" thickBo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</row>
    <row r="948" spans="1:30" ht="17.25" thickBo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</row>
    <row r="949" spans="1:30" ht="17.25" thickBo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</row>
    <row r="950" spans="1:30" ht="17.25" thickBo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</row>
    <row r="951" spans="1:30" ht="17.25" thickBo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</row>
    <row r="952" spans="1:30" ht="17.25" thickBo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</row>
    <row r="953" spans="1:30" ht="17.25" thickBo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</row>
    <row r="954" spans="1:30" ht="17.25" thickBo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</row>
    <row r="955" spans="1:30" ht="17.25" thickBo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</row>
    <row r="956" spans="1:30" ht="17.25" thickBo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</row>
    <row r="957" spans="1:30" ht="17.25" thickBo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</row>
    <row r="958" spans="1:30" ht="17.25" thickBo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</row>
    <row r="959" spans="1:30" ht="17.25" thickBo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</row>
    <row r="960" spans="1:30" ht="17.25" thickBo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</row>
    <row r="961" spans="1:30" ht="17.25" thickBo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</row>
    <row r="962" spans="1:30" ht="17.25" thickBo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</row>
    <row r="963" spans="1:30" ht="17.25" thickBo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</row>
    <row r="964" spans="1:30" ht="17.25" thickBo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</row>
    <row r="965" spans="1:30" ht="17.25" thickBo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</row>
    <row r="966" spans="1:30" ht="17.25" thickBo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</row>
    <row r="967" spans="1:30" ht="17.25" thickBo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</row>
    <row r="968" spans="1:30" ht="17.25" thickBo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</row>
    <row r="969" spans="1:30" ht="17.25" thickBo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</row>
    <row r="970" spans="1:30" ht="17.25" thickBo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</row>
    <row r="971" spans="1:30" ht="17.25" thickBo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</row>
    <row r="972" spans="1:30" ht="17.25" thickBo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</row>
    <row r="973" spans="1:30" ht="17.25" thickBo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</row>
    <row r="974" spans="1:30" ht="17.25" thickBo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</row>
    <row r="975" spans="1:30" ht="17.25" thickBo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</row>
    <row r="976" spans="1:30" ht="17.25" thickBo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</row>
    <row r="977" spans="1:30" ht="17.25" thickBo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</row>
    <row r="978" spans="1:30" ht="17.25" thickBo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</row>
    <row r="979" spans="1:30" ht="17.25" thickBo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</row>
    <row r="980" spans="1:30" ht="17.25" thickBo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</row>
    <row r="981" spans="1:30" ht="17.25" thickBo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</row>
    <row r="982" spans="1:30" ht="17.25" thickBo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</row>
    <row r="983" spans="1:30" ht="17.25" thickBo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</row>
    <row r="984" spans="1:30" ht="17.25" thickBo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</row>
    <row r="985" spans="1:30" ht="17.25" thickBo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</row>
    <row r="986" spans="1:30" ht="17.25" thickBo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</row>
    <row r="987" spans="1:30" ht="17.25" thickBo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</row>
    <row r="988" spans="1:30" ht="17.25" thickBo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</row>
    <row r="989" spans="1:30" ht="17.25" thickBo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</row>
    <row r="990" spans="1:30" ht="17.25" thickBo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</row>
    <row r="991" spans="1:30" ht="17.25" thickBo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</row>
    <row r="992" spans="1:30" ht="17.25" thickBo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</row>
    <row r="993" spans="1:24" ht="17.25" thickBo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</row>
    <row r="994" spans="1:24" ht="17.25" thickBo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</row>
    <row r="995" spans="1:24" ht="17.25" thickBo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</row>
    <row r="996" spans="1:24" ht="17.25" thickBo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</row>
  </sheetData>
  <mergeCells count="69">
    <mergeCell ref="A1:F2"/>
    <mergeCell ref="G5:I5"/>
    <mergeCell ref="A13:C13"/>
    <mergeCell ref="F13:M13"/>
    <mergeCell ref="A14:C14"/>
    <mergeCell ref="F14:M14"/>
    <mergeCell ref="A10:C10"/>
    <mergeCell ref="F10:M10"/>
    <mergeCell ref="A11:C11"/>
    <mergeCell ref="F11:M11"/>
    <mergeCell ref="A12:C12"/>
    <mergeCell ref="F12:M12"/>
    <mergeCell ref="A15:C15"/>
    <mergeCell ref="F15:M15"/>
    <mergeCell ref="A16:C16"/>
    <mergeCell ref="F16:M16"/>
    <mergeCell ref="A17:C17"/>
    <mergeCell ref="F17:M17"/>
    <mergeCell ref="P20:S20"/>
    <mergeCell ref="Q21:S21"/>
    <mergeCell ref="Q22:S22"/>
    <mergeCell ref="A18:C18"/>
    <mergeCell ref="F18:M18"/>
    <mergeCell ref="C30:E30"/>
    <mergeCell ref="Q30:T30"/>
    <mergeCell ref="Q23:S23"/>
    <mergeCell ref="Q24:S24"/>
    <mergeCell ref="P25:T25"/>
    <mergeCell ref="Q26:T26"/>
    <mergeCell ref="Q27:T27"/>
    <mergeCell ref="C28:E28"/>
    <mergeCell ref="Q28:T28"/>
    <mergeCell ref="C29:E29"/>
    <mergeCell ref="Q29:T29"/>
    <mergeCell ref="C31:E31"/>
    <mergeCell ref="Q31:T31"/>
    <mergeCell ref="C32:E32"/>
    <mergeCell ref="Q32:T32"/>
    <mergeCell ref="C33:E33"/>
    <mergeCell ref="Q33:T33"/>
    <mergeCell ref="C34:E34"/>
    <mergeCell ref="Q34:T34"/>
    <mergeCell ref="Q35:T35"/>
    <mergeCell ref="Q36:T36"/>
    <mergeCell ref="H37:K37"/>
    <mergeCell ref="Q37:T37"/>
    <mergeCell ref="Q38:T38"/>
    <mergeCell ref="H39:K39"/>
    <mergeCell ref="Q39:T39"/>
    <mergeCell ref="H40:K40"/>
    <mergeCell ref="Q40:T40"/>
    <mergeCell ref="Q41:T41"/>
    <mergeCell ref="H42:K42"/>
    <mergeCell ref="H43:K43"/>
    <mergeCell ref="H44:K44"/>
    <mergeCell ref="H45:K45"/>
    <mergeCell ref="H56:J56"/>
    <mergeCell ref="H57:J57"/>
    <mergeCell ref="H58:J58"/>
    <mergeCell ref="H59:J59"/>
    <mergeCell ref="G4:I4"/>
    <mergeCell ref="H46:K46"/>
    <mergeCell ref="H47:K47"/>
    <mergeCell ref="H52:J52"/>
    <mergeCell ref="H53:J53"/>
    <mergeCell ref="H54:J54"/>
    <mergeCell ref="H55:J55"/>
    <mergeCell ref="H41:K41"/>
    <mergeCell ref="H38:K38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T51"/>
  <sheetViews>
    <sheetView zoomScaleNormal="100" workbookViewId="0">
      <pane ySplit="6" topLeftCell="A7" activePane="bottomLeft" state="frozen"/>
      <selection activeCell="N1" sqref="N1:N1048576"/>
      <selection pane="bottomLeft" activeCell="F4" sqref="F4"/>
    </sheetView>
  </sheetViews>
  <sheetFormatPr defaultColWidth="4.75" defaultRowHeight="16.5"/>
  <cols>
    <col min="1" max="1" width="4.75" style="138"/>
    <col min="2" max="2" width="9" style="138" bestFit="1" customWidth="1"/>
    <col min="3" max="3" width="9.375" style="138" customWidth="1"/>
    <col min="4" max="4" width="12.375" style="138" bestFit="1" customWidth="1"/>
    <col min="5" max="5" width="10.875" style="138" bestFit="1" customWidth="1"/>
    <col min="6" max="6" width="9.25" style="138" bestFit="1" customWidth="1"/>
    <col min="7" max="7" width="10.875" style="138" bestFit="1" customWidth="1"/>
    <col min="8" max="8" width="11.25" style="138" customWidth="1"/>
    <col min="9" max="9" width="17.5" style="138" bestFit="1" customWidth="1"/>
    <col min="10" max="10" width="10.25" style="138" bestFit="1" customWidth="1"/>
    <col min="11" max="12" width="8.875" style="138" bestFit="1" customWidth="1"/>
    <col min="13" max="16384" width="4.75" style="138"/>
  </cols>
  <sheetData>
    <row r="3" spans="2:20" ht="17.25" thickBot="1">
      <c r="D3" s="138" t="s">
        <v>85</v>
      </c>
      <c r="I3" s="138" t="s">
        <v>85</v>
      </c>
    </row>
    <row r="4" spans="2:20" ht="17.25" thickBot="1">
      <c r="B4" s="25" t="s">
        <v>7</v>
      </c>
      <c r="C4" s="25" t="s">
        <v>10</v>
      </c>
      <c r="D4" s="25" t="s">
        <v>10</v>
      </c>
      <c r="E4" s="25" t="s">
        <v>97</v>
      </c>
      <c r="F4" s="25" t="s">
        <v>157</v>
      </c>
      <c r="G4" s="25" t="s">
        <v>35</v>
      </c>
      <c r="H4" s="25" t="s">
        <v>38</v>
      </c>
      <c r="I4" s="25" t="s">
        <v>86</v>
      </c>
      <c r="J4" s="25" t="s">
        <v>40</v>
      </c>
      <c r="K4" s="25" t="s">
        <v>98</v>
      </c>
      <c r="L4" s="25" t="s">
        <v>99</v>
      </c>
    </row>
    <row r="5" spans="2:20" ht="23.25" thickBot="1">
      <c r="B5" s="25" t="s">
        <v>6</v>
      </c>
      <c r="C5" s="25" t="s">
        <v>9</v>
      </c>
      <c r="D5" s="25" t="s">
        <v>69</v>
      </c>
      <c r="E5" s="25" t="s">
        <v>21</v>
      </c>
      <c r="F5" s="25" t="s">
        <v>31</v>
      </c>
      <c r="G5" s="25" t="s">
        <v>34</v>
      </c>
      <c r="H5" s="25" t="s">
        <v>37</v>
      </c>
      <c r="I5" s="25" t="s">
        <v>87</v>
      </c>
      <c r="J5" s="25" t="s">
        <v>39</v>
      </c>
      <c r="K5" s="25" t="s">
        <v>100</v>
      </c>
      <c r="L5" s="25" t="s">
        <v>101</v>
      </c>
    </row>
    <row r="6" spans="2:20" ht="17.25" thickBot="1">
      <c r="B6" s="26" t="s">
        <v>70</v>
      </c>
      <c r="C6" s="26" t="s">
        <v>71</v>
      </c>
      <c r="D6" s="26" t="s">
        <v>71</v>
      </c>
      <c r="E6" s="26" t="s">
        <v>70</v>
      </c>
      <c r="F6" s="26" t="s">
        <v>70</v>
      </c>
      <c r="G6" s="26" t="s">
        <v>70</v>
      </c>
      <c r="H6" s="26" t="s">
        <v>71</v>
      </c>
      <c r="I6" s="26" t="s">
        <v>71</v>
      </c>
      <c r="J6" s="26" t="s">
        <v>71</v>
      </c>
      <c r="K6" s="26" t="s">
        <v>70</v>
      </c>
      <c r="L6" s="26" t="s">
        <v>70</v>
      </c>
    </row>
    <row r="7" spans="2:20" ht="23.25" thickBot="1">
      <c r="B7" s="60">
        <f>ROW()-6</f>
        <v>1</v>
      </c>
      <c r="C7" s="61" t="str">
        <f>"ITEM_NAME_"&amp;B7</f>
        <v>ITEM_NAME_1</v>
      </c>
      <c r="D7" s="61" t="s">
        <v>146</v>
      </c>
      <c r="E7" s="61">
        <v>99</v>
      </c>
      <c r="F7" s="61">
        <v>1</v>
      </c>
      <c r="G7" s="61">
        <v>5</v>
      </c>
      <c r="H7" s="61" t="str">
        <f>"ITEM_DESCRIPTION_"&amp;B7</f>
        <v>ITEM_DESCRIPTION_1</v>
      </c>
      <c r="I7" s="61" t="s">
        <v>147</v>
      </c>
      <c r="J7" s="62"/>
      <c r="K7" s="61">
        <v>10</v>
      </c>
      <c r="L7" s="61">
        <v>5</v>
      </c>
      <c r="M7"/>
      <c r="N7"/>
    </row>
    <row r="8" spans="2:20" ht="23.25" thickBot="1">
      <c r="B8" s="60">
        <f t="shared" ref="B8:B21" si="0">ROW()-6</f>
        <v>2</v>
      </c>
      <c r="C8" s="30" t="str">
        <f>"ITEM_NAME_"&amp;B8</f>
        <v>ITEM_NAME_2</v>
      </c>
      <c r="D8" s="30" t="s">
        <v>146</v>
      </c>
      <c r="E8" s="30">
        <v>99</v>
      </c>
      <c r="F8" s="30">
        <v>3</v>
      </c>
      <c r="G8" s="30">
        <v>99</v>
      </c>
      <c r="H8" s="30" t="str">
        <f>"ITEM_DESCRIPTION_"&amp;B8</f>
        <v>ITEM_DESCRIPTION_2</v>
      </c>
      <c r="I8" s="43" t="s">
        <v>147</v>
      </c>
      <c r="J8" s="44"/>
      <c r="K8" s="30">
        <v>10</v>
      </c>
      <c r="L8" s="30">
        <v>5</v>
      </c>
      <c r="M8"/>
      <c r="N8"/>
    </row>
    <row r="9" spans="2:20" ht="23.25" thickBot="1">
      <c r="B9" s="60">
        <f t="shared" si="0"/>
        <v>3</v>
      </c>
      <c r="C9" s="61" t="str">
        <f t="shared" ref="C9" si="1">"ITEM_NAME_"&amp;B9</f>
        <v>ITEM_NAME_3</v>
      </c>
      <c r="D9" s="61" t="s">
        <v>149</v>
      </c>
      <c r="E9" s="61">
        <v>99</v>
      </c>
      <c r="F9" s="61">
        <v>3</v>
      </c>
      <c r="G9" s="61">
        <v>99</v>
      </c>
      <c r="H9" s="61" t="str">
        <f t="shared" ref="H9" si="2">"ITEM_DESCRIPTION_"&amp;B9</f>
        <v>ITEM_DESCRIPTION_3</v>
      </c>
      <c r="I9" s="61" t="s">
        <v>152</v>
      </c>
      <c r="J9" s="62"/>
      <c r="K9" s="61">
        <v>10</v>
      </c>
      <c r="L9" s="61">
        <v>5</v>
      </c>
      <c r="M9"/>
      <c r="N9"/>
    </row>
    <row r="10" spans="2:20" ht="23.25" thickBot="1">
      <c r="B10" s="60">
        <f t="shared" si="0"/>
        <v>4</v>
      </c>
      <c r="C10" s="30" t="str">
        <f>"ITEM_NAME_"&amp;B10</f>
        <v>ITEM_NAME_4</v>
      </c>
      <c r="D10" s="30" t="s">
        <v>150</v>
      </c>
      <c r="E10" s="30">
        <v>99</v>
      </c>
      <c r="F10" s="30">
        <v>3</v>
      </c>
      <c r="G10" s="30">
        <v>99</v>
      </c>
      <c r="H10" s="30" t="str">
        <f>"ITEM_DESCRIPTION_"&amp;B10</f>
        <v>ITEM_DESCRIPTION_4</v>
      </c>
      <c r="I10" s="43" t="s">
        <v>153</v>
      </c>
      <c r="J10" s="44"/>
      <c r="K10" s="30">
        <v>100</v>
      </c>
      <c r="L10" s="30">
        <v>5</v>
      </c>
      <c r="M10"/>
      <c r="N10"/>
    </row>
    <row r="11" spans="2:20" ht="23.25" thickBot="1">
      <c r="B11" s="60">
        <f t="shared" si="0"/>
        <v>5</v>
      </c>
      <c r="C11" s="30" t="str">
        <f>"ITEM_NAME_"&amp;B11</f>
        <v>ITEM_NAME_5</v>
      </c>
      <c r="D11" s="30" t="s">
        <v>148</v>
      </c>
      <c r="E11" s="30">
        <v>99</v>
      </c>
      <c r="F11" s="30">
        <v>3</v>
      </c>
      <c r="G11" s="30">
        <v>99</v>
      </c>
      <c r="H11" s="30" t="str">
        <f>"ITEM_DESCRIPTION_"&amp;B11</f>
        <v>ITEM_DESCRIPTION_5</v>
      </c>
      <c r="I11" s="43" t="s">
        <v>154</v>
      </c>
      <c r="J11" s="44"/>
      <c r="K11" s="30">
        <v>1500</v>
      </c>
      <c r="L11" s="30">
        <v>5</v>
      </c>
      <c r="M11"/>
      <c r="N11"/>
    </row>
    <row r="12" spans="2:20" ht="23.25" thickBot="1">
      <c r="B12" s="60">
        <f t="shared" si="0"/>
        <v>6</v>
      </c>
      <c r="C12" s="30" t="str">
        <f>"ITEM_NAME_"&amp;B12</f>
        <v>ITEM_NAME_6</v>
      </c>
      <c r="D12" s="30" t="s">
        <v>151</v>
      </c>
      <c r="E12" s="30">
        <v>99</v>
      </c>
      <c r="F12" s="30">
        <v>3</v>
      </c>
      <c r="G12" s="30">
        <v>99</v>
      </c>
      <c r="H12" s="30" t="str">
        <f>"ITEM_DESCRIPTION_"&amp;B12</f>
        <v>ITEM_DESCRIPTION_6</v>
      </c>
      <c r="I12" s="43" t="s">
        <v>158</v>
      </c>
      <c r="J12" s="44"/>
      <c r="K12" s="30">
        <v>7500</v>
      </c>
      <c r="L12" s="30">
        <v>5</v>
      </c>
      <c r="M12"/>
      <c r="N12"/>
    </row>
    <row r="13" spans="2:20" ht="23.25" thickBot="1">
      <c r="B13" s="60">
        <f t="shared" si="0"/>
        <v>7</v>
      </c>
      <c r="C13" s="61" t="str">
        <f t="shared" ref="C13:C21" si="3">"ITEM_NAME_"&amp;B13</f>
        <v>ITEM_NAME_7</v>
      </c>
      <c r="D13" s="61" t="s">
        <v>160</v>
      </c>
      <c r="E13" s="61">
        <v>99</v>
      </c>
      <c r="F13" s="61">
        <v>1</v>
      </c>
      <c r="G13" s="61">
        <v>5</v>
      </c>
      <c r="H13" s="61" t="str">
        <f t="shared" ref="H13:H21" si="4">"ITEM_DESCRIPTION_"&amp;B13</f>
        <v>ITEM_DESCRIPTION_7</v>
      </c>
      <c r="I13" s="61" t="s">
        <v>165</v>
      </c>
      <c r="J13" s="62"/>
      <c r="K13" s="61">
        <v>0</v>
      </c>
      <c r="L13" s="61">
        <v>30</v>
      </c>
      <c r="M13"/>
      <c r="N13"/>
    </row>
    <row r="14" spans="2:20" ht="23.25" thickBot="1">
      <c r="B14" s="60">
        <f t="shared" si="0"/>
        <v>8</v>
      </c>
      <c r="C14" s="43" t="str">
        <f t="shared" si="3"/>
        <v>ITEM_NAME_8</v>
      </c>
      <c r="D14" s="43" t="s">
        <v>161</v>
      </c>
      <c r="E14" s="43">
        <v>99</v>
      </c>
      <c r="F14" s="43">
        <v>1</v>
      </c>
      <c r="G14" s="43">
        <v>4</v>
      </c>
      <c r="H14" s="43" t="str">
        <f t="shared" si="4"/>
        <v>ITEM_DESCRIPTION_8</v>
      </c>
      <c r="I14" s="43" t="s">
        <v>165</v>
      </c>
      <c r="J14" s="44"/>
      <c r="K14" s="43">
        <v>0</v>
      </c>
      <c r="L14" s="43">
        <v>30</v>
      </c>
      <c r="M14"/>
      <c r="N14"/>
    </row>
    <row r="15" spans="2:20" ht="23.25" thickBot="1">
      <c r="B15" s="60">
        <f t="shared" si="0"/>
        <v>9</v>
      </c>
      <c r="C15" s="43" t="str">
        <f t="shared" si="3"/>
        <v>ITEM_NAME_9</v>
      </c>
      <c r="D15" s="43" t="s">
        <v>159</v>
      </c>
      <c r="E15" s="43">
        <v>99</v>
      </c>
      <c r="F15" s="43">
        <v>1</v>
      </c>
      <c r="G15" s="43">
        <v>3</v>
      </c>
      <c r="H15" s="43" t="str">
        <f t="shared" si="4"/>
        <v>ITEM_DESCRIPTION_9</v>
      </c>
      <c r="I15" s="43" t="s">
        <v>165</v>
      </c>
      <c r="J15" s="44"/>
      <c r="K15" s="43">
        <v>0</v>
      </c>
      <c r="L15" s="43">
        <v>30</v>
      </c>
      <c r="M15"/>
      <c r="N15"/>
      <c r="O15" s="31"/>
      <c r="P15" s="31"/>
      <c r="Q15" s="31"/>
      <c r="R15" s="31"/>
      <c r="T15" s="31"/>
    </row>
    <row r="16" spans="2:20" ht="23.25" thickBot="1">
      <c r="B16" s="60">
        <f t="shared" si="0"/>
        <v>10</v>
      </c>
      <c r="C16" s="61" t="str">
        <f t="shared" si="3"/>
        <v>ITEM_NAME_10</v>
      </c>
      <c r="D16" s="61" t="s">
        <v>162</v>
      </c>
      <c r="E16" s="61">
        <v>99</v>
      </c>
      <c r="F16" s="61">
        <v>1</v>
      </c>
      <c r="G16" s="61">
        <v>3</v>
      </c>
      <c r="H16" s="61" t="str">
        <f t="shared" si="4"/>
        <v>ITEM_DESCRIPTION_10</v>
      </c>
      <c r="I16" s="61" t="s">
        <v>165</v>
      </c>
      <c r="J16" s="62"/>
      <c r="K16" s="61">
        <v>0</v>
      </c>
      <c r="L16" s="61">
        <v>30</v>
      </c>
      <c r="M16"/>
      <c r="N16"/>
    </row>
    <row r="17" spans="2:20" s="45" customFormat="1" ht="23.25" thickBot="1">
      <c r="B17" s="60">
        <f t="shared" si="0"/>
        <v>11</v>
      </c>
      <c r="C17" s="43" t="str">
        <f t="shared" si="3"/>
        <v>ITEM_NAME_11</v>
      </c>
      <c r="D17" s="43" t="s">
        <v>163</v>
      </c>
      <c r="E17" s="43">
        <v>99</v>
      </c>
      <c r="F17" s="43">
        <v>1</v>
      </c>
      <c r="G17" s="43">
        <v>2</v>
      </c>
      <c r="H17" s="43" t="str">
        <f t="shared" si="4"/>
        <v>ITEM_DESCRIPTION_11</v>
      </c>
      <c r="I17" s="43" t="s">
        <v>165</v>
      </c>
      <c r="J17" s="44"/>
      <c r="K17" s="43">
        <v>0</v>
      </c>
      <c r="L17" s="43">
        <v>30</v>
      </c>
      <c r="M17"/>
      <c r="N17"/>
      <c r="O17" s="138"/>
      <c r="P17" s="138"/>
      <c r="Q17" s="138"/>
      <c r="R17" s="138"/>
      <c r="T17" s="138"/>
    </row>
    <row r="18" spans="2:20" ht="23.25" thickBot="1">
      <c r="B18" s="60">
        <f t="shared" si="0"/>
        <v>12</v>
      </c>
      <c r="C18" s="43" t="str">
        <f t="shared" si="3"/>
        <v>ITEM_NAME_12</v>
      </c>
      <c r="D18" s="43" t="s">
        <v>164</v>
      </c>
      <c r="E18" s="43">
        <v>99</v>
      </c>
      <c r="F18" s="43">
        <v>1</v>
      </c>
      <c r="G18" s="43">
        <v>2</v>
      </c>
      <c r="H18" s="43" t="str">
        <f t="shared" si="4"/>
        <v>ITEM_DESCRIPTION_12</v>
      </c>
      <c r="I18" s="43" t="s">
        <v>165</v>
      </c>
      <c r="J18" s="44"/>
      <c r="K18" s="43">
        <v>0</v>
      </c>
      <c r="L18" s="43">
        <v>30</v>
      </c>
      <c r="M18"/>
      <c r="N18"/>
    </row>
    <row r="19" spans="2:20" ht="23.25" thickBot="1">
      <c r="B19" s="60">
        <f t="shared" si="0"/>
        <v>13</v>
      </c>
      <c r="C19" s="61" t="str">
        <f t="shared" si="3"/>
        <v>ITEM_NAME_13</v>
      </c>
      <c r="D19" s="61" t="s">
        <v>167</v>
      </c>
      <c r="E19" s="61">
        <v>99</v>
      </c>
      <c r="F19" s="61">
        <v>1</v>
      </c>
      <c r="G19" s="61">
        <v>2</v>
      </c>
      <c r="H19" s="61" t="str">
        <f t="shared" si="4"/>
        <v>ITEM_DESCRIPTION_13</v>
      </c>
      <c r="I19" s="61" t="s">
        <v>166</v>
      </c>
      <c r="J19" s="62"/>
      <c r="K19" s="61">
        <v>0</v>
      </c>
      <c r="L19" s="61">
        <v>30</v>
      </c>
      <c r="M19"/>
      <c r="N19"/>
    </row>
    <row r="20" spans="2:20" ht="23.25" thickBot="1">
      <c r="B20" s="60">
        <f t="shared" si="0"/>
        <v>14</v>
      </c>
      <c r="C20" s="43" t="str">
        <f t="shared" si="3"/>
        <v>ITEM_NAME_14</v>
      </c>
      <c r="D20" s="43" t="s">
        <v>168</v>
      </c>
      <c r="E20" s="43">
        <v>99</v>
      </c>
      <c r="F20" s="43">
        <v>1</v>
      </c>
      <c r="G20" s="43">
        <v>1</v>
      </c>
      <c r="H20" s="43" t="str">
        <f t="shared" si="4"/>
        <v>ITEM_DESCRIPTION_14</v>
      </c>
      <c r="I20" s="43" t="s">
        <v>166</v>
      </c>
      <c r="J20" s="44"/>
      <c r="K20" s="43">
        <v>0</v>
      </c>
      <c r="L20" s="43">
        <v>30</v>
      </c>
      <c r="M20"/>
      <c r="N20"/>
    </row>
    <row r="21" spans="2:20" ht="23.25" thickBot="1">
      <c r="B21" s="60">
        <f t="shared" si="0"/>
        <v>15</v>
      </c>
      <c r="C21" s="43" t="str">
        <f t="shared" si="3"/>
        <v>ITEM_NAME_15</v>
      </c>
      <c r="D21" s="43" t="s">
        <v>169</v>
      </c>
      <c r="E21" s="43">
        <v>99</v>
      </c>
      <c r="F21" s="43">
        <v>1</v>
      </c>
      <c r="G21" s="43">
        <v>1</v>
      </c>
      <c r="H21" s="43" t="str">
        <f t="shared" si="4"/>
        <v>ITEM_DESCRIPTION_15</v>
      </c>
      <c r="I21" s="43" t="s">
        <v>166</v>
      </c>
      <c r="J21" s="44"/>
      <c r="K21" s="43">
        <v>0</v>
      </c>
      <c r="L21" s="43">
        <v>30</v>
      </c>
      <c r="M21"/>
      <c r="N21"/>
    </row>
    <row r="22" spans="2:20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20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20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20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20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20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20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20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20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20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20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>
      <c r="B39">
        <f>E39*10000000+F39*100000+L39*1000+COUNTIFS($E$7:E39,E39, $F$7:F39,F39)</f>
        <v>0</v>
      </c>
      <c r="C39"/>
      <c r="D39"/>
      <c r="E39"/>
      <c r="F39"/>
      <c r="G39"/>
      <c r="H39"/>
      <c r="I39"/>
      <c r="J39"/>
      <c r="K39"/>
      <c r="L39"/>
      <c r="M39"/>
      <c r="N39"/>
    </row>
    <row r="40" spans="2:14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2:14"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2:14"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2:14"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2:14"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2:14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2:14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2:14"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2:14"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2:14"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2:14">
      <c r="B51"/>
      <c r="C51"/>
      <c r="D51"/>
      <c r="E51"/>
      <c r="F51"/>
      <c r="G51"/>
      <c r="H51"/>
      <c r="I51"/>
      <c r="J51"/>
      <c r="K51"/>
      <c r="L51"/>
      <c r="M51"/>
      <c r="N5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Z75"/>
  <sheetViews>
    <sheetView workbookViewId="0">
      <selection activeCell="D32" sqref="D32"/>
    </sheetView>
  </sheetViews>
  <sheetFormatPr defaultRowHeight="16.5"/>
  <cols>
    <col min="5" max="5" width="10.875" bestFit="1" customWidth="1"/>
  </cols>
  <sheetData>
    <row r="1" spans="1:21" ht="16.5" customHeight="1">
      <c r="A1" s="147" t="s">
        <v>170</v>
      </c>
      <c r="B1" s="148"/>
      <c r="C1" s="148"/>
      <c r="D1" s="148"/>
      <c r="E1" s="148"/>
      <c r="F1" s="148"/>
    </row>
    <row r="2" spans="1:21" ht="17.25" thickBot="1">
      <c r="A2" s="149"/>
      <c r="B2" s="150"/>
      <c r="C2" s="150"/>
      <c r="D2" s="150"/>
      <c r="E2" s="150"/>
      <c r="F2" s="150"/>
    </row>
    <row r="3" spans="1:21" ht="17.25" thickBot="1">
      <c r="A3" s="13"/>
      <c r="B3" s="13"/>
      <c r="C3" s="13"/>
      <c r="D3" s="13"/>
      <c r="E3" s="13"/>
      <c r="F3" s="13"/>
      <c r="G3" s="14"/>
      <c r="H3" s="14"/>
      <c r="I3" s="14"/>
    </row>
    <row r="4" spans="1:21" ht="17.25" thickBot="1">
      <c r="A4" s="151" t="s">
        <v>0</v>
      </c>
      <c r="B4" s="152"/>
      <c r="C4" s="152"/>
      <c r="D4" s="152"/>
      <c r="E4" s="152"/>
      <c r="F4" s="152"/>
      <c r="G4" s="153"/>
      <c r="H4" s="153"/>
      <c r="I4" s="154"/>
    </row>
    <row r="5" spans="1:21" ht="17.25" customHeight="1" thickBot="1">
      <c r="A5" s="155" t="s">
        <v>172</v>
      </c>
      <c r="B5" s="156"/>
      <c r="C5" s="157" t="s">
        <v>2</v>
      </c>
      <c r="D5" s="158"/>
      <c r="E5" s="157" t="s">
        <v>94</v>
      </c>
      <c r="F5" s="159"/>
      <c r="G5" s="160" t="s">
        <v>68</v>
      </c>
      <c r="H5" s="161"/>
      <c r="I5" s="162"/>
    </row>
    <row r="6" spans="1:21" ht="17.25" thickBot="1">
      <c r="A6" s="6">
        <v>0</v>
      </c>
      <c r="B6" s="7">
        <v>0</v>
      </c>
      <c r="C6" s="1">
        <v>0</v>
      </c>
      <c r="D6" s="1">
        <v>0</v>
      </c>
      <c r="E6" s="1">
        <v>0</v>
      </c>
      <c r="F6" s="1">
        <v>0</v>
      </c>
      <c r="G6" s="59">
        <v>0</v>
      </c>
      <c r="H6" s="59">
        <v>0</v>
      </c>
      <c r="I6" s="59">
        <v>1</v>
      </c>
    </row>
    <row r="9" spans="1:21" ht="17.25" thickBot="1"/>
    <row r="10" spans="1:21" ht="17.25" thickBot="1">
      <c r="B10" s="71" t="s">
        <v>3</v>
      </c>
      <c r="C10" s="72"/>
      <c r="D10" s="73"/>
      <c r="E10" s="74" t="s">
        <v>4</v>
      </c>
      <c r="F10" s="73"/>
      <c r="G10" s="74" t="s">
        <v>5</v>
      </c>
      <c r="H10" s="72"/>
      <c r="I10" s="72"/>
      <c r="J10" s="72"/>
      <c r="K10" s="72"/>
      <c r="L10" s="72"/>
      <c r="M10" s="72"/>
      <c r="N10" s="75"/>
      <c r="O10" s="52"/>
      <c r="P10" s="52"/>
      <c r="Q10" s="52"/>
      <c r="R10" s="52"/>
      <c r="S10" s="52"/>
      <c r="T10" s="14"/>
      <c r="U10" s="14"/>
    </row>
    <row r="11" spans="1:21" ht="17.25" thickBot="1">
      <c r="B11" s="219" t="s">
        <v>216</v>
      </c>
      <c r="C11" s="164"/>
      <c r="D11" s="165"/>
      <c r="E11" s="57" t="s">
        <v>7</v>
      </c>
      <c r="F11" s="58"/>
      <c r="G11" s="222" t="s">
        <v>175</v>
      </c>
      <c r="H11" s="169"/>
      <c r="I11" s="169"/>
      <c r="J11" s="169"/>
      <c r="K11" s="169"/>
      <c r="L11" s="169"/>
      <c r="M11" s="169"/>
      <c r="N11" s="223"/>
      <c r="O11" s="52"/>
      <c r="P11" s="52"/>
      <c r="Q11" s="52"/>
      <c r="R11" s="52"/>
      <c r="S11" s="52"/>
      <c r="T11" s="14"/>
      <c r="U11" s="14"/>
    </row>
    <row r="12" spans="1:21" ht="23.25" customHeight="1" thickBot="1">
      <c r="B12" s="219" t="s">
        <v>174</v>
      </c>
      <c r="C12" s="164"/>
      <c r="D12" s="165"/>
      <c r="E12" s="57" t="s">
        <v>7</v>
      </c>
      <c r="F12" s="58"/>
      <c r="G12" s="222" t="s">
        <v>175</v>
      </c>
      <c r="H12" s="169"/>
      <c r="I12" s="169"/>
      <c r="J12" s="169"/>
      <c r="K12" s="169"/>
      <c r="L12" s="169"/>
      <c r="M12" s="169"/>
      <c r="N12" s="223"/>
      <c r="O12" s="52"/>
      <c r="P12" s="52"/>
      <c r="Q12" s="52"/>
      <c r="R12" s="52"/>
      <c r="S12" s="52"/>
      <c r="T12" s="14"/>
      <c r="U12" s="52"/>
    </row>
    <row r="13" spans="1:21" ht="23.25" customHeight="1" thickBot="1">
      <c r="B13" s="219" t="s">
        <v>34</v>
      </c>
      <c r="C13" s="164"/>
      <c r="D13" s="165"/>
      <c r="E13" s="57" t="s">
        <v>35</v>
      </c>
      <c r="F13" s="58"/>
      <c r="G13" s="220" t="s">
        <v>36</v>
      </c>
      <c r="H13" s="188"/>
      <c r="I13" s="188"/>
      <c r="J13" s="188"/>
      <c r="K13" s="188"/>
      <c r="L13" s="188"/>
      <c r="M13" s="188"/>
      <c r="N13" s="221"/>
      <c r="O13" s="52"/>
      <c r="P13" s="52"/>
      <c r="U13" s="14"/>
    </row>
    <row r="14" spans="1:21" ht="17.25" customHeight="1" thickBot="1">
      <c r="B14" s="219" t="s">
        <v>177</v>
      </c>
      <c r="C14" s="164"/>
      <c r="D14" s="165"/>
      <c r="E14" s="57" t="s">
        <v>7</v>
      </c>
      <c r="F14" s="58"/>
      <c r="G14" s="222" t="s">
        <v>195</v>
      </c>
      <c r="H14" s="169"/>
      <c r="I14" s="169"/>
      <c r="J14" s="169"/>
      <c r="K14" s="169"/>
      <c r="L14" s="169"/>
      <c r="M14" s="169"/>
      <c r="N14" s="223"/>
      <c r="O14" s="52"/>
      <c r="P14" s="52"/>
      <c r="U14" s="14"/>
    </row>
    <row r="15" spans="1:21" ht="17.25" customHeight="1" thickBot="1">
      <c r="B15" s="219" t="s">
        <v>178</v>
      </c>
      <c r="C15" s="164"/>
      <c r="D15" s="165"/>
      <c r="E15" s="57" t="s">
        <v>176</v>
      </c>
      <c r="F15" s="58"/>
      <c r="G15" s="220" t="s">
        <v>196</v>
      </c>
      <c r="H15" s="188"/>
      <c r="I15" s="188"/>
      <c r="J15" s="188"/>
      <c r="K15" s="188"/>
      <c r="L15" s="188"/>
      <c r="M15" s="188"/>
      <c r="N15" s="221"/>
      <c r="O15" s="52"/>
      <c r="P15" s="52"/>
      <c r="U15" s="14"/>
    </row>
    <row r="16" spans="1:21" ht="23.25" customHeight="1" thickBot="1">
      <c r="B16" s="219" t="s">
        <v>180</v>
      </c>
      <c r="C16" s="164"/>
      <c r="D16" s="165"/>
      <c r="E16" s="57" t="s">
        <v>7</v>
      </c>
      <c r="F16" s="58"/>
      <c r="G16" s="222" t="s">
        <v>197</v>
      </c>
      <c r="H16" s="169"/>
      <c r="I16" s="169"/>
      <c r="J16" s="169"/>
      <c r="K16" s="169"/>
      <c r="L16" s="169"/>
      <c r="M16" s="169"/>
      <c r="N16" s="223"/>
      <c r="O16" s="52"/>
      <c r="P16" s="52"/>
      <c r="U16" s="14"/>
    </row>
    <row r="17" spans="2:21" ht="17.25" customHeight="1" thickBot="1">
      <c r="B17" s="219" t="s">
        <v>182</v>
      </c>
      <c r="C17" s="164"/>
      <c r="D17" s="165"/>
      <c r="E17" s="57" t="s">
        <v>176</v>
      </c>
      <c r="F17" s="58"/>
      <c r="G17" s="220" t="s">
        <v>198</v>
      </c>
      <c r="H17" s="188"/>
      <c r="I17" s="188"/>
      <c r="J17" s="188"/>
      <c r="K17" s="188"/>
      <c r="L17" s="188"/>
      <c r="M17" s="188"/>
      <c r="N17" s="221"/>
      <c r="O17" s="52"/>
      <c r="P17" s="52"/>
      <c r="U17" s="52"/>
    </row>
    <row r="18" spans="2:21" ht="17.25" customHeight="1" thickBot="1">
      <c r="B18" s="219" t="s">
        <v>184</v>
      </c>
      <c r="C18" s="164"/>
      <c r="D18" s="165"/>
      <c r="E18" s="57" t="s">
        <v>7</v>
      </c>
      <c r="F18" s="58"/>
      <c r="G18" s="222" t="s">
        <v>199</v>
      </c>
      <c r="H18" s="169"/>
      <c r="I18" s="169"/>
      <c r="J18" s="169"/>
      <c r="K18" s="169"/>
      <c r="L18" s="169"/>
      <c r="M18" s="169"/>
      <c r="N18" s="223"/>
      <c r="O18" s="52"/>
      <c r="P18" s="52"/>
      <c r="Q18" s="191" t="s">
        <v>2</v>
      </c>
      <c r="R18" s="192"/>
      <c r="S18" s="192"/>
      <c r="T18" s="192"/>
      <c r="U18" s="193"/>
    </row>
    <row r="19" spans="2:21" ht="17.25" customHeight="1" thickBot="1">
      <c r="B19" s="219" t="s">
        <v>190</v>
      </c>
      <c r="C19" s="164"/>
      <c r="D19" s="165"/>
      <c r="E19" s="57" t="s">
        <v>176</v>
      </c>
      <c r="F19" s="58"/>
      <c r="G19" s="220" t="s">
        <v>200</v>
      </c>
      <c r="H19" s="188"/>
      <c r="I19" s="188"/>
      <c r="J19" s="188"/>
      <c r="K19" s="188"/>
      <c r="L19" s="188"/>
      <c r="M19" s="188"/>
      <c r="N19" s="221"/>
      <c r="O19" s="52"/>
      <c r="P19" s="52"/>
      <c r="Q19" s="19" t="s">
        <v>14</v>
      </c>
      <c r="R19" s="169"/>
      <c r="S19" s="169"/>
      <c r="T19" s="169"/>
      <c r="U19" s="196"/>
    </row>
    <row r="20" spans="2:21" ht="17.25" customHeight="1" thickBot="1">
      <c r="B20" s="219" t="s">
        <v>188</v>
      </c>
      <c r="C20" s="164"/>
      <c r="D20" s="165"/>
      <c r="E20" s="57" t="s">
        <v>7</v>
      </c>
      <c r="F20" s="58"/>
      <c r="G20" s="222" t="s">
        <v>201</v>
      </c>
      <c r="H20" s="169"/>
      <c r="I20" s="169"/>
      <c r="J20" s="169"/>
      <c r="K20" s="169"/>
      <c r="L20" s="169"/>
      <c r="M20" s="169"/>
      <c r="N20" s="223"/>
      <c r="O20" s="52"/>
      <c r="P20" s="52"/>
      <c r="Q20" s="22">
        <v>0</v>
      </c>
      <c r="R20" s="194" t="s">
        <v>43</v>
      </c>
      <c r="S20" s="167"/>
      <c r="T20" s="167"/>
      <c r="U20" s="195"/>
    </row>
    <row r="21" spans="2:21" ht="17.25" customHeight="1" thickBot="1">
      <c r="B21" s="219" t="s">
        <v>186</v>
      </c>
      <c r="C21" s="164"/>
      <c r="D21" s="165"/>
      <c r="E21" s="57" t="s">
        <v>176</v>
      </c>
      <c r="F21" s="58"/>
      <c r="G21" s="220" t="s">
        <v>202</v>
      </c>
      <c r="H21" s="188"/>
      <c r="I21" s="188"/>
      <c r="J21" s="188"/>
      <c r="K21" s="188"/>
      <c r="L21" s="188"/>
      <c r="M21" s="188"/>
      <c r="N21" s="221"/>
      <c r="O21" s="52"/>
      <c r="P21" s="52"/>
      <c r="Q21" s="22">
        <v>1</v>
      </c>
      <c r="R21" s="194" t="s">
        <v>72</v>
      </c>
      <c r="S21" s="167"/>
      <c r="T21" s="167"/>
      <c r="U21" s="195"/>
    </row>
    <row r="22" spans="2:21" ht="17.25" customHeight="1" thickBot="1">
      <c r="B22" s="219" t="s">
        <v>192</v>
      </c>
      <c r="C22" s="164"/>
      <c r="D22" s="165"/>
      <c r="E22" s="57" t="s">
        <v>7</v>
      </c>
      <c r="F22" s="58"/>
      <c r="G22" s="222" t="s">
        <v>203</v>
      </c>
      <c r="H22" s="169"/>
      <c r="I22" s="169"/>
      <c r="J22" s="169"/>
      <c r="K22" s="169"/>
      <c r="L22" s="169"/>
      <c r="M22" s="169"/>
      <c r="N22" s="223"/>
      <c r="O22" s="52"/>
      <c r="P22" s="52"/>
      <c r="Q22" s="22">
        <v>2</v>
      </c>
      <c r="R22" s="194" t="s">
        <v>73</v>
      </c>
      <c r="S22" s="167"/>
      <c r="T22" s="167"/>
      <c r="U22" s="195"/>
    </row>
    <row r="23" spans="2:21" ht="17.25" thickBot="1">
      <c r="B23" s="224" t="s">
        <v>194</v>
      </c>
      <c r="C23" s="225"/>
      <c r="D23" s="226"/>
      <c r="E23" s="76" t="s">
        <v>176</v>
      </c>
      <c r="F23" s="77"/>
      <c r="G23" s="227" t="s">
        <v>204</v>
      </c>
      <c r="H23" s="228"/>
      <c r="I23" s="228"/>
      <c r="J23" s="228"/>
      <c r="K23" s="228"/>
      <c r="L23" s="228"/>
      <c r="M23" s="228"/>
      <c r="N23" s="229"/>
      <c r="O23" s="52"/>
      <c r="P23" s="52"/>
      <c r="Q23" s="22">
        <v>3</v>
      </c>
      <c r="R23" s="194" t="s">
        <v>74</v>
      </c>
      <c r="S23" s="167"/>
      <c r="T23" s="167"/>
      <c r="U23" s="195"/>
    </row>
    <row r="24" spans="2:21" ht="17.25" thickBot="1">
      <c r="O24" s="52"/>
      <c r="P24" s="52"/>
      <c r="Q24" s="22">
        <v>4</v>
      </c>
      <c r="R24" s="194" t="s">
        <v>75</v>
      </c>
      <c r="S24" s="167"/>
      <c r="T24" s="167"/>
      <c r="U24" s="195"/>
    </row>
    <row r="25" spans="2:21" ht="17.25" thickBot="1">
      <c r="O25" s="52"/>
      <c r="P25" s="52"/>
      <c r="Q25" s="22">
        <v>5</v>
      </c>
      <c r="R25" s="194" t="s">
        <v>76</v>
      </c>
      <c r="S25" s="167"/>
      <c r="T25" s="167"/>
      <c r="U25" s="195"/>
    </row>
    <row r="26" spans="2:21" ht="17.25" thickBot="1">
      <c r="B26" s="191" t="s">
        <v>1</v>
      </c>
      <c r="C26" s="192"/>
      <c r="D26" s="192"/>
      <c r="E26" s="193"/>
      <c r="O26" s="52"/>
      <c r="P26" s="52"/>
      <c r="Q26" s="22">
        <v>6</v>
      </c>
      <c r="R26" s="194" t="s">
        <v>77</v>
      </c>
      <c r="S26" s="167"/>
      <c r="T26" s="167"/>
      <c r="U26" s="195"/>
    </row>
    <row r="27" spans="2:21" ht="17.25" thickBot="1">
      <c r="B27" s="19" t="s">
        <v>12</v>
      </c>
      <c r="C27" s="169"/>
      <c r="D27" s="169"/>
      <c r="E27" s="196"/>
      <c r="O27" s="55"/>
      <c r="P27" s="52"/>
      <c r="Q27" s="22">
        <v>7</v>
      </c>
      <c r="R27" s="194"/>
      <c r="S27" s="167"/>
      <c r="T27" s="167"/>
      <c r="U27" s="195"/>
    </row>
    <row r="28" spans="2:21" ht="17.25" thickBot="1">
      <c r="B28" s="22">
        <v>1</v>
      </c>
      <c r="C28" s="194" t="s">
        <v>78</v>
      </c>
      <c r="D28" s="167"/>
      <c r="E28" s="195"/>
      <c r="L28" s="52"/>
      <c r="M28" s="52"/>
      <c r="N28" s="52"/>
      <c r="O28" s="52"/>
      <c r="P28" s="52"/>
      <c r="Q28" s="34"/>
      <c r="R28" s="216"/>
      <c r="S28" s="179"/>
      <c r="T28" s="179"/>
      <c r="U28" s="182"/>
    </row>
    <row r="29" spans="2:21" ht="17.25" thickBot="1">
      <c r="B29" s="22">
        <v>2</v>
      </c>
      <c r="C29" s="194" t="s">
        <v>91</v>
      </c>
      <c r="D29" s="167"/>
      <c r="E29" s="195"/>
      <c r="L29" s="52"/>
      <c r="M29" s="52"/>
      <c r="N29" s="52"/>
      <c r="O29" s="52"/>
      <c r="P29" s="35"/>
      <c r="Q29" s="36"/>
      <c r="R29" s="206"/>
      <c r="S29" s="207"/>
      <c r="T29" s="207"/>
      <c r="U29" s="208"/>
    </row>
    <row r="30" spans="2:21" ht="17.25" thickBot="1">
      <c r="B30" s="22">
        <v>3</v>
      </c>
      <c r="C30" s="194" t="s">
        <v>79</v>
      </c>
      <c r="D30" s="167"/>
      <c r="E30" s="195"/>
      <c r="L30" s="14"/>
      <c r="M30" s="14"/>
      <c r="N30" s="14"/>
      <c r="O30" s="52"/>
      <c r="P30" s="56"/>
      <c r="Q30" s="40"/>
      <c r="R30" s="209"/>
      <c r="S30" s="209"/>
      <c r="T30" s="209"/>
      <c r="U30" s="210"/>
    </row>
    <row r="31" spans="2:21" ht="17.25" thickBot="1">
      <c r="L31" s="14"/>
      <c r="M31" s="14"/>
      <c r="N31" s="14"/>
      <c r="O31" s="52"/>
      <c r="P31" s="56"/>
      <c r="Q31" s="40"/>
      <c r="R31" s="205"/>
      <c r="S31" s="202"/>
      <c r="T31" s="202"/>
      <c r="U31" s="204"/>
    </row>
    <row r="32" spans="2:21" ht="17.25" thickBot="1">
      <c r="L32" s="14"/>
      <c r="M32" s="14"/>
      <c r="N32" s="14"/>
      <c r="O32" s="52"/>
      <c r="P32" s="56"/>
      <c r="Q32" s="40"/>
      <c r="R32" s="202"/>
      <c r="S32" s="203"/>
      <c r="T32" s="203"/>
      <c r="U32" s="204"/>
    </row>
    <row r="33" spans="2:21" ht="17.25" thickBot="1">
      <c r="L33" s="14"/>
      <c r="M33" s="14"/>
      <c r="N33" s="14"/>
      <c r="O33" s="52"/>
      <c r="P33" s="56"/>
      <c r="Q33" s="40"/>
      <c r="R33" s="202"/>
      <c r="S33" s="203"/>
      <c r="T33" s="203"/>
      <c r="U33" s="204"/>
    </row>
    <row r="34" spans="2:21" ht="17.25" thickBot="1">
      <c r="P34" s="39"/>
      <c r="Q34" s="38"/>
      <c r="R34" s="202"/>
      <c r="S34" s="203"/>
      <c r="T34" s="203"/>
      <c r="U34" s="204"/>
    </row>
    <row r="35" spans="2:21" ht="17.25" thickBot="1">
      <c r="P35" s="52"/>
      <c r="Q35" s="52"/>
      <c r="R35" s="52"/>
      <c r="S35" s="52"/>
      <c r="T35" s="14"/>
      <c r="U35" s="14"/>
    </row>
    <row r="36" spans="2:21" ht="17.25" thickBot="1">
      <c r="P36" s="52"/>
      <c r="Q36" s="52"/>
      <c r="R36" s="52"/>
      <c r="S36" s="52"/>
      <c r="T36" s="14"/>
      <c r="U36" s="14"/>
    </row>
    <row r="37" spans="2:21" ht="17.25" thickBot="1">
      <c r="P37" s="52"/>
      <c r="Q37" s="15" t="s">
        <v>31</v>
      </c>
      <c r="R37" s="16"/>
      <c r="S37" s="16"/>
      <c r="T37" s="17"/>
      <c r="U37" s="14"/>
    </row>
    <row r="38" spans="2:21" ht="17.25" thickBot="1">
      <c r="P38" s="52"/>
      <c r="Q38" s="19" t="s">
        <v>32</v>
      </c>
      <c r="R38" s="53"/>
      <c r="S38" s="53"/>
      <c r="T38" s="54"/>
      <c r="U38" s="14"/>
    </row>
    <row r="39" spans="2:21" ht="17.25" thickBot="1">
      <c r="P39" s="52"/>
      <c r="Q39" s="22">
        <v>0</v>
      </c>
      <c r="R39" s="194" t="s">
        <v>45</v>
      </c>
      <c r="S39" s="167"/>
      <c r="T39" s="195"/>
      <c r="U39" s="14"/>
    </row>
    <row r="40" spans="2:21" ht="17.25" thickBot="1">
      <c r="P40" s="52"/>
      <c r="Q40" s="22">
        <v>1</v>
      </c>
      <c r="R40" s="194" t="s">
        <v>80</v>
      </c>
      <c r="S40" s="167"/>
      <c r="T40" s="195"/>
      <c r="U40" s="14"/>
    </row>
    <row r="41" spans="2:21" ht="17.25" thickBot="1">
      <c r="P41" s="52"/>
      <c r="Q41" s="22">
        <v>2</v>
      </c>
      <c r="R41" s="194" t="s">
        <v>81</v>
      </c>
      <c r="S41" s="167"/>
      <c r="T41" s="195"/>
      <c r="U41" s="14"/>
    </row>
    <row r="42" spans="2:21" ht="17.25" thickBot="1">
      <c r="P42" s="52"/>
      <c r="Q42" s="22">
        <v>3</v>
      </c>
      <c r="R42" s="194" t="s">
        <v>82</v>
      </c>
      <c r="S42" s="167"/>
      <c r="T42" s="195"/>
      <c r="U42" s="14"/>
    </row>
    <row r="43" spans="2:21" ht="17.25" thickBot="1">
      <c r="B43" s="14"/>
      <c r="P43" s="52"/>
      <c r="Q43" s="22">
        <v>4</v>
      </c>
      <c r="R43" s="194" t="s">
        <v>83</v>
      </c>
      <c r="S43" s="167"/>
      <c r="T43" s="195"/>
      <c r="U43" s="14"/>
    </row>
    <row r="44" spans="2:21" ht="17.25" thickBot="1">
      <c r="B44" s="14"/>
      <c r="P44" s="52"/>
      <c r="Q44" s="22">
        <v>5</v>
      </c>
      <c r="R44" s="194" t="s">
        <v>84</v>
      </c>
      <c r="S44" s="167"/>
      <c r="T44" s="195"/>
      <c r="U44" s="14"/>
    </row>
    <row r="50" spans="17:26" ht="17.25" thickBot="1"/>
    <row r="51" spans="17:26" ht="17.25" thickBot="1">
      <c r="Q51" s="15" t="s">
        <v>1</v>
      </c>
      <c r="R51" s="16"/>
      <c r="S51" s="16"/>
      <c r="T51" s="17"/>
      <c r="U51" s="18"/>
      <c r="V51" s="15" t="s">
        <v>2</v>
      </c>
      <c r="W51" s="16"/>
      <c r="X51" s="16"/>
      <c r="Y51" s="16"/>
      <c r="Z51" s="17"/>
    </row>
    <row r="52" spans="17:26" ht="17.25" thickBot="1">
      <c r="Q52" s="19" t="s">
        <v>12</v>
      </c>
      <c r="R52" s="53"/>
      <c r="S52" s="53"/>
      <c r="T52" s="54"/>
      <c r="U52" s="21"/>
      <c r="V52" s="19" t="s">
        <v>14</v>
      </c>
      <c r="W52" s="53"/>
      <c r="X52" s="53"/>
      <c r="Y52" s="53"/>
      <c r="Z52" s="54"/>
    </row>
    <row r="53" spans="17:26" ht="17.25" thickBot="1">
      <c r="Q53" s="22">
        <v>1</v>
      </c>
      <c r="R53" s="49" t="s">
        <v>42</v>
      </c>
      <c r="S53" s="50"/>
      <c r="T53" s="51"/>
      <c r="U53" s="21"/>
      <c r="V53" s="22">
        <v>0</v>
      </c>
      <c r="W53" s="194" t="s">
        <v>43</v>
      </c>
      <c r="X53" s="167"/>
      <c r="Y53" s="167"/>
      <c r="Z53" s="195"/>
    </row>
    <row r="54" spans="17:26" ht="17.25" thickBot="1">
      <c r="Q54" s="22">
        <v>2</v>
      </c>
      <c r="R54" s="49" t="s">
        <v>46</v>
      </c>
      <c r="S54" s="50"/>
      <c r="T54" s="51"/>
      <c r="U54" s="21"/>
      <c r="V54" s="22">
        <v>1</v>
      </c>
      <c r="W54" s="194" t="s">
        <v>47</v>
      </c>
      <c r="X54" s="167"/>
      <c r="Y54" s="167"/>
      <c r="Z54" s="195"/>
    </row>
    <row r="55" spans="17:26" ht="23.25" thickBot="1">
      <c r="Q55" s="22">
        <v>3</v>
      </c>
      <c r="R55" s="49" t="s">
        <v>50</v>
      </c>
      <c r="S55" s="50"/>
      <c r="T55" s="51"/>
      <c r="U55" s="21"/>
      <c r="V55" s="22">
        <v>2</v>
      </c>
      <c r="W55" s="194" t="s">
        <v>51</v>
      </c>
      <c r="X55" s="167"/>
      <c r="Y55" s="167"/>
      <c r="Z55" s="195"/>
    </row>
    <row r="56" spans="17:26" ht="23.25" thickBot="1">
      <c r="Q56" s="22">
        <v>4</v>
      </c>
      <c r="R56" s="49" t="s">
        <v>54</v>
      </c>
      <c r="S56" s="50"/>
      <c r="T56" s="51"/>
      <c r="U56" s="21"/>
      <c r="V56" s="22">
        <v>3</v>
      </c>
      <c r="W56" s="194" t="s">
        <v>55</v>
      </c>
      <c r="X56" s="167"/>
      <c r="Y56" s="167"/>
      <c r="Z56" s="195"/>
    </row>
    <row r="57" spans="17:26" ht="23.25" thickBot="1">
      <c r="Q57" s="22">
        <v>5</v>
      </c>
      <c r="R57" s="49" t="s">
        <v>56</v>
      </c>
      <c r="S57" s="50"/>
      <c r="T57" s="51"/>
      <c r="U57" s="21"/>
      <c r="V57" s="22">
        <v>4</v>
      </c>
      <c r="W57" s="194" t="s">
        <v>57</v>
      </c>
      <c r="X57" s="167"/>
      <c r="Y57" s="167"/>
      <c r="Z57" s="195"/>
    </row>
    <row r="58" spans="17:26" ht="17.25" thickBot="1">
      <c r="Q58" s="14"/>
      <c r="R58" s="14"/>
      <c r="S58" s="14"/>
      <c r="T58" s="14"/>
      <c r="U58" s="21"/>
      <c r="V58" s="22">
        <v>5</v>
      </c>
      <c r="W58" s="194" t="s">
        <v>59</v>
      </c>
      <c r="X58" s="167"/>
      <c r="Y58" s="167"/>
      <c r="Z58" s="195"/>
    </row>
    <row r="59" spans="17:26" ht="17.25" thickBot="1">
      <c r="Q59" s="14"/>
      <c r="R59" s="32"/>
      <c r="S59" s="14"/>
      <c r="T59" s="14"/>
      <c r="U59" s="21"/>
      <c r="V59" s="22">
        <v>6</v>
      </c>
      <c r="W59" s="194" t="s">
        <v>61</v>
      </c>
      <c r="X59" s="167"/>
      <c r="Y59" s="167"/>
      <c r="Z59" s="195"/>
    </row>
    <row r="60" spans="17:26" ht="17.25" thickBot="1">
      <c r="Q60" s="14"/>
      <c r="R60" s="32"/>
      <c r="S60" s="14"/>
      <c r="T60" s="14"/>
      <c r="U60" s="21"/>
      <c r="V60" s="22">
        <v>7</v>
      </c>
      <c r="W60" s="194" t="s">
        <v>63</v>
      </c>
      <c r="X60" s="167"/>
      <c r="Y60" s="167"/>
      <c r="Z60" s="195"/>
    </row>
    <row r="61" spans="17:26" ht="17.25" thickBot="1">
      <c r="Q61" s="14"/>
      <c r="R61" s="32"/>
      <c r="S61" s="14"/>
      <c r="T61" s="14"/>
      <c r="U61" s="21"/>
      <c r="V61" s="22">
        <v>8</v>
      </c>
      <c r="W61" s="194" t="s">
        <v>65</v>
      </c>
      <c r="X61" s="167"/>
      <c r="Y61" s="167"/>
      <c r="Z61" s="195"/>
    </row>
    <row r="62" spans="17:26" ht="17.25" thickBot="1">
      <c r="Q62" s="14"/>
      <c r="R62" s="14"/>
      <c r="S62" s="14"/>
      <c r="T62" s="14"/>
      <c r="U62" s="21"/>
      <c r="V62" s="22">
        <v>10</v>
      </c>
      <c r="W62" s="194" t="s">
        <v>66</v>
      </c>
      <c r="X62" s="167"/>
      <c r="Y62" s="167"/>
      <c r="Z62" s="195"/>
    </row>
    <row r="63" spans="17:26" ht="17.25" thickBot="1">
      <c r="Q63" s="14"/>
      <c r="R63" s="14"/>
      <c r="S63" s="14"/>
      <c r="T63" s="14"/>
      <c r="U63" s="21"/>
      <c r="V63" s="22">
        <v>20</v>
      </c>
      <c r="W63" s="194" t="s">
        <v>67</v>
      </c>
      <c r="X63" s="167"/>
      <c r="Y63" s="167"/>
      <c r="Z63" s="195"/>
    </row>
    <row r="64" spans="17:26" ht="17.25" thickBot="1"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7:26" ht="17.25" thickBot="1">
      <c r="Q65" s="14"/>
      <c r="R65" s="13"/>
      <c r="S65" s="13"/>
      <c r="T65" s="13"/>
      <c r="U65" s="14"/>
      <c r="V65" s="13"/>
      <c r="W65" s="13"/>
      <c r="X65" s="13"/>
      <c r="Y65" s="13"/>
      <c r="Z65" s="14"/>
    </row>
    <row r="66" spans="17:26" ht="17.25" thickBot="1">
      <c r="Q66" s="18"/>
      <c r="R66" s="15" t="s">
        <v>23</v>
      </c>
      <c r="S66" s="16"/>
      <c r="T66" s="17"/>
      <c r="U66" s="18"/>
      <c r="V66" s="15" t="s">
        <v>31</v>
      </c>
      <c r="W66" s="16"/>
      <c r="X66" s="16"/>
      <c r="Y66" s="17"/>
      <c r="Z66" s="14"/>
    </row>
    <row r="67" spans="17:26" ht="17.25" thickBot="1">
      <c r="Q67" s="21"/>
      <c r="R67" s="19" t="s">
        <v>24</v>
      </c>
      <c r="S67" s="53"/>
      <c r="T67" s="54"/>
      <c r="U67" s="21"/>
      <c r="V67" s="19" t="s">
        <v>32</v>
      </c>
      <c r="W67" s="53"/>
      <c r="X67" s="53"/>
      <c r="Y67" s="54"/>
      <c r="Z67" s="14"/>
    </row>
    <row r="68" spans="17:26" ht="17.25" thickBot="1">
      <c r="Q68" s="21"/>
      <c r="R68" s="22">
        <v>0</v>
      </c>
      <c r="S68" s="49" t="s">
        <v>44</v>
      </c>
      <c r="T68" s="51"/>
      <c r="U68" s="21"/>
      <c r="V68" s="22">
        <v>0</v>
      </c>
      <c r="W68" s="194" t="s">
        <v>45</v>
      </c>
      <c r="X68" s="167"/>
      <c r="Y68" s="195"/>
      <c r="Z68" s="14"/>
    </row>
    <row r="69" spans="17:26" ht="17.25" thickBot="1">
      <c r="Q69" s="21"/>
      <c r="R69" s="22">
        <v>1</v>
      </c>
      <c r="S69" s="49" t="s">
        <v>48</v>
      </c>
      <c r="T69" s="51"/>
      <c r="U69" s="21"/>
      <c r="V69" s="22">
        <v>1</v>
      </c>
      <c r="W69" s="194" t="s">
        <v>49</v>
      </c>
      <c r="X69" s="167"/>
      <c r="Y69" s="195"/>
      <c r="Z69" s="14"/>
    </row>
    <row r="70" spans="17:26" ht="17.25" thickBot="1">
      <c r="Q70" s="21"/>
      <c r="R70" s="22">
        <v>2</v>
      </c>
      <c r="S70" s="49" t="s">
        <v>52</v>
      </c>
      <c r="T70" s="51"/>
      <c r="U70" s="21"/>
      <c r="V70" s="22">
        <v>2</v>
      </c>
      <c r="W70" s="194" t="s">
        <v>53</v>
      </c>
      <c r="X70" s="167"/>
      <c r="Y70" s="195"/>
      <c r="Z70" s="14"/>
    </row>
    <row r="71" spans="17:26" ht="17.25" thickBot="1">
      <c r="Q71" s="14"/>
      <c r="R71" s="14"/>
      <c r="S71" s="14"/>
      <c r="T71" s="14"/>
      <c r="U71" s="21"/>
      <c r="V71" s="22">
        <v>10</v>
      </c>
      <c r="W71" s="194" t="s">
        <v>56</v>
      </c>
      <c r="X71" s="167"/>
      <c r="Y71" s="195"/>
      <c r="Z71" s="14"/>
    </row>
    <row r="72" spans="17:26" ht="17.25" thickBot="1">
      <c r="Q72" s="14"/>
      <c r="R72" s="14"/>
      <c r="S72" s="14"/>
      <c r="T72" s="14"/>
      <c r="U72" s="21"/>
      <c r="V72" s="22">
        <v>11</v>
      </c>
      <c r="W72" s="194" t="s">
        <v>58</v>
      </c>
      <c r="X72" s="167"/>
      <c r="Y72" s="195"/>
      <c r="Z72" s="14"/>
    </row>
    <row r="73" spans="17:26" ht="17.25" thickBot="1">
      <c r="Q73" s="14"/>
      <c r="R73" s="14"/>
      <c r="S73" s="14"/>
      <c r="T73" s="14"/>
      <c r="U73" s="21"/>
      <c r="V73" s="22">
        <v>20</v>
      </c>
      <c r="W73" s="194" t="s">
        <v>60</v>
      </c>
      <c r="X73" s="167"/>
      <c r="Y73" s="195"/>
      <c r="Z73" s="14"/>
    </row>
    <row r="74" spans="17:26" ht="17.25" thickBot="1">
      <c r="Q74" s="14"/>
      <c r="R74" s="14"/>
      <c r="S74" s="14"/>
      <c r="T74" s="14"/>
      <c r="U74" s="21"/>
      <c r="V74" s="22">
        <v>21</v>
      </c>
      <c r="W74" s="194" t="s">
        <v>62</v>
      </c>
      <c r="X74" s="167"/>
      <c r="Y74" s="195"/>
      <c r="Z74" s="14"/>
    </row>
    <row r="75" spans="17:26" ht="17.25" thickBot="1">
      <c r="Q75" s="14"/>
      <c r="R75" s="14"/>
      <c r="S75" s="14"/>
      <c r="T75" s="14"/>
      <c r="U75" s="21"/>
      <c r="V75" s="22">
        <v>22</v>
      </c>
      <c r="W75" s="194" t="s">
        <v>64</v>
      </c>
      <c r="X75" s="167"/>
      <c r="Y75" s="195"/>
      <c r="Z75" s="14"/>
    </row>
  </sheetData>
  <mergeCells count="79">
    <mergeCell ref="C28:E28"/>
    <mergeCell ref="C29:E29"/>
    <mergeCell ref="C30:E30"/>
    <mergeCell ref="Q18:U18"/>
    <mergeCell ref="B16:D16"/>
    <mergeCell ref="G16:N16"/>
    <mergeCell ref="B17:D17"/>
    <mergeCell ref="G17:N17"/>
    <mergeCell ref="B26:E26"/>
    <mergeCell ref="C27:E27"/>
    <mergeCell ref="R19:U19"/>
    <mergeCell ref="B22:D22"/>
    <mergeCell ref="G22:N22"/>
    <mergeCell ref="B23:D23"/>
    <mergeCell ref="G23:N23"/>
    <mergeCell ref="B18:D18"/>
    <mergeCell ref="R26:U26"/>
    <mergeCell ref="W53:Z53"/>
    <mergeCell ref="R27:U27"/>
    <mergeCell ref="R28:U28"/>
    <mergeCell ref="R20:U20"/>
    <mergeCell ref="R21:U21"/>
    <mergeCell ref="R22:U22"/>
    <mergeCell ref="R23:U23"/>
    <mergeCell ref="R24:U24"/>
    <mergeCell ref="R25:U25"/>
    <mergeCell ref="R29:U29"/>
    <mergeCell ref="R39:T39"/>
    <mergeCell ref="R30:U30"/>
    <mergeCell ref="R31:U31"/>
    <mergeCell ref="R32:U32"/>
    <mergeCell ref="W55:Z55"/>
    <mergeCell ref="W54:Z54"/>
    <mergeCell ref="R33:U33"/>
    <mergeCell ref="R34:U34"/>
    <mergeCell ref="R40:T40"/>
    <mergeCell ref="R41:T41"/>
    <mergeCell ref="W56:Z56"/>
    <mergeCell ref="W60:Z60"/>
    <mergeCell ref="W61:Z61"/>
    <mergeCell ref="W57:Z57"/>
    <mergeCell ref="W75:Y75"/>
    <mergeCell ref="R42:T42"/>
    <mergeCell ref="R43:T43"/>
    <mergeCell ref="R44:T44"/>
    <mergeCell ref="W72:Y72"/>
    <mergeCell ref="W73:Y73"/>
    <mergeCell ref="W74:Y74"/>
    <mergeCell ref="W71:Y71"/>
    <mergeCell ref="W68:Y68"/>
    <mergeCell ref="W69:Y69"/>
    <mergeCell ref="W70:Y70"/>
    <mergeCell ref="W62:Z62"/>
    <mergeCell ref="W63:Z63"/>
    <mergeCell ref="W59:Z59"/>
    <mergeCell ref="W58:Z58"/>
    <mergeCell ref="G13:N13"/>
    <mergeCell ref="B13:D13"/>
    <mergeCell ref="B11:D11"/>
    <mergeCell ref="G11:N11"/>
    <mergeCell ref="B12:D12"/>
    <mergeCell ref="G12:N12"/>
    <mergeCell ref="A1:F2"/>
    <mergeCell ref="A4:I4"/>
    <mergeCell ref="A5:B5"/>
    <mergeCell ref="C5:D5"/>
    <mergeCell ref="E5:F5"/>
    <mergeCell ref="G5:I5"/>
    <mergeCell ref="B21:D21"/>
    <mergeCell ref="G21:N21"/>
    <mergeCell ref="B15:D15"/>
    <mergeCell ref="G15:N15"/>
    <mergeCell ref="B14:D14"/>
    <mergeCell ref="G14:N14"/>
    <mergeCell ref="G18:N18"/>
    <mergeCell ref="B19:D19"/>
    <mergeCell ref="G19:N19"/>
    <mergeCell ref="B20:D20"/>
    <mergeCell ref="G20:N20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T11"/>
  <sheetViews>
    <sheetView workbookViewId="0">
      <selection activeCell="M18" sqref="M18"/>
    </sheetView>
  </sheetViews>
  <sheetFormatPr defaultRowHeight="16.5"/>
  <cols>
    <col min="1" max="1" width="4.5" style="83" bestFit="1" customWidth="1"/>
    <col min="2" max="2" width="10.25" style="83" bestFit="1" customWidth="1"/>
    <col min="3" max="3" width="9" style="83"/>
    <col min="4" max="4" width="11.375" style="83" bestFit="1" customWidth="1"/>
    <col min="5" max="5" width="8.375" style="83" bestFit="1" customWidth="1"/>
    <col min="6" max="6" width="9" style="83"/>
    <col min="7" max="7" width="9.625" style="83" bestFit="1" customWidth="1"/>
    <col min="8" max="8" width="8.75" style="83" bestFit="1" customWidth="1"/>
    <col min="9" max="9" width="9" style="83"/>
    <col min="10" max="10" width="9.625" style="83" bestFit="1" customWidth="1"/>
    <col min="11" max="11" width="8.75" style="83" bestFit="1" customWidth="1"/>
    <col min="12" max="12" width="9" style="83" bestFit="1" customWidth="1"/>
    <col min="13" max="13" width="9.625" style="83" bestFit="1" customWidth="1"/>
    <col min="14" max="15" width="8.75" style="83" bestFit="1" customWidth="1"/>
    <col min="16" max="16" width="9.625" style="83" bestFit="1" customWidth="1"/>
    <col min="17" max="18" width="8.75" style="83" bestFit="1" customWidth="1"/>
    <col min="19" max="19" width="9.625" style="83" bestFit="1" customWidth="1"/>
    <col min="20" max="20" width="8.75" style="83" bestFit="1" customWidth="1"/>
    <col min="21" max="16384" width="9" style="83"/>
  </cols>
  <sheetData>
    <row r="1" spans="2:20" ht="17.25" thickBot="1">
      <c r="G1" s="83" t="s">
        <v>235</v>
      </c>
      <c r="J1" s="83" t="s">
        <v>235</v>
      </c>
      <c r="M1" s="83" t="s">
        <v>235</v>
      </c>
      <c r="P1" s="83" t="s">
        <v>235</v>
      </c>
      <c r="S1" s="83" t="s">
        <v>235</v>
      </c>
    </row>
    <row r="2" spans="2:20" ht="23.25" thickBot="1">
      <c r="B2" s="84" t="s">
        <v>221</v>
      </c>
      <c r="C2" s="84" t="s">
        <v>236</v>
      </c>
      <c r="D2" s="84" t="s">
        <v>237</v>
      </c>
      <c r="E2" s="84" t="s">
        <v>222</v>
      </c>
      <c r="F2" s="84" t="s">
        <v>223</v>
      </c>
      <c r="G2" s="84" t="s">
        <v>233</v>
      </c>
      <c r="H2" s="84" t="s">
        <v>228</v>
      </c>
      <c r="I2" s="84" t="s">
        <v>224</v>
      </c>
      <c r="J2" s="84" t="s">
        <v>233</v>
      </c>
      <c r="K2" s="84" t="s">
        <v>229</v>
      </c>
      <c r="L2" s="84" t="s">
        <v>225</v>
      </c>
      <c r="M2" s="84" t="s">
        <v>233</v>
      </c>
      <c r="N2" s="84" t="s">
        <v>230</v>
      </c>
      <c r="O2" s="84" t="s">
        <v>226</v>
      </c>
      <c r="P2" s="84" t="s">
        <v>233</v>
      </c>
      <c r="Q2" s="84" t="s">
        <v>231</v>
      </c>
      <c r="R2" s="84" t="s">
        <v>227</v>
      </c>
      <c r="S2" s="84" t="s">
        <v>233</v>
      </c>
      <c r="T2" s="84" t="s">
        <v>232</v>
      </c>
    </row>
    <row r="3" spans="2:20" ht="23.25" thickBot="1">
      <c r="B3" s="84" t="s">
        <v>215</v>
      </c>
      <c r="C3" s="84" t="s">
        <v>217</v>
      </c>
      <c r="D3" s="84" t="s">
        <v>238</v>
      </c>
      <c r="E3" s="84" t="s">
        <v>218</v>
      </c>
      <c r="F3" s="84" t="s">
        <v>219</v>
      </c>
      <c r="G3" s="84" t="s">
        <v>234</v>
      </c>
      <c r="H3" s="84" t="s">
        <v>220</v>
      </c>
      <c r="I3" s="84" t="s">
        <v>179</v>
      </c>
      <c r="J3" s="84" t="s">
        <v>234</v>
      </c>
      <c r="K3" s="84" t="s">
        <v>181</v>
      </c>
      <c r="L3" s="84" t="s">
        <v>183</v>
      </c>
      <c r="M3" s="84" t="s">
        <v>234</v>
      </c>
      <c r="N3" s="84" t="s">
        <v>189</v>
      </c>
      <c r="O3" s="84" t="s">
        <v>187</v>
      </c>
      <c r="P3" s="84" t="s">
        <v>234</v>
      </c>
      <c r="Q3" s="84" t="s">
        <v>185</v>
      </c>
      <c r="R3" s="84" t="s">
        <v>191</v>
      </c>
      <c r="S3" s="84" t="s">
        <v>234</v>
      </c>
      <c r="T3" s="84" t="s">
        <v>193</v>
      </c>
    </row>
    <row r="4" spans="2:20" ht="17.25" thickBot="1">
      <c r="B4" s="85" t="s">
        <v>70</v>
      </c>
      <c r="C4" s="85" t="s">
        <v>70</v>
      </c>
      <c r="D4" s="85"/>
      <c r="E4" s="85" t="s">
        <v>70</v>
      </c>
      <c r="F4" s="85" t="s">
        <v>70</v>
      </c>
      <c r="G4" s="85"/>
      <c r="H4" s="85" t="s">
        <v>70</v>
      </c>
      <c r="I4" s="85" t="s">
        <v>70</v>
      </c>
      <c r="J4" s="85"/>
      <c r="K4" s="85" t="s">
        <v>70</v>
      </c>
      <c r="L4" s="85" t="s">
        <v>70</v>
      </c>
      <c r="M4" s="85"/>
      <c r="N4" s="85" t="s">
        <v>70</v>
      </c>
      <c r="O4" s="85" t="s">
        <v>70</v>
      </c>
      <c r="P4" s="85"/>
      <c r="Q4" s="85" t="s">
        <v>70</v>
      </c>
      <c r="R4" s="85" t="s">
        <v>70</v>
      </c>
      <c r="S4" s="85"/>
      <c r="T4" s="85" t="s">
        <v>70</v>
      </c>
    </row>
    <row r="5" spans="2:20" ht="17.25" thickBot="1">
      <c r="B5" s="41">
        <f>E5*10000000+H5*100000+K5*1000+ROW()-4</f>
        <v>20201001</v>
      </c>
      <c r="C5" s="41">
        <f>CONS!$B$9</f>
        <v>10104003</v>
      </c>
      <c r="D5" s="82" t="str">
        <f>CONS!$D$9</f>
        <v>하급 채력 포션</v>
      </c>
      <c r="E5" s="41">
        <v>2</v>
      </c>
      <c r="F5" s="41">
        <f>INGRD!$B7</f>
        <v>1</v>
      </c>
      <c r="G5" s="82" t="str">
        <f>INGRD!$D7</f>
        <v>던전 이끼</v>
      </c>
      <c r="H5" s="41">
        <v>2</v>
      </c>
      <c r="I5" s="41">
        <f>INGRD!$B9</f>
        <v>3</v>
      </c>
      <c r="J5" s="82" t="str">
        <f>INGRD!$D9</f>
        <v>소형 물병</v>
      </c>
      <c r="K5" s="41">
        <v>1</v>
      </c>
      <c r="L5" s="41">
        <v>0</v>
      </c>
      <c r="M5" s="81">
        <v>0</v>
      </c>
      <c r="N5" s="41">
        <v>0</v>
      </c>
      <c r="O5" s="41">
        <v>0</v>
      </c>
      <c r="P5" s="82">
        <v>0</v>
      </c>
      <c r="Q5" s="41">
        <v>0</v>
      </c>
      <c r="R5" s="41">
        <v>0</v>
      </c>
      <c r="S5" s="82">
        <v>0</v>
      </c>
      <c r="T5" s="41">
        <v>0</v>
      </c>
    </row>
    <row r="6" spans="2:20" ht="17.25" thickBot="1">
      <c r="B6" s="41">
        <f t="shared" ref="B6:B10" si="0">E6*10000000+H6*100000+K6*1000+ROW()-4</f>
        <v>20201002</v>
      </c>
      <c r="C6" s="86">
        <f>CONS!$B$9</f>
        <v>10104003</v>
      </c>
      <c r="D6" s="87" t="str">
        <f>CONS!$D$9</f>
        <v>하급 채력 포션</v>
      </c>
      <c r="E6" s="86">
        <v>2</v>
      </c>
      <c r="F6" s="41">
        <f>INGRD!$B8</f>
        <v>2</v>
      </c>
      <c r="G6" s="82" t="str">
        <f>INGRD!$D8</f>
        <v>던전 이끼</v>
      </c>
      <c r="H6" s="86">
        <v>2</v>
      </c>
      <c r="I6" s="86">
        <f>INGRD!$B9</f>
        <v>3</v>
      </c>
      <c r="J6" s="87" t="str">
        <f>INGRD!$D9</f>
        <v>소형 물병</v>
      </c>
      <c r="K6" s="86">
        <v>1</v>
      </c>
      <c r="L6" s="86">
        <v>0</v>
      </c>
      <c r="M6" s="88">
        <v>0</v>
      </c>
      <c r="N6" s="86">
        <v>0</v>
      </c>
      <c r="O6" s="86">
        <v>0</v>
      </c>
      <c r="P6" s="87">
        <v>0</v>
      </c>
      <c r="Q6" s="86">
        <v>0</v>
      </c>
      <c r="R6" s="86">
        <v>0</v>
      </c>
      <c r="S6" s="87">
        <v>0</v>
      </c>
      <c r="T6" s="86">
        <v>0</v>
      </c>
    </row>
    <row r="7" spans="2:20" ht="23.25" thickBot="1">
      <c r="B7" s="41">
        <f t="shared" si="0"/>
        <v>20201003</v>
      </c>
      <c r="C7" s="41">
        <f>CONS!$B$10</f>
        <v>10104004</v>
      </c>
      <c r="D7" s="82" t="str">
        <f>CONS!$D$10</f>
        <v>개량된 하급 채력 포션</v>
      </c>
      <c r="E7" s="41">
        <v>2</v>
      </c>
      <c r="F7" s="41">
        <f>INGRD!$B7</f>
        <v>1</v>
      </c>
      <c r="G7" s="82" t="str">
        <f>INGRD!$D7</f>
        <v>던전 이끼</v>
      </c>
      <c r="H7" s="41">
        <v>2</v>
      </c>
      <c r="I7" s="41">
        <f>INGRD!$B9</f>
        <v>3</v>
      </c>
      <c r="J7" s="82" t="str">
        <f>INGRD!$D9</f>
        <v>소형 물병</v>
      </c>
      <c r="K7" s="41">
        <v>1</v>
      </c>
      <c r="L7" s="41">
        <f>INGRD!$B$13</f>
        <v>7</v>
      </c>
      <c r="M7" s="145" t="str">
        <f>INGRD!$D$13</f>
        <v>억센 늑대의 솜뭉치</v>
      </c>
      <c r="N7" s="41">
        <v>2</v>
      </c>
      <c r="O7" s="41">
        <v>0</v>
      </c>
      <c r="P7" s="82">
        <v>0</v>
      </c>
      <c r="Q7" s="41">
        <v>0</v>
      </c>
      <c r="R7" s="41">
        <v>0</v>
      </c>
      <c r="S7" s="82">
        <v>0</v>
      </c>
      <c r="T7" s="41">
        <v>0</v>
      </c>
    </row>
    <row r="8" spans="2:20" ht="23.25" thickBot="1">
      <c r="B8" s="41">
        <f t="shared" si="0"/>
        <v>20201004</v>
      </c>
      <c r="C8" s="41">
        <f>CONS!$B$10</f>
        <v>10104004</v>
      </c>
      <c r="D8" s="82" t="str">
        <f>CONS!$D$10</f>
        <v>개량된 하급 채력 포션</v>
      </c>
      <c r="E8" s="41">
        <v>2</v>
      </c>
      <c r="F8" s="41">
        <f>INGRD!$B8</f>
        <v>2</v>
      </c>
      <c r="G8" s="82" t="str">
        <f>INGRD!$D8</f>
        <v>던전 이끼</v>
      </c>
      <c r="H8" s="41">
        <v>2</v>
      </c>
      <c r="I8" s="41">
        <f>INGRD!$B9</f>
        <v>3</v>
      </c>
      <c r="J8" s="82" t="str">
        <f>INGRD!$D9</f>
        <v>소형 물병</v>
      </c>
      <c r="K8" s="41">
        <v>1</v>
      </c>
      <c r="L8" s="41">
        <f>INGRD!$B$13</f>
        <v>7</v>
      </c>
      <c r="M8" s="145" t="str">
        <f>INGRD!$D$13</f>
        <v>억센 늑대의 솜뭉치</v>
      </c>
      <c r="N8" s="41">
        <v>2</v>
      </c>
      <c r="O8" s="41">
        <v>0</v>
      </c>
      <c r="P8" s="82">
        <v>0</v>
      </c>
      <c r="Q8" s="41">
        <v>0</v>
      </c>
      <c r="R8" s="41">
        <v>0</v>
      </c>
      <c r="S8" s="82">
        <v>0</v>
      </c>
      <c r="T8" s="41">
        <v>0</v>
      </c>
    </row>
    <row r="9" spans="2:20" ht="23.25" thickBot="1">
      <c r="B9" s="41">
        <f t="shared" si="0"/>
        <v>10101005</v>
      </c>
      <c r="C9" s="60">
        <f>CONS!$B$10</f>
        <v>10104004</v>
      </c>
      <c r="D9" s="89" t="str">
        <f>CONS!$D$10</f>
        <v>개량된 하급 채력 포션</v>
      </c>
      <c r="E9" s="60">
        <v>1</v>
      </c>
      <c r="F9" s="60">
        <f>CONS!$B$9</f>
        <v>10104003</v>
      </c>
      <c r="G9" s="89" t="str">
        <f>CONS!$D$9</f>
        <v>하급 채력 포션</v>
      </c>
      <c r="H9" s="60">
        <v>1</v>
      </c>
      <c r="I9" s="41">
        <f>INGRD!$B$13</f>
        <v>7</v>
      </c>
      <c r="J9" s="145" t="str">
        <f>INGRD!$D$13</f>
        <v>억센 늑대의 솜뭉치</v>
      </c>
      <c r="K9" s="60">
        <v>1</v>
      </c>
      <c r="L9" s="60">
        <v>0</v>
      </c>
      <c r="M9" s="90">
        <v>0</v>
      </c>
      <c r="N9" s="60">
        <v>0</v>
      </c>
      <c r="O9" s="60">
        <v>0</v>
      </c>
      <c r="P9" s="89">
        <v>0</v>
      </c>
      <c r="Q9" s="60">
        <v>0</v>
      </c>
      <c r="R9" s="60">
        <v>0</v>
      </c>
      <c r="S9" s="89">
        <v>0</v>
      </c>
      <c r="T9" s="60">
        <v>0</v>
      </c>
    </row>
    <row r="10" spans="2:20" ht="23.25" thickBot="1">
      <c r="B10" s="41">
        <f t="shared" si="0"/>
        <v>10101006</v>
      </c>
      <c r="C10" s="42">
        <f>CONS!$B$10</f>
        <v>10104004</v>
      </c>
      <c r="D10" s="91" t="str">
        <f>CONS!$D$10</f>
        <v>개량된 하급 채력 포션</v>
      </c>
      <c r="E10" s="42">
        <v>1</v>
      </c>
      <c r="F10" s="42">
        <f>CONS!$B$9</f>
        <v>10104003</v>
      </c>
      <c r="G10" s="91" t="str">
        <f>CONS!$D$9</f>
        <v>하급 채력 포션</v>
      </c>
      <c r="H10" s="42">
        <v>1</v>
      </c>
      <c r="I10" s="41">
        <f>INGRD!$B$13</f>
        <v>7</v>
      </c>
      <c r="J10" s="145" t="str">
        <f>INGRD!$D$13</f>
        <v>억센 늑대의 솜뭉치</v>
      </c>
      <c r="K10" s="42">
        <v>1</v>
      </c>
      <c r="L10" s="42">
        <v>0</v>
      </c>
      <c r="M10" s="92">
        <v>0</v>
      </c>
      <c r="N10" s="42">
        <v>0</v>
      </c>
      <c r="O10" s="42">
        <v>0</v>
      </c>
      <c r="P10" s="91">
        <v>0</v>
      </c>
      <c r="Q10" s="42">
        <v>0</v>
      </c>
      <c r="R10" s="42">
        <v>0</v>
      </c>
      <c r="S10" s="91">
        <v>0</v>
      </c>
      <c r="T10" s="42">
        <v>0</v>
      </c>
    </row>
    <row r="11" spans="2:20" ht="17.25" thickBot="1">
      <c r="B11" s="41"/>
      <c r="C11" s="41"/>
      <c r="D11" s="82"/>
      <c r="E11" s="41"/>
      <c r="F11" s="41"/>
      <c r="G11" s="82"/>
      <c r="H11" s="41"/>
      <c r="I11" s="41"/>
      <c r="J11" s="81"/>
      <c r="K11" s="41"/>
      <c r="L11" s="41"/>
      <c r="M11" s="81"/>
      <c r="N11" s="41"/>
      <c r="O11" s="41"/>
      <c r="P11" s="82"/>
      <c r="Q11" s="41"/>
      <c r="R11" s="41"/>
      <c r="S11" s="82"/>
      <c r="T11" s="4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Y37"/>
  <sheetViews>
    <sheetView workbookViewId="0">
      <selection activeCell="E29" sqref="E29"/>
    </sheetView>
  </sheetViews>
  <sheetFormatPr defaultRowHeight="16.5"/>
  <cols>
    <col min="1" max="6" width="9" style="24"/>
    <col min="7" max="7" width="11" style="24" bestFit="1" customWidth="1"/>
    <col min="8" max="8" width="12.125" style="24" bestFit="1" customWidth="1"/>
    <col min="9" max="16384" width="9" style="24"/>
  </cols>
  <sheetData>
    <row r="2" spans="2:25"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2:25"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2:25" ht="17.25" thickBot="1">
      <c r="B4" s="171" t="s">
        <v>330</v>
      </c>
      <c r="C4" s="171"/>
      <c r="D4" s="171"/>
      <c r="E4" s="171"/>
      <c r="F4" s="171"/>
      <c r="G4" s="171"/>
      <c r="H4" s="171"/>
      <c r="I4" s="171"/>
      <c r="J4" s="171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2:25" ht="23.25" thickBot="1">
      <c r="B5" s="25" t="s">
        <v>309</v>
      </c>
      <c r="C5" s="25" t="s">
        <v>457</v>
      </c>
      <c r="D5" s="25" t="s">
        <v>458</v>
      </c>
      <c r="E5" s="25" t="s">
        <v>310</v>
      </c>
      <c r="F5" s="25" t="s">
        <v>311</v>
      </c>
      <c r="G5" s="25" t="s">
        <v>312</v>
      </c>
      <c r="H5" s="25" t="s">
        <v>398</v>
      </c>
      <c r="I5" s="25" t="s">
        <v>313</v>
      </c>
      <c r="J5" s="25" t="s">
        <v>314</v>
      </c>
      <c r="K5"/>
      <c r="L5" s="151" t="s">
        <v>321</v>
      </c>
      <c r="M5" s="152"/>
      <c r="N5" s="152"/>
      <c r="O5" s="152"/>
      <c r="P5" s="152"/>
      <c r="Q5" s="152"/>
      <c r="R5" s="153"/>
      <c r="S5" s="153"/>
      <c r="T5" s="154"/>
      <c r="U5"/>
      <c r="V5"/>
      <c r="W5"/>
      <c r="X5"/>
      <c r="Y5"/>
    </row>
    <row r="6" spans="2:25" ht="23.25" thickBot="1">
      <c r="B6" s="25" t="s">
        <v>307</v>
      </c>
      <c r="C6" s="25" t="s">
        <v>328</v>
      </c>
      <c r="D6" s="25" t="s">
        <v>459</v>
      </c>
      <c r="E6" s="25" t="s">
        <v>297</v>
      </c>
      <c r="F6" s="25" t="s">
        <v>316</v>
      </c>
      <c r="G6" s="25" t="s">
        <v>317</v>
      </c>
      <c r="H6" s="25" t="s">
        <v>318</v>
      </c>
      <c r="I6" s="25" t="s">
        <v>319</v>
      </c>
      <c r="J6" s="25" t="s">
        <v>320</v>
      </c>
      <c r="K6"/>
      <c r="L6" s="155" t="s">
        <v>380</v>
      </c>
      <c r="M6" s="156"/>
      <c r="N6" s="157" t="s">
        <v>322</v>
      </c>
      <c r="O6" s="158"/>
      <c r="P6" s="157" t="s">
        <v>323</v>
      </c>
      <c r="Q6" s="159"/>
      <c r="R6" s="160" t="s">
        <v>68</v>
      </c>
      <c r="S6" s="161"/>
      <c r="T6" s="162"/>
      <c r="U6"/>
      <c r="V6"/>
      <c r="W6"/>
      <c r="X6"/>
      <c r="Y6"/>
    </row>
    <row r="7" spans="2:25" ht="17.25" customHeight="1" thickBot="1">
      <c r="B7" s="26" t="s">
        <v>70</v>
      </c>
      <c r="C7" s="26" t="s">
        <v>70</v>
      </c>
      <c r="D7" s="26" t="s">
        <v>70</v>
      </c>
      <c r="E7" s="26" t="s">
        <v>70</v>
      </c>
      <c r="F7" s="26" t="s">
        <v>70</v>
      </c>
      <c r="G7" s="26" t="s">
        <v>70</v>
      </c>
      <c r="H7" s="26" t="s">
        <v>70</v>
      </c>
      <c r="I7" s="26" t="s">
        <v>70</v>
      </c>
      <c r="J7" s="26" t="s">
        <v>413</v>
      </c>
      <c r="K7"/>
      <c r="L7" s="6">
        <v>0</v>
      </c>
      <c r="M7" s="7">
        <v>0</v>
      </c>
      <c r="N7" s="1">
        <v>0</v>
      </c>
      <c r="O7" s="1">
        <v>0</v>
      </c>
      <c r="P7" s="1">
        <v>0</v>
      </c>
      <c r="Q7" s="1">
        <v>0</v>
      </c>
      <c r="R7" s="59">
        <v>0</v>
      </c>
      <c r="S7" s="59">
        <v>0</v>
      </c>
      <c r="T7" s="59">
        <v>1</v>
      </c>
      <c r="U7"/>
      <c r="V7"/>
      <c r="W7"/>
      <c r="X7"/>
      <c r="Y7"/>
    </row>
    <row r="8" spans="2:25" ht="23.25" customHeight="1" thickBot="1">
      <c r="B8" s="172">
        <f>E8*10000000+F8*100000+G8*1000+1</f>
        <v>50101001</v>
      </c>
      <c r="C8" s="86">
        <f>ROW()-7</f>
        <v>1</v>
      </c>
      <c r="D8" s="86">
        <v>50</v>
      </c>
      <c r="E8" s="97">
        <v>5</v>
      </c>
      <c r="F8" s="97">
        <v>1</v>
      </c>
      <c r="G8" s="97">
        <v>1</v>
      </c>
      <c r="H8" s="99">
        <v>100</v>
      </c>
      <c r="I8" s="99">
        <v>15</v>
      </c>
      <c r="J8" s="97">
        <v>2</v>
      </c>
      <c r="K8"/>
      <c r="M8">
        <v>5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1</v>
      </c>
      <c r="U8"/>
      <c r="V8"/>
      <c r="W8"/>
      <c r="X8"/>
      <c r="Y8"/>
    </row>
    <row r="9" spans="2:25" ht="23.25" customHeight="1" thickBot="1">
      <c r="B9" s="173"/>
      <c r="C9" s="86">
        <f t="shared" ref="C9:C27" si="0">ROW()-7</f>
        <v>2</v>
      </c>
      <c r="D9" s="41">
        <v>100</v>
      </c>
      <c r="E9" s="30">
        <v>7</v>
      </c>
      <c r="F9" s="30">
        <v>1</v>
      </c>
      <c r="G9" s="30">
        <v>2</v>
      </c>
      <c r="H9" s="31">
        <v>110</v>
      </c>
      <c r="I9" s="31">
        <v>15</v>
      </c>
      <c r="J9" s="30">
        <v>2</v>
      </c>
      <c r="K9"/>
      <c r="L9"/>
      <c r="U9"/>
      <c r="V9"/>
      <c r="W9"/>
      <c r="X9"/>
      <c r="Y9"/>
    </row>
    <row r="10" spans="2:25" ht="17.25" thickBot="1">
      <c r="B10" s="173"/>
      <c r="C10" s="86">
        <f t="shared" si="0"/>
        <v>3</v>
      </c>
      <c r="D10" s="41">
        <v>150</v>
      </c>
      <c r="E10" s="30">
        <v>9</v>
      </c>
      <c r="F10" s="30">
        <v>1</v>
      </c>
      <c r="G10" s="30">
        <v>3</v>
      </c>
      <c r="H10" s="31">
        <v>120</v>
      </c>
      <c r="I10" s="31">
        <v>15</v>
      </c>
      <c r="J10" s="30">
        <v>2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2:25" ht="17.25" thickBot="1">
      <c r="B11" s="173"/>
      <c r="C11" s="86">
        <f t="shared" si="0"/>
        <v>4</v>
      </c>
      <c r="D11" s="41">
        <v>200</v>
      </c>
      <c r="E11" s="30">
        <v>11</v>
      </c>
      <c r="F11" s="30">
        <v>1</v>
      </c>
      <c r="G11" s="30">
        <v>4</v>
      </c>
      <c r="H11" s="31">
        <v>130</v>
      </c>
      <c r="I11" s="31">
        <v>15</v>
      </c>
      <c r="J11" s="30">
        <v>2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2:25" ht="17.25" thickBot="1">
      <c r="B12" s="173"/>
      <c r="C12" s="86">
        <f t="shared" si="0"/>
        <v>5</v>
      </c>
      <c r="D12" s="41">
        <v>400</v>
      </c>
      <c r="E12" s="30">
        <v>13</v>
      </c>
      <c r="F12" s="30">
        <v>1</v>
      </c>
      <c r="G12" s="30">
        <v>5</v>
      </c>
      <c r="H12" s="31">
        <v>140</v>
      </c>
      <c r="I12" s="31">
        <v>15</v>
      </c>
      <c r="J12" s="30">
        <v>2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2:25" ht="17.25" thickBot="1">
      <c r="B13" s="173"/>
      <c r="C13" s="86">
        <f t="shared" si="0"/>
        <v>6</v>
      </c>
      <c r="D13" s="86">
        <v>600</v>
      </c>
      <c r="E13" s="97">
        <v>15</v>
      </c>
      <c r="F13" s="97">
        <v>2</v>
      </c>
      <c r="G13" s="97">
        <v>6</v>
      </c>
      <c r="H13" s="99">
        <v>150</v>
      </c>
      <c r="I13" s="99">
        <v>12</v>
      </c>
      <c r="J13" s="97">
        <v>3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2:25" ht="17.25" thickBot="1">
      <c r="B14" s="173"/>
      <c r="C14" s="86">
        <f t="shared" si="0"/>
        <v>7</v>
      </c>
      <c r="D14" s="41">
        <v>900</v>
      </c>
      <c r="E14" s="30">
        <v>17</v>
      </c>
      <c r="F14" s="30">
        <v>2</v>
      </c>
      <c r="G14" s="30">
        <v>7</v>
      </c>
      <c r="H14" s="31">
        <v>160</v>
      </c>
      <c r="I14" s="31">
        <v>12</v>
      </c>
      <c r="J14" s="30">
        <v>3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2:25" ht="17.25" customHeight="1" thickBot="1">
      <c r="B15" s="173"/>
      <c r="C15" s="86">
        <f t="shared" si="0"/>
        <v>8</v>
      </c>
      <c r="D15" s="41">
        <v>1200</v>
      </c>
      <c r="E15" s="30">
        <v>19</v>
      </c>
      <c r="F15" s="30">
        <v>2</v>
      </c>
      <c r="G15" s="30">
        <v>8</v>
      </c>
      <c r="H15" s="31">
        <v>170</v>
      </c>
      <c r="I15" s="31">
        <v>12</v>
      </c>
      <c r="J15" s="30">
        <v>3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2:25" ht="17.25" customHeight="1" thickBot="1">
      <c r="B16" s="173"/>
      <c r="C16" s="86">
        <f t="shared" si="0"/>
        <v>9</v>
      </c>
      <c r="D16" s="41">
        <v>1500</v>
      </c>
      <c r="E16" s="30">
        <v>21</v>
      </c>
      <c r="F16" s="30">
        <v>2</v>
      </c>
      <c r="G16" s="30">
        <v>9</v>
      </c>
      <c r="H16" s="31">
        <v>180</v>
      </c>
      <c r="I16" s="31">
        <v>12</v>
      </c>
      <c r="J16" s="30">
        <v>3</v>
      </c>
    </row>
    <row r="17" spans="2:10" ht="17.25" customHeight="1" thickBot="1">
      <c r="B17" s="173"/>
      <c r="C17" s="86">
        <f t="shared" si="0"/>
        <v>10</v>
      </c>
      <c r="D17" s="41">
        <v>1800</v>
      </c>
      <c r="E17" s="30">
        <v>23</v>
      </c>
      <c r="F17" s="30">
        <v>2</v>
      </c>
      <c r="G17" s="30">
        <v>10</v>
      </c>
      <c r="H17" s="31">
        <v>190</v>
      </c>
      <c r="I17" s="31">
        <v>12</v>
      </c>
      <c r="J17" s="30">
        <v>3</v>
      </c>
    </row>
    <row r="18" spans="2:10" ht="17.25" customHeight="1" thickBot="1">
      <c r="B18" s="173"/>
      <c r="C18" s="86">
        <f t="shared" si="0"/>
        <v>11</v>
      </c>
      <c r="D18" s="86">
        <v>2500</v>
      </c>
      <c r="E18" s="97">
        <v>25</v>
      </c>
      <c r="F18" s="97">
        <v>3</v>
      </c>
      <c r="G18" s="97">
        <v>11</v>
      </c>
      <c r="H18" s="99">
        <v>200</v>
      </c>
      <c r="I18" s="99">
        <v>8</v>
      </c>
      <c r="J18" s="97">
        <v>3.5</v>
      </c>
    </row>
    <row r="19" spans="2:10" ht="17.25" thickBot="1">
      <c r="B19" s="173"/>
      <c r="C19" s="86">
        <f t="shared" si="0"/>
        <v>12</v>
      </c>
      <c r="D19" s="41">
        <v>3200</v>
      </c>
      <c r="E19" s="30">
        <v>27</v>
      </c>
      <c r="F19" s="30">
        <v>3</v>
      </c>
      <c r="G19" s="30">
        <v>12</v>
      </c>
      <c r="H19" s="31">
        <v>210</v>
      </c>
      <c r="I19" s="31">
        <v>8</v>
      </c>
      <c r="J19" s="30">
        <v>3.5</v>
      </c>
    </row>
    <row r="20" spans="2:10" ht="17.25" customHeight="1" thickBot="1">
      <c r="B20" s="173"/>
      <c r="C20" s="86">
        <f t="shared" si="0"/>
        <v>13</v>
      </c>
      <c r="D20" s="41">
        <v>4300</v>
      </c>
      <c r="E20" s="30">
        <v>29</v>
      </c>
      <c r="F20" s="30">
        <v>3</v>
      </c>
      <c r="G20" s="30">
        <v>13</v>
      </c>
      <c r="H20" s="31">
        <v>220</v>
      </c>
      <c r="I20" s="31">
        <v>8</v>
      </c>
      <c r="J20" s="30">
        <v>3.5</v>
      </c>
    </row>
    <row r="21" spans="2:10" ht="17.25" thickBot="1">
      <c r="B21" s="173"/>
      <c r="C21" s="86">
        <f t="shared" si="0"/>
        <v>14</v>
      </c>
      <c r="D21" s="41">
        <v>5200</v>
      </c>
      <c r="E21" s="30">
        <v>31</v>
      </c>
      <c r="F21" s="30">
        <v>3</v>
      </c>
      <c r="G21" s="30">
        <v>14</v>
      </c>
      <c r="H21" s="31">
        <v>230</v>
      </c>
      <c r="I21" s="31">
        <v>8</v>
      </c>
      <c r="J21" s="30">
        <v>3.5</v>
      </c>
    </row>
    <row r="22" spans="2:10" ht="17.25" thickBot="1">
      <c r="B22" s="173"/>
      <c r="C22" s="86">
        <f t="shared" si="0"/>
        <v>15</v>
      </c>
      <c r="D22" s="41">
        <v>6100</v>
      </c>
      <c r="E22" s="30">
        <v>33</v>
      </c>
      <c r="F22" s="30">
        <v>3</v>
      </c>
      <c r="G22" s="30">
        <v>15</v>
      </c>
      <c r="H22" s="31">
        <v>240</v>
      </c>
      <c r="I22" s="31">
        <v>8</v>
      </c>
      <c r="J22" s="30">
        <v>3.5</v>
      </c>
    </row>
    <row r="23" spans="2:10" ht="17.25" thickBot="1">
      <c r="B23" s="173"/>
      <c r="C23" s="86">
        <f t="shared" si="0"/>
        <v>16</v>
      </c>
      <c r="D23" s="86">
        <v>8000</v>
      </c>
      <c r="E23" s="97">
        <v>35</v>
      </c>
      <c r="F23" s="97">
        <v>4</v>
      </c>
      <c r="G23" s="97">
        <v>16</v>
      </c>
      <c r="H23" s="99">
        <v>250</v>
      </c>
      <c r="I23" s="99">
        <v>5</v>
      </c>
      <c r="J23" s="97">
        <v>4</v>
      </c>
    </row>
    <row r="24" spans="2:10" ht="17.25" thickBot="1">
      <c r="B24" s="173"/>
      <c r="C24" s="86">
        <f t="shared" si="0"/>
        <v>17</v>
      </c>
      <c r="D24" s="41">
        <v>10000</v>
      </c>
      <c r="E24" s="30">
        <v>37</v>
      </c>
      <c r="F24" s="30">
        <v>4</v>
      </c>
      <c r="G24" s="30">
        <v>17</v>
      </c>
      <c r="H24" s="31">
        <v>260</v>
      </c>
      <c r="I24" s="31">
        <v>5</v>
      </c>
      <c r="J24" s="30">
        <v>4</v>
      </c>
    </row>
    <row r="25" spans="2:10" ht="17.25" thickBot="1">
      <c r="B25" s="173"/>
      <c r="C25" s="86">
        <f t="shared" si="0"/>
        <v>18</v>
      </c>
      <c r="D25" s="41">
        <v>12000</v>
      </c>
      <c r="E25" s="30">
        <v>39</v>
      </c>
      <c r="F25" s="30">
        <v>4</v>
      </c>
      <c r="G25" s="30">
        <v>18</v>
      </c>
      <c r="H25" s="31">
        <v>270</v>
      </c>
      <c r="I25" s="31">
        <v>5</v>
      </c>
      <c r="J25" s="30">
        <v>4</v>
      </c>
    </row>
    <row r="26" spans="2:10" ht="17.25" thickBot="1">
      <c r="B26" s="173"/>
      <c r="C26" s="86">
        <f t="shared" si="0"/>
        <v>19</v>
      </c>
      <c r="D26" s="41">
        <v>14000</v>
      </c>
      <c r="E26" s="30">
        <v>41</v>
      </c>
      <c r="F26" s="30">
        <v>4</v>
      </c>
      <c r="G26" s="30">
        <v>19</v>
      </c>
      <c r="H26" s="31">
        <v>280</v>
      </c>
      <c r="I26" s="31">
        <v>5</v>
      </c>
      <c r="J26" s="30">
        <v>4</v>
      </c>
    </row>
    <row r="27" spans="2:10" ht="17.25" thickBot="1">
      <c r="B27" s="174"/>
      <c r="C27" s="86">
        <f t="shared" si="0"/>
        <v>20</v>
      </c>
      <c r="D27" s="41">
        <v>18000</v>
      </c>
      <c r="E27" s="30">
        <v>43</v>
      </c>
      <c r="F27" s="30">
        <v>4</v>
      </c>
      <c r="G27" s="30">
        <v>20</v>
      </c>
      <c r="H27" s="31">
        <v>290</v>
      </c>
      <c r="I27" s="31">
        <v>5</v>
      </c>
      <c r="J27" s="30">
        <v>4</v>
      </c>
    </row>
    <row r="28" spans="2:10">
      <c r="C28"/>
      <c r="D28"/>
      <c r="E28"/>
      <c r="F28"/>
      <c r="G28"/>
      <c r="H28"/>
    </row>
    <row r="29" spans="2:10">
      <c r="C29"/>
      <c r="D29"/>
      <c r="E29"/>
      <c r="F29"/>
      <c r="G29"/>
      <c r="H29"/>
    </row>
    <row r="30" spans="2:10">
      <c r="C30"/>
      <c r="D30"/>
      <c r="E30"/>
      <c r="F30"/>
      <c r="G30"/>
      <c r="H30"/>
    </row>
    <row r="31" spans="2:10">
      <c r="C31"/>
      <c r="D31"/>
      <c r="E31"/>
      <c r="F31"/>
      <c r="G31"/>
      <c r="H31"/>
    </row>
    <row r="32" spans="2:10">
      <c r="C32"/>
      <c r="D32"/>
      <c r="E32"/>
      <c r="F32"/>
      <c r="G32"/>
      <c r="H32"/>
    </row>
    <row r="33" spans="3:8">
      <c r="C33"/>
      <c r="D33"/>
      <c r="E33"/>
      <c r="F33"/>
      <c r="G33"/>
      <c r="H33"/>
    </row>
    <row r="34" spans="3:8">
      <c r="C34"/>
      <c r="D34"/>
      <c r="E34"/>
      <c r="F34"/>
      <c r="G34"/>
      <c r="H34"/>
    </row>
    <row r="35" spans="3:8">
      <c r="C35"/>
      <c r="D35"/>
      <c r="E35"/>
      <c r="F35"/>
      <c r="G35"/>
      <c r="H35"/>
    </row>
    <row r="36" spans="3:8">
      <c r="C36"/>
      <c r="D36"/>
      <c r="E36"/>
      <c r="F36"/>
      <c r="G36"/>
      <c r="H36"/>
    </row>
    <row r="37" spans="3:8">
      <c r="C37"/>
      <c r="D37"/>
      <c r="E37"/>
      <c r="F37"/>
      <c r="G37"/>
      <c r="H37"/>
    </row>
  </sheetData>
  <mergeCells count="7">
    <mergeCell ref="B4:J4"/>
    <mergeCell ref="B8:B27"/>
    <mergeCell ref="L5:T5"/>
    <mergeCell ref="L6:M6"/>
    <mergeCell ref="N6:O6"/>
    <mergeCell ref="P6:Q6"/>
    <mergeCell ref="R6:T6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2"/>
  <sheetViews>
    <sheetView workbookViewId="0">
      <selection activeCell="F25" sqref="F25"/>
    </sheetView>
  </sheetViews>
  <sheetFormatPr defaultRowHeight="16.5"/>
  <sheetData>
    <row r="1" spans="1:13">
      <c r="A1" s="147" t="s">
        <v>334</v>
      </c>
      <c r="B1" s="148"/>
      <c r="C1" s="148"/>
      <c r="D1" s="148"/>
      <c r="E1" s="148"/>
      <c r="F1" s="148"/>
    </row>
    <row r="2" spans="1:13" ht="17.25" thickBot="1">
      <c r="A2" s="149"/>
      <c r="B2" s="150"/>
      <c r="C2" s="150"/>
      <c r="D2" s="150"/>
      <c r="E2" s="150"/>
      <c r="F2" s="150"/>
    </row>
    <row r="3" spans="1:13" ht="17.25" thickBot="1">
      <c r="A3" s="13"/>
      <c r="B3" s="13"/>
      <c r="C3" s="13"/>
      <c r="D3" s="13"/>
      <c r="E3" s="13"/>
      <c r="F3" s="13"/>
      <c r="G3" s="14"/>
      <c r="H3" s="14"/>
      <c r="I3" s="14"/>
    </row>
    <row r="4" spans="1:13" ht="17.25" thickBot="1">
      <c r="A4" s="151" t="s">
        <v>329</v>
      </c>
      <c r="B4" s="152"/>
      <c r="C4" s="152"/>
      <c r="D4" s="152"/>
      <c r="E4" s="152"/>
      <c r="F4" s="152"/>
      <c r="G4" s="153"/>
      <c r="H4" s="153"/>
      <c r="I4" s="154"/>
    </row>
    <row r="5" spans="1:13" ht="17.25" thickBot="1">
      <c r="A5" s="155" t="s">
        <v>308</v>
      </c>
      <c r="B5" s="156"/>
      <c r="C5" s="157" t="s">
        <v>322</v>
      </c>
      <c r="D5" s="158"/>
      <c r="E5" s="157" t="s">
        <v>323</v>
      </c>
      <c r="F5" s="159"/>
      <c r="G5" s="160" t="s">
        <v>68</v>
      </c>
      <c r="H5" s="161"/>
      <c r="I5" s="162"/>
    </row>
    <row r="6" spans="1:13" ht="17.25" thickBot="1">
      <c r="A6" s="6">
        <v>0</v>
      </c>
      <c r="B6" s="7">
        <v>0</v>
      </c>
      <c r="C6" s="1">
        <v>0</v>
      </c>
      <c r="D6" s="1">
        <v>0</v>
      </c>
      <c r="E6" s="1">
        <v>0</v>
      </c>
      <c r="F6" s="1">
        <v>0</v>
      </c>
      <c r="G6" s="59">
        <v>0</v>
      </c>
      <c r="H6" s="59">
        <v>0</v>
      </c>
      <c r="I6" s="59">
        <v>1</v>
      </c>
    </row>
    <row r="7" spans="1:13" ht="17.25" thickBot="1"/>
    <row r="8" spans="1:13" ht="17.25" thickBot="1">
      <c r="A8" s="102" t="s">
        <v>3</v>
      </c>
      <c r="B8" s="103"/>
      <c r="C8" s="104"/>
      <c r="D8" s="102" t="s">
        <v>4</v>
      </c>
      <c r="E8" s="78"/>
      <c r="F8" s="102" t="s">
        <v>5</v>
      </c>
      <c r="G8" s="103"/>
      <c r="H8" s="103"/>
      <c r="I8" s="103"/>
      <c r="J8" s="103"/>
      <c r="K8" s="103"/>
      <c r="L8" s="103"/>
      <c r="M8" s="104"/>
    </row>
    <row r="9" spans="1:13" ht="17.25" thickBot="1">
      <c r="A9" s="163" t="s">
        <v>329</v>
      </c>
      <c r="B9" s="164"/>
      <c r="C9" s="165"/>
      <c r="D9" s="105" t="s">
        <v>335</v>
      </c>
      <c r="E9" s="79" t="s">
        <v>70</v>
      </c>
      <c r="F9" s="169" t="s">
        <v>350</v>
      </c>
      <c r="G9" s="169"/>
      <c r="H9" s="169"/>
      <c r="I9" s="169"/>
      <c r="J9" s="169"/>
      <c r="K9" s="169"/>
      <c r="L9" s="169"/>
      <c r="M9" s="170"/>
    </row>
    <row r="10" spans="1:13" ht="17.25" thickBot="1">
      <c r="A10" s="163" t="s">
        <v>387</v>
      </c>
      <c r="B10" s="164"/>
      <c r="C10" s="165"/>
      <c r="D10" s="105" t="s">
        <v>388</v>
      </c>
      <c r="E10" s="79" t="s">
        <v>390</v>
      </c>
      <c r="F10" s="169" t="s">
        <v>391</v>
      </c>
      <c r="G10" s="169"/>
      <c r="H10" s="169"/>
      <c r="I10" s="169"/>
      <c r="J10" s="169"/>
      <c r="K10" s="169"/>
      <c r="L10" s="169"/>
      <c r="M10" s="170"/>
    </row>
    <row r="11" spans="1:13" ht="17.25" thickBot="1">
      <c r="A11" s="163" t="s">
        <v>349</v>
      </c>
      <c r="B11" s="164"/>
      <c r="C11" s="165"/>
      <c r="D11" s="105" t="s">
        <v>336</v>
      </c>
      <c r="E11" s="79" t="s">
        <v>70</v>
      </c>
      <c r="F11" s="169" t="s">
        <v>351</v>
      </c>
      <c r="G11" s="169"/>
      <c r="H11" s="169"/>
      <c r="I11" s="169"/>
      <c r="J11" s="169"/>
      <c r="K11" s="169"/>
      <c r="L11" s="169"/>
      <c r="M11" s="170"/>
    </row>
    <row r="12" spans="1:13" ht="17.25" thickBot="1">
      <c r="A12" s="163" t="s">
        <v>348</v>
      </c>
      <c r="B12" s="164"/>
      <c r="C12" s="165"/>
      <c r="D12" s="105" t="s">
        <v>338</v>
      </c>
      <c r="E12" s="79" t="s">
        <v>70</v>
      </c>
      <c r="F12" s="166" t="s">
        <v>352</v>
      </c>
      <c r="G12" s="167"/>
      <c r="H12" s="167"/>
      <c r="I12" s="167"/>
      <c r="J12" s="167"/>
      <c r="K12" s="167"/>
      <c r="L12" s="167"/>
      <c r="M12" s="168"/>
    </row>
    <row r="13" spans="1:13" ht="23.25" thickBot="1">
      <c r="A13" s="163" t="s">
        <v>347</v>
      </c>
      <c r="B13" s="164"/>
      <c r="C13" s="165"/>
      <c r="D13" s="105" t="s">
        <v>339</v>
      </c>
      <c r="E13" s="79" t="s">
        <v>70</v>
      </c>
      <c r="F13" s="166" t="s">
        <v>353</v>
      </c>
      <c r="G13" s="167"/>
      <c r="H13" s="167"/>
      <c r="I13" s="167"/>
      <c r="J13" s="167"/>
      <c r="K13" s="167"/>
      <c r="L13" s="167"/>
      <c r="M13" s="168"/>
    </row>
    <row r="14" spans="1:13" ht="17.25" thickBot="1">
      <c r="A14" s="163" t="s">
        <v>346</v>
      </c>
      <c r="B14" s="164"/>
      <c r="C14" s="165"/>
      <c r="D14" s="105" t="s">
        <v>340</v>
      </c>
      <c r="E14" s="79" t="s">
        <v>70</v>
      </c>
      <c r="F14" s="166" t="s">
        <v>354</v>
      </c>
      <c r="G14" s="167"/>
      <c r="H14" s="167"/>
      <c r="I14" s="167"/>
      <c r="J14" s="167"/>
      <c r="K14" s="167"/>
      <c r="L14" s="167"/>
      <c r="M14" s="168"/>
    </row>
    <row r="15" spans="1:13" ht="17.25" thickBot="1">
      <c r="A15" s="163" t="s">
        <v>345</v>
      </c>
      <c r="B15" s="164"/>
      <c r="C15" s="165"/>
      <c r="D15" s="105" t="s">
        <v>341</v>
      </c>
      <c r="E15" s="79" t="s">
        <v>70</v>
      </c>
      <c r="F15" s="166" t="s">
        <v>355</v>
      </c>
      <c r="G15" s="167"/>
      <c r="H15" s="167"/>
      <c r="I15" s="167"/>
      <c r="J15" s="167"/>
      <c r="K15" s="167"/>
      <c r="L15" s="167"/>
      <c r="M15" s="168"/>
    </row>
    <row r="16" spans="1:13" ht="17.25" thickBot="1">
      <c r="A16" s="163" t="s">
        <v>343</v>
      </c>
      <c r="B16" s="164"/>
      <c r="C16" s="165"/>
      <c r="D16" s="105" t="s">
        <v>337</v>
      </c>
      <c r="E16" s="79" t="s">
        <v>70</v>
      </c>
      <c r="F16" s="166" t="s">
        <v>356</v>
      </c>
      <c r="G16" s="167"/>
      <c r="H16" s="167"/>
      <c r="I16" s="167"/>
      <c r="J16" s="167"/>
      <c r="K16" s="167"/>
      <c r="L16" s="167"/>
      <c r="M16" s="168"/>
    </row>
    <row r="17" spans="1:13" ht="23.25" thickBot="1">
      <c r="A17" s="163" t="s">
        <v>344</v>
      </c>
      <c r="B17" s="164"/>
      <c r="C17" s="165"/>
      <c r="D17" s="105" t="s">
        <v>342</v>
      </c>
      <c r="E17" s="79" t="s">
        <v>70</v>
      </c>
      <c r="F17" s="166" t="s">
        <v>357</v>
      </c>
      <c r="G17" s="167"/>
      <c r="H17" s="167"/>
      <c r="I17" s="167"/>
      <c r="J17" s="167"/>
      <c r="K17" s="167"/>
      <c r="L17" s="167"/>
      <c r="M17" s="168"/>
    </row>
    <row r="18" spans="1:13" ht="17.25" thickBot="1">
      <c r="A18" s="163" t="s">
        <v>302</v>
      </c>
      <c r="B18" s="164"/>
      <c r="C18" s="165"/>
      <c r="D18" s="105" t="s">
        <v>250</v>
      </c>
      <c r="E18" s="79" t="s">
        <v>70</v>
      </c>
      <c r="F18" s="166" t="s">
        <v>358</v>
      </c>
      <c r="G18" s="167"/>
      <c r="H18" s="167"/>
      <c r="I18" s="167"/>
      <c r="J18" s="167"/>
      <c r="K18" s="167"/>
      <c r="L18" s="167"/>
      <c r="M18" s="168"/>
    </row>
    <row r="19" spans="1:13" ht="17.25" thickBot="1">
      <c r="A19" s="163" t="s">
        <v>359</v>
      </c>
      <c r="B19" s="164"/>
      <c r="C19" s="165"/>
      <c r="D19" s="105" t="s">
        <v>360</v>
      </c>
      <c r="E19" s="79" t="s">
        <v>70</v>
      </c>
      <c r="F19" s="166" t="s">
        <v>361</v>
      </c>
      <c r="G19" s="167"/>
      <c r="H19" s="167"/>
      <c r="I19" s="167"/>
      <c r="J19" s="167"/>
      <c r="K19" s="167"/>
      <c r="L19" s="167"/>
      <c r="M19" s="168"/>
    </row>
    <row r="20" spans="1:13" ht="17.25" thickBot="1">
      <c r="A20" s="163" t="s">
        <v>303</v>
      </c>
      <c r="B20" s="164"/>
      <c r="C20" s="165"/>
      <c r="D20" s="105" t="s">
        <v>398</v>
      </c>
      <c r="E20" s="79" t="s">
        <v>70</v>
      </c>
      <c r="F20" s="166" t="s">
        <v>401</v>
      </c>
      <c r="G20" s="167"/>
      <c r="H20" s="167"/>
      <c r="I20" s="167"/>
      <c r="J20" s="167"/>
      <c r="K20" s="167"/>
      <c r="L20" s="167"/>
      <c r="M20" s="168"/>
    </row>
    <row r="21" spans="1:13" ht="17.25" thickBot="1">
      <c r="A21" s="163" t="s">
        <v>452</v>
      </c>
      <c r="B21" s="164"/>
      <c r="C21" s="165"/>
      <c r="D21" s="129" t="s">
        <v>450</v>
      </c>
      <c r="E21" s="79" t="s">
        <v>70</v>
      </c>
      <c r="F21" s="166" t="s">
        <v>453</v>
      </c>
      <c r="G21" s="167"/>
      <c r="H21" s="167"/>
      <c r="I21" s="167"/>
      <c r="J21" s="167"/>
      <c r="K21" s="167"/>
      <c r="L21" s="167"/>
      <c r="M21" s="168"/>
    </row>
    <row r="22" spans="1:13" ht="17.25" thickBot="1">
      <c r="A22" s="163" t="s">
        <v>522</v>
      </c>
      <c r="B22" s="164"/>
      <c r="C22" s="165"/>
      <c r="D22" s="129" t="s">
        <v>523</v>
      </c>
      <c r="E22" s="79" t="s">
        <v>70</v>
      </c>
      <c r="F22" s="166" t="s">
        <v>524</v>
      </c>
      <c r="G22" s="167"/>
      <c r="H22" s="167"/>
      <c r="I22" s="167"/>
      <c r="J22" s="167"/>
      <c r="K22" s="167"/>
      <c r="L22" s="167"/>
      <c r="M22" s="168"/>
    </row>
  </sheetData>
  <mergeCells count="34">
    <mergeCell ref="A18:C18"/>
    <mergeCell ref="F18:M18"/>
    <mergeCell ref="A13:C13"/>
    <mergeCell ref="F13:M13"/>
    <mergeCell ref="A10:C10"/>
    <mergeCell ref="F10:M10"/>
    <mergeCell ref="A11:C11"/>
    <mergeCell ref="F11:M11"/>
    <mergeCell ref="A12:C12"/>
    <mergeCell ref="F12:M12"/>
    <mergeCell ref="A15:C15"/>
    <mergeCell ref="F15:M15"/>
    <mergeCell ref="A17:C17"/>
    <mergeCell ref="F17:M17"/>
    <mergeCell ref="A14:C14"/>
    <mergeCell ref="F14:M14"/>
    <mergeCell ref="A16:C16"/>
    <mergeCell ref="F16:M16"/>
    <mergeCell ref="A21:C21"/>
    <mergeCell ref="F21:M21"/>
    <mergeCell ref="A22:C22"/>
    <mergeCell ref="F22:M22"/>
    <mergeCell ref="A1:F2"/>
    <mergeCell ref="A4:I4"/>
    <mergeCell ref="A5:B5"/>
    <mergeCell ref="C5:D5"/>
    <mergeCell ref="E5:F5"/>
    <mergeCell ref="G5:I5"/>
    <mergeCell ref="A19:C19"/>
    <mergeCell ref="F19:M19"/>
    <mergeCell ref="A20:C20"/>
    <mergeCell ref="F20:M20"/>
    <mergeCell ref="A9:C9"/>
    <mergeCell ref="F9:M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4:X17"/>
  <sheetViews>
    <sheetView workbookViewId="0">
      <selection activeCell="G19" sqref="G19"/>
    </sheetView>
  </sheetViews>
  <sheetFormatPr defaultRowHeight="16.5"/>
  <sheetData>
    <row r="4" spans="2:24" ht="17.25" thickBot="1">
      <c r="C4" t="s">
        <v>469</v>
      </c>
    </row>
    <row r="5" spans="2:24" ht="23.25" thickBot="1">
      <c r="B5" s="25" t="s">
        <v>362</v>
      </c>
      <c r="C5" s="25" t="s">
        <v>385</v>
      </c>
      <c r="D5" s="25" t="s">
        <v>363</v>
      </c>
      <c r="E5" s="25" t="s">
        <v>364</v>
      </c>
      <c r="F5" s="25" t="s">
        <v>365</v>
      </c>
      <c r="G5" s="25" t="s">
        <v>366</v>
      </c>
      <c r="H5" s="25" t="s">
        <v>367</v>
      </c>
      <c r="I5" s="25" t="s">
        <v>368</v>
      </c>
      <c r="J5" s="25" t="s">
        <v>369</v>
      </c>
      <c r="K5" s="25" t="s">
        <v>370</v>
      </c>
      <c r="L5" s="25" t="s">
        <v>371</v>
      </c>
      <c r="M5" s="25" t="s">
        <v>398</v>
      </c>
      <c r="N5" s="25" t="s">
        <v>450</v>
      </c>
      <c r="O5" s="25" t="s">
        <v>537</v>
      </c>
      <c r="P5" s="151" t="s">
        <v>329</v>
      </c>
      <c r="Q5" s="152"/>
      <c r="R5" s="152"/>
      <c r="S5" s="152"/>
      <c r="T5" s="152"/>
      <c r="U5" s="152"/>
      <c r="V5" s="153"/>
      <c r="W5" s="153"/>
      <c r="X5" s="154"/>
    </row>
    <row r="6" spans="2:24" ht="23.25" thickBot="1">
      <c r="B6" s="25" t="s">
        <v>372</v>
      </c>
      <c r="C6" s="25" t="s">
        <v>392</v>
      </c>
      <c r="D6" s="25" t="s">
        <v>381</v>
      </c>
      <c r="E6" s="25" t="s">
        <v>383</v>
      </c>
      <c r="F6" s="25" t="s">
        <v>373</v>
      </c>
      <c r="G6" s="25" t="s">
        <v>374</v>
      </c>
      <c r="H6" s="25" t="s">
        <v>305</v>
      </c>
      <c r="I6" s="25" t="s">
        <v>375</v>
      </c>
      <c r="J6" s="25" t="s">
        <v>376</v>
      </c>
      <c r="K6" s="25" t="s">
        <v>377</v>
      </c>
      <c r="L6" s="25" t="s">
        <v>378</v>
      </c>
      <c r="M6" s="25" t="s">
        <v>379</v>
      </c>
      <c r="N6" s="25" t="s">
        <v>454</v>
      </c>
      <c r="O6" s="25" t="s">
        <v>451</v>
      </c>
      <c r="P6" s="155" t="s">
        <v>382</v>
      </c>
      <c r="Q6" s="156"/>
      <c r="R6" s="157" t="s">
        <v>348</v>
      </c>
      <c r="S6" s="158"/>
      <c r="T6" s="157" t="s">
        <v>384</v>
      </c>
      <c r="U6" s="159"/>
      <c r="V6" s="160" t="s">
        <v>68</v>
      </c>
      <c r="W6" s="161"/>
      <c r="X6" s="162"/>
    </row>
    <row r="7" spans="2:24" ht="17.25" thickBot="1">
      <c r="B7" s="26" t="s">
        <v>70</v>
      </c>
      <c r="C7" s="26" t="s">
        <v>71</v>
      </c>
      <c r="D7" s="26" t="s">
        <v>70</v>
      </c>
      <c r="E7" s="26" t="s">
        <v>70</v>
      </c>
      <c r="F7" s="26" t="s">
        <v>70</v>
      </c>
      <c r="G7" s="26" t="s">
        <v>70</v>
      </c>
      <c r="H7" s="26" t="s">
        <v>70</v>
      </c>
      <c r="I7" s="26" t="s">
        <v>70</v>
      </c>
      <c r="J7" s="26" t="s">
        <v>70</v>
      </c>
      <c r="K7" s="26" t="s">
        <v>70</v>
      </c>
      <c r="L7" s="26" t="s">
        <v>70</v>
      </c>
      <c r="M7" s="26" t="s">
        <v>70</v>
      </c>
      <c r="N7" s="26" t="s">
        <v>70</v>
      </c>
      <c r="O7" s="26" t="s">
        <v>70</v>
      </c>
      <c r="P7" s="6">
        <v>0</v>
      </c>
      <c r="Q7" s="7">
        <v>0</v>
      </c>
      <c r="R7" s="1">
        <v>0</v>
      </c>
      <c r="S7" s="1">
        <v>0</v>
      </c>
      <c r="T7" s="1">
        <v>0</v>
      </c>
      <c r="U7" s="1">
        <v>0</v>
      </c>
      <c r="V7" s="59">
        <v>0</v>
      </c>
      <c r="W7" s="59">
        <v>0</v>
      </c>
      <c r="X7" s="59">
        <v>1</v>
      </c>
    </row>
    <row r="8" spans="2:24" ht="17.25" thickBot="1">
      <c r="B8" s="178">
        <f>D8*10000000+E8*100000+I8*1000+ROW()-7</f>
        <v>10530001</v>
      </c>
      <c r="C8" s="178" t="s">
        <v>393</v>
      </c>
      <c r="D8" s="28">
        <v>1</v>
      </c>
      <c r="E8" s="29">
        <v>5</v>
      </c>
      <c r="F8" s="27">
        <v>1</v>
      </c>
      <c r="G8" s="27">
        <v>1</v>
      </c>
      <c r="H8" s="27">
        <v>1</v>
      </c>
      <c r="I8" s="27">
        <v>30</v>
      </c>
      <c r="J8" s="27">
        <v>7</v>
      </c>
      <c r="K8" s="27">
        <v>0</v>
      </c>
      <c r="L8" s="27">
        <v>0</v>
      </c>
      <c r="M8" s="27">
        <v>50</v>
      </c>
      <c r="N8" s="27">
        <v>0</v>
      </c>
      <c r="O8" s="175"/>
    </row>
    <row r="9" spans="2:24" ht="17.25" thickBot="1">
      <c r="B9" s="177"/>
      <c r="C9" s="177"/>
      <c r="D9" s="28">
        <v>2</v>
      </c>
      <c r="E9" s="29">
        <v>5</v>
      </c>
      <c r="F9" s="27">
        <v>1</v>
      </c>
      <c r="G9" s="27">
        <v>1</v>
      </c>
      <c r="H9" s="27">
        <v>1</v>
      </c>
      <c r="I9" s="27">
        <v>40</v>
      </c>
      <c r="J9" s="27">
        <v>5</v>
      </c>
      <c r="K9" s="27">
        <v>0</v>
      </c>
      <c r="L9" s="27">
        <v>0</v>
      </c>
      <c r="M9" s="27">
        <v>50</v>
      </c>
      <c r="N9" s="27">
        <v>0</v>
      </c>
      <c r="O9" s="176"/>
    </row>
    <row r="10" spans="2:24" ht="17.25" thickBot="1">
      <c r="B10" s="178">
        <f>D10*10000000+E10*100000+I10*1000+ROW()-7</f>
        <v>11030003</v>
      </c>
      <c r="C10" s="178" t="s">
        <v>470</v>
      </c>
      <c r="D10" s="28">
        <v>1</v>
      </c>
      <c r="E10" s="29">
        <v>10</v>
      </c>
      <c r="F10" s="27">
        <v>1</v>
      </c>
      <c r="G10" s="27">
        <v>2</v>
      </c>
      <c r="H10" s="27">
        <v>0</v>
      </c>
      <c r="I10" s="27">
        <v>30</v>
      </c>
      <c r="J10" s="27">
        <v>7</v>
      </c>
      <c r="K10" s="27">
        <v>0</v>
      </c>
      <c r="L10" s="27">
        <v>2</v>
      </c>
      <c r="M10" s="27">
        <v>50</v>
      </c>
      <c r="N10" s="27">
        <v>0</v>
      </c>
      <c r="O10" s="175">
        <f>DROP!B8</f>
        <v>10000001</v>
      </c>
    </row>
    <row r="11" spans="2:24" ht="17.25" thickBot="1">
      <c r="B11" s="177"/>
      <c r="C11" s="177"/>
      <c r="D11" s="28">
        <v>2</v>
      </c>
      <c r="E11" s="29">
        <v>10</v>
      </c>
      <c r="F11" s="27">
        <v>2</v>
      </c>
      <c r="G11" s="27">
        <v>3</v>
      </c>
      <c r="H11" s="27">
        <v>0</v>
      </c>
      <c r="I11" s="27">
        <v>40</v>
      </c>
      <c r="J11" s="27">
        <v>5</v>
      </c>
      <c r="K11" s="27">
        <v>2</v>
      </c>
      <c r="L11" s="27">
        <v>3</v>
      </c>
      <c r="M11" s="27">
        <v>50</v>
      </c>
      <c r="N11" s="27">
        <v>50</v>
      </c>
      <c r="O11" s="176"/>
    </row>
    <row r="12" spans="2:24" ht="17.25" thickBot="1">
      <c r="B12" s="179">
        <f>D12*10000000+E12*100000+I12*1000+ROW()-7</f>
        <v>11030005</v>
      </c>
      <c r="C12" s="182" t="s">
        <v>471</v>
      </c>
      <c r="D12" s="28">
        <v>1</v>
      </c>
      <c r="E12" s="29">
        <v>10</v>
      </c>
      <c r="F12" s="27">
        <v>1</v>
      </c>
      <c r="G12" s="27">
        <v>2</v>
      </c>
      <c r="H12" s="27">
        <v>0</v>
      </c>
      <c r="I12" s="27">
        <v>30</v>
      </c>
      <c r="J12" s="27">
        <v>7</v>
      </c>
      <c r="K12" s="27">
        <v>0</v>
      </c>
      <c r="L12" s="27">
        <v>2</v>
      </c>
      <c r="M12" s="27">
        <v>60</v>
      </c>
      <c r="N12" s="27">
        <v>0</v>
      </c>
      <c r="O12" s="175">
        <f>DROP!B9</f>
        <v>30000002</v>
      </c>
    </row>
    <row r="13" spans="2:24" ht="17.25" thickBot="1">
      <c r="B13" s="180"/>
      <c r="C13" s="183"/>
      <c r="D13" s="28">
        <v>2</v>
      </c>
      <c r="E13" s="29">
        <v>10</v>
      </c>
      <c r="F13" s="27">
        <v>2</v>
      </c>
      <c r="G13" s="27">
        <v>3</v>
      </c>
      <c r="H13" s="27">
        <v>0</v>
      </c>
      <c r="I13" s="27">
        <v>40</v>
      </c>
      <c r="J13" s="27">
        <v>5</v>
      </c>
      <c r="K13" s="27">
        <v>2</v>
      </c>
      <c r="L13" s="27">
        <v>3</v>
      </c>
      <c r="M13" s="27">
        <v>60</v>
      </c>
      <c r="N13" s="27">
        <v>0</v>
      </c>
      <c r="O13" s="177"/>
    </row>
    <row r="14" spans="2:24" ht="17.25" thickBot="1">
      <c r="B14" s="181"/>
      <c r="C14" s="184"/>
      <c r="D14" s="28">
        <v>3</v>
      </c>
      <c r="E14" s="29">
        <v>20</v>
      </c>
      <c r="F14" s="27">
        <v>2</v>
      </c>
      <c r="G14" s="27">
        <v>3</v>
      </c>
      <c r="H14" s="27">
        <v>0</v>
      </c>
      <c r="I14" s="27">
        <v>40</v>
      </c>
      <c r="J14" s="27">
        <v>5</v>
      </c>
      <c r="K14" s="27">
        <v>2</v>
      </c>
      <c r="L14" s="27">
        <v>3</v>
      </c>
      <c r="M14" s="27">
        <v>60</v>
      </c>
      <c r="N14" s="27">
        <v>100</v>
      </c>
      <c r="O14" s="176"/>
    </row>
    <row r="15" spans="2:24" ht="17.25" thickBot="1">
      <c r="B15" s="179">
        <f>D15*10000000+E15*100000+I15*1000+ROW()-7</f>
        <v>12050008</v>
      </c>
      <c r="C15" s="179" t="s">
        <v>472</v>
      </c>
      <c r="D15" s="28">
        <v>1</v>
      </c>
      <c r="E15" s="29">
        <v>20</v>
      </c>
      <c r="F15" s="27">
        <v>1</v>
      </c>
      <c r="G15" s="27">
        <v>2</v>
      </c>
      <c r="H15" s="27">
        <v>0</v>
      </c>
      <c r="I15" s="27">
        <v>50</v>
      </c>
      <c r="J15" s="27">
        <v>5</v>
      </c>
      <c r="K15" s="27">
        <v>3</v>
      </c>
      <c r="L15" s="27">
        <v>2</v>
      </c>
      <c r="M15" s="27">
        <v>70</v>
      </c>
      <c r="N15" s="27">
        <v>0</v>
      </c>
      <c r="O15" s="175">
        <f>DROP!B10</f>
        <v>70000003</v>
      </c>
    </row>
    <row r="16" spans="2:24" ht="17.25" thickBot="1">
      <c r="B16" s="180"/>
      <c r="C16" s="180"/>
      <c r="D16" s="28">
        <v>2</v>
      </c>
      <c r="E16" s="29">
        <v>20</v>
      </c>
      <c r="F16" s="27">
        <v>2</v>
      </c>
      <c r="G16" s="27">
        <v>3</v>
      </c>
      <c r="H16" s="27">
        <v>0</v>
      </c>
      <c r="I16" s="27">
        <v>60</v>
      </c>
      <c r="J16" s="27">
        <v>4</v>
      </c>
      <c r="K16" s="27">
        <v>2</v>
      </c>
      <c r="L16" s="27">
        <v>3</v>
      </c>
      <c r="M16" s="27">
        <v>70</v>
      </c>
      <c r="N16" s="27">
        <v>0</v>
      </c>
      <c r="O16" s="177"/>
    </row>
    <row r="17" spans="2:15" ht="17.25" thickBot="1">
      <c r="B17" s="180"/>
      <c r="C17" s="180"/>
      <c r="D17" s="28">
        <v>3</v>
      </c>
      <c r="E17" s="29">
        <v>30</v>
      </c>
      <c r="F17" s="27">
        <v>2</v>
      </c>
      <c r="G17" s="27">
        <v>3</v>
      </c>
      <c r="H17" s="27">
        <v>0</v>
      </c>
      <c r="I17" s="27">
        <v>60</v>
      </c>
      <c r="J17" s="27">
        <v>3</v>
      </c>
      <c r="K17" s="27">
        <v>2</v>
      </c>
      <c r="L17" s="27">
        <v>4</v>
      </c>
      <c r="M17" s="27">
        <v>70</v>
      </c>
      <c r="N17" s="27">
        <v>200</v>
      </c>
      <c r="O17" s="176"/>
    </row>
  </sheetData>
  <mergeCells count="17">
    <mergeCell ref="B15:B17"/>
    <mergeCell ref="C15:C17"/>
    <mergeCell ref="P5:X5"/>
    <mergeCell ref="P6:Q6"/>
    <mergeCell ref="R6:S6"/>
    <mergeCell ref="T6:U6"/>
    <mergeCell ref="V6:X6"/>
    <mergeCell ref="B8:B9"/>
    <mergeCell ref="B10:B11"/>
    <mergeCell ref="C10:C11"/>
    <mergeCell ref="B12:B14"/>
    <mergeCell ref="C12:C14"/>
    <mergeCell ref="O8:O9"/>
    <mergeCell ref="O10:O11"/>
    <mergeCell ref="O12:O14"/>
    <mergeCell ref="O15:O17"/>
    <mergeCell ref="C8:C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O21" sqref="O21"/>
    </sheetView>
  </sheetViews>
  <sheetFormatPr defaultColWidth="13.75" defaultRowHeight="16.5"/>
  <cols>
    <col min="1" max="3" width="5.5" customWidth="1"/>
    <col min="4" max="4" width="13.625" customWidth="1"/>
    <col min="5" max="5" width="7.125" customWidth="1"/>
    <col min="6" max="9" width="5.5" customWidth="1"/>
  </cols>
  <sheetData>
    <row r="1" spans="1:13">
      <c r="A1" s="147" t="s">
        <v>476</v>
      </c>
      <c r="B1" s="148"/>
      <c r="C1" s="148"/>
      <c r="D1" s="148"/>
      <c r="E1" s="148"/>
      <c r="F1" s="148"/>
    </row>
    <row r="2" spans="1:13" ht="17.25" thickBot="1">
      <c r="A2" s="149"/>
      <c r="B2" s="150"/>
      <c r="C2" s="150"/>
      <c r="D2" s="150"/>
      <c r="E2" s="150"/>
      <c r="F2" s="150"/>
    </row>
    <row r="3" spans="1:13" ht="17.25" thickBot="1">
      <c r="G3" s="14"/>
      <c r="H3" s="14"/>
      <c r="I3" s="14"/>
      <c r="J3" s="14"/>
      <c r="K3" s="14"/>
      <c r="L3" s="14"/>
      <c r="M3" s="14"/>
    </row>
    <row r="4" spans="1:13" ht="17.25" thickBot="1">
      <c r="A4" s="151" t="s">
        <v>529</v>
      </c>
      <c r="B4" s="152"/>
      <c r="C4" s="152"/>
      <c r="D4" s="152"/>
      <c r="E4" s="152"/>
      <c r="F4" s="152"/>
      <c r="G4" s="153"/>
      <c r="H4" s="153"/>
      <c r="I4" s="154"/>
      <c r="J4" s="14"/>
      <c r="K4" s="14"/>
      <c r="L4" s="14"/>
      <c r="M4" s="14"/>
    </row>
    <row r="5" spans="1:13" ht="17.25" thickBot="1">
      <c r="A5" s="155" t="s">
        <v>525</v>
      </c>
      <c r="B5" s="156"/>
      <c r="C5" s="157" t="s">
        <v>526</v>
      </c>
      <c r="D5" s="158"/>
      <c r="E5" s="157" t="s">
        <v>527</v>
      </c>
      <c r="F5" s="159"/>
      <c r="G5" s="160" t="s">
        <v>68</v>
      </c>
      <c r="H5" s="161"/>
      <c r="I5" s="162"/>
      <c r="J5" s="138"/>
      <c r="K5" s="14"/>
      <c r="L5" s="138"/>
      <c r="M5" s="67"/>
    </row>
    <row r="6" spans="1:13" ht="17.25" thickBot="1">
      <c r="A6" s="6">
        <v>0</v>
      </c>
      <c r="B6" s="7">
        <v>0</v>
      </c>
      <c r="C6" s="1">
        <v>0</v>
      </c>
      <c r="D6" s="1">
        <v>0</v>
      </c>
      <c r="E6" s="1">
        <v>0</v>
      </c>
      <c r="F6" s="1">
        <v>0</v>
      </c>
      <c r="G6" s="59">
        <v>0</v>
      </c>
      <c r="H6" s="59">
        <v>0</v>
      </c>
      <c r="I6" s="59">
        <v>1</v>
      </c>
      <c r="J6" s="138"/>
    </row>
    <row r="8" spans="1:13" ht="17.25" thickBot="1"/>
    <row r="9" spans="1:13" ht="23.25" thickBot="1">
      <c r="A9" s="135" t="s">
        <v>3</v>
      </c>
      <c r="B9" s="136"/>
      <c r="C9" s="137"/>
      <c r="D9" s="135" t="s">
        <v>4</v>
      </c>
      <c r="E9" s="78"/>
      <c r="F9" s="135" t="s">
        <v>5</v>
      </c>
      <c r="G9" s="136"/>
      <c r="H9" s="136"/>
      <c r="I9" s="136"/>
      <c r="J9" s="136"/>
      <c r="K9" s="136"/>
      <c r="L9" s="136"/>
      <c r="M9" s="137"/>
    </row>
    <row r="10" spans="1:13" ht="17.25" thickBot="1">
      <c r="A10" s="163" t="s">
        <v>528</v>
      </c>
      <c r="B10" s="164"/>
      <c r="C10" s="165"/>
      <c r="D10" s="129" t="s">
        <v>7</v>
      </c>
      <c r="E10" s="79" t="s">
        <v>70</v>
      </c>
      <c r="F10" s="169" t="s">
        <v>474</v>
      </c>
      <c r="G10" s="169"/>
      <c r="H10" s="169"/>
      <c r="I10" s="169"/>
      <c r="J10" s="169"/>
      <c r="K10" s="169"/>
      <c r="L10" s="169"/>
      <c r="M10" s="170"/>
    </row>
    <row r="11" spans="1:13" ht="17.25" thickBot="1">
      <c r="A11" s="163" t="s">
        <v>489</v>
      </c>
      <c r="B11" s="164"/>
      <c r="C11" s="165"/>
      <c r="D11" s="129" t="s">
        <v>477</v>
      </c>
      <c r="E11" s="79" t="s">
        <v>70</v>
      </c>
      <c r="F11" s="167" t="s">
        <v>492</v>
      </c>
      <c r="G11" s="167"/>
      <c r="H11" s="167"/>
      <c r="I11" s="167"/>
      <c r="J11" s="167"/>
      <c r="K11" s="167"/>
      <c r="L11" s="167"/>
      <c r="M11" s="168"/>
    </row>
    <row r="12" spans="1:13" ht="17.25" thickBot="1">
      <c r="A12" s="163" t="s">
        <v>490</v>
      </c>
      <c r="B12" s="164"/>
      <c r="C12" s="165"/>
      <c r="D12" s="129" t="s">
        <v>478</v>
      </c>
      <c r="E12" s="79" t="s">
        <v>70</v>
      </c>
      <c r="F12" s="167" t="s">
        <v>493</v>
      </c>
      <c r="G12" s="167"/>
      <c r="H12" s="167"/>
      <c r="I12" s="167"/>
      <c r="J12" s="167"/>
      <c r="K12" s="167"/>
      <c r="L12" s="167"/>
      <c r="M12" s="168"/>
    </row>
    <row r="13" spans="1:13" ht="17.25" thickBot="1">
      <c r="A13" s="163" t="s">
        <v>491</v>
      </c>
      <c r="B13" s="164"/>
      <c r="C13" s="165"/>
      <c r="D13" s="129" t="s">
        <v>479</v>
      </c>
      <c r="E13" s="79" t="s">
        <v>70</v>
      </c>
      <c r="F13" s="167" t="s">
        <v>494</v>
      </c>
      <c r="G13" s="167"/>
      <c r="H13" s="167"/>
      <c r="I13" s="167"/>
      <c r="J13" s="167"/>
      <c r="K13" s="167"/>
      <c r="L13" s="167"/>
      <c r="M13" s="168"/>
    </row>
    <row r="14" spans="1:13" ht="17.25" thickBot="1">
      <c r="A14" s="163" t="s">
        <v>495</v>
      </c>
      <c r="B14" s="164"/>
      <c r="C14" s="165"/>
      <c r="D14" s="129" t="s">
        <v>480</v>
      </c>
      <c r="E14" s="79" t="s">
        <v>70</v>
      </c>
      <c r="F14" s="167" t="s">
        <v>496</v>
      </c>
      <c r="G14" s="167"/>
      <c r="H14" s="167"/>
      <c r="I14" s="167"/>
      <c r="J14" s="167"/>
      <c r="K14" s="167"/>
      <c r="L14" s="167"/>
      <c r="M14" s="168"/>
    </row>
    <row r="15" spans="1:13" ht="17.25" thickBot="1">
      <c r="A15" s="163" t="s">
        <v>526</v>
      </c>
      <c r="B15" s="164"/>
      <c r="C15" s="165"/>
      <c r="D15" s="129" t="s">
        <v>481</v>
      </c>
      <c r="E15" s="79" t="s">
        <v>70</v>
      </c>
      <c r="F15" s="167" t="s">
        <v>498</v>
      </c>
      <c r="G15" s="167"/>
      <c r="H15" s="167"/>
      <c r="I15" s="167"/>
      <c r="J15" s="167"/>
      <c r="K15" s="167"/>
      <c r="L15" s="167"/>
      <c r="M15" s="168"/>
    </row>
    <row r="16" spans="1:13" ht="17.25" thickBot="1">
      <c r="A16" s="163" t="s">
        <v>499</v>
      </c>
      <c r="B16" s="164"/>
      <c r="C16" s="165"/>
      <c r="D16" s="129" t="s">
        <v>482</v>
      </c>
      <c r="E16" s="79" t="s">
        <v>70</v>
      </c>
      <c r="F16" s="167" t="s">
        <v>500</v>
      </c>
      <c r="G16" s="167"/>
      <c r="H16" s="167"/>
      <c r="I16" s="167"/>
      <c r="J16" s="167"/>
      <c r="K16" s="167"/>
      <c r="L16" s="167"/>
      <c r="M16" s="168"/>
    </row>
    <row r="17" spans="1:13" ht="17.25" thickBot="1">
      <c r="A17" s="163" t="s">
        <v>501</v>
      </c>
      <c r="B17" s="164"/>
      <c r="C17" s="165"/>
      <c r="D17" s="129" t="s">
        <v>483</v>
      </c>
      <c r="E17" s="79" t="s">
        <v>70</v>
      </c>
      <c r="F17" s="167" t="s">
        <v>502</v>
      </c>
      <c r="G17" s="167"/>
      <c r="H17" s="167"/>
      <c r="I17" s="167"/>
      <c r="J17" s="167"/>
      <c r="K17" s="167"/>
      <c r="L17" s="167"/>
      <c r="M17" s="168"/>
    </row>
    <row r="18" spans="1:13" ht="17.25" thickBot="1">
      <c r="A18" s="163" t="s">
        <v>527</v>
      </c>
      <c r="B18" s="164"/>
      <c r="C18" s="165"/>
      <c r="D18" s="129" t="s">
        <v>484</v>
      </c>
      <c r="E18" s="79" t="s">
        <v>70</v>
      </c>
      <c r="F18" s="167" t="s">
        <v>504</v>
      </c>
      <c r="G18" s="167"/>
      <c r="H18" s="167"/>
      <c r="I18" s="167"/>
      <c r="J18" s="167"/>
      <c r="K18" s="167"/>
      <c r="L18" s="167"/>
      <c r="M18" s="168"/>
    </row>
    <row r="19" spans="1:13" ht="17.25" thickBot="1">
      <c r="A19" s="163" t="s">
        <v>505</v>
      </c>
      <c r="B19" s="164"/>
      <c r="C19" s="165"/>
      <c r="D19" s="129" t="s">
        <v>485</v>
      </c>
      <c r="E19" s="79" t="s">
        <v>70</v>
      </c>
      <c r="F19" s="167" t="s">
        <v>506</v>
      </c>
      <c r="G19" s="167"/>
      <c r="H19" s="167"/>
      <c r="I19" s="167"/>
      <c r="J19" s="167"/>
      <c r="K19" s="167"/>
      <c r="L19" s="167"/>
      <c r="M19" s="168"/>
    </row>
    <row r="20" spans="1:13" ht="17.25" thickBot="1">
      <c r="A20" s="163" t="s">
        <v>507</v>
      </c>
      <c r="B20" s="164"/>
      <c r="C20" s="165"/>
      <c r="D20" s="129" t="s">
        <v>486</v>
      </c>
      <c r="E20" s="79" t="s">
        <v>70</v>
      </c>
      <c r="F20" s="167" t="s">
        <v>508</v>
      </c>
      <c r="G20" s="167"/>
      <c r="H20" s="167"/>
      <c r="I20" s="167"/>
      <c r="J20" s="167"/>
      <c r="K20" s="167"/>
      <c r="L20" s="167"/>
      <c r="M20" s="168"/>
    </row>
    <row r="21" spans="1:13" ht="17.25" thickBot="1">
      <c r="A21" s="163" t="s">
        <v>509</v>
      </c>
      <c r="B21" s="164"/>
      <c r="C21" s="165"/>
      <c r="D21" s="129" t="s">
        <v>487</v>
      </c>
      <c r="E21" s="79" t="s">
        <v>70</v>
      </c>
      <c r="F21" s="167" t="s">
        <v>510</v>
      </c>
      <c r="G21" s="167"/>
      <c r="H21" s="167"/>
      <c r="I21" s="167"/>
      <c r="J21" s="167"/>
      <c r="K21" s="167"/>
      <c r="L21" s="167"/>
      <c r="M21" s="168"/>
    </row>
    <row r="22" spans="1:13" ht="17.25" thickBot="1">
      <c r="A22" s="163" t="s">
        <v>511</v>
      </c>
      <c r="B22" s="164"/>
      <c r="C22" s="165"/>
      <c r="D22" s="129" t="s">
        <v>488</v>
      </c>
      <c r="E22" s="79" t="s">
        <v>70</v>
      </c>
      <c r="F22" s="167" t="s">
        <v>512</v>
      </c>
      <c r="G22" s="167"/>
      <c r="H22" s="167"/>
      <c r="I22" s="167"/>
      <c r="J22" s="167"/>
      <c r="K22" s="167"/>
      <c r="L22" s="167"/>
      <c r="M22" s="168"/>
    </row>
    <row r="23" spans="1:13" ht="17.25" thickBot="1">
      <c r="A23" s="163" t="s">
        <v>513</v>
      </c>
      <c r="B23" s="164"/>
      <c r="C23" s="165"/>
      <c r="D23" s="129" t="s">
        <v>514</v>
      </c>
      <c r="E23" s="79" t="s">
        <v>70</v>
      </c>
      <c r="F23" s="167" t="s">
        <v>515</v>
      </c>
      <c r="G23" s="167"/>
      <c r="H23" s="167"/>
      <c r="I23" s="167"/>
      <c r="J23" s="167"/>
      <c r="K23" s="167"/>
      <c r="L23" s="167"/>
      <c r="M23" s="168"/>
    </row>
    <row r="24" spans="1:13" ht="17.25" thickBot="1">
      <c r="A24" s="163" t="s">
        <v>516</v>
      </c>
      <c r="B24" s="164"/>
      <c r="C24" s="165"/>
      <c r="D24" s="129" t="s">
        <v>517</v>
      </c>
      <c r="E24" s="79" t="s">
        <v>70</v>
      </c>
      <c r="F24" s="167" t="s">
        <v>518</v>
      </c>
      <c r="G24" s="167"/>
      <c r="H24" s="167"/>
      <c r="I24" s="167"/>
      <c r="J24" s="167"/>
      <c r="K24" s="167"/>
      <c r="L24" s="167"/>
      <c r="M24" s="168"/>
    </row>
    <row r="25" spans="1:13" ht="17.25" thickBot="1">
      <c r="A25" s="163" t="s">
        <v>519</v>
      </c>
      <c r="B25" s="164"/>
      <c r="C25" s="165"/>
      <c r="D25" s="129" t="s">
        <v>520</v>
      </c>
      <c r="E25" s="79" t="s">
        <v>70</v>
      </c>
      <c r="F25" s="167" t="s">
        <v>521</v>
      </c>
      <c r="G25" s="167"/>
      <c r="H25" s="167"/>
      <c r="I25" s="167"/>
      <c r="J25" s="167"/>
      <c r="K25" s="167"/>
      <c r="L25" s="167"/>
      <c r="M25" s="168"/>
    </row>
  </sheetData>
  <mergeCells count="38">
    <mergeCell ref="A25:C25"/>
    <mergeCell ref="F25:M25"/>
    <mergeCell ref="A21:C21"/>
    <mergeCell ref="F21:M21"/>
    <mergeCell ref="A22:C22"/>
    <mergeCell ref="F22:M22"/>
    <mergeCell ref="A23:C23"/>
    <mergeCell ref="F23:M23"/>
    <mergeCell ref="A24:C24"/>
    <mergeCell ref="F24:M24"/>
    <mergeCell ref="A20:C20"/>
    <mergeCell ref="F20:M20"/>
    <mergeCell ref="A15:C15"/>
    <mergeCell ref="F15:M15"/>
    <mergeCell ref="A16:C16"/>
    <mergeCell ref="F16:M16"/>
    <mergeCell ref="A17:C17"/>
    <mergeCell ref="F17:M17"/>
    <mergeCell ref="A18:C18"/>
    <mergeCell ref="F18:M18"/>
    <mergeCell ref="A19:C19"/>
    <mergeCell ref="F19:M19"/>
    <mergeCell ref="A12:C12"/>
    <mergeCell ref="F12:M12"/>
    <mergeCell ref="A13:C13"/>
    <mergeCell ref="F13:M13"/>
    <mergeCell ref="A14:C14"/>
    <mergeCell ref="F14:M14"/>
    <mergeCell ref="A1:F2"/>
    <mergeCell ref="G5:I5"/>
    <mergeCell ref="A10:C10"/>
    <mergeCell ref="F10:M10"/>
    <mergeCell ref="A11:C11"/>
    <mergeCell ref="F11:M11"/>
    <mergeCell ref="A4:I4"/>
    <mergeCell ref="A5:B5"/>
    <mergeCell ref="C5:D5"/>
    <mergeCell ref="E5:F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V12"/>
  <sheetViews>
    <sheetView workbookViewId="0">
      <selection activeCell="B8" sqref="B8"/>
    </sheetView>
  </sheetViews>
  <sheetFormatPr defaultColWidth="10.5" defaultRowHeight="16.5"/>
  <cols>
    <col min="2" max="2" width="9" bestFit="1" customWidth="1"/>
    <col min="4" max="4" width="10.25" bestFit="1" customWidth="1"/>
    <col min="5" max="6" width="9.625" bestFit="1" customWidth="1"/>
    <col min="7" max="7" width="9.875" bestFit="1" customWidth="1"/>
    <col min="8" max="8" width="16.875" bestFit="1" customWidth="1"/>
    <col min="9" max="10" width="10.25" bestFit="1" customWidth="1"/>
    <col min="11" max="11" width="9.625" bestFit="1" customWidth="1"/>
    <col min="12" max="12" width="10.25" bestFit="1" customWidth="1"/>
    <col min="13" max="15" width="9.625" bestFit="1" customWidth="1"/>
    <col min="16" max="16" width="8.875" bestFit="1" customWidth="1"/>
    <col min="17" max="19" width="9.625" bestFit="1" customWidth="1"/>
    <col min="20" max="20" width="8.875" bestFit="1" customWidth="1"/>
    <col min="21" max="22" width="9.625" bestFit="1" customWidth="1"/>
  </cols>
  <sheetData>
    <row r="4" spans="2:22" ht="17.25" thickBot="1"/>
    <row r="5" spans="2:22" ht="23.25" thickBot="1">
      <c r="B5" s="25" t="s">
        <v>7</v>
      </c>
      <c r="C5" s="25" t="s">
        <v>533</v>
      </c>
      <c r="D5" s="25" t="s">
        <v>10</v>
      </c>
      <c r="E5" s="25" t="s">
        <v>531</v>
      </c>
      <c r="F5" s="25" t="s">
        <v>532</v>
      </c>
      <c r="G5" s="25" t="s">
        <v>480</v>
      </c>
      <c r="H5" s="25" t="s">
        <v>10</v>
      </c>
      <c r="I5" s="25" t="s">
        <v>481</v>
      </c>
      <c r="J5" s="25" t="s">
        <v>482</v>
      </c>
      <c r="K5" s="25" t="s">
        <v>483</v>
      </c>
      <c r="L5" s="25" t="s">
        <v>10</v>
      </c>
      <c r="M5" s="25" t="s">
        <v>484</v>
      </c>
      <c r="N5" s="25" t="s">
        <v>485</v>
      </c>
      <c r="O5" s="25" t="s">
        <v>486</v>
      </c>
      <c r="P5" s="25" t="s">
        <v>10</v>
      </c>
      <c r="Q5" s="25" t="s">
        <v>487</v>
      </c>
      <c r="R5" s="25" t="s">
        <v>488</v>
      </c>
      <c r="S5" s="25" t="s">
        <v>514</v>
      </c>
      <c r="T5" s="25" t="s">
        <v>10</v>
      </c>
      <c r="U5" s="25" t="s">
        <v>517</v>
      </c>
      <c r="V5" s="25" t="s">
        <v>535</v>
      </c>
    </row>
    <row r="6" spans="2:22" ht="17.25" thickBot="1">
      <c r="B6" s="25" t="s">
        <v>451</v>
      </c>
      <c r="C6" s="25" t="s">
        <v>530</v>
      </c>
      <c r="D6" s="25" t="s">
        <v>69</v>
      </c>
      <c r="E6" s="25" t="s">
        <v>525</v>
      </c>
      <c r="F6" s="25" t="s">
        <v>534</v>
      </c>
      <c r="G6" s="25" t="s">
        <v>495</v>
      </c>
      <c r="H6" s="25" t="s">
        <v>69</v>
      </c>
      <c r="I6" s="25" t="s">
        <v>497</v>
      </c>
      <c r="J6" s="25" t="s">
        <v>499</v>
      </c>
      <c r="K6" s="25" t="s">
        <v>501</v>
      </c>
      <c r="L6" s="25" t="s">
        <v>69</v>
      </c>
      <c r="M6" s="25" t="s">
        <v>503</v>
      </c>
      <c r="N6" s="25" t="s">
        <v>505</v>
      </c>
      <c r="O6" s="25" t="s">
        <v>507</v>
      </c>
      <c r="P6" s="25" t="s">
        <v>69</v>
      </c>
      <c r="Q6" s="25" t="s">
        <v>509</v>
      </c>
      <c r="R6" s="25" t="s">
        <v>511</v>
      </c>
      <c r="S6" s="25" t="s">
        <v>513</v>
      </c>
      <c r="T6" s="25" t="s">
        <v>69</v>
      </c>
      <c r="U6" s="25" t="s">
        <v>516</v>
      </c>
      <c r="V6" s="25" t="s">
        <v>536</v>
      </c>
    </row>
    <row r="7" spans="2:22" ht="17.25" thickBot="1">
      <c r="B7" s="26" t="s">
        <v>70</v>
      </c>
      <c r="C7" s="26" t="s">
        <v>389</v>
      </c>
      <c r="D7" s="26" t="s">
        <v>71</v>
      </c>
      <c r="E7" s="26" t="s">
        <v>70</v>
      </c>
      <c r="F7" s="26" t="s">
        <v>415</v>
      </c>
      <c r="G7" s="26" t="s">
        <v>389</v>
      </c>
      <c r="H7" s="26" t="s">
        <v>71</v>
      </c>
      <c r="I7" s="26" t="s">
        <v>70</v>
      </c>
      <c r="J7" s="26" t="s">
        <v>415</v>
      </c>
      <c r="K7" s="26" t="s">
        <v>389</v>
      </c>
      <c r="L7" s="26" t="s">
        <v>71</v>
      </c>
      <c r="M7" s="26" t="s">
        <v>70</v>
      </c>
      <c r="N7" s="26" t="s">
        <v>415</v>
      </c>
      <c r="O7" s="26" t="s">
        <v>389</v>
      </c>
      <c r="P7" s="26" t="s">
        <v>71</v>
      </c>
      <c r="Q7" s="26" t="s">
        <v>70</v>
      </c>
      <c r="R7" s="26" t="s">
        <v>415</v>
      </c>
      <c r="S7" s="26" t="s">
        <v>389</v>
      </c>
      <c r="T7" s="26" t="s">
        <v>71</v>
      </c>
      <c r="U7" s="26" t="s">
        <v>70</v>
      </c>
      <c r="V7" s="26" t="s">
        <v>70</v>
      </c>
    </row>
    <row r="8" spans="2:22" ht="17.25" thickBot="1">
      <c r="B8" s="86">
        <f>$E8*10000000+$I8*1000+ROW()-7</f>
        <v>10000001</v>
      </c>
      <c r="C8" s="141">
        <f>INGRD!B7</f>
        <v>1</v>
      </c>
      <c r="D8" s="98" t="str">
        <f>INGRD!D7</f>
        <v>던전 이끼</v>
      </c>
      <c r="E8" s="97">
        <v>1</v>
      </c>
      <c r="F8" s="141">
        <v>5</v>
      </c>
      <c r="G8" s="141">
        <f>INGRD!B13</f>
        <v>7</v>
      </c>
      <c r="H8" s="99" t="str">
        <f>INGRD!D13</f>
        <v>억센 늑대의 솜뭉치</v>
      </c>
      <c r="I8" s="99">
        <v>0</v>
      </c>
      <c r="J8" s="97">
        <v>7</v>
      </c>
      <c r="K8" s="141">
        <f>INGRD!B16</f>
        <v>10</v>
      </c>
      <c r="L8" s="97" t="str">
        <f>INGRD!D16</f>
        <v>늑대의 앞니</v>
      </c>
      <c r="M8" s="97">
        <v>0</v>
      </c>
      <c r="N8" s="97">
        <v>7</v>
      </c>
      <c r="O8" s="141">
        <f>INGRD!B19</f>
        <v>13</v>
      </c>
      <c r="P8" s="97" t="str">
        <f>INGRD!D19</f>
        <v>늑대의 발톱</v>
      </c>
      <c r="Q8" s="97">
        <v>0</v>
      </c>
      <c r="R8" s="97">
        <v>7</v>
      </c>
      <c r="S8" s="97">
        <v>0</v>
      </c>
      <c r="T8" s="97">
        <v>0</v>
      </c>
      <c r="U8" s="97">
        <v>0</v>
      </c>
      <c r="V8" s="97">
        <v>0</v>
      </c>
    </row>
    <row r="9" spans="2:22" ht="17.25" thickBot="1">
      <c r="B9" s="42">
        <f t="shared" ref="B9:B10" si="0">$E9*10000000+$I9*1000+ROW()-7</f>
        <v>30000002</v>
      </c>
      <c r="C9" s="144">
        <f>INGRD!B7</f>
        <v>1</v>
      </c>
      <c r="D9" s="146" t="str">
        <f>INGRD!D7</f>
        <v>던전 이끼</v>
      </c>
      <c r="E9" s="43">
        <v>3</v>
      </c>
      <c r="F9" s="144">
        <v>7</v>
      </c>
      <c r="G9" s="144">
        <f>INGRD!B14</f>
        <v>8</v>
      </c>
      <c r="H9" s="44" t="str">
        <f>INGRD!D14</f>
        <v>연한 늑대의 털뭉치</v>
      </c>
      <c r="I9" s="44">
        <v>0</v>
      </c>
      <c r="J9" s="43">
        <v>7</v>
      </c>
      <c r="K9" s="144">
        <f>INGRD!B17</f>
        <v>11</v>
      </c>
      <c r="L9" s="43" t="str">
        <f>INGRD!D17</f>
        <v>늑대의 어금니</v>
      </c>
      <c r="M9" s="43">
        <v>0</v>
      </c>
      <c r="N9" s="43">
        <v>7</v>
      </c>
      <c r="O9" s="144">
        <f>INGRD!B20</f>
        <v>14</v>
      </c>
      <c r="P9" s="43" t="str">
        <f>INGRD!D20</f>
        <v>늑대의 머리</v>
      </c>
      <c r="Q9" s="43">
        <v>0</v>
      </c>
      <c r="R9" s="43">
        <v>0</v>
      </c>
      <c r="S9" s="43">
        <v>0</v>
      </c>
      <c r="T9" s="43">
        <v>0</v>
      </c>
      <c r="U9" s="43">
        <v>0</v>
      </c>
      <c r="V9" s="43">
        <v>0</v>
      </c>
    </row>
    <row r="10" spans="2:22" ht="17.25" thickBot="1">
      <c r="B10" s="42">
        <f t="shared" si="0"/>
        <v>70000003</v>
      </c>
      <c r="C10" s="144">
        <f>INGRD!B9</f>
        <v>3</v>
      </c>
      <c r="D10" s="146" t="str">
        <f>INGRD!D9</f>
        <v>소형 물병</v>
      </c>
      <c r="E10" s="43">
        <v>7</v>
      </c>
      <c r="F10" s="144">
        <v>13</v>
      </c>
      <c r="G10" s="144">
        <f>INGRD!B15</f>
        <v>9</v>
      </c>
      <c r="H10" s="44" t="str">
        <f>INGRD!D15</f>
        <v>부드러운 늑대의 털뭉치</v>
      </c>
      <c r="I10" s="44">
        <v>0</v>
      </c>
      <c r="J10" s="43">
        <v>7</v>
      </c>
      <c r="K10" s="144">
        <f>INGRD!B18</f>
        <v>12</v>
      </c>
      <c r="L10" s="43" t="str">
        <f>INGRD!D18</f>
        <v>늑대의 송곳니</v>
      </c>
      <c r="M10" s="43">
        <v>0</v>
      </c>
      <c r="N10" s="43">
        <v>7</v>
      </c>
      <c r="O10" s="144">
        <f>INGRD!B21</f>
        <v>15</v>
      </c>
      <c r="P10" s="43" t="str">
        <f>INGRD!D21</f>
        <v>늑대의 심장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</row>
    <row r="11" spans="2:22" ht="17.25" thickBot="1">
      <c r="B11" s="42"/>
      <c r="C11" s="144"/>
      <c r="D11" s="146"/>
      <c r="E11" s="43"/>
      <c r="F11" s="144"/>
      <c r="G11" s="144"/>
      <c r="H11" s="44"/>
      <c r="I11" s="44"/>
      <c r="J11" s="43"/>
      <c r="K11" s="144"/>
      <c r="L11" s="43"/>
      <c r="M11" s="43"/>
      <c r="N11" s="43"/>
      <c r="O11" s="144"/>
      <c r="P11" s="43"/>
      <c r="Q11" s="43"/>
      <c r="R11" s="43"/>
      <c r="S11" s="43"/>
      <c r="T11" s="43"/>
      <c r="U11" s="43"/>
      <c r="V11" s="43"/>
    </row>
    <row r="12" spans="2:22" ht="17.25" thickBot="1">
      <c r="B12" s="42"/>
      <c r="C12" s="144"/>
      <c r="D12" s="146"/>
      <c r="E12" s="43"/>
      <c r="F12" s="144"/>
      <c r="G12" s="144"/>
      <c r="H12" s="44"/>
      <c r="I12" s="44"/>
      <c r="J12" s="43"/>
      <c r="K12" s="144"/>
      <c r="L12" s="43"/>
      <c r="M12" s="43"/>
      <c r="N12" s="43"/>
      <c r="O12" s="144"/>
      <c r="P12" s="43"/>
      <c r="Q12" s="43"/>
      <c r="R12" s="43"/>
      <c r="S12" s="43"/>
      <c r="T12" s="43"/>
      <c r="U12" s="43"/>
      <c r="V12" s="4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61"/>
  <sheetViews>
    <sheetView zoomScaleNormal="100" workbookViewId="0">
      <selection activeCell="C6" sqref="C6"/>
    </sheetView>
  </sheetViews>
  <sheetFormatPr defaultRowHeight="16.5"/>
  <cols>
    <col min="18" max="18" width="12.375" bestFit="1" customWidth="1"/>
  </cols>
  <sheetData>
    <row r="1" spans="1:20">
      <c r="A1" s="147" t="s">
        <v>242</v>
      </c>
      <c r="B1" s="148"/>
      <c r="C1" s="148"/>
      <c r="D1" s="148"/>
      <c r="E1" s="148"/>
      <c r="F1" s="148"/>
    </row>
    <row r="2" spans="1:20" ht="17.25" thickBot="1">
      <c r="A2" s="149"/>
      <c r="B2" s="150"/>
      <c r="C2" s="150"/>
      <c r="D2" s="150"/>
      <c r="E2" s="150"/>
      <c r="F2" s="150"/>
    </row>
    <row r="3" spans="1:20" ht="17.25" thickBot="1">
      <c r="A3" s="13"/>
      <c r="B3" s="13"/>
      <c r="C3" s="13"/>
      <c r="D3" s="13"/>
      <c r="E3" s="13"/>
      <c r="F3" s="13"/>
      <c r="G3" s="14"/>
      <c r="H3" s="14"/>
      <c r="I3" s="14"/>
      <c r="J3" s="14"/>
      <c r="K3" s="14"/>
      <c r="L3" s="14"/>
      <c r="M3" s="14"/>
      <c r="N3" s="66"/>
      <c r="O3" s="66"/>
      <c r="P3" s="66"/>
      <c r="Q3" s="66"/>
      <c r="R3" s="66"/>
      <c r="S3" s="14"/>
      <c r="T3" s="14"/>
    </row>
    <row r="4" spans="1:20" ht="17.25" thickBot="1">
      <c r="A4" s="151" t="s">
        <v>173</v>
      </c>
      <c r="B4" s="152"/>
      <c r="C4" s="152"/>
      <c r="D4" s="152"/>
      <c r="E4" s="152"/>
      <c r="F4" s="152"/>
      <c r="G4" s="153"/>
      <c r="H4" s="153"/>
      <c r="I4" s="154"/>
      <c r="J4" s="14"/>
      <c r="K4" s="14"/>
      <c r="L4" s="14"/>
      <c r="M4" s="14"/>
      <c r="N4" s="66"/>
      <c r="O4" s="66"/>
      <c r="P4" s="66"/>
      <c r="Q4" s="66"/>
      <c r="R4" s="66"/>
      <c r="S4" s="14"/>
      <c r="T4" s="14"/>
    </row>
    <row r="5" spans="1:20" ht="17.25" thickBot="1">
      <c r="A5" s="185" t="s">
        <v>1</v>
      </c>
      <c r="B5" s="186"/>
      <c r="C5" s="186"/>
      <c r="D5" s="197" t="s">
        <v>93</v>
      </c>
      <c r="E5" s="197"/>
      <c r="F5" s="198"/>
      <c r="G5" s="160" t="s">
        <v>68</v>
      </c>
      <c r="H5" s="161"/>
      <c r="I5" s="162"/>
      <c r="J5" s="66"/>
      <c r="K5" s="14"/>
      <c r="L5" s="66"/>
      <c r="M5" s="67"/>
    </row>
    <row r="6" spans="1:20" ht="17.25" thickBot="1">
      <c r="A6" s="6">
        <v>0</v>
      </c>
      <c r="B6" s="142">
        <v>0</v>
      </c>
      <c r="C6" s="142">
        <v>0</v>
      </c>
      <c r="D6" s="143">
        <v>0</v>
      </c>
      <c r="E6" s="1">
        <v>0</v>
      </c>
      <c r="F6" s="1">
        <v>0</v>
      </c>
      <c r="G6" s="59">
        <v>0</v>
      </c>
      <c r="H6" s="59">
        <v>0</v>
      </c>
      <c r="I6" s="59">
        <v>1</v>
      </c>
      <c r="J6" s="66"/>
    </row>
    <row r="7" spans="1:20" ht="17.25" thickBot="1">
      <c r="A7" s="14"/>
      <c r="B7" s="14"/>
      <c r="C7" s="14"/>
      <c r="D7" s="14"/>
      <c r="E7" s="14"/>
      <c r="F7" s="14"/>
      <c r="G7" s="14"/>
      <c r="H7" s="14"/>
      <c r="I7" s="14"/>
      <c r="J7" s="14"/>
    </row>
    <row r="8" spans="1:20" ht="17.25" thickBot="1">
      <c r="A8" s="43"/>
      <c r="B8" s="43"/>
      <c r="C8" s="43"/>
      <c r="D8" s="43"/>
      <c r="E8" s="43"/>
      <c r="F8" s="43"/>
      <c r="G8" s="43"/>
      <c r="H8" s="43"/>
      <c r="I8" s="43"/>
      <c r="J8" s="43"/>
    </row>
    <row r="9" spans="1:20" ht="17.25" thickBot="1">
      <c r="A9" s="3" t="s">
        <v>3</v>
      </c>
      <c r="B9" s="4"/>
      <c r="C9" s="5"/>
      <c r="D9" s="3" t="s">
        <v>4</v>
      </c>
      <c r="E9" s="78"/>
      <c r="F9" s="199" t="s">
        <v>5</v>
      </c>
      <c r="G9" s="200"/>
      <c r="H9" s="200"/>
      <c r="I9" s="200"/>
      <c r="J9" s="200"/>
      <c r="K9" s="200"/>
      <c r="L9" s="200"/>
      <c r="M9" s="201"/>
    </row>
    <row r="10" spans="1:20" ht="17.25" thickBot="1">
      <c r="A10" s="163" t="s">
        <v>6</v>
      </c>
      <c r="B10" s="164"/>
      <c r="C10" s="165"/>
      <c r="D10" s="64" t="s">
        <v>7</v>
      </c>
      <c r="E10" s="79" t="s">
        <v>70</v>
      </c>
      <c r="F10" s="169" t="s">
        <v>8</v>
      </c>
      <c r="G10" s="169"/>
      <c r="H10" s="169"/>
      <c r="I10" s="169"/>
      <c r="J10" s="169"/>
      <c r="K10" s="169"/>
      <c r="L10" s="169"/>
      <c r="M10" s="170"/>
    </row>
    <row r="11" spans="1:20" ht="17.25" customHeight="1" thickBot="1">
      <c r="A11" s="163" t="s">
        <v>9</v>
      </c>
      <c r="B11" s="164"/>
      <c r="C11" s="165"/>
      <c r="D11" s="64" t="s">
        <v>10</v>
      </c>
      <c r="E11" s="79" t="s">
        <v>71</v>
      </c>
      <c r="F11" s="167" t="s">
        <v>11</v>
      </c>
      <c r="G11" s="167"/>
      <c r="H11" s="167"/>
      <c r="I11" s="167"/>
      <c r="J11" s="167"/>
      <c r="K11" s="167"/>
      <c r="L11" s="167"/>
      <c r="M11" s="168"/>
    </row>
    <row r="12" spans="1:20" ht="17.25" customHeight="1" thickBot="1">
      <c r="A12" s="163" t="s">
        <v>1</v>
      </c>
      <c r="B12" s="164"/>
      <c r="C12" s="165"/>
      <c r="D12" s="64" t="s">
        <v>12</v>
      </c>
      <c r="E12" s="79" t="s">
        <v>71</v>
      </c>
      <c r="F12" s="167" t="s">
        <v>13</v>
      </c>
      <c r="G12" s="167"/>
      <c r="H12" s="167"/>
      <c r="I12" s="167"/>
      <c r="J12" s="167"/>
      <c r="K12" s="167"/>
      <c r="L12" s="167"/>
      <c r="M12" s="168"/>
    </row>
    <row r="13" spans="1:20" ht="17.25" customHeight="1" thickBot="1">
      <c r="A13" s="163" t="s">
        <v>418</v>
      </c>
      <c r="B13" s="164"/>
      <c r="C13" s="165"/>
      <c r="D13" s="64" t="s">
        <v>417</v>
      </c>
      <c r="E13" s="79" t="s">
        <v>70</v>
      </c>
      <c r="F13" s="167" t="s">
        <v>89</v>
      </c>
      <c r="G13" s="167"/>
      <c r="H13" s="167"/>
      <c r="I13" s="167"/>
      <c r="J13" s="167"/>
      <c r="K13" s="167"/>
      <c r="L13" s="167"/>
      <c r="M13" s="168"/>
    </row>
    <row r="14" spans="1:20" ht="17.25" customHeight="1" thickBot="1">
      <c r="A14" s="163" t="s">
        <v>93</v>
      </c>
      <c r="B14" s="164"/>
      <c r="C14" s="165"/>
      <c r="D14" s="64" t="s">
        <v>32</v>
      </c>
      <c r="E14" s="79" t="s">
        <v>70</v>
      </c>
      <c r="F14" s="167" t="s">
        <v>33</v>
      </c>
      <c r="G14" s="167"/>
      <c r="H14" s="167"/>
      <c r="I14" s="167"/>
      <c r="J14" s="167"/>
      <c r="K14" s="167"/>
      <c r="L14" s="167"/>
      <c r="M14" s="168"/>
    </row>
    <row r="15" spans="1:20" ht="23.25" customHeight="1" thickBot="1">
      <c r="A15" s="163" t="s">
        <v>39</v>
      </c>
      <c r="B15" s="164"/>
      <c r="C15" s="165"/>
      <c r="D15" s="64" t="s">
        <v>40</v>
      </c>
      <c r="E15" s="79" t="s">
        <v>71</v>
      </c>
      <c r="F15" s="187" t="s">
        <v>41</v>
      </c>
      <c r="G15" s="188"/>
      <c r="H15" s="188"/>
      <c r="I15" s="188"/>
      <c r="J15" s="188"/>
      <c r="K15" s="188"/>
      <c r="L15" s="188"/>
      <c r="M15" s="189"/>
    </row>
    <row r="16" spans="1:20" ht="23.25" customHeight="1" thickBot="1">
      <c r="A16" s="163" t="s">
        <v>260</v>
      </c>
      <c r="B16" s="164"/>
      <c r="C16" s="165"/>
      <c r="D16" s="64" t="s">
        <v>259</v>
      </c>
      <c r="E16" s="79" t="s">
        <v>71</v>
      </c>
      <c r="F16" s="187" t="s">
        <v>41</v>
      </c>
      <c r="G16" s="188"/>
      <c r="H16" s="188"/>
      <c r="I16" s="188"/>
      <c r="J16" s="188"/>
      <c r="K16" s="188"/>
      <c r="L16" s="188"/>
      <c r="M16" s="189"/>
    </row>
    <row r="17" spans="1:15" ht="17.25" thickBot="1">
      <c r="A17" s="163" t="s">
        <v>100</v>
      </c>
      <c r="B17" s="164"/>
      <c r="C17" s="165"/>
      <c r="D17" s="64" t="s">
        <v>98</v>
      </c>
      <c r="E17" s="79" t="s">
        <v>70</v>
      </c>
      <c r="F17" s="190" t="s">
        <v>210</v>
      </c>
      <c r="G17" s="164"/>
      <c r="H17" s="164"/>
      <c r="I17" s="164"/>
      <c r="J17" s="164"/>
      <c r="K17" s="164"/>
      <c r="L17" s="164"/>
      <c r="M17" s="165"/>
    </row>
    <row r="18" spans="1:15" ht="23.25" customHeight="1" thickBot="1">
      <c r="A18" s="163" t="s">
        <v>101</v>
      </c>
      <c r="B18" s="164"/>
      <c r="C18" s="165"/>
      <c r="D18" s="64" t="s">
        <v>99</v>
      </c>
      <c r="E18" s="79" t="s">
        <v>70</v>
      </c>
      <c r="F18" s="188" t="s">
        <v>209</v>
      </c>
      <c r="G18" s="188"/>
      <c r="H18" s="188"/>
      <c r="I18" s="188"/>
      <c r="J18" s="188"/>
      <c r="K18" s="188"/>
      <c r="L18" s="188"/>
      <c r="M18" s="189"/>
    </row>
    <row r="19" spans="1:15" ht="23.25" customHeight="1" thickBot="1"/>
    <row r="20" spans="1:15" ht="17.25" customHeight="1" thickBot="1">
      <c r="A20" s="15" t="s">
        <v>31</v>
      </c>
      <c r="B20" s="16"/>
      <c r="C20" s="16"/>
      <c r="D20" s="17"/>
      <c r="E20" s="14"/>
      <c r="F20" s="191" t="s">
        <v>1</v>
      </c>
      <c r="G20" s="192"/>
      <c r="H20" s="192"/>
      <c r="I20" s="193"/>
      <c r="J20" s="14"/>
      <c r="K20" s="191" t="s">
        <v>2</v>
      </c>
      <c r="L20" s="192"/>
      <c r="M20" s="192"/>
      <c r="N20" s="192"/>
      <c r="O20" s="193"/>
    </row>
    <row r="21" spans="1:15" ht="17.25" thickBot="1">
      <c r="A21" s="19" t="s">
        <v>32</v>
      </c>
      <c r="B21" s="63"/>
      <c r="C21" s="63"/>
      <c r="D21" s="65"/>
      <c r="E21" s="14"/>
      <c r="F21" s="19" t="s">
        <v>12</v>
      </c>
      <c r="G21" s="169"/>
      <c r="H21" s="169"/>
      <c r="I21" s="196"/>
      <c r="J21" s="14"/>
      <c r="K21" s="19" t="s">
        <v>14</v>
      </c>
      <c r="L21" s="169"/>
      <c r="M21" s="169"/>
      <c r="N21" s="169"/>
      <c r="O21" s="196"/>
    </row>
    <row r="22" spans="1:15" ht="23.25" customHeight="1" thickBot="1">
      <c r="A22" s="22">
        <v>0</v>
      </c>
      <c r="B22" s="194" t="s">
        <v>45</v>
      </c>
      <c r="C22" s="167"/>
      <c r="D22" s="195"/>
      <c r="E22" s="14"/>
      <c r="F22" s="22">
        <v>1</v>
      </c>
      <c r="G22" s="194" t="s">
        <v>243</v>
      </c>
      <c r="H22" s="167"/>
      <c r="I22" s="195"/>
      <c r="J22" s="14"/>
      <c r="K22" s="22">
        <v>0</v>
      </c>
      <c r="L22" s="194" t="s">
        <v>43</v>
      </c>
      <c r="M22" s="167"/>
      <c r="N22" s="167"/>
      <c r="O22" s="195"/>
    </row>
    <row r="23" spans="1:15" ht="17.25" customHeight="1" thickBot="1">
      <c r="A23" s="22">
        <v>1</v>
      </c>
      <c r="B23" s="194" t="s">
        <v>80</v>
      </c>
      <c r="C23" s="167"/>
      <c r="D23" s="195"/>
      <c r="E23" s="14"/>
      <c r="F23" s="22">
        <v>2</v>
      </c>
      <c r="G23" s="194" t="s">
        <v>244</v>
      </c>
      <c r="H23" s="167"/>
      <c r="I23" s="195"/>
      <c r="J23" s="14"/>
      <c r="K23" s="22">
        <v>1</v>
      </c>
      <c r="L23" s="194" t="s">
        <v>249</v>
      </c>
      <c r="M23" s="167"/>
      <c r="N23" s="167"/>
      <c r="O23" s="195"/>
    </row>
    <row r="24" spans="1:15" ht="17.25" customHeight="1" thickBot="1">
      <c r="A24" s="22">
        <v>2</v>
      </c>
      <c r="B24" s="194" t="s">
        <v>81</v>
      </c>
      <c r="C24" s="167"/>
      <c r="D24" s="195"/>
      <c r="E24" s="14"/>
      <c r="F24" s="22">
        <v>3</v>
      </c>
      <c r="G24" s="194" t="s">
        <v>245</v>
      </c>
      <c r="H24" s="167"/>
      <c r="I24" s="195"/>
      <c r="J24" s="14"/>
      <c r="K24" s="22">
        <v>2</v>
      </c>
      <c r="L24" s="194" t="s">
        <v>250</v>
      </c>
      <c r="M24" s="167"/>
      <c r="N24" s="167"/>
      <c r="O24" s="195"/>
    </row>
    <row r="25" spans="1:15" ht="17.25" customHeight="1" thickBot="1">
      <c r="A25" s="22">
        <v>3</v>
      </c>
      <c r="B25" s="194" t="s">
        <v>82</v>
      </c>
      <c r="C25" s="167"/>
      <c r="D25" s="195"/>
      <c r="E25" s="14"/>
      <c r="F25" s="14">
        <v>4</v>
      </c>
      <c r="G25" s="194" t="s">
        <v>246</v>
      </c>
      <c r="H25" s="167"/>
      <c r="I25" s="195"/>
      <c r="J25" s="14"/>
      <c r="K25" s="22">
        <v>3</v>
      </c>
      <c r="L25" s="194" t="s">
        <v>251</v>
      </c>
      <c r="M25" s="167"/>
      <c r="N25" s="167"/>
      <c r="O25" s="195"/>
    </row>
    <row r="26" spans="1:15" ht="17.25" customHeight="1" thickBot="1">
      <c r="A26" s="22">
        <v>4</v>
      </c>
      <c r="B26" s="194" t="s">
        <v>255</v>
      </c>
      <c r="C26" s="167"/>
      <c r="D26" s="195"/>
      <c r="E26" s="14"/>
      <c r="F26" s="14">
        <v>5</v>
      </c>
      <c r="G26" s="194" t="s">
        <v>247</v>
      </c>
      <c r="H26" s="167"/>
      <c r="I26" s="195"/>
      <c r="J26" s="14"/>
      <c r="K26" s="22">
        <v>4</v>
      </c>
      <c r="L26" s="194" t="s">
        <v>252</v>
      </c>
      <c r="M26" s="167"/>
      <c r="N26" s="167"/>
      <c r="O26" s="195"/>
    </row>
    <row r="27" spans="1:15" ht="17.25" customHeight="1" thickBot="1">
      <c r="A27" s="22">
        <v>5</v>
      </c>
      <c r="B27" s="194" t="s">
        <v>84</v>
      </c>
      <c r="C27" s="167"/>
      <c r="D27" s="195"/>
      <c r="E27" s="14"/>
      <c r="F27" s="14"/>
      <c r="G27" s="14"/>
      <c r="H27" s="14"/>
      <c r="I27" s="14"/>
      <c r="J27" s="14"/>
      <c r="K27" s="22">
        <v>5</v>
      </c>
      <c r="L27" s="194" t="s">
        <v>253</v>
      </c>
      <c r="M27" s="167"/>
      <c r="N27" s="167"/>
      <c r="O27" s="195"/>
    </row>
    <row r="28" spans="1:15" ht="17.25" thickBot="1">
      <c r="E28" s="14"/>
      <c r="K28" s="22">
        <v>6</v>
      </c>
      <c r="L28" s="194" t="s">
        <v>77</v>
      </c>
      <c r="M28" s="167"/>
      <c r="N28" s="167"/>
      <c r="O28" s="195"/>
    </row>
    <row r="29" spans="1:15" ht="17.25" customHeight="1" thickBot="1">
      <c r="K29" s="22">
        <v>7</v>
      </c>
      <c r="L29" s="194" t="s">
        <v>254</v>
      </c>
      <c r="M29" s="167"/>
      <c r="N29" s="167"/>
      <c r="O29" s="195"/>
    </row>
    <row r="30" spans="1:15" ht="17.25" thickBot="1">
      <c r="K30" s="34">
        <v>8</v>
      </c>
      <c r="L30" s="194" t="s">
        <v>248</v>
      </c>
      <c r="M30" s="167"/>
      <c r="N30" s="167"/>
      <c r="O30" s="195"/>
    </row>
    <row r="31" spans="1:15">
      <c r="K31" s="36">
        <v>9</v>
      </c>
      <c r="L31" s="206"/>
      <c r="M31" s="207"/>
      <c r="N31" s="207"/>
      <c r="O31" s="208"/>
    </row>
    <row r="32" spans="1:15">
      <c r="K32" s="40">
        <v>10</v>
      </c>
      <c r="L32" s="209"/>
      <c r="M32" s="209"/>
      <c r="N32" s="209"/>
      <c r="O32" s="210"/>
    </row>
    <row r="33" spans="1:20" ht="17.25" customHeight="1">
      <c r="K33" s="40">
        <v>11</v>
      </c>
      <c r="L33" s="205"/>
      <c r="M33" s="202"/>
      <c r="N33" s="202"/>
      <c r="O33" s="204"/>
    </row>
    <row r="34" spans="1:20" ht="17.25" customHeight="1">
      <c r="K34" s="40">
        <v>12</v>
      </c>
      <c r="L34" s="202"/>
      <c r="M34" s="203"/>
      <c r="N34" s="203"/>
      <c r="O34" s="204"/>
    </row>
    <row r="35" spans="1:20">
      <c r="K35" s="40">
        <v>13</v>
      </c>
      <c r="L35" s="202"/>
      <c r="M35" s="203"/>
      <c r="N35" s="203"/>
      <c r="O35" s="204"/>
    </row>
    <row r="36" spans="1:20">
      <c r="K36" s="38">
        <v>14</v>
      </c>
      <c r="L36" s="202"/>
      <c r="M36" s="203"/>
      <c r="N36" s="203"/>
      <c r="O36" s="204"/>
    </row>
    <row r="37" spans="1:20">
      <c r="M37" s="66"/>
      <c r="N37" s="66"/>
    </row>
    <row r="38" spans="1:20">
      <c r="M38" s="66"/>
      <c r="N38" s="66"/>
    </row>
    <row r="39" spans="1:20" ht="17.25" thickBot="1">
      <c r="M39" s="66"/>
      <c r="N39" s="66"/>
    </row>
    <row r="40" spans="1:20" ht="17.25" thickBot="1">
      <c r="L40" s="14"/>
      <c r="M40" s="66"/>
      <c r="N40" s="66"/>
      <c r="O40" s="66"/>
      <c r="P40" s="66"/>
      <c r="Q40" s="66"/>
      <c r="R40" s="66"/>
    </row>
    <row r="41" spans="1:20" ht="17.25" thickBot="1">
      <c r="L41" s="14"/>
      <c r="M41" s="66"/>
      <c r="N41" s="66"/>
      <c r="O41" s="66"/>
      <c r="P41" s="66"/>
      <c r="Q41" s="66"/>
      <c r="R41" s="66"/>
    </row>
    <row r="42" spans="1:20" ht="17.25" thickBot="1">
      <c r="L42" s="14"/>
      <c r="M42" s="66"/>
      <c r="N42" s="66"/>
      <c r="O42" s="66"/>
      <c r="P42" s="66"/>
      <c r="Q42" s="66"/>
      <c r="R42" s="66"/>
    </row>
    <row r="43" spans="1:20" ht="17.25" thickBot="1">
      <c r="N43" s="66"/>
      <c r="O43" s="66"/>
      <c r="P43" s="66"/>
      <c r="Q43" s="66"/>
      <c r="R43" s="66"/>
      <c r="T43" s="14"/>
    </row>
    <row r="44" spans="1:20" ht="17.25" thickBot="1">
      <c r="N44" s="66"/>
      <c r="O44" s="66"/>
      <c r="P44" s="66"/>
      <c r="Q44" s="66"/>
      <c r="R44" s="66"/>
      <c r="T44" s="14"/>
    </row>
    <row r="45" spans="1:20">
      <c r="N45" s="66"/>
      <c r="O45" s="66"/>
      <c r="P45" s="66"/>
      <c r="Q45" s="66"/>
      <c r="R45" s="66"/>
      <c r="T45" s="66"/>
    </row>
    <row r="46" spans="1:20">
      <c r="A46" s="66"/>
      <c r="T46" s="66"/>
    </row>
    <row r="47" spans="1:20">
      <c r="A47" s="66"/>
      <c r="T47" s="66"/>
    </row>
    <row r="48" spans="1:20">
      <c r="A48" s="66"/>
      <c r="T48" s="66"/>
    </row>
    <row r="49" spans="1:20">
      <c r="A49" s="66"/>
      <c r="T49" s="66"/>
    </row>
    <row r="50" spans="1:20" ht="17.25" thickBot="1">
      <c r="A50" s="66"/>
      <c r="T50" s="66"/>
    </row>
    <row r="51" spans="1:20" ht="17.25" thickBot="1">
      <c r="A51" s="14"/>
      <c r="T51" s="66"/>
    </row>
    <row r="52" spans="1:20" ht="17.25" thickBot="1">
      <c r="A52" s="14"/>
      <c r="T52" s="66"/>
    </row>
    <row r="53" spans="1:20" ht="17.25" thickBot="1">
      <c r="A53" s="14"/>
      <c r="O53" s="14"/>
      <c r="P53" s="66"/>
      <c r="Q53" s="66"/>
      <c r="R53" s="66"/>
      <c r="S53" s="66"/>
      <c r="T53" s="66"/>
    </row>
    <row r="54" spans="1:20" ht="17.25" thickBot="1">
      <c r="A54" s="14"/>
      <c r="O54" s="14"/>
      <c r="P54" s="66"/>
      <c r="Q54" s="66"/>
      <c r="R54" s="66"/>
      <c r="S54" s="66"/>
      <c r="T54" s="66"/>
    </row>
    <row r="55" spans="1:20" ht="17.25" thickBot="1">
      <c r="A55" s="14"/>
      <c r="O55" s="14"/>
      <c r="P55" s="66"/>
      <c r="Q55" s="66"/>
      <c r="R55" s="66"/>
      <c r="S55" s="66"/>
      <c r="T55" s="66"/>
    </row>
    <row r="56" spans="1:20" ht="17.25" thickBot="1">
      <c r="A56" s="14"/>
      <c r="O56" s="14"/>
      <c r="P56" s="66"/>
      <c r="Q56" s="66"/>
      <c r="R56" s="66"/>
      <c r="S56" s="66"/>
      <c r="T56" s="66"/>
    </row>
    <row r="57" spans="1:20" ht="17.25" thickBot="1">
      <c r="A57" s="14"/>
      <c r="B57" s="14"/>
      <c r="C57" s="14"/>
      <c r="D57" s="14"/>
      <c r="O57" s="14"/>
      <c r="P57" s="66"/>
      <c r="Q57" s="66"/>
      <c r="R57" s="66"/>
      <c r="S57" s="66"/>
      <c r="T57" s="66"/>
    </row>
    <row r="58" spans="1:20" ht="17.25" thickBot="1">
      <c r="A58" s="14"/>
      <c r="B58" s="14"/>
      <c r="C58" s="14"/>
      <c r="D58" s="14"/>
      <c r="O58" s="14"/>
      <c r="P58" s="66"/>
      <c r="Q58" s="66"/>
      <c r="R58" s="66"/>
      <c r="S58" s="66"/>
      <c r="T58" s="66"/>
    </row>
    <row r="59" spans="1:20" ht="17.25" thickBot="1">
      <c r="A59" s="14"/>
      <c r="B59" s="14"/>
      <c r="C59" s="14"/>
      <c r="D59" s="14"/>
      <c r="O59" s="14"/>
      <c r="P59" s="66"/>
      <c r="Q59" s="66"/>
      <c r="R59" s="66"/>
      <c r="S59" s="66"/>
      <c r="T59" s="66"/>
    </row>
    <row r="60" spans="1:20" ht="17.25" thickBot="1">
      <c r="A60" s="14"/>
      <c r="B60" s="14"/>
      <c r="C60" s="14"/>
      <c r="D60" s="14"/>
      <c r="O60" s="14"/>
      <c r="P60" s="66"/>
      <c r="Q60" s="66"/>
      <c r="R60" s="66"/>
      <c r="S60" s="66"/>
      <c r="T60" s="66"/>
    </row>
    <row r="61" spans="1:20" ht="17.25" thickBot="1">
      <c r="A61" s="14"/>
      <c r="B61" s="14"/>
      <c r="C61" s="14"/>
      <c r="D61" s="14"/>
      <c r="O61" s="14"/>
      <c r="P61" s="66"/>
      <c r="Q61" s="66"/>
      <c r="R61" s="66"/>
      <c r="S61" s="66"/>
      <c r="T61" s="66"/>
    </row>
  </sheetData>
  <mergeCells count="54">
    <mergeCell ref="L28:O28"/>
    <mergeCell ref="L22:O22"/>
    <mergeCell ref="K20:O20"/>
    <mergeCell ref="L21:O21"/>
    <mergeCell ref="L36:O36"/>
    <mergeCell ref="L33:O33"/>
    <mergeCell ref="L34:O34"/>
    <mergeCell ref="L35:O35"/>
    <mergeCell ref="L29:O29"/>
    <mergeCell ref="L30:O30"/>
    <mergeCell ref="L31:O31"/>
    <mergeCell ref="L32:O32"/>
    <mergeCell ref="G21:I21"/>
    <mergeCell ref="G22:I22"/>
    <mergeCell ref="B22:D22"/>
    <mergeCell ref="D5:F5"/>
    <mergeCell ref="F9:M9"/>
    <mergeCell ref="L23:O23"/>
    <mergeCell ref="B23:D23"/>
    <mergeCell ref="L24:O24"/>
    <mergeCell ref="B24:D24"/>
    <mergeCell ref="G23:I23"/>
    <mergeCell ref="G24:I24"/>
    <mergeCell ref="B25:D25"/>
    <mergeCell ref="L26:O26"/>
    <mergeCell ref="B26:D26"/>
    <mergeCell ref="L27:O27"/>
    <mergeCell ref="B27:D27"/>
    <mergeCell ref="L25:O25"/>
    <mergeCell ref="G25:I25"/>
    <mergeCell ref="G26:I26"/>
    <mergeCell ref="A17:C17"/>
    <mergeCell ref="F17:M17"/>
    <mergeCell ref="A18:C18"/>
    <mergeCell ref="F18:M18"/>
    <mergeCell ref="F20:I20"/>
    <mergeCell ref="A14:C14"/>
    <mergeCell ref="F14:M14"/>
    <mergeCell ref="A15:C15"/>
    <mergeCell ref="F15:M15"/>
    <mergeCell ref="A16:C16"/>
    <mergeCell ref="F16:M16"/>
    <mergeCell ref="A11:C11"/>
    <mergeCell ref="F11:M11"/>
    <mergeCell ref="A12:C12"/>
    <mergeCell ref="F12:M12"/>
    <mergeCell ref="A13:C13"/>
    <mergeCell ref="F13:M13"/>
    <mergeCell ref="A1:F2"/>
    <mergeCell ref="A4:I4"/>
    <mergeCell ref="G5:I5"/>
    <mergeCell ref="A5:C5"/>
    <mergeCell ref="A10:C10"/>
    <mergeCell ref="F10:M10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4:K29"/>
  <sheetViews>
    <sheetView workbookViewId="0">
      <pane ySplit="7" topLeftCell="A8" activePane="bottomLeft" state="frozen"/>
      <selection pane="bottomLeft" activeCell="B8" sqref="B8"/>
    </sheetView>
  </sheetViews>
  <sheetFormatPr defaultColWidth="11.875" defaultRowHeight="16.5"/>
  <cols>
    <col min="2" max="2" width="9.75" bestFit="1" customWidth="1"/>
    <col min="3" max="3" width="8.25" customWidth="1"/>
    <col min="4" max="4" width="10.875" bestFit="1" customWidth="1"/>
    <col min="5" max="5" width="8.875" bestFit="1" customWidth="1"/>
    <col min="6" max="6" width="10.875" bestFit="1" customWidth="1"/>
    <col min="7" max="7" width="9.25" bestFit="1" customWidth="1"/>
    <col min="8" max="8" width="10.25" bestFit="1" customWidth="1"/>
    <col min="9" max="9" width="11.625" bestFit="1" customWidth="1"/>
    <col min="10" max="11" width="8.875" bestFit="1" customWidth="1"/>
    <col min="12" max="29" width="8.375" customWidth="1"/>
  </cols>
  <sheetData>
    <row r="4" spans="2:11" ht="17.25" thickBot="1"/>
    <row r="5" spans="2:11" ht="17.25" thickBot="1">
      <c r="B5" s="25" t="s">
        <v>7</v>
      </c>
      <c r="C5" s="25" t="s">
        <v>10</v>
      </c>
      <c r="D5" s="25" t="s">
        <v>10</v>
      </c>
      <c r="E5" s="25" t="s">
        <v>12</v>
      </c>
      <c r="F5" s="25" t="s">
        <v>292</v>
      </c>
      <c r="G5" s="25" t="s">
        <v>157</v>
      </c>
      <c r="H5" s="25" t="s">
        <v>40</v>
      </c>
      <c r="I5" s="25" t="s">
        <v>40</v>
      </c>
      <c r="J5" s="25" t="s">
        <v>98</v>
      </c>
      <c r="K5" s="25" t="s">
        <v>99</v>
      </c>
    </row>
    <row r="6" spans="2:11" ht="23.25" thickBot="1">
      <c r="B6" s="25" t="s">
        <v>6</v>
      </c>
      <c r="C6" s="25" t="s">
        <v>386</v>
      </c>
      <c r="D6" s="25" t="s">
        <v>69</v>
      </c>
      <c r="E6" s="25" t="s">
        <v>1</v>
      </c>
      <c r="F6" s="25" t="s">
        <v>416</v>
      </c>
      <c r="G6" s="25" t="s">
        <v>31</v>
      </c>
      <c r="H6" s="25" t="s">
        <v>39</v>
      </c>
      <c r="I6" s="25" t="s">
        <v>261</v>
      </c>
      <c r="J6" s="25" t="s">
        <v>100</v>
      </c>
      <c r="K6" s="25" t="s">
        <v>101</v>
      </c>
    </row>
    <row r="7" spans="2:11" ht="17.25" thickBot="1">
      <c r="B7" s="26" t="s">
        <v>70</v>
      </c>
      <c r="C7" s="26" t="s">
        <v>389</v>
      </c>
      <c r="D7" s="26" t="s">
        <v>71</v>
      </c>
      <c r="E7" s="26" t="s">
        <v>70</v>
      </c>
      <c r="F7" s="26" t="s">
        <v>415</v>
      </c>
      <c r="G7" s="26" t="s">
        <v>70</v>
      </c>
      <c r="H7" s="26" t="s">
        <v>71</v>
      </c>
      <c r="I7" s="26" t="s">
        <v>71</v>
      </c>
      <c r="J7" s="26" t="s">
        <v>70</v>
      </c>
      <c r="K7" s="26" t="s">
        <v>70</v>
      </c>
    </row>
    <row r="8" spans="2:11" ht="23.25" thickBot="1">
      <c r="B8" s="86">
        <f>E8*10000000+G8*1000+COUNTIFS($E$7:E8,E8, $F$7:F8,F8)</f>
        <v>10005001</v>
      </c>
      <c r="C8" s="97" t="str">
        <f>"ITEM_NAME_"&amp;B8</f>
        <v>ITEM_NAME_10005001</v>
      </c>
      <c r="D8" s="98" t="s">
        <v>241</v>
      </c>
      <c r="E8" s="97">
        <v>1</v>
      </c>
      <c r="F8" s="141">
        <f>GR_EFF!$B8</f>
        <v>3005001</v>
      </c>
      <c r="G8" s="97">
        <v>5</v>
      </c>
      <c r="H8" s="99"/>
      <c r="I8" s="99"/>
      <c r="J8" s="97">
        <v>0</v>
      </c>
      <c r="K8" s="97">
        <v>0</v>
      </c>
    </row>
    <row r="9" spans="2:11" ht="23.25" thickBot="1">
      <c r="B9" s="42">
        <f>E9*10000000+G9*1000+COUNTIFS($E$7:E9,E9, $F$7:F9,F9)</f>
        <v>20005001</v>
      </c>
      <c r="C9" s="30" t="str">
        <f t="shared" ref="C9:C22" si="0">"ITEM_NAME_"&amp;B9</f>
        <v>ITEM_NAME_20005001</v>
      </c>
      <c r="D9" s="93" t="s">
        <v>239</v>
      </c>
      <c r="E9" s="30">
        <v>2</v>
      </c>
      <c r="F9" s="144">
        <f>GR_EFF!$B9</f>
        <v>6005001</v>
      </c>
      <c r="G9" s="30">
        <v>5</v>
      </c>
      <c r="H9" s="31"/>
      <c r="I9" s="31"/>
      <c r="J9" s="30">
        <v>0</v>
      </c>
      <c r="K9" s="30">
        <v>0</v>
      </c>
    </row>
    <row r="10" spans="2:11" ht="23.25" thickBot="1">
      <c r="B10" s="42">
        <f>E10*10000000+G10*1000+COUNTIFS($E$7:E10,E10, $F$7:F10,F10)</f>
        <v>30005001</v>
      </c>
      <c r="C10" s="30" t="str">
        <f t="shared" si="0"/>
        <v>ITEM_NAME_30005001</v>
      </c>
      <c r="D10" s="93" t="s">
        <v>240</v>
      </c>
      <c r="E10" s="30">
        <v>3</v>
      </c>
      <c r="F10" s="144">
        <f>GR_EFF!$B10</f>
        <v>3005002</v>
      </c>
      <c r="G10" s="30">
        <v>5</v>
      </c>
      <c r="H10" s="31"/>
      <c r="I10" s="31"/>
      <c r="J10" s="30">
        <v>0</v>
      </c>
      <c r="K10" s="30">
        <v>0</v>
      </c>
    </row>
    <row r="11" spans="2:11" ht="23.25" thickBot="1">
      <c r="B11" s="42">
        <f>E11*10000000+G11*1000+COUNTIFS($E$7:E11,E11, $F$7:F11,F11)</f>
        <v>40005001</v>
      </c>
      <c r="C11" s="30" t="str">
        <f t="shared" si="0"/>
        <v>ITEM_NAME_40005001</v>
      </c>
      <c r="D11" s="93" t="s">
        <v>270</v>
      </c>
      <c r="E11" s="30">
        <v>4</v>
      </c>
      <c r="F11" s="144">
        <f>GR_EFF!$B11</f>
        <v>3005003</v>
      </c>
      <c r="G11" s="30">
        <v>5</v>
      </c>
      <c r="H11" s="31"/>
      <c r="I11" s="31"/>
      <c r="J11" s="30">
        <v>0</v>
      </c>
      <c r="K11" s="30">
        <v>0</v>
      </c>
    </row>
    <row r="12" spans="2:11" ht="23.25" thickBot="1">
      <c r="B12" s="42">
        <f>E12*10000000+G12*1000+COUNTIFS($E$7:E12,E12, $F$7:F12,F12)</f>
        <v>50005000</v>
      </c>
      <c r="C12" s="30" t="str">
        <f t="shared" si="0"/>
        <v>ITEM_NAME_50005000</v>
      </c>
      <c r="D12" s="93" t="s">
        <v>271</v>
      </c>
      <c r="E12" s="30">
        <v>5</v>
      </c>
      <c r="F12" s="30"/>
      <c r="G12" s="30">
        <v>5</v>
      </c>
      <c r="H12" s="31"/>
      <c r="I12" s="31"/>
      <c r="J12" s="30">
        <v>0</v>
      </c>
      <c r="K12" s="30">
        <v>0</v>
      </c>
    </row>
    <row r="13" spans="2:11" ht="23.25" thickBot="1">
      <c r="B13" s="60">
        <f>E13*10000000+G13*1000+COUNTIFS($E$7:E13,E13, $F$7:F13,F13)</f>
        <v>10004001</v>
      </c>
      <c r="C13" s="61" t="str">
        <f t="shared" si="0"/>
        <v>ITEM_NAME_10004001</v>
      </c>
      <c r="D13" s="100" t="s">
        <v>262</v>
      </c>
      <c r="E13" s="61">
        <v>1</v>
      </c>
      <c r="F13" s="141">
        <f>GR_EFF!$B12</f>
        <v>4004001</v>
      </c>
      <c r="G13" s="61">
        <v>4</v>
      </c>
      <c r="H13" s="62"/>
      <c r="I13" s="62"/>
      <c r="J13" s="61">
        <v>0</v>
      </c>
      <c r="K13" s="61">
        <v>0</v>
      </c>
    </row>
    <row r="14" spans="2:11" ht="23.25" thickBot="1">
      <c r="B14" s="42">
        <f>E14*10000000+G14*1000+COUNTIFS($E$7:E14,E14, $F$7:F14,F14)</f>
        <v>20004001</v>
      </c>
      <c r="C14" s="30" t="str">
        <f t="shared" si="0"/>
        <v>ITEM_NAME_20004001</v>
      </c>
      <c r="D14" s="93" t="s">
        <v>263</v>
      </c>
      <c r="E14" s="30">
        <v>2</v>
      </c>
      <c r="F14" s="144">
        <f>GR_EFF!$B13</f>
        <v>8004001</v>
      </c>
      <c r="G14" s="30">
        <v>4</v>
      </c>
      <c r="H14" s="31"/>
      <c r="I14" s="31"/>
      <c r="J14" s="30">
        <v>0</v>
      </c>
      <c r="K14" s="30">
        <v>0</v>
      </c>
    </row>
    <row r="15" spans="2:11" ht="23.25" thickBot="1">
      <c r="B15" s="42">
        <f>E15*10000000+G15*1000+COUNTIFS($E$7:E15,E15, $F$7:F15,F15)</f>
        <v>30004001</v>
      </c>
      <c r="C15" s="30" t="str">
        <f t="shared" si="0"/>
        <v>ITEM_NAME_30004001</v>
      </c>
      <c r="D15" s="93" t="s">
        <v>264</v>
      </c>
      <c r="E15" s="30">
        <v>3</v>
      </c>
      <c r="F15" s="144">
        <f>GR_EFF!$B14</f>
        <v>4004002</v>
      </c>
      <c r="G15" s="30">
        <v>4</v>
      </c>
      <c r="H15" s="31"/>
      <c r="I15" s="31"/>
      <c r="J15" s="30">
        <v>0</v>
      </c>
      <c r="K15" s="30">
        <v>0</v>
      </c>
    </row>
    <row r="16" spans="2:11" ht="23.25" thickBot="1">
      <c r="B16" s="42">
        <f>E16*10000000+G16*1000+COUNTIFS($E$7:E16,E16, $F$7:F16,F16)</f>
        <v>40004001</v>
      </c>
      <c r="C16" s="30" t="str">
        <f t="shared" si="0"/>
        <v>ITEM_NAME_40004001</v>
      </c>
      <c r="D16" s="93" t="s">
        <v>268</v>
      </c>
      <c r="E16" s="30">
        <v>4</v>
      </c>
      <c r="F16" s="144">
        <f>GR_EFF!$B15</f>
        <v>4004003</v>
      </c>
      <c r="G16" s="30">
        <v>4</v>
      </c>
      <c r="H16" s="31"/>
      <c r="I16" s="31"/>
      <c r="J16" s="30">
        <v>0</v>
      </c>
      <c r="K16" s="30">
        <v>0</v>
      </c>
    </row>
    <row r="17" spans="2:11" ht="23.25" thickBot="1">
      <c r="B17" s="42">
        <f>E17*10000000+G17*1000+COUNTIFS($E$7:E17,E17, $F$7:F17,F17)</f>
        <v>50004000</v>
      </c>
      <c r="C17" s="30" t="str">
        <f t="shared" si="0"/>
        <v>ITEM_NAME_50004000</v>
      </c>
      <c r="D17" s="93" t="s">
        <v>272</v>
      </c>
      <c r="E17" s="30">
        <v>5</v>
      </c>
      <c r="F17" s="30"/>
      <c r="G17" s="30">
        <v>4</v>
      </c>
      <c r="H17" s="31"/>
      <c r="I17" s="31"/>
      <c r="J17" s="30">
        <v>0</v>
      </c>
      <c r="K17" s="30">
        <v>0</v>
      </c>
    </row>
    <row r="18" spans="2:11" ht="23.25" thickBot="1">
      <c r="B18" s="60">
        <f>E18*10000000+G18*1000+COUNTIFS($E$7:E18,E18, $F$7:F18,F18)</f>
        <v>10003001</v>
      </c>
      <c r="C18" s="61" t="str">
        <f t="shared" si="0"/>
        <v>ITEM_NAME_10003001</v>
      </c>
      <c r="D18" s="100" t="s">
        <v>273</v>
      </c>
      <c r="E18" s="61">
        <v>1</v>
      </c>
      <c r="F18" s="141">
        <f>GR_EFF!$B16</f>
        <v>6008001</v>
      </c>
      <c r="G18" s="61">
        <v>3</v>
      </c>
      <c r="H18" s="62"/>
      <c r="I18" s="62"/>
      <c r="J18" s="61">
        <v>0</v>
      </c>
      <c r="K18" s="61">
        <v>2000</v>
      </c>
    </row>
    <row r="19" spans="2:11" ht="23.25" thickBot="1">
      <c r="B19" s="42">
        <f>E19*10000000+G19*1000+COUNTIFS($E$7:E19,E19, $F$7:F19,F19)</f>
        <v>20003001</v>
      </c>
      <c r="C19" s="30" t="str">
        <f t="shared" si="0"/>
        <v>ITEM_NAME_20003001</v>
      </c>
      <c r="D19" s="93" t="s">
        <v>274</v>
      </c>
      <c r="E19" s="30">
        <v>2</v>
      </c>
      <c r="F19" s="144">
        <f>GR_EFF!$B17</f>
        <v>12008001</v>
      </c>
      <c r="G19" s="30">
        <v>3</v>
      </c>
      <c r="H19" s="31"/>
      <c r="I19" s="31"/>
      <c r="J19" s="30">
        <v>0</v>
      </c>
      <c r="K19" s="30">
        <v>2000</v>
      </c>
    </row>
    <row r="20" spans="2:11" ht="23.25" thickBot="1">
      <c r="B20" s="42">
        <f>E20*10000000+G20*1000+COUNTIFS($E$7:E20,E20, $F$7:F20,F20)</f>
        <v>30003001</v>
      </c>
      <c r="C20" s="30" t="str">
        <f t="shared" si="0"/>
        <v>ITEM_NAME_30003001</v>
      </c>
      <c r="D20" s="93" t="s">
        <v>275</v>
      </c>
      <c r="E20" s="30">
        <v>3</v>
      </c>
      <c r="F20" s="144">
        <f>GR_EFF!$B18</f>
        <v>6008002</v>
      </c>
      <c r="G20" s="30">
        <v>3</v>
      </c>
      <c r="H20" s="31"/>
      <c r="I20" s="31"/>
      <c r="J20" s="30">
        <v>0</v>
      </c>
      <c r="K20" s="30">
        <v>2000</v>
      </c>
    </row>
    <row r="21" spans="2:11" ht="23.25" thickBot="1">
      <c r="B21" s="42">
        <f>E21*10000000+G21*1000+COUNTIFS($E$7:E21,E21, $F$7:F21,F21)</f>
        <v>40003001</v>
      </c>
      <c r="C21" s="30" t="str">
        <f t="shared" si="0"/>
        <v>ITEM_NAME_40003001</v>
      </c>
      <c r="D21" s="93" t="s">
        <v>276</v>
      </c>
      <c r="E21" s="30">
        <v>4</v>
      </c>
      <c r="F21" s="144">
        <f>GR_EFF!$B19</f>
        <v>6008003</v>
      </c>
      <c r="G21" s="30">
        <v>3</v>
      </c>
      <c r="H21" s="31"/>
      <c r="I21" s="31"/>
      <c r="J21" s="30">
        <v>0</v>
      </c>
      <c r="K21" s="30">
        <v>2000</v>
      </c>
    </row>
    <row r="22" spans="2:11" ht="23.25" thickBot="1">
      <c r="B22" s="42">
        <f>E22*10000000+G22*1000+COUNTIFS($E$7:E22,E22, $F$7:F22,F22)</f>
        <v>50003000</v>
      </c>
      <c r="C22" s="30" t="str">
        <f t="shared" si="0"/>
        <v>ITEM_NAME_50003000</v>
      </c>
      <c r="D22" s="93" t="s">
        <v>277</v>
      </c>
      <c r="E22" s="30">
        <v>5</v>
      </c>
      <c r="F22" s="30"/>
      <c r="G22" s="30">
        <v>3</v>
      </c>
      <c r="H22" s="31"/>
      <c r="I22" s="31"/>
      <c r="J22" s="30">
        <v>0</v>
      </c>
      <c r="K22" s="30">
        <v>2000</v>
      </c>
    </row>
    <row r="23" spans="2:11" ht="23.25" thickBot="1">
      <c r="B23" s="60">
        <f>E23*10000000+G23*1000+COUNTIFS($E$7:E23,E23, $F$7:F23,F23)</f>
        <v>10004001</v>
      </c>
      <c r="C23" s="61" t="str">
        <f>"ITEM_NAME_"&amp;B23</f>
        <v>ITEM_NAME_10004001</v>
      </c>
      <c r="D23" s="100" t="s">
        <v>265</v>
      </c>
      <c r="E23" s="61">
        <v>1</v>
      </c>
      <c r="F23" s="141">
        <f>GR_EFF!$B20</f>
        <v>12008002</v>
      </c>
      <c r="G23" s="61">
        <v>4</v>
      </c>
      <c r="H23" s="62"/>
      <c r="I23" s="62"/>
      <c r="J23" s="61">
        <v>0</v>
      </c>
      <c r="K23" s="61">
        <v>0</v>
      </c>
    </row>
    <row r="24" spans="2:11" ht="23.25" thickBot="1">
      <c r="B24" s="42">
        <f>E24*10000000+G24*1000+COUNTIFS($E$7:E24,E24, $F$7:F24,F24)</f>
        <v>20004001</v>
      </c>
      <c r="C24" s="30" t="str">
        <f>"ITEM_NAME_"&amp;B24</f>
        <v>ITEM_NAME_20004001</v>
      </c>
      <c r="D24" s="93" t="s">
        <v>266</v>
      </c>
      <c r="E24" s="30">
        <v>2</v>
      </c>
      <c r="F24" s="144">
        <f>GR_EFF!$B21</f>
        <v>12008003</v>
      </c>
      <c r="G24" s="43">
        <v>4</v>
      </c>
      <c r="H24" s="31"/>
      <c r="I24" s="31"/>
      <c r="J24" s="30">
        <v>0</v>
      </c>
      <c r="K24" s="30">
        <v>0</v>
      </c>
    </row>
    <row r="25" spans="2:11" ht="23.25" thickBot="1">
      <c r="B25" s="42">
        <f>E25*10000000+G25*1000+COUNTIFS($E$7:E25,E25, $F$7:F25,F25)</f>
        <v>30004001</v>
      </c>
      <c r="C25" s="30" t="str">
        <f>"ITEM_NAME_"&amp;B25</f>
        <v>ITEM_NAME_30004001</v>
      </c>
      <c r="D25" s="93" t="s">
        <v>267</v>
      </c>
      <c r="E25" s="30">
        <v>3</v>
      </c>
      <c r="F25" s="144">
        <f>GR_EFF!$B22</f>
        <v>12008004</v>
      </c>
      <c r="G25" s="43">
        <v>4</v>
      </c>
      <c r="H25" s="31"/>
      <c r="I25" s="31"/>
      <c r="J25" s="30">
        <v>0</v>
      </c>
      <c r="K25" s="30">
        <v>0</v>
      </c>
    </row>
    <row r="26" spans="2:11" ht="23.25" thickBot="1">
      <c r="B26" s="42">
        <f>E26*10000000+G26*1000+COUNTIFS($E$7:E26,E26, $F$7:F26,F26)</f>
        <v>40004001</v>
      </c>
      <c r="C26" s="30" t="str">
        <f>"ITEM_NAME_"&amp;B26</f>
        <v>ITEM_NAME_40004001</v>
      </c>
      <c r="D26" s="93" t="s">
        <v>269</v>
      </c>
      <c r="E26" s="30">
        <v>4</v>
      </c>
      <c r="F26" s="144">
        <f>GR_EFF!$B23</f>
        <v>12008005</v>
      </c>
      <c r="G26" s="43">
        <v>4</v>
      </c>
      <c r="H26" s="31"/>
      <c r="I26" s="31"/>
      <c r="J26" s="30">
        <v>0</v>
      </c>
      <c r="K26" s="30">
        <v>0</v>
      </c>
    </row>
    <row r="27" spans="2:11" ht="23.25" thickBot="1">
      <c r="B27" s="42">
        <f>E27*10000000+G27*1000+COUNTIFS($E$7:E27,E27, $F$7:F27,F27)</f>
        <v>50004000</v>
      </c>
      <c r="C27" s="30" t="str">
        <f>"ITEM_NAME_"&amp;B27</f>
        <v>ITEM_NAME_50004000</v>
      </c>
      <c r="D27" s="93" t="s">
        <v>278</v>
      </c>
      <c r="E27" s="30">
        <v>5</v>
      </c>
      <c r="F27" s="30"/>
      <c r="G27" s="43">
        <v>4</v>
      </c>
      <c r="H27" s="31"/>
      <c r="I27" s="31"/>
      <c r="J27" s="30">
        <v>0</v>
      </c>
      <c r="K27" s="30">
        <v>0</v>
      </c>
    </row>
    <row r="28" spans="2:11" ht="17.25" thickBot="1">
      <c r="B28" s="42"/>
    </row>
    <row r="29" spans="2:11" ht="17.25" thickBot="1">
      <c r="B29" s="42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I25" sqref="I25"/>
    </sheetView>
  </sheetViews>
  <sheetFormatPr defaultRowHeight="16.5"/>
  <sheetData>
    <row r="1" spans="1:13">
      <c r="A1" s="147" t="s">
        <v>437</v>
      </c>
      <c r="B1" s="148"/>
      <c r="C1" s="148"/>
      <c r="D1" s="148"/>
      <c r="E1" s="148"/>
      <c r="F1" s="148"/>
    </row>
    <row r="2" spans="1:13" ht="17.25" thickBot="1">
      <c r="A2" s="149"/>
      <c r="B2" s="150"/>
      <c r="C2" s="150"/>
      <c r="D2" s="150"/>
      <c r="E2" s="150"/>
      <c r="F2" s="150"/>
    </row>
    <row r="3" spans="1:13" ht="17.25" thickBot="1">
      <c r="A3" s="109"/>
      <c r="B3" s="109"/>
      <c r="C3" s="109"/>
      <c r="D3" s="109"/>
      <c r="E3" s="109"/>
      <c r="F3" s="109"/>
      <c r="G3" s="109"/>
      <c r="H3" s="109"/>
      <c r="I3" s="109"/>
    </row>
    <row r="4" spans="1:13" ht="17.25" customHeight="1" thickTop="1" thickBot="1">
      <c r="A4" s="211" t="s">
        <v>439</v>
      </c>
      <c r="B4" s="211"/>
      <c r="C4" s="211"/>
      <c r="D4" s="211"/>
      <c r="E4" s="211"/>
      <c r="F4" s="211"/>
      <c r="G4" s="211"/>
      <c r="H4" s="211"/>
      <c r="I4" s="211"/>
    </row>
    <row r="5" spans="1:13" ht="17.25" customHeight="1" thickTop="1" thickBot="1">
      <c r="A5" s="213" t="s">
        <v>405</v>
      </c>
      <c r="B5" s="213"/>
      <c r="C5" s="213"/>
      <c r="D5" s="214" t="s">
        <v>420</v>
      </c>
      <c r="E5" s="214"/>
      <c r="F5" s="214"/>
      <c r="G5" s="212" t="s">
        <v>68</v>
      </c>
      <c r="H5" s="212"/>
      <c r="I5" s="212"/>
    </row>
    <row r="6" spans="1:13" ht="18" thickTop="1" thickBot="1">
      <c r="A6" s="110">
        <v>0</v>
      </c>
      <c r="B6" s="110">
        <v>0</v>
      </c>
      <c r="C6" s="111">
        <v>0</v>
      </c>
      <c r="D6" s="111">
        <v>0</v>
      </c>
      <c r="E6" s="111">
        <v>0</v>
      </c>
      <c r="F6" s="111">
        <v>0</v>
      </c>
      <c r="G6" s="111">
        <v>0</v>
      </c>
      <c r="H6" s="111">
        <v>0</v>
      </c>
      <c r="I6" s="111">
        <v>1</v>
      </c>
    </row>
    <row r="7" spans="1:13" ht="18" thickTop="1" thickBot="1">
      <c r="A7" s="24"/>
    </row>
    <row r="8" spans="1:13" ht="17.25" thickBot="1">
      <c r="A8" s="199" t="s">
        <v>3</v>
      </c>
      <c r="B8" s="200"/>
      <c r="C8" s="201"/>
      <c r="D8" s="3" t="s">
        <v>4</v>
      </c>
      <c r="E8" s="78" t="s">
        <v>256</v>
      </c>
      <c r="F8" s="199" t="s">
        <v>5</v>
      </c>
      <c r="G8" s="200"/>
      <c r="H8" s="200"/>
      <c r="I8" s="200"/>
      <c r="J8" s="200"/>
      <c r="K8" s="200"/>
      <c r="L8" s="200"/>
      <c r="M8" s="201"/>
    </row>
    <row r="9" spans="1:13" ht="17.25" thickBot="1">
      <c r="A9" s="163" t="s">
        <v>414</v>
      </c>
      <c r="B9" s="164"/>
      <c r="C9" s="165"/>
      <c r="D9" s="64" t="s">
        <v>7</v>
      </c>
      <c r="E9" s="79" t="s">
        <v>70</v>
      </c>
      <c r="F9" s="215" t="s">
        <v>258</v>
      </c>
      <c r="G9" s="169"/>
      <c r="H9" s="169"/>
      <c r="I9" s="169"/>
      <c r="J9" s="169"/>
      <c r="K9" s="169"/>
      <c r="L9" s="169"/>
      <c r="M9" s="170"/>
    </row>
    <row r="10" spans="1:13" ht="17.25" thickBot="1">
      <c r="A10" s="163" t="s">
        <v>406</v>
      </c>
      <c r="B10" s="164"/>
      <c r="C10" s="165"/>
      <c r="D10" s="64" t="s">
        <v>403</v>
      </c>
      <c r="E10" s="79" t="s">
        <v>70</v>
      </c>
      <c r="F10" s="167" t="s">
        <v>395</v>
      </c>
      <c r="G10" s="167"/>
      <c r="H10" s="167"/>
      <c r="I10" s="167"/>
      <c r="J10" s="167"/>
      <c r="K10" s="167"/>
      <c r="L10" s="167"/>
      <c r="M10" s="168"/>
    </row>
    <row r="11" spans="1:13" ht="17.25" thickBot="1">
      <c r="A11" s="163" t="s">
        <v>407</v>
      </c>
      <c r="B11" s="164"/>
      <c r="C11" s="165"/>
      <c r="D11" s="64" t="s">
        <v>409</v>
      </c>
      <c r="E11" s="79" t="s">
        <v>70</v>
      </c>
      <c r="F11" s="167" t="s">
        <v>397</v>
      </c>
      <c r="G11" s="167"/>
      <c r="H11" s="167"/>
      <c r="I11" s="167"/>
      <c r="J11" s="167"/>
      <c r="K11" s="167"/>
      <c r="L11" s="167"/>
      <c r="M11" s="168"/>
    </row>
    <row r="12" spans="1:13" ht="17.25" thickBot="1">
      <c r="A12" s="163" t="s">
        <v>408</v>
      </c>
      <c r="B12" s="164"/>
      <c r="C12" s="165"/>
      <c r="D12" s="64" t="s">
        <v>396</v>
      </c>
      <c r="E12" s="79" t="s">
        <v>70</v>
      </c>
      <c r="F12" s="167" t="s">
        <v>396</v>
      </c>
      <c r="G12" s="167"/>
      <c r="H12" s="167"/>
      <c r="I12" s="167"/>
      <c r="J12" s="167"/>
      <c r="K12" s="167"/>
      <c r="L12" s="167"/>
      <c r="M12" s="168"/>
    </row>
    <row r="13" spans="1:13" ht="17.25" thickBot="1">
      <c r="A13" s="163" t="s">
        <v>419</v>
      </c>
      <c r="B13" s="164"/>
      <c r="C13" s="165"/>
      <c r="D13" s="64" t="s">
        <v>399</v>
      </c>
      <c r="E13" s="79" t="s">
        <v>70</v>
      </c>
      <c r="F13" s="167" t="s">
        <v>399</v>
      </c>
      <c r="G13" s="167"/>
      <c r="H13" s="167"/>
      <c r="I13" s="167"/>
      <c r="J13" s="167"/>
      <c r="K13" s="167"/>
      <c r="L13" s="167"/>
      <c r="M13" s="168"/>
    </row>
    <row r="14" spans="1:13" ht="17.25" customHeight="1" thickBot="1">
      <c r="A14" s="163" t="s">
        <v>411</v>
      </c>
      <c r="B14" s="164"/>
      <c r="C14" s="165"/>
      <c r="D14" s="64" t="s">
        <v>410</v>
      </c>
      <c r="E14" s="79" t="s">
        <v>70</v>
      </c>
      <c r="F14" s="167" t="s">
        <v>402</v>
      </c>
      <c r="G14" s="167"/>
      <c r="H14" s="167"/>
      <c r="I14" s="167"/>
      <c r="J14" s="167"/>
      <c r="K14" s="167"/>
      <c r="L14" s="167"/>
      <c r="M14" s="168"/>
    </row>
    <row r="15" spans="1:13" ht="23.25" thickBot="1">
      <c r="A15" s="163" t="s">
        <v>404</v>
      </c>
      <c r="B15" s="164"/>
      <c r="C15" s="165"/>
      <c r="D15" s="64" t="s">
        <v>257</v>
      </c>
      <c r="E15" s="79" t="s">
        <v>412</v>
      </c>
      <c r="F15" s="167" t="s">
        <v>288</v>
      </c>
      <c r="G15" s="167"/>
      <c r="H15" s="167"/>
      <c r="I15" s="167"/>
      <c r="J15" s="167"/>
      <c r="K15" s="167"/>
      <c r="L15" s="167"/>
      <c r="M15" s="168"/>
    </row>
    <row r="16" spans="1:13" ht="17.25" customHeight="1" thickBot="1">
      <c r="A16" s="163" t="s">
        <v>279</v>
      </c>
      <c r="B16" s="164"/>
      <c r="C16" s="165"/>
      <c r="D16" s="64" t="s">
        <v>285</v>
      </c>
      <c r="E16" s="79" t="s">
        <v>70</v>
      </c>
      <c r="F16" s="167" t="s">
        <v>282</v>
      </c>
      <c r="G16" s="167"/>
      <c r="H16" s="167"/>
      <c r="I16" s="167"/>
      <c r="J16" s="167"/>
      <c r="K16" s="167"/>
      <c r="L16" s="167"/>
      <c r="M16" s="168"/>
    </row>
    <row r="17" spans="1:13" ht="17.25" customHeight="1" thickBot="1">
      <c r="A17" s="163" t="s">
        <v>280</v>
      </c>
      <c r="B17" s="164"/>
      <c r="C17" s="165"/>
      <c r="D17" s="64" t="s">
        <v>286</v>
      </c>
      <c r="E17" s="79" t="s">
        <v>70</v>
      </c>
      <c r="F17" s="167" t="s">
        <v>283</v>
      </c>
      <c r="G17" s="167"/>
      <c r="H17" s="167"/>
      <c r="I17" s="167"/>
      <c r="J17" s="167"/>
      <c r="K17" s="167"/>
      <c r="L17" s="167"/>
      <c r="M17" s="168"/>
    </row>
    <row r="18" spans="1:13" ht="17.25" customHeight="1" thickBot="1">
      <c r="A18" s="163" t="s">
        <v>281</v>
      </c>
      <c r="B18" s="164"/>
      <c r="C18" s="165"/>
      <c r="D18" s="64" t="s">
        <v>287</v>
      </c>
      <c r="E18" s="79" t="s">
        <v>70</v>
      </c>
      <c r="F18" s="167" t="s">
        <v>284</v>
      </c>
      <c r="G18" s="167"/>
      <c r="H18" s="167"/>
      <c r="I18" s="167"/>
      <c r="J18" s="167"/>
      <c r="K18" s="167"/>
      <c r="L18" s="167"/>
      <c r="M18" s="168"/>
    </row>
  </sheetData>
  <mergeCells count="27">
    <mergeCell ref="A18:C18"/>
    <mergeCell ref="F18:M18"/>
    <mergeCell ref="F13:M13"/>
    <mergeCell ref="F14:M14"/>
    <mergeCell ref="A17:C17"/>
    <mergeCell ref="F17:M17"/>
    <mergeCell ref="F15:M15"/>
    <mergeCell ref="A16:C16"/>
    <mergeCell ref="F16:M16"/>
    <mergeCell ref="F8:M8"/>
    <mergeCell ref="F9:M9"/>
    <mergeCell ref="F10:M10"/>
    <mergeCell ref="F11:M11"/>
    <mergeCell ref="F12:M12"/>
    <mergeCell ref="A1:F2"/>
    <mergeCell ref="A4:I4"/>
    <mergeCell ref="G5:I5"/>
    <mergeCell ref="A5:C5"/>
    <mergeCell ref="D5:F5"/>
    <mergeCell ref="A8:C8"/>
    <mergeCell ref="A15:C15"/>
    <mergeCell ref="A12:C12"/>
    <mergeCell ref="A13:C13"/>
    <mergeCell ref="A14:C14"/>
    <mergeCell ref="A9:C9"/>
    <mergeCell ref="A10:C10"/>
    <mergeCell ref="A11:C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CHAR_INDEX</vt:lpstr>
      <vt:lpstr>CHAR</vt:lpstr>
      <vt:lpstr>BOSS_INDEX</vt:lpstr>
      <vt:lpstr>BOSS</vt:lpstr>
      <vt:lpstr>DROP_INDEX</vt:lpstr>
      <vt:lpstr>DROP</vt:lpstr>
      <vt:lpstr>GEAR_INDEX</vt:lpstr>
      <vt:lpstr>GEAR</vt:lpstr>
      <vt:lpstr>GR_EFF_INDEX</vt:lpstr>
      <vt:lpstr>GR_EFF</vt:lpstr>
      <vt:lpstr>PROT_EFF_INDEX</vt:lpstr>
      <vt:lpstr>PROT_EFF</vt:lpstr>
      <vt:lpstr>CONS_INDEX</vt:lpstr>
      <vt:lpstr>CONS</vt:lpstr>
      <vt:lpstr>INGRD_INDEX</vt:lpstr>
      <vt:lpstr>INGRD</vt:lpstr>
      <vt:lpstr>RECIPE_INDEX</vt:lpstr>
      <vt:lpstr>RECIPE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</dc:creator>
  <cp:lastModifiedBy>KGA</cp:lastModifiedBy>
  <dcterms:created xsi:type="dcterms:W3CDTF">2025-09-02T05:59:05Z</dcterms:created>
  <dcterms:modified xsi:type="dcterms:W3CDTF">2025-09-11T08:30:07Z</dcterms:modified>
</cp:coreProperties>
</file>