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/Documents/GitHub/MSproject_RBC/MSproject_RBC/Scripts/Modeling/mala-cd19/"/>
    </mc:Choice>
  </mc:AlternateContent>
  <xr:revisionPtr revIDLastSave="0" documentId="13_ncr:40009_{77EC2BEE-2CD5-6A41-8F7D-ED60BE7DE138}" xr6:coauthVersionLast="45" xr6:coauthVersionMax="45" xr10:uidLastSave="{00000000-0000-0000-0000-000000000000}"/>
  <bookViews>
    <workbookView xWindow="0" yWindow="460" windowWidth="38400" windowHeight="21140" activeTab="1"/>
  </bookViews>
  <sheets>
    <sheet name="CoefTableMala" sheetId="1" r:id="rId1"/>
    <sheet name="Correlations" sheetId="2" r:id="rId2"/>
    <sheet name="MainEffects" sheetId="3" r:id="rId3"/>
  </sheets>
  <definedNames>
    <definedName name="_xlnm.Print_Area" localSheetId="0">Correlations!$A$1:$D$16</definedName>
    <definedName name="_xlnm.Print_Area" localSheetId="2">MainEffects!$A$1:$G$24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6" i="2" l="1"/>
  <c r="B47" i="2"/>
  <c r="B48" i="2"/>
  <c r="B49" i="2"/>
  <c r="B50" i="2"/>
  <c r="B51" i="2"/>
  <c r="B52" i="2"/>
  <c r="B53" i="2"/>
  <c r="B54" i="2"/>
  <c r="B55" i="2"/>
  <c r="B56" i="2"/>
  <c r="B45" i="2"/>
  <c r="B44" i="2"/>
  <c r="B43" i="2"/>
  <c r="B42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23" i="2"/>
</calcChain>
</file>

<file path=xl/sharedStrings.xml><?xml version="1.0" encoding="utf-8"?>
<sst xmlns="http://schemas.openxmlformats.org/spreadsheetml/2006/main" count="225" uniqueCount="57">
  <si>
    <t>coefTable.lmod0</t>
  </si>
  <si>
    <t>coefTable.lmod1</t>
  </si>
  <si>
    <t>coefTable.lmod2</t>
  </si>
  <si>
    <t>CoefTable.lmod3</t>
  </si>
  <si>
    <t>ranefTable.lmod3</t>
  </si>
  <si>
    <t>CoefTable.lmod4</t>
  </si>
  <si>
    <t>ranefTable.lmod4</t>
  </si>
  <si>
    <t>coefTable.GEE</t>
  </si>
  <si>
    <t>Final.coef.lmod3</t>
  </si>
  <si>
    <t>Final.coef.lmod4</t>
  </si>
  <si>
    <t>(Intercept)</t>
  </si>
  <si>
    <t>subject.no6</t>
  </si>
  <si>
    <t>NA</t>
  </si>
  <si>
    <t>subject.no7</t>
  </si>
  <si>
    <t>subject.no9</t>
  </si>
  <si>
    <t>subject.no10</t>
  </si>
  <si>
    <t>subject.no11</t>
  </si>
  <si>
    <t>subject.no13</t>
  </si>
  <si>
    <t>subject.no14</t>
  </si>
  <si>
    <t>subject.no15</t>
  </si>
  <si>
    <t>subject.no17</t>
  </si>
  <si>
    <t>subject.no19</t>
  </si>
  <si>
    <t>subject.no20</t>
  </si>
  <si>
    <t>subject.no22</t>
  </si>
  <si>
    <t>subject.no24</t>
  </si>
  <si>
    <t>subject.no26</t>
  </si>
  <si>
    <t>logcd19</t>
  </si>
  <si>
    <t>subject.no6:logcd19</t>
  </si>
  <si>
    <t>subject.no7:logcd19</t>
  </si>
  <si>
    <t>subject.no9:logcd19</t>
  </si>
  <si>
    <t>subject.no10:logcd19</t>
  </si>
  <si>
    <t>subject.no11:logcd19</t>
  </si>
  <si>
    <t>subject.no13:logcd19</t>
  </si>
  <si>
    <t>subject.no14:logcd19</t>
  </si>
  <si>
    <t>subject.no15:logcd19</t>
  </si>
  <si>
    <t>subject.no17:logcd19</t>
  </si>
  <si>
    <t>subject.no19:logcd19</t>
  </si>
  <si>
    <t>subject.no20:logcd19</t>
  </si>
  <si>
    <t>subject.no22:logcd19</t>
  </si>
  <si>
    <t>subject.no24:logcd19</t>
  </si>
  <si>
    <t>subject.no26:logcd19</t>
  </si>
  <si>
    <t>Model Name</t>
  </si>
  <si>
    <t>Model Number</t>
  </si>
  <si>
    <t>Simple Linear Regression</t>
  </si>
  <si>
    <t>Fixed Effect Subject Intercept</t>
  </si>
  <si>
    <t>Fixed Effect Subject Slope</t>
  </si>
  <si>
    <t>Random Effect Subject Intercept</t>
  </si>
  <si>
    <t>Random Effect Subject Slope</t>
  </si>
  <si>
    <t>GEE</t>
  </si>
  <si>
    <t>Model 0</t>
  </si>
  <si>
    <t>Model 1</t>
  </si>
  <si>
    <t>Model 2</t>
  </si>
  <si>
    <t>Model 3</t>
  </si>
  <si>
    <t>Model 4</t>
  </si>
  <si>
    <t>Model 5</t>
  </si>
  <si>
    <t>Intercept</t>
  </si>
  <si>
    <t>model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</si>
</sst>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0" fillId="0" borderId="12" xfId="0" applyBorder="1"/>
    <xf numFmtId="0" fontId="16" fillId="0" borderId="1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167" fontId="0" fillId="0" borderId="16" xfId="0" applyNumberFormat="1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Border="1" applyAlignment="1">
      <alignment horizontal="center" vertical="center"/>
    </xf>
    <xf numFmtId="0" fontId="0" fillId="0" borderId="0" xfId="0" applyBorder="1"/>
    <xf numFmtId="167" fontId="0" fillId="0" borderId="0" xfId="0" applyNumberFormat="1" applyBorder="1"/>
    <xf numFmtId="167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C66"/>
  <sheetViews>
    <sheetView topLeftCell="A23" zoomScale="125" zoomScaleNormal="70" workbookViewId="0">
      <selection activeCell="C52" sqref="C52:H52"/>
    </sheetView>
  </sheetViews>
  <sheetFormatPr baseColWidth="10" defaultRowHeight="16"/>
  <cols>
    <col min="2" max="2" width="18.83203125" bestFit="1" customWidth="1"/>
    <col min="3" max="3" width="12" customWidth="1"/>
    <col min="4" max="4" width="15.33203125" customWidth="1"/>
    <col min="5" max="5" width="14.33203125" customWidth="1"/>
    <col min="6" max="6" width="16" customWidth="1"/>
    <col min="7" max="7" width="14" customWidth="1"/>
    <col min="17" max="20" width="11.33203125" bestFit="1" customWidth="1"/>
  </cols>
  <sheetData>
    <row r="1" spans="2:29">
      <c r="B1" t="s">
        <v>41</v>
      </c>
    </row>
    <row r="2" spans="2:29">
      <c r="B2" t="s">
        <v>42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X2" s="21"/>
    </row>
    <row r="3" spans="2:29">
      <c r="B3" t="s">
        <v>10</v>
      </c>
      <c r="C3">
        <v>8.4618183816665606</v>
      </c>
      <c r="D3">
        <v>7.5486139890189801</v>
      </c>
      <c r="E3">
        <v>6.9793220137189902</v>
      </c>
      <c r="F3">
        <v>7.6130993402174099</v>
      </c>
      <c r="G3">
        <v>-0.80064173605708</v>
      </c>
      <c r="H3">
        <v>7.1749330680331704</v>
      </c>
      <c r="I3">
        <v>-1.2222821460822499</v>
      </c>
      <c r="J3">
        <v>8.46181838166655</v>
      </c>
      <c r="K3">
        <v>6.81245760416033</v>
      </c>
      <c r="L3">
        <v>5.9526509219509203</v>
      </c>
      <c r="O3" s="19"/>
      <c r="Q3" s="19"/>
      <c r="S3" s="20"/>
      <c r="U3" s="19"/>
      <c r="V3" s="19"/>
      <c r="X3" s="20"/>
      <c r="Y3" s="19"/>
      <c r="AB3" s="20"/>
      <c r="AC3" s="19"/>
    </row>
    <row r="4" spans="2:29">
      <c r="B4" t="s">
        <v>11</v>
      </c>
      <c r="C4" t="s">
        <v>12</v>
      </c>
      <c r="D4">
        <v>1.3664437101667799</v>
      </c>
      <c r="E4">
        <v>1.6609437845456401</v>
      </c>
      <c r="F4">
        <v>8.8869254874885009</v>
      </c>
      <c r="G4">
        <v>0.473184411214019</v>
      </c>
      <c r="H4">
        <v>8.6600645546082404</v>
      </c>
      <c r="I4">
        <v>0.26284934049282199</v>
      </c>
      <c r="J4" t="s">
        <v>12</v>
      </c>
      <c r="K4">
        <v>9.36010989870252</v>
      </c>
      <c r="L4">
        <v>8.9229138951010594</v>
      </c>
      <c r="O4" s="19"/>
      <c r="P4" s="19"/>
      <c r="Q4" s="19"/>
      <c r="S4" s="20"/>
      <c r="T4" s="19"/>
      <c r="U4" s="19"/>
      <c r="V4" s="19"/>
      <c r="X4" s="20"/>
      <c r="Y4" s="19"/>
      <c r="AB4" s="20"/>
      <c r="AC4" s="19"/>
    </row>
    <row r="5" spans="2:29">
      <c r="B5" t="s">
        <v>13</v>
      </c>
      <c r="C5" t="s">
        <v>12</v>
      </c>
      <c r="D5">
        <v>0.83410151125895804</v>
      </c>
      <c r="E5">
        <v>1.69722651753898</v>
      </c>
      <c r="F5">
        <v>8.3861367461011103</v>
      </c>
      <c r="G5">
        <v>-2.7604330173376799E-2</v>
      </c>
      <c r="H5">
        <v>8.4526553145149794</v>
      </c>
      <c r="I5">
        <v>5.5440100399569398E-2</v>
      </c>
      <c r="J5" t="s">
        <v>12</v>
      </c>
      <c r="K5">
        <v>8.3585324159277299</v>
      </c>
      <c r="L5">
        <v>8.5080954149145498</v>
      </c>
      <c r="O5" s="19"/>
      <c r="P5" s="19"/>
      <c r="Q5" s="19"/>
      <c r="S5" s="20"/>
      <c r="T5" s="19"/>
      <c r="U5" s="19"/>
      <c r="V5" s="19"/>
      <c r="X5" s="20"/>
      <c r="Y5" s="19"/>
      <c r="AB5" s="20"/>
      <c r="AC5" s="19"/>
    </row>
    <row r="6" spans="2:29">
      <c r="B6" t="s">
        <v>14</v>
      </c>
      <c r="C6" t="s">
        <v>12</v>
      </c>
      <c r="D6">
        <v>0.65632833727499695</v>
      </c>
      <c r="E6">
        <v>1.18172588786435</v>
      </c>
      <c r="F6">
        <v>8.2310882067422693</v>
      </c>
      <c r="G6">
        <v>-0.18265286953221499</v>
      </c>
      <c r="H6">
        <v>8.1988807723511208</v>
      </c>
      <c r="I6">
        <v>-0.19833444176429399</v>
      </c>
      <c r="J6" t="s">
        <v>12</v>
      </c>
      <c r="K6">
        <v>8.0484353372100603</v>
      </c>
      <c r="L6">
        <v>8.0005463305868307</v>
      </c>
      <c r="O6" s="19"/>
      <c r="P6" s="19"/>
      <c r="Q6" s="19"/>
      <c r="S6" s="20"/>
      <c r="T6" s="19"/>
      <c r="U6" s="19"/>
      <c r="V6" s="19"/>
      <c r="X6" s="20"/>
      <c r="Y6" s="19"/>
      <c r="AB6" s="20"/>
      <c r="AC6" s="19"/>
    </row>
    <row r="7" spans="2:29">
      <c r="B7" t="s">
        <v>15</v>
      </c>
      <c r="C7" t="s">
        <v>12</v>
      </c>
      <c r="D7">
        <v>1.04839589293157</v>
      </c>
      <c r="E7">
        <v>1.8323896623554801</v>
      </c>
      <c r="F7">
        <v>8.5617143659716604</v>
      </c>
      <c r="G7">
        <v>0.14797328969717199</v>
      </c>
      <c r="H7">
        <v>8.6557206358125391</v>
      </c>
      <c r="I7">
        <v>0.25850542169711999</v>
      </c>
      <c r="J7" t="s">
        <v>12</v>
      </c>
      <c r="K7">
        <v>8.7096876556688301</v>
      </c>
      <c r="L7">
        <v>8.9142260575096604</v>
      </c>
      <c r="O7" s="19"/>
      <c r="P7" s="19"/>
      <c r="Q7" s="19"/>
      <c r="S7" s="20"/>
      <c r="T7" s="19"/>
      <c r="U7" s="19"/>
      <c r="V7" s="19"/>
      <c r="X7" s="20"/>
      <c r="Y7" s="19"/>
      <c r="AB7" s="20"/>
      <c r="AC7" s="19"/>
    </row>
    <row r="8" spans="2:29">
      <c r="B8" t="s">
        <v>16</v>
      </c>
      <c r="C8" t="s">
        <v>12</v>
      </c>
      <c r="D8">
        <v>1.39887730434506</v>
      </c>
      <c r="E8">
        <v>2.0727256457974201</v>
      </c>
      <c r="F8">
        <v>8.9233651195601293</v>
      </c>
      <c r="G8">
        <v>0.50962404328564603</v>
      </c>
      <c r="H8">
        <v>9.0064320665995492</v>
      </c>
      <c r="I8">
        <v>0.60921685248413904</v>
      </c>
      <c r="J8" t="s">
        <v>12</v>
      </c>
      <c r="K8">
        <v>9.4329891628457805</v>
      </c>
      <c r="L8">
        <v>9.6156489190836893</v>
      </c>
      <c r="O8" s="19"/>
      <c r="P8" s="19"/>
      <c r="Q8" s="19"/>
      <c r="S8" s="20"/>
      <c r="T8" s="19"/>
      <c r="U8" s="19"/>
      <c r="V8" s="19"/>
      <c r="X8" s="20"/>
      <c r="Y8" s="19"/>
      <c r="AB8" s="20"/>
      <c r="AC8" s="19"/>
    </row>
    <row r="9" spans="2:29">
      <c r="B9" t="s">
        <v>17</v>
      </c>
      <c r="C9" t="s">
        <v>12</v>
      </c>
      <c r="D9">
        <v>0.73715255569390203</v>
      </c>
      <c r="E9">
        <v>1.4473865395069101</v>
      </c>
      <c r="F9">
        <v>8.2891263506509905</v>
      </c>
      <c r="G9">
        <v>-0.124614725623501</v>
      </c>
      <c r="H9">
        <v>8.4080410634960394</v>
      </c>
      <c r="I9">
        <v>1.08258493806266E-2</v>
      </c>
      <c r="J9" t="s">
        <v>12</v>
      </c>
      <c r="K9">
        <v>8.1645116250274796</v>
      </c>
      <c r="L9">
        <v>8.4188669128766698</v>
      </c>
      <c r="O9" s="19"/>
      <c r="P9" s="19"/>
      <c r="Q9" s="19"/>
      <c r="S9" s="20"/>
      <c r="T9" s="19"/>
      <c r="U9" s="19"/>
      <c r="V9" s="19"/>
      <c r="X9" s="20"/>
      <c r="Y9" s="19"/>
      <c r="AB9" s="20"/>
      <c r="AC9" s="19"/>
    </row>
    <row r="10" spans="2:29">
      <c r="B10" t="s">
        <v>18</v>
      </c>
      <c r="C10" t="s">
        <v>12</v>
      </c>
      <c r="D10">
        <v>0.90672801585628504</v>
      </c>
      <c r="E10">
        <v>1.4958227299</v>
      </c>
      <c r="F10">
        <v>8.4513099527168105</v>
      </c>
      <c r="G10">
        <v>3.7568876442325101E-2</v>
      </c>
      <c r="H10">
        <v>8.4631758917928792</v>
      </c>
      <c r="I10">
        <v>6.5960677677464594E-2</v>
      </c>
      <c r="J10" t="s">
        <v>12</v>
      </c>
      <c r="K10">
        <v>8.4888788291591393</v>
      </c>
      <c r="L10">
        <v>8.5291365694703405</v>
      </c>
      <c r="O10" s="19"/>
      <c r="P10" s="19"/>
      <c r="Q10" s="19"/>
      <c r="S10" s="20"/>
      <c r="T10" s="19"/>
      <c r="U10" s="19"/>
      <c r="V10" s="19"/>
      <c r="X10" s="20"/>
      <c r="Y10" s="19"/>
      <c r="AB10" s="20"/>
      <c r="AC10" s="19"/>
    </row>
    <row r="11" spans="2:29">
      <c r="B11" t="s">
        <v>19</v>
      </c>
      <c r="C11" t="s">
        <v>12</v>
      </c>
      <c r="D11">
        <v>0.43635423340041102</v>
      </c>
      <c r="E11">
        <v>0.99659652473482696</v>
      </c>
      <c r="F11">
        <v>8.0522607787808802</v>
      </c>
      <c r="G11">
        <v>-0.36148029749360699</v>
      </c>
      <c r="H11">
        <v>8.0356595231592802</v>
      </c>
      <c r="I11">
        <v>-0.36155569095612999</v>
      </c>
      <c r="J11" t="s">
        <v>12</v>
      </c>
      <c r="K11">
        <v>7.6907804812872698</v>
      </c>
      <c r="L11">
        <v>7.6741038322031496</v>
      </c>
      <c r="O11" s="19"/>
      <c r="P11" s="19"/>
      <c r="Q11" s="19"/>
      <c r="S11" s="20"/>
      <c r="T11" s="19"/>
      <c r="U11" s="19"/>
      <c r="V11" s="19"/>
      <c r="X11" s="20"/>
      <c r="Y11" s="19"/>
      <c r="AB11" s="20"/>
      <c r="AC11" s="19"/>
    </row>
    <row r="12" spans="2:29">
      <c r="B12" t="s">
        <v>20</v>
      </c>
      <c r="C12" t="s">
        <v>12</v>
      </c>
      <c r="D12">
        <v>0.16534761993965999</v>
      </c>
      <c r="E12">
        <v>0.83424276175155998</v>
      </c>
      <c r="F12">
        <v>7.7378325256099103</v>
      </c>
      <c r="G12">
        <v>-0.675908550664573</v>
      </c>
      <c r="H12">
        <v>7.8367574102404198</v>
      </c>
      <c r="I12">
        <v>-0.56045780387499</v>
      </c>
      <c r="J12" t="s">
        <v>12</v>
      </c>
      <c r="K12">
        <v>7.0619239749453397</v>
      </c>
      <c r="L12">
        <v>7.2762996063654297</v>
      </c>
      <c r="O12" s="19"/>
      <c r="P12" s="19"/>
      <c r="Q12" s="19"/>
      <c r="S12" s="20"/>
      <c r="T12" s="19"/>
      <c r="U12" s="19"/>
      <c r="V12" s="19"/>
      <c r="X12" s="20"/>
      <c r="Y12" s="19"/>
      <c r="AB12" s="20"/>
      <c r="AC12" s="19"/>
    </row>
    <row r="13" spans="2:29">
      <c r="B13" t="s">
        <v>21</v>
      </c>
      <c r="C13" t="s">
        <v>12</v>
      </c>
      <c r="D13">
        <v>1.5902458998892599</v>
      </c>
      <c r="E13">
        <v>2.3462150884762201</v>
      </c>
      <c r="F13">
        <v>9.1108159961469806</v>
      </c>
      <c r="G13">
        <v>0.69707491987249504</v>
      </c>
      <c r="H13">
        <v>9.2645870680513198</v>
      </c>
      <c r="I13">
        <v>0.86737185393590499</v>
      </c>
      <c r="J13" t="s">
        <v>12</v>
      </c>
      <c r="K13">
        <v>9.8078909160194794</v>
      </c>
      <c r="L13">
        <v>10.1319589219872</v>
      </c>
      <c r="O13" s="19"/>
      <c r="P13" s="19"/>
      <c r="Q13" s="19"/>
      <c r="S13" s="20"/>
      <c r="T13" s="19"/>
      <c r="U13" s="19"/>
      <c r="V13" s="19"/>
      <c r="X13" s="20"/>
      <c r="Y13" s="19"/>
      <c r="AB13" s="20"/>
      <c r="AC13" s="19"/>
    </row>
    <row r="14" spans="2:29">
      <c r="B14" t="s">
        <v>22</v>
      </c>
      <c r="C14" t="s">
        <v>12</v>
      </c>
      <c r="D14">
        <v>1.0692916979613201</v>
      </c>
      <c r="E14">
        <v>1.6211398712343901</v>
      </c>
      <c r="F14">
        <v>8.6036669931692291</v>
      </c>
      <c r="G14">
        <v>0.18992591689474</v>
      </c>
      <c r="H14">
        <v>8.5785596191431708</v>
      </c>
      <c r="I14">
        <v>0.18134440502775401</v>
      </c>
      <c r="J14" t="s">
        <v>12</v>
      </c>
      <c r="K14">
        <v>8.7935929100639694</v>
      </c>
      <c r="L14">
        <v>8.7599040241709201</v>
      </c>
      <c r="O14" s="19"/>
      <c r="P14" s="19"/>
      <c r="Q14" s="19"/>
      <c r="S14" s="20"/>
      <c r="T14" s="19"/>
      <c r="U14" s="19"/>
      <c r="V14" s="19"/>
      <c r="X14" s="20"/>
      <c r="Y14" s="19"/>
      <c r="AB14" s="20"/>
      <c r="AC14" s="19"/>
    </row>
    <row r="15" spans="2:29">
      <c r="B15" t="s">
        <v>23</v>
      </c>
      <c r="C15" t="s">
        <v>12</v>
      </c>
      <c r="D15">
        <v>0.85005405017334401</v>
      </c>
      <c r="E15">
        <v>1.4624077296379601</v>
      </c>
      <c r="F15">
        <v>8.3980656891660406</v>
      </c>
      <c r="G15">
        <v>-1.5675387108445099E-2</v>
      </c>
      <c r="H15">
        <v>8.4319506253253795</v>
      </c>
      <c r="I15">
        <v>3.4735411209965303E-2</v>
      </c>
      <c r="J15" t="s">
        <v>12</v>
      </c>
      <c r="K15">
        <v>8.3823903020575994</v>
      </c>
      <c r="L15">
        <v>8.4666860365353394</v>
      </c>
      <c r="O15" s="19"/>
      <c r="P15" s="19"/>
      <c r="Q15" s="19"/>
      <c r="S15" s="20"/>
      <c r="T15" s="19"/>
      <c r="U15" s="19"/>
      <c r="V15" s="19"/>
      <c r="X15" s="20"/>
      <c r="Y15" s="19"/>
      <c r="AB15" s="20"/>
      <c r="AC15" s="19"/>
    </row>
    <row r="16" spans="2:29">
      <c r="B16" t="s">
        <v>24</v>
      </c>
      <c r="C16" t="s">
        <v>12</v>
      </c>
      <c r="D16">
        <v>0.89128957928297703</v>
      </c>
      <c r="E16">
        <v>1.49078795548119</v>
      </c>
      <c r="F16">
        <v>8.4361674560691906</v>
      </c>
      <c r="G16">
        <v>2.2426379794709E-2</v>
      </c>
      <c r="H16">
        <v>8.4549400272468702</v>
      </c>
      <c r="I16">
        <v>5.7724813131454202E-2</v>
      </c>
      <c r="J16" t="s">
        <v>12</v>
      </c>
      <c r="K16">
        <v>8.4585938358638995</v>
      </c>
      <c r="L16">
        <v>8.5126648403783207</v>
      </c>
      <c r="O16" s="19"/>
      <c r="P16" s="19"/>
      <c r="Q16" s="19"/>
      <c r="S16" s="20"/>
      <c r="T16" s="19"/>
      <c r="U16" s="19"/>
      <c r="V16" s="19"/>
      <c r="X16" s="20"/>
      <c r="Y16" s="19"/>
      <c r="AB16" s="20"/>
      <c r="AC16" s="19"/>
    </row>
    <row r="17" spans="2:29">
      <c r="B17" t="s">
        <v>25</v>
      </c>
      <c r="C17" t="s">
        <v>12</v>
      </c>
      <c r="D17">
        <v>0.989554940277802</v>
      </c>
      <c r="E17">
        <v>1.30015498935084</v>
      </c>
      <c r="F17">
        <v>8.5245411357236698</v>
      </c>
      <c r="G17">
        <v>0.110800059449185</v>
      </c>
      <c r="H17">
        <v>8.3358705713508598</v>
      </c>
      <c r="I17">
        <v>-6.1344642764554098E-2</v>
      </c>
      <c r="J17" t="s">
        <v>12</v>
      </c>
      <c r="K17">
        <v>8.6353411951728596</v>
      </c>
      <c r="L17">
        <v>8.2745259285863106</v>
      </c>
      <c r="O17" s="19"/>
      <c r="P17" s="19"/>
      <c r="Q17" s="19"/>
      <c r="S17" s="20"/>
      <c r="T17" s="19"/>
      <c r="U17" s="19"/>
      <c r="V17" s="19"/>
      <c r="X17" s="20"/>
      <c r="Y17" s="19"/>
      <c r="AB17" s="20"/>
      <c r="AC17" s="19"/>
    </row>
    <row r="18" spans="2:29">
      <c r="B18" t="s">
        <v>26</v>
      </c>
      <c r="C18">
        <v>4.9180543817340897E-2</v>
      </c>
      <c r="D18">
        <v>4.8328849276643902E-2</v>
      </c>
      <c r="E18">
        <v>0.51427691238919004</v>
      </c>
      <c r="F18">
        <v>4.9195696611594598E-2</v>
      </c>
      <c r="G18" t="s">
        <v>12</v>
      </c>
      <c r="H18">
        <v>0.40768474009676597</v>
      </c>
      <c r="I18">
        <v>0.34830469539555498</v>
      </c>
      <c r="J18">
        <v>4.9180543817341202E-2</v>
      </c>
      <c r="K18">
        <v>4.9195696611594598E-2</v>
      </c>
      <c r="L18">
        <v>0.755989435492321</v>
      </c>
      <c r="X18" s="21"/>
    </row>
    <row r="19" spans="2:29">
      <c r="B19" t="s">
        <v>27</v>
      </c>
      <c r="C19" t="s">
        <v>12</v>
      </c>
      <c r="D19" t="s">
        <v>12</v>
      </c>
      <c r="E19">
        <v>-0.34726958302616401</v>
      </c>
      <c r="F19" t="s">
        <v>12</v>
      </c>
      <c r="G19" t="s">
        <v>12</v>
      </c>
      <c r="H19">
        <v>0.15436147444521001</v>
      </c>
      <c r="I19">
        <v>9.4981429743999202E-2</v>
      </c>
      <c r="J19" t="s">
        <v>12</v>
      </c>
      <c r="K19" t="s">
        <v>12</v>
      </c>
      <c r="L19">
        <v>0.24934290418920901</v>
      </c>
      <c r="P19" s="19"/>
      <c r="T19" s="19"/>
      <c r="X19" s="22"/>
      <c r="AB19" s="19"/>
    </row>
    <row r="20" spans="2:29">
      <c r="B20" t="s">
        <v>28</v>
      </c>
      <c r="C20" t="s">
        <v>12</v>
      </c>
      <c r="D20" t="s">
        <v>12</v>
      </c>
      <c r="E20">
        <v>-0.84346801814885897</v>
      </c>
      <c r="F20" t="s">
        <v>12</v>
      </c>
      <c r="G20" t="s">
        <v>12</v>
      </c>
      <c r="H20">
        <v>-4.8436153168696899E-2</v>
      </c>
      <c r="I20">
        <v>-0.107816197869908</v>
      </c>
      <c r="J20" t="s">
        <v>12</v>
      </c>
      <c r="K20" t="s">
        <v>12</v>
      </c>
      <c r="L20">
        <v>-0.15625235103860499</v>
      </c>
      <c r="P20" s="19"/>
      <c r="T20" s="19"/>
      <c r="X20" s="22"/>
      <c r="AB20" s="19"/>
    </row>
    <row r="21" spans="2:29">
      <c r="B21" t="s">
        <v>29</v>
      </c>
      <c r="C21" t="s">
        <v>12</v>
      </c>
      <c r="D21" t="s">
        <v>12</v>
      </c>
      <c r="E21">
        <v>-0.44516081286778703</v>
      </c>
      <c r="F21" t="s">
        <v>12</v>
      </c>
      <c r="G21" t="s">
        <v>12</v>
      </c>
      <c r="H21">
        <v>6.0599034882913502E-2</v>
      </c>
      <c r="I21">
        <v>1.21899018170274E-3</v>
      </c>
      <c r="J21" t="s">
        <v>12</v>
      </c>
      <c r="K21" t="s">
        <v>12</v>
      </c>
      <c r="L21">
        <v>6.18180250646162E-2</v>
      </c>
    </row>
    <row r="22" spans="2:29">
      <c r="B22" t="s">
        <v>30</v>
      </c>
      <c r="C22" t="s">
        <v>12</v>
      </c>
      <c r="D22" t="s">
        <v>12</v>
      </c>
      <c r="E22">
        <v>-0.56719027999709903</v>
      </c>
      <c r="F22" t="s">
        <v>12</v>
      </c>
      <c r="G22" t="s">
        <v>12</v>
      </c>
      <c r="H22">
        <v>2.6360829733309498E-3</v>
      </c>
      <c r="I22">
        <v>-5.6743961727879801E-2</v>
      </c>
      <c r="J22" t="s">
        <v>12</v>
      </c>
      <c r="K22" t="s">
        <v>12</v>
      </c>
      <c r="L22">
        <v>-5.4107878754548901E-2</v>
      </c>
    </row>
    <row r="23" spans="2:29">
      <c r="B23" t="s">
        <v>31</v>
      </c>
      <c r="C23" t="s">
        <v>12</v>
      </c>
      <c r="D23" t="s">
        <v>12</v>
      </c>
      <c r="E23">
        <v>-0.52591449590092099</v>
      </c>
      <c r="F23" t="s">
        <v>12</v>
      </c>
      <c r="G23" t="s">
        <v>12</v>
      </c>
      <c r="H23">
        <v>4.3939263987849099E-3</v>
      </c>
      <c r="I23">
        <v>-5.49861183024258E-2</v>
      </c>
      <c r="J23" t="s">
        <v>12</v>
      </c>
      <c r="K23" t="s">
        <v>12</v>
      </c>
      <c r="L23">
        <v>-5.05921919036409E-2</v>
      </c>
    </row>
    <row r="24" spans="2:29">
      <c r="B24" t="s">
        <v>32</v>
      </c>
      <c r="C24" t="s">
        <v>12</v>
      </c>
      <c r="D24" t="s">
        <v>12</v>
      </c>
      <c r="E24">
        <v>-0.52224952203610997</v>
      </c>
      <c r="F24" t="s">
        <v>12</v>
      </c>
      <c r="G24" t="s">
        <v>12</v>
      </c>
      <c r="H24">
        <v>-6.4097703069829898E-4</v>
      </c>
      <c r="I24">
        <v>-6.0021021731909097E-2</v>
      </c>
      <c r="J24" t="s">
        <v>12</v>
      </c>
      <c r="K24" t="s">
        <v>12</v>
      </c>
      <c r="L24">
        <v>-6.0661998762607403E-2</v>
      </c>
    </row>
    <row r="25" spans="2:29">
      <c r="B25" t="s">
        <v>33</v>
      </c>
      <c r="C25" t="s">
        <v>12</v>
      </c>
      <c r="D25" t="s">
        <v>12</v>
      </c>
      <c r="E25">
        <v>-0.47358341478847898</v>
      </c>
      <c r="F25" t="s">
        <v>12</v>
      </c>
      <c r="G25" t="s">
        <v>12</v>
      </c>
      <c r="H25">
        <v>4.4519339500623797E-2</v>
      </c>
      <c r="I25">
        <v>-1.48607052005869E-2</v>
      </c>
      <c r="J25" t="s">
        <v>12</v>
      </c>
      <c r="K25" t="s">
        <v>12</v>
      </c>
      <c r="L25">
        <v>2.9658634300036901E-2</v>
      </c>
    </row>
    <row r="26" spans="2:29">
      <c r="B26" t="s">
        <v>34</v>
      </c>
      <c r="C26" t="s">
        <v>12</v>
      </c>
      <c r="D26" t="s">
        <v>12</v>
      </c>
      <c r="E26">
        <v>-0.46018904977547898</v>
      </c>
      <c r="F26" t="s">
        <v>12</v>
      </c>
      <c r="G26" t="s">
        <v>12</v>
      </c>
      <c r="H26">
        <v>4.4621939934006899E-2</v>
      </c>
      <c r="I26">
        <v>-1.47581047672039E-2</v>
      </c>
      <c r="J26" t="s">
        <v>12</v>
      </c>
      <c r="K26" t="s">
        <v>12</v>
      </c>
      <c r="L26">
        <v>2.9863835166803E-2</v>
      </c>
    </row>
    <row r="27" spans="2:29">
      <c r="B27" t="s">
        <v>35</v>
      </c>
      <c r="C27" t="s">
        <v>12</v>
      </c>
      <c r="D27" t="s">
        <v>12</v>
      </c>
      <c r="E27">
        <v>-0.50140590050303102</v>
      </c>
      <c r="F27" t="s">
        <v>12</v>
      </c>
      <c r="G27" t="s">
        <v>12</v>
      </c>
      <c r="H27">
        <v>9.6881343058706892E-3</v>
      </c>
      <c r="I27">
        <v>-4.96919103953401E-2</v>
      </c>
      <c r="J27" t="s">
        <v>12</v>
      </c>
      <c r="K27" t="s">
        <v>12</v>
      </c>
      <c r="L27">
        <v>-4.0003776089469402E-2</v>
      </c>
    </row>
    <row r="28" spans="2:29">
      <c r="B28" t="s">
        <v>36</v>
      </c>
      <c r="C28" t="s">
        <v>12</v>
      </c>
      <c r="D28" t="s">
        <v>12</v>
      </c>
      <c r="E28">
        <v>-0.54758215455554005</v>
      </c>
      <c r="F28" t="s">
        <v>12</v>
      </c>
      <c r="G28" t="s">
        <v>12</v>
      </c>
      <c r="H28">
        <v>-1.5917199553696599E-2</v>
      </c>
      <c r="I28">
        <v>-7.5297244254907303E-2</v>
      </c>
      <c r="J28" t="s">
        <v>12</v>
      </c>
      <c r="K28" t="s">
        <v>12</v>
      </c>
      <c r="L28">
        <v>-9.1214443808603898E-2</v>
      </c>
    </row>
    <row r="29" spans="2:29">
      <c r="B29" t="s">
        <v>37</v>
      </c>
      <c r="C29" t="s">
        <v>12</v>
      </c>
      <c r="D29" t="s">
        <v>12</v>
      </c>
      <c r="E29">
        <v>-0.45912045273649099</v>
      </c>
      <c r="F29" t="s">
        <v>12</v>
      </c>
      <c r="G29" t="s">
        <v>12</v>
      </c>
      <c r="H29">
        <v>6.0793144511611198E-2</v>
      </c>
      <c r="I29">
        <v>1.4130998104004699E-3</v>
      </c>
      <c r="J29" t="s">
        <v>12</v>
      </c>
      <c r="K29" t="s">
        <v>12</v>
      </c>
      <c r="L29">
        <v>6.2206244322011703E-2</v>
      </c>
    </row>
    <row r="30" spans="2:29">
      <c r="B30" t="s">
        <v>38</v>
      </c>
      <c r="C30" t="s">
        <v>12</v>
      </c>
      <c r="D30" t="s">
        <v>12</v>
      </c>
      <c r="E30">
        <v>-0.491552674532375</v>
      </c>
      <c r="F30" t="s">
        <v>12</v>
      </c>
      <c r="G30" t="s">
        <v>12</v>
      </c>
      <c r="H30">
        <v>2.7802442213158699E-2</v>
      </c>
      <c r="I30">
        <v>-3.1577602488052102E-2</v>
      </c>
      <c r="J30" t="s">
        <v>12</v>
      </c>
      <c r="K30" t="s">
        <v>12</v>
      </c>
      <c r="L30">
        <v>-3.7751602748934401E-3</v>
      </c>
    </row>
    <row r="31" spans="2:29">
      <c r="B31" t="s">
        <v>39</v>
      </c>
      <c r="C31" t="s">
        <v>12</v>
      </c>
      <c r="D31" t="s">
        <v>12</v>
      </c>
      <c r="E31">
        <v>-0.47691205667508002</v>
      </c>
      <c r="F31" t="s">
        <v>12</v>
      </c>
      <c r="G31" t="s">
        <v>12</v>
      </c>
      <c r="H31">
        <v>4.2048285480217301E-2</v>
      </c>
      <c r="I31">
        <v>-1.7331759220993399E-2</v>
      </c>
      <c r="J31" t="s">
        <v>12</v>
      </c>
      <c r="K31" t="s">
        <v>12</v>
      </c>
      <c r="L31">
        <v>2.4716526259223898E-2</v>
      </c>
    </row>
    <row r="32" spans="2:29">
      <c r="B32" t="s">
        <v>40</v>
      </c>
      <c r="C32" t="s">
        <v>12</v>
      </c>
      <c r="D32" t="s">
        <v>12</v>
      </c>
      <c r="E32">
        <v>-0.40536445422043299</v>
      </c>
      <c r="F32" t="s">
        <v>12</v>
      </c>
      <c r="G32" t="s">
        <v>12</v>
      </c>
      <c r="H32">
        <v>9.6546455528441003E-2</v>
      </c>
      <c r="I32">
        <v>3.7166410827230198E-2</v>
      </c>
      <c r="J32" t="s">
        <v>12</v>
      </c>
      <c r="K32" t="s">
        <v>12</v>
      </c>
      <c r="L32">
        <v>0.13371286635567101</v>
      </c>
    </row>
    <row r="34" spans="2:8">
      <c r="B34" s="11" t="s">
        <v>41</v>
      </c>
      <c r="C34" s="8" t="s">
        <v>43</v>
      </c>
      <c r="D34" s="5" t="s">
        <v>44</v>
      </c>
      <c r="E34" s="5" t="s">
        <v>45</v>
      </c>
      <c r="F34" s="5" t="s">
        <v>46</v>
      </c>
      <c r="G34" s="5" t="s">
        <v>47</v>
      </c>
      <c r="H34" s="4" t="s">
        <v>48</v>
      </c>
    </row>
    <row r="35" spans="2:8">
      <c r="B35" s="11"/>
      <c r="C35" s="9"/>
      <c r="D35" s="5"/>
      <c r="E35" s="5"/>
      <c r="F35" s="5"/>
      <c r="G35" s="5"/>
      <c r="H35" s="4"/>
    </row>
    <row r="36" spans="2:8" ht="17" thickBot="1">
      <c r="B36" s="12" t="s">
        <v>42</v>
      </c>
      <c r="C36" s="10" t="s">
        <v>49</v>
      </c>
      <c r="D36" s="7" t="s">
        <v>50</v>
      </c>
      <c r="E36" s="7" t="s">
        <v>51</v>
      </c>
      <c r="F36" s="7" t="s">
        <v>52</v>
      </c>
      <c r="G36" s="7" t="s">
        <v>53</v>
      </c>
      <c r="H36" s="7" t="s">
        <v>54</v>
      </c>
    </row>
    <row r="37" spans="2:8" ht="17" thickTop="1">
      <c r="B37" s="17" t="s">
        <v>55</v>
      </c>
      <c r="C37" s="13">
        <v>8.4618183816665606</v>
      </c>
      <c r="D37" s="14">
        <v>7.5486139890189801</v>
      </c>
      <c r="E37" s="14">
        <v>6.9793220137189902</v>
      </c>
      <c r="F37" s="14">
        <v>6.81245760416033</v>
      </c>
      <c r="G37" s="14">
        <v>5.9526509219509203</v>
      </c>
      <c r="H37" s="14">
        <v>8.46181838166655</v>
      </c>
    </row>
    <row r="38" spans="2:8">
      <c r="B38" s="18" t="s">
        <v>11</v>
      </c>
      <c r="C38" s="15"/>
      <c r="D38" s="16">
        <v>1.3664437101667799</v>
      </c>
      <c r="E38" s="16">
        <v>1.6609437845456401</v>
      </c>
      <c r="F38" s="16">
        <v>9.36010989870252</v>
      </c>
      <c r="G38" s="16">
        <v>8.9229138951010594</v>
      </c>
      <c r="H38" s="16"/>
    </row>
    <row r="39" spans="2:8">
      <c r="B39" s="18" t="s">
        <v>13</v>
      </c>
      <c r="C39" s="15"/>
      <c r="D39" s="16">
        <v>0.83410151125895804</v>
      </c>
      <c r="E39" s="16">
        <v>1.69722651753898</v>
      </c>
      <c r="F39" s="16">
        <v>8.3585324159277299</v>
      </c>
      <c r="G39" s="16">
        <v>8.5080954149145498</v>
      </c>
      <c r="H39" s="16"/>
    </row>
    <row r="40" spans="2:8">
      <c r="B40" s="18" t="s">
        <v>14</v>
      </c>
      <c r="C40" s="15"/>
      <c r="D40" s="16">
        <v>0.65632833727499695</v>
      </c>
      <c r="E40" s="16">
        <v>1.18172588786435</v>
      </c>
      <c r="F40" s="16">
        <v>8.0484353372100603</v>
      </c>
      <c r="G40" s="16">
        <v>8.0005463305868307</v>
      </c>
      <c r="H40" s="16"/>
    </row>
    <row r="41" spans="2:8">
      <c r="B41" s="18" t="s">
        <v>15</v>
      </c>
      <c r="C41" s="15"/>
      <c r="D41" s="16">
        <v>1.04839589293157</v>
      </c>
      <c r="E41" s="16">
        <v>1.8323896623554801</v>
      </c>
      <c r="F41" s="16">
        <v>8.7096876556688301</v>
      </c>
      <c r="G41" s="16">
        <v>8.9142260575096604</v>
      </c>
      <c r="H41" s="16"/>
    </row>
    <row r="42" spans="2:8">
      <c r="B42" s="18" t="s">
        <v>16</v>
      </c>
      <c r="C42" s="15"/>
      <c r="D42" s="16">
        <v>1.39887730434506</v>
      </c>
      <c r="E42" s="16">
        <v>2.0727256457974201</v>
      </c>
      <c r="F42" s="16">
        <v>9.4329891628457805</v>
      </c>
      <c r="G42" s="16">
        <v>9.6156489190836893</v>
      </c>
      <c r="H42" s="16"/>
    </row>
    <row r="43" spans="2:8">
      <c r="B43" s="18" t="s">
        <v>17</v>
      </c>
      <c r="C43" s="15"/>
      <c r="D43" s="16">
        <v>0.73715255569390203</v>
      </c>
      <c r="E43" s="16">
        <v>1.4473865395069101</v>
      </c>
      <c r="F43" s="16">
        <v>8.1645116250274796</v>
      </c>
      <c r="G43" s="16">
        <v>8.4188669128766698</v>
      </c>
      <c r="H43" s="16"/>
    </row>
    <row r="44" spans="2:8">
      <c r="B44" s="18" t="s">
        <v>18</v>
      </c>
      <c r="C44" s="15"/>
      <c r="D44" s="16">
        <v>0.90672801585628504</v>
      </c>
      <c r="E44" s="16">
        <v>1.4958227299</v>
      </c>
      <c r="F44" s="16">
        <v>8.4888788291591393</v>
      </c>
      <c r="G44" s="16">
        <v>8.5291365694703405</v>
      </c>
      <c r="H44" s="16"/>
    </row>
    <row r="45" spans="2:8">
      <c r="B45" s="18" t="s">
        <v>19</v>
      </c>
      <c r="C45" s="15"/>
      <c r="D45" s="16">
        <v>0.43635423340041102</v>
      </c>
      <c r="E45" s="16">
        <v>0.99659652473482696</v>
      </c>
      <c r="F45" s="16">
        <v>7.6907804812872698</v>
      </c>
      <c r="G45" s="16">
        <v>7.6741038322031496</v>
      </c>
      <c r="H45" s="16"/>
    </row>
    <row r="46" spans="2:8">
      <c r="B46" s="18" t="s">
        <v>20</v>
      </c>
      <c r="C46" s="15"/>
      <c r="D46" s="16">
        <v>0.16534761993965999</v>
      </c>
      <c r="E46" s="16">
        <v>0.83424276175155998</v>
      </c>
      <c r="F46" s="16">
        <v>7.0619239749453397</v>
      </c>
      <c r="G46" s="16">
        <v>7.2762996063654297</v>
      </c>
      <c r="H46" s="16"/>
    </row>
    <row r="47" spans="2:8">
      <c r="B47" s="18" t="s">
        <v>21</v>
      </c>
      <c r="C47" s="15"/>
      <c r="D47" s="16">
        <v>1.5902458998892599</v>
      </c>
      <c r="E47" s="16">
        <v>2.3462150884762201</v>
      </c>
      <c r="F47" s="16">
        <v>9.8078909160194794</v>
      </c>
      <c r="G47" s="16">
        <v>10.1319589219872</v>
      </c>
      <c r="H47" s="16"/>
    </row>
    <row r="48" spans="2:8">
      <c r="B48" s="18" t="s">
        <v>22</v>
      </c>
      <c r="C48" s="15"/>
      <c r="D48" s="16">
        <v>1.0692916979613201</v>
      </c>
      <c r="E48" s="16">
        <v>1.6211398712343901</v>
      </c>
      <c r="F48" s="16">
        <v>8.7935929100639694</v>
      </c>
      <c r="G48" s="16">
        <v>8.7599040241709201</v>
      </c>
      <c r="H48" s="16"/>
    </row>
    <row r="49" spans="2:8">
      <c r="B49" s="18" t="s">
        <v>23</v>
      </c>
      <c r="C49" s="15"/>
      <c r="D49" s="16">
        <v>0.85005405017334401</v>
      </c>
      <c r="E49" s="16">
        <v>1.4624077296379601</v>
      </c>
      <c r="F49" s="16">
        <v>8.3823903020575994</v>
      </c>
      <c r="G49" s="16">
        <v>8.4666860365353394</v>
      </c>
      <c r="H49" s="16"/>
    </row>
    <row r="50" spans="2:8">
      <c r="B50" s="18" t="s">
        <v>24</v>
      </c>
      <c r="C50" s="15"/>
      <c r="D50" s="16">
        <v>0.89128957928297703</v>
      </c>
      <c r="E50" s="16">
        <v>1.49078795548119</v>
      </c>
      <c r="F50" s="16">
        <v>8.4585938358638995</v>
      </c>
      <c r="G50" s="16">
        <v>8.5126648403783207</v>
      </c>
      <c r="H50" s="16"/>
    </row>
    <row r="51" spans="2:8">
      <c r="B51" s="18" t="s">
        <v>25</v>
      </c>
      <c r="C51" s="15"/>
      <c r="D51" s="16">
        <v>0.989554940277802</v>
      </c>
      <c r="E51" s="16">
        <v>1.30015498935084</v>
      </c>
      <c r="F51" s="16">
        <v>8.6353411951728596</v>
      </c>
      <c r="G51" s="16">
        <v>8.2745259285863106</v>
      </c>
      <c r="H51" s="16"/>
    </row>
    <row r="52" spans="2:8">
      <c r="B52" s="18" t="s">
        <v>26</v>
      </c>
      <c r="C52" s="15">
        <v>4.9180543817340897E-2</v>
      </c>
      <c r="D52" s="16">
        <v>4.8328849276643902E-2</v>
      </c>
      <c r="E52" s="16">
        <v>0.51427691238919004</v>
      </c>
      <c r="F52" s="16">
        <v>4.9195696611594598E-2</v>
      </c>
      <c r="G52" s="16">
        <v>0.755989435492321</v>
      </c>
      <c r="H52" s="16">
        <v>4.9180543817341202E-2</v>
      </c>
    </row>
    <row r="53" spans="2:8">
      <c r="B53" s="18" t="s">
        <v>27</v>
      </c>
      <c r="C53" s="15"/>
      <c r="D53" s="16"/>
      <c r="E53" s="16">
        <v>-0.34726958302616401</v>
      </c>
      <c r="F53" s="16"/>
      <c r="G53" s="16">
        <v>0.24934290418920901</v>
      </c>
      <c r="H53" s="16"/>
    </row>
    <row r="54" spans="2:8">
      <c r="B54" s="18" t="s">
        <v>28</v>
      </c>
      <c r="C54" s="15"/>
      <c r="D54" s="16"/>
      <c r="E54" s="16">
        <v>-0.84346801814885897</v>
      </c>
      <c r="F54" s="16"/>
      <c r="G54" s="16">
        <v>-0.15625235103860499</v>
      </c>
      <c r="H54" s="16"/>
    </row>
    <row r="55" spans="2:8">
      <c r="B55" s="18" t="s">
        <v>29</v>
      </c>
      <c r="C55" s="15"/>
      <c r="D55" s="16"/>
      <c r="E55" s="16">
        <v>-0.44516081286778703</v>
      </c>
      <c r="F55" s="16"/>
      <c r="G55" s="16">
        <v>6.18180250646162E-2</v>
      </c>
      <c r="H55" s="16"/>
    </row>
    <row r="56" spans="2:8">
      <c r="B56" s="18" t="s">
        <v>30</v>
      </c>
      <c r="C56" s="15"/>
      <c r="D56" s="16"/>
      <c r="E56" s="16">
        <v>-0.56719027999709903</v>
      </c>
      <c r="F56" s="16"/>
      <c r="G56" s="16">
        <v>-5.4107878754548901E-2</v>
      </c>
      <c r="H56" s="16"/>
    </row>
    <row r="57" spans="2:8">
      <c r="B57" s="18" t="s">
        <v>31</v>
      </c>
      <c r="C57" s="15"/>
      <c r="D57" s="16"/>
      <c r="E57" s="16">
        <v>-0.52591449590092099</v>
      </c>
      <c r="F57" s="16"/>
      <c r="G57" s="16">
        <v>-5.05921919036409E-2</v>
      </c>
      <c r="H57" s="16"/>
    </row>
    <row r="58" spans="2:8">
      <c r="B58" s="18" t="s">
        <v>32</v>
      </c>
      <c r="C58" s="15"/>
      <c r="D58" s="16"/>
      <c r="E58" s="16">
        <v>-0.52224952203610997</v>
      </c>
      <c r="F58" s="16"/>
      <c r="G58" s="16">
        <v>-6.0661998762607403E-2</v>
      </c>
      <c r="H58" s="16"/>
    </row>
    <row r="59" spans="2:8">
      <c r="B59" s="18" t="s">
        <v>33</v>
      </c>
      <c r="C59" s="15"/>
      <c r="D59" s="16"/>
      <c r="E59" s="16">
        <v>-0.47358341478847898</v>
      </c>
      <c r="F59" s="16"/>
      <c r="G59" s="16">
        <v>2.9658634300036901E-2</v>
      </c>
      <c r="H59" s="16"/>
    </row>
    <row r="60" spans="2:8">
      <c r="B60" s="18" t="s">
        <v>34</v>
      </c>
      <c r="C60" s="15"/>
      <c r="D60" s="16"/>
      <c r="E60" s="16">
        <v>-0.46018904977547898</v>
      </c>
      <c r="F60" s="16"/>
      <c r="G60" s="16">
        <v>2.9863835166803E-2</v>
      </c>
      <c r="H60" s="16"/>
    </row>
    <row r="61" spans="2:8">
      <c r="B61" s="18" t="s">
        <v>35</v>
      </c>
      <c r="C61" s="15"/>
      <c r="D61" s="16"/>
      <c r="E61" s="16">
        <v>-0.50140590050303102</v>
      </c>
      <c r="F61" s="16"/>
      <c r="G61" s="16">
        <v>-4.0003776089469402E-2</v>
      </c>
      <c r="H61" s="16"/>
    </row>
    <row r="62" spans="2:8">
      <c r="B62" s="18" t="s">
        <v>36</v>
      </c>
      <c r="C62" s="15"/>
      <c r="D62" s="16"/>
      <c r="E62" s="16">
        <v>-0.54758215455554005</v>
      </c>
      <c r="F62" s="16"/>
      <c r="G62" s="16">
        <v>-9.1214443808603898E-2</v>
      </c>
      <c r="H62" s="16"/>
    </row>
    <row r="63" spans="2:8">
      <c r="B63" s="18" t="s">
        <v>37</v>
      </c>
      <c r="C63" s="15"/>
      <c r="D63" s="16"/>
      <c r="E63" s="16">
        <v>-0.45912045273649099</v>
      </c>
      <c r="F63" s="16"/>
      <c r="G63" s="16">
        <v>6.2206244322011703E-2</v>
      </c>
      <c r="H63" s="16"/>
    </row>
    <row r="64" spans="2:8">
      <c r="B64" s="18" t="s">
        <v>38</v>
      </c>
      <c r="C64" s="15"/>
      <c r="D64" s="16"/>
      <c r="E64" s="16">
        <v>-0.491552674532375</v>
      </c>
      <c r="F64" s="16"/>
      <c r="G64" s="16">
        <v>-3.7751602748934401E-3</v>
      </c>
      <c r="H64" s="16"/>
    </row>
    <row r="65" spans="2:8">
      <c r="B65" s="18" t="s">
        <v>39</v>
      </c>
      <c r="C65" s="15"/>
      <c r="D65" s="16"/>
      <c r="E65" s="16">
        <v>-0.47691205667508002</v>
      </c>
      <c r="F65" s="16"/>
      <c r="G65" s="16">
        <v>2.4716526259223898E-2</v>
      </c>
      <c r="H65" s="16"/>
    </row>
    <row r="66" spans="2:8">
      <c r="B66" s="18" t="s">
        <v>40</v>
      </c>
      <c r="C66" s="15"/>
      <c r="D66" s="16"/>
      <c r="E66" s="16">
        <v>-0.40536445422043299</v>
      </c>
      <c r="F66" s="16"/>
      <c r="G66" s="16">
        <v>0.13371286635567101</v>
      </c>
      <c r="H66" s="16"/>
    </row>
  </sheetData>
  <mergeCells count="7">
    <mergeCell ref="H34:H35"/>
    <mergeCell ref="B34:B35"/>
    <mergeCell ref="C34:C35"/>
    <mergeCell ref="D34:D35"/>
    <mergeCell ref="E34:E35"/>
    <mergeCell ref="F34:F35"/>
    <mergeCell ref="G34:G35"/>
  </mergeCells>
  <pageMargins left="0.75" right="0.75" top="1" bottom="1" header="0.5" footer="0.5"/>
  <pageSetup scale="24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topLeftCell="A8" workbookViewId="0">
      <selection activeCell="T49" sqref="T49"/>
    </sheetView>
  </sheetViews>
  <sheetFormatPr baseColWidth="10" defaultRowHeight="16"/>
  <sheetData>
    <row r="1" spans="1:4">
      <c r="A1" s="2" t="s">
        <v>56</v>
      </c>
      <c r="B1" s="2" t="s">
        <v>51</v>
      </c>
      <c r="C1" s="2" t="s">
        <v>52</v>
      </c>
      <c r="D1" s="2" t="s">
        <v>53</v>
      </c>
    </row>
    <row r="2" spans="1:4">
      <c r="A2" s="16">
        <v>-1.9873301082699846</v>
      </c>
      <c r="B2" s="16">
        <v>-2.5935401923425867</v>
      </c>
      <c r="C2" s="16">
        <v>-1.9666450452464632</v>
      </c>
      <c r="D2" s="16">
        <v>-2.5228576656853243</v>
      </c>
    </row>
    <row r="3" spans="1:4">
      <c r="A3" s="16">
        <v>1.1604324122708605</v>
      </c>
      <c r="B3" s="16">
        <v>0.4203298576404299</v>
      </c>
      <c r="C3" s="16">
        <v>1.1623801261391791</v>
      </c>
      <c r="D3" s="16">
        <v>0.54242920031069131</v>
      </c>
    </row>
    <row r="4" spans="1:4">
      <c r="A4" s="16">
        <v>-6.5879955634745149E-2</v>
      </c>
      <c r="B4" s="16">
        <v>0.48616678921970563</v>
      </c>
      <c r="C4" s="16">
        <v>-6.7756796944571984E-2</v>
      </c>
      <c r="D4" s="16">
        <v>0.11433995347218809</v>
      </c>
    </row>
    <row r="5" spans="1:4">
      <c r="A5" s="16">
        <v>-0.47540120415803444</v>
      </c>
      <c r="B5" s="16">
        <v>-0.44923627678397798</v>
      </c>
      <c r="C5" s="16">
        <v>-0.44861786144674537</v>
      </c>
      <c r="D5" s="16">
        <v>-0.40944651126230014</v>
      </c>
    </row>
    <row r="6" spans="1:4">
      <c r="A6" s="16">
        <v>0.42777215602757318</v>
      </c>
      <c r="B6" s="16">
        <v>0.73142744031115992</v>
      </c>
      <c r="C6" s="16">
        <v>0.36353187873842996</v>
      </c>
      <c r="D6" s="16">
        <v>0.53346342364258081</v>
      </c>
    </row>
    <row r="7" spans="1:4">
      <c r="A7" s="16">
        <v>1.2351469807534203</v>
      </c>
      <c r="B7" s="16">
        <v>1.1675297510386888</v>
      </c>
      <c r="C7" s="16">
        <v>1.2518903989754115</v>
      </c>
      <c r="D7" s="16">
        <v>1.2573260258861609</v>
      </c>
    </row>
    <row r="8" spans="1:4">
      <c r="A8" s="16">
        <v>-0.28921318660699991</v>
      </c>
      <c r="B8" s="16">
        <v>3.2818979326638589E-2</v>
      </c>
      <c r="C8" s="16">
        <v>-0.3060530274779179</v>
      </c>
      <c r="D8" s="16">
        <v>2.2256876033715407E-2</v>
      </c>
    </row>
    <row r="9" spans="1:4">
      <c r="A9" s="16">
        <v>0.10142367163391901</v>
      </c>
      <c r="B9" s="16">
        <v>0.12070900000000154</v>
      </c>
      <c r="C9" s="16">
        <v>9.2334597346031527E-2</v>
      </c>
      <c r="D9" s="16">
        <v>0.13605425125938178</v>
      </c>
    </row>
    <row r="10" spans="1:4">
      <c r="A10" s="16">
        <v>-0.98213721861227732</v>
      </c>
      <c r="B10" s="16">
        <v>-0.78516326486150068</v>
      </c>
      <c r="C10" s="16">
        <v>-0.88788936221165637</v>
      </c>
      <c r="D10" s="16">
        <v>-0.74633247450655305</v>
      </c>
    </row>
    <row r="11" spans="1:4">
      <c r="A11" s="16">
        <v>-1.60643257327883</v>
      </c>
      <c r="B11" s="16">
        <v>-1.0797627259089808</v>
      </c>
      <c r="C11" s="16">
        <v>-1.6602505834618775</v>
      </c>
      <c r="D11" s="16">
        <v>-1.1568631513256655</v>
      </c>
    </row>
    <row r="12" spans="1:4">
      <c r="A12" s="16">
        <v>1.6759868691298301</v>
      </c>
      <c r="B12" s="16">
        <v>1.6637907611617122</v>
      </c>
      <c r="C12" s="16">
        <v>1.7123445296235309</v>
      </c>
      <c r="D12" s="16">
        <v>1.7901536862613012</v>
      </c>
    </row>
    <row r="13" spans="1:4">
      <c r="A13" s="16">
        <v>0.47590808099820381</v>
      </c>
      <c r="B13" s="16">
        <v>0.34810355876318483</v>
      </c>
      <c r="C13" s="16">
        <v>0.46658426684348925</v>
      </c>
      <c r="D13" s="16">
        <v>0.37420435930951551</v>
      </c>
    </row>
    <row r="14" spans="1:4">
      <c r="A14" s="16">
        <v>-2.9131420932171314E-2</v>
      </c>
      <c r="B14" s="16">
        <v>6.0075720627762744E-2</v>
      </c>
      <c r="C14" s="16">
        <v>-3.8454554092853123E-2</v>
      </c>
      <c r="D14" s="16">
        <v>7.1605816857935822E-2</v>
      </c>
    </row>
    <row r="15" spans="1:4">
      <c r="A15" s="16">
        <v>6.5859431658551806E-2</v>
      </c>
      <c r="B15" s="16">
        <v>0.11157313642023349</v>
      </c>
      <c r="C15" s="16">
        <v>5.5138584947063439E-2</v>
      </c>
      <c r="D15" s="16">
        <v>0.11905556282592485</v>
      </c>
    </row>
    <row r="16" spans="1:4">
      <c r="A16" s="16">
        <v>0.29222515613407529</v>
      </c>
      <c r="B16" s="16">
        <v>-0.23434042941237374</v>
      </c>
      <c r="C16" s="16">
        <v>0.27221959613468333</v>
      </c>
      <c r="D16" s="16">
        <v>-0.12670182808430228</v>
      </c>
    </row>
    <row r="21" spans="1:16">
      <c r="A21" s="1" t="s">
        <v>50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1"/>
      <c r="B22" s="16">
        <v>-1.9873301082699846</v>
      </c>
      <c r="C22" s="16">
        <v>1.1604324122708605</v>
      </c>
      <c r="D22" s="16">
        <v>-6.5879955634745149E-2</v>
      </c>
      <c r="E22" s="16">
        <v>-0.47540120415803444</v>
      </c>
      <c r="F22" s="16">
        <v>0.42777215602757318</v>
      </c>
      <c r="G22" s="16">
        <v>1.2351469807534203</v>
      </c>
      <c r="H22" s="16">
        <v>-0.28921318660699991</v>
      </c>
      <c r="I22" s="16">
        <v>0.10142367163391901</v>
      </c>
      <c r="J22" s="16">
        <v>-0.98213721861227732</v>
      </c>
      <c r="K22" s="16">
        <v>-1.60643257327883</v>
      </c>
      <c r="L22" s="16">
        <v>1.6759868691298301</v>
      </c>
      <c r="M22" s="16">
        <v>0.47590808099820381</v>
      </c>
      <c r="N22" s="16">
        <v>-2.9131420932171314E-2</v>
      </c>
      <c r="O22" s="16">
        <v>6.5859431658551806E-2</v>
      </c>
      <c r="P22" s="16">
        <v>0.29222515613407529</v>
      </c>
    </row>
    <row r="23" spans="1:16">
      <c r="A23" s="16">
        <v>-1.9873301082699846</v>
      </c>
      <c r="B23" s="23">
        <f>A23-(-1.9873)</f>
        <v>-3.0108269984507885E-5</v>
      </c>
      <c r="C23" s="23">
        <f>A23-1.1604</f>
        <v>-3.1477301082699847</v>
      </c>
      <c r="D23" s="23">
        <f>A23-(-0.0659)</f>
        <v>-1.9214301082699845</v>
      </c>
      <c r="E23" s="23">
        <f>A23-(-0.4754)</f>
        <v>-1.5119301082699845</v>
      </c>
      <c r="F23" s="23">
        <f>A23-0.4278</f>
        <v>-2.4151301082699845</v>
      </c>
      <c r="G23" s="23">
        <f>A23-1.2351</f>
        <v>-3.2224301082699847</v>
      </c>
      <c r="H23" s="23">
        <f>A23+0.2892</f>
        <v>-1.6981301082699845</v>
      </c>
      <c r="I23" s="23">
        <f>A23-0.1014</f>
        <v>-2.0887301082699845</v>
      </c>
      <c r="J23" s="23">
        <f>A23+0.9821</f>
        <v>-1.0052301082699846</v>
      </c>
      <c r="K23" s="23">
        <f>A23+1.6064</f>
        <v>-0.38093010826998452</v>
      </c>
      <c r="L23" s="23">
        <f>A23-1.676</f>
        <v>-3.6633301082699843</v>
      </c>
      <c r="M23" s="23">
        <f>A23-0.4759</f>
        <v>-2.4632301082699843</v>
      </c>
      <c r="N23" s="23">
        <f>A23+0.0291</f>
        <v>-1.9582301082699847</v>
      </c>
      <c r="O23" s="23">
        <f>A23-0.0659</f>
        <v>-2.0532301082699846</v>
      </c>
      <c r="P23" s="23">
        <f>A23-0.2922</f>
        <v>-2.2795301082699844</v>
      </c>
    </row>
    <row r="24" spans="1:16">
      <c r="A24" s="16">
        <v>1.1604324122708605</v>
      </c>
      <c r="B24" s="23">
        <f t="shared" ref="B24:B37" si="0">A24-(-1.9873)</f>
        <v>3.1477324122708605</v>
      </c>
      <c r="C24" s="23">
        <f t="shared" ref="C24:C37" si="1">A24-1.1604</f>
        <v>3.2412270860371351E-5</v>
      </c>
      <c r="D24" s="23">
        <f t="shared" ref="D24:D37" si="2">A24-(-0.0659)</f>
        <v>1.2263324122708605</v>
      </c>
      <c r="E24" s="23">
        <f t="shared" ref="E24:E37" si="3">A24-(-0.4754)</f>
        <v>1.6358324122708605</v>
      </c>
      <c r="F24" s="23">
        <f t="shared" ref="F24:F37" si="4">A24-0.4278</f>
        <v>0.73263241227086051</v>
      </c>
      <c r="G24" s="23">
        <f t="shared" ref="G24:G37" si="5">A24-1.2351</f>
        <v>-7.4667587729139617E-2</v>
      </c>
      <c r="H24" s="23">
        <f t="shared" ref="H24:H37" si="6">A24+0.2892</f>
        <v>1.4496324122708604</v>
      </c>
      <c r="I24" s="23">
        <f t="shared" ref="I24:I37" si="7">A24-0.1014</f>
        <v>1.0590324122708605</v>
      </c>
      <c r="J24" s="23">
        <f t="shared" ref="J24:J37" si="8">A24+0.9821</f>
        <v>2.1425324122708602</v>
      </c>
      <c r="K24" s="23">
        <f t="shared" ref="K24:K37" si="9">A24+1.6064</f>
        <v>2.7668324122708605</v>
      </c>
      <c r="L24" s="23">
        <f t="shared" ref="L24:L37" si="10">A24-1.676</f>
        <v>-0.51556758772913946</v>
      </c>
      <c r="M24" s="23">
        <f t="shared" ref="M24:M37" si="11">A24-0.4759</f>
        <v>0.68453241227086048</v>
      </c>
      <c r="N24" s="23">
        <f t="shared" ref="N24:N37" si="12">A24+0.0291</f>
        <v>1.1895324122708604</v>
      </c>
      <c r="O24" s="23">
        <f t="shared" ref="O24:O37" si="13">A24-0.0659</f>
        <v>1.0945324122708604</v>
      </c>
      <c r="P24" s="23">
        <f t="shared" ref="P24:P37" si="14">A24-0.2922</f>
        <v>0.86823241227086045</v>
      </c>
    </row>
    <row r="25" spans="1:16">
      <c r="A25" s="16">
        <v>-6.5879955634745149E-2</v>
      </c>
      <c r="B25" s="23">
        <f t="shared" si="0"/>
        <v>1.9214200443652549</v>
      </c>
      <c r="C25" s="23">
        <f t="shared" si="1"/>
        <v>-1.2262799556347452</v>
      </c>
      <c r="D25" s="23">
        <f t="shared" si="2"/>
        <v>2.0044365254850982E-5</v>
      </c>
      <c r="E25" s="23">
        <f t="shared" si="3"/>
        <v>0.40952004436525485</v>
      </c>
      <c r="F25" s="23">
        <f t="shared" si="4"/>
        <v>-0.49367995563474515</v>
      </c>
      <c r="G25" s="23">
        <f t="shared" si="5"/>
        <v>-1.3009799556347452</v>
      </c>
      <c r="H25" s="23">
        <f t="shared" si="6"/>
        <v>0.22332004436525488</v>
      </c>
      <c r="I25" s="23">
        <f t="shared" si="7"/>
        <v>-0.16727995563474515</v>
      </c>
      <c r="J25" s="23">
        <f t="shared" si="8"/>
        <v>0.91622004436525484</v>
      </c>
      <c r="K25" s="23">
        <f t="shared" si="9"/>
        <v>1.5405200443652549</v>
      </c>
      <c r="L25" s="23">
        <f t="shared" si="10"/>
        <v>-1.7418799556347451</v>
      </c>
      <c r="M25" s="23">
        <f t="shared" si="11"/>
        <v>-0.54177995563474513</v>
      </c>
      <c r="N25" s="23">
        <f t="shared" si="12"/>
        <v>-3.6779955634745148E-2</v>
      </c>
      <c r="O25" s="23">
        <f t="shared" si="13"/>
        <v>-0.13177995563474515</v>
      </c>
      <c r="P25" s="23">
        <f t="shared" si="14"/>
        <v>-0.35807995563474515</v>
      </c>
    </row>
    <row r="26" spans="1:16">
      <c r="A26" s="16">
        <v>-0.47540120415803444</v>
      </c>
      <c r="B26" s="23">
        <f t="shared" si="0"/>
        <v>1.5118987958419656</v>
      </c>
      <c r="C26" s="23">
        <f t="shared" si="1"/>
        <v>-1.6358012041580345</v>
      </c>
      <c r="D26" s="23">
        <f t="shared" si="2"/>
        <v>-0.40950120415803443</v>
      </c>
      <c r="E26" s="23">
        <f t="shared" si="3"/>
        <v>-1.2041580344512859E-6</v>
      </c>
      <c r="F26" s="23">
        <f t="shared" si="4"/>
        <v>-0.9032012041580344</v>
      </c>
      <c r="G26" s="23">
        <f t="shared" si="5"/>
        <v>-1.7105012041580345</v>
      </c>
      <c r="H26" s="23">
        <f t="shared" si="6"/>
        <v>-0.18620120415803443</v>
      </c>
      <c r="I26" s="23">
        <f t="shared" si="7"/>
        <v>-0.57680120415803449</v>
      </c>
      <c r="J26" s="23">
        <f t="shared" si="8"/>
        <v>0.50669879584196553</v>
      </c>
      <c r="K26" s="23">
        <f t="shared" si="9"/>
        <v>1.1309987958419656</v>
      </c>
      <c r="L26" s="23">
        <f t="shared" si="10"/>
        <v>-2.1514012041580344</v>
      </c>
      <c r="M26" s="23">
        <f t="shared" si="11"/>
        <v>-0.95130120415803443</v>
      </c>
      <c r="N26" s="23">
        <f t="shared" si="12"/>
        <v>-0.44630120415803443</v>
      </c>
      <c r="O26" s="23">
        <f t="shared" si="13"/>
        <v>-0.5413012041580344</v>
      </c>
      <c r="P26" s="23">
        <f t="shared" si="14"/>
        <v>-0.76760120415803446</v>
      </c>
    </row>
    <row r="27" spans="1:16">
      <c r="A27" s="16">
        <v>0.42777215602757318</v>
      </c>
      <c r="B27" s="23">
        <f t="shared" si="0"/>
        <v>2.4150721560275734</v>
      </c>
      <c r="C27" s="23">
        <f t="shared" si="1"/>
        <v>-0.73262784397242697</v>
      </c>
      <c r="D27" s="23">
        <f t="shared" si="2"/>
        <v>0.49367215602757319</v>
      </c>
      <c r="E27" s="23">
        <f t="shared" si="3"/>
        <v>0.90317215602757317</v>
      </c>
      <c r="F27" s="23">
        <f t="shared" si="4"/>
        <v>-2.7843972426833119E-5</v>
      </c>
      <c r="G27" s="23">
        <f t="shared" si="5"/>
        <v>-0.80732784397242696</v>
      </c>
      <c r="H27" s="23">
        <f t="shared" si="6"/>
        <v>0.71697215602757325</v>
      </c>
      <c r="I27" s="23">
        <f t="shared" si="7"/>
        <v>0.32637215602757319</v>
      </c>
      <c r="J27" s="23">
        <f t="shared" si="8"/>
        <v>1.4098721560275731</v>
      </c>
      <c r="K27" s="23">
        <f t="shared" si="9"/>
        <v>2.0341721560275734</v>
      </c>
      <c r="L27" s="23">
        <f t="shared" si="10"/>
        <v>-1.2482278439724268</v>
      </c>
      <c r="M27" s="23">
        <f t="shared" si="11"/>
        <v>-4.8127843972426809E-2</v>
      </c>
      <c r="N27" s="23">
        <f t="shared" si="12"/>
        <v>0.4568721560275732</v>
      </c>
      <c r="O27" s="23">
        <f t="shared" si="13"/>
        <v>0.36187215602757317</v>
      </c>
      <c r="P27" s="23">
        <f t="shared" si="14"/>
        <v>0.13557215602757317</v>
      </c>
    </row>
    <row r="28" spans="1:16">
      <c r="A28" s="16">
        <v>1.2351469807534203</v>
      </c>
      <c r="B28" s="23">
        <f t="shared" si="0"/>
        <v>3.2224469807534204</v>
      </c>
      <c r="C28" s="23">
        <f t="shared" si="1"/>
        <v>7.4746980753420234E-2</v>
      </c>
      <c r="D28" s="23">
        <f t="shared" si="2"/>
        <v>1.3010469807534204</v>
      </c>
      <c r="E28" s="23">
        <f t="shared" si="3"/>
        <v>1.7105469807534204</v>
      </c>
      <c r="F28" s="23">
        <f t="shared" si="4"/>
        <v>0.80734698075342037</v>
      </c>
      <c r="G28" s="23">
        <f t="shared" si="5"/>
        <v>4.6980753420244881E-5</v>
      </c>
      <c r="H28" s="23">
        <f t="shared" si="6"/>
        <v>1.5243469807534202</v>
      </c>
      <c r="I28" s="23">
        <f t="shared" si="7"/>
        <v>1.1337469807534204</v>
      </c>
      <c r="J28" s="23">
        <f t="shared" si="8"/>
        <v>2.2172469807534201</v>
      </c>
      <c r="K28" s="23">
        <f t="shared" si="9"/>
        <v>2.8415469807534204</v>
      </c>
      <c r="L28" s="23">
        <f t="shared" si="10"/>
        <v>-0.4408530192465796</v>
      </c>
      <c r="M28" s="23">
        <f t="shared" si="11"/>
        <v>0.75924698075342034</v>
      </c>
      <c r="N28" s="23">
        <f t="shared" si="12"/>
        <v>1.2642469807534202</v>
      </c>
      <c r="O28" s="23">
        <f t="shared" si="13"/>
        <v>1.1692469807534203</v>
      </c>
      <c r="P28" s="23">
        <f t="shared" si="14"/>
        <v>0.94294698075342032</v>
      </c>
    </row>
    <row r="29" spans="1:16">
      <c r="A29" s="16">
        <v>-0.28921318660699991</v>
      </c>
      <c r="B29" s="23">
        <f t="shared" si="0"/>
        <v>1.698086813393</v>
      </c>
      <c r="C29" s="23">
        <f t="shared" si="1"/>
        <v>-1.4496131866069999</v>
      </c>
      <c r="D29" s="23">
        <f t="shared" si="2"/>
        <v>-0.22331318660699989</v>
      </c>
      <c r="E29" s="23">
        <f t="shared" si="3"/>
        <v>0.18618681339300008</v>
      </c>
      <c r="F29" s="23">
        <f t="shared" si="4"/>
        <v>-0.71701318660699997</v>
      </c>
      <c r="G29" s="23">
        <f t="shared" si="5"/>
        <v>-1.5243131866069999</v>
      </c>
      <c r="H29" s="23">
        <f t="shared" si="6"/>
        <v>-1.3186606999893158E-5</v>
      </c>
      <c r="I29" s="23">
        <f t="shared" si="7"/>
        <v>-0.3906131866069999</v>
      </c>
      <c r="J29" s="23">
        <f t="shared" si="8"/>
        <v>0.69288681339300007</v>
      </c>
      <c r="K29" s="23">
        <f t="shared" si="9"/>
        <v>1.317186813393</v>
      </c>
      <c r="L29" s="23">
        <f t="shared" si="10"/>
        <v>-1.965213186607</v>
      </c>
      <c r="M29" s="23">
        <f t="shared" si="11"/>
        <v>-0.7651131866069999</v>
      </c>
      <c r="N29" s="23">
        <f t="shared" si="12"/>
        <v>-0.26011318660699989</v>
      </c>
      <c r="O29" s="23">
        <f t="shared" si="13"/>
        <v>-0.35511318660699992</v>
      </c>
      <c r="P29" s="23">
        <f t="shared" si="14"/>
        <v>-0.58141318660699992</v>
      </c>
    </row>
    <row r="30" spans="1:16">
      <c r="A30" s="16">
        <v>0.10142367163391901</v>
      </c>
      <c r="B30" s="23">
        <f t="shared" si="0"/>
        <v>2.088723671633919</v>
      </c>
      <c r="C30" s="23">
        <f t="shared" si="1"/>
        <v>-1.0589763283660811</v>
      </c>
      <c r="D30" s="23">
        <f t="shared" si="2"/>
        <v>0.16732367163391901</v>
      </c>
      <c r="E30" s="23">
        <f t="shared" si="3"/>
        <v>0.57682367163391901</v>
      </c>
      <c r="F30" s="23">
        <f t="shared" si="4"/>
        <v>-0.32637632836608099</v>
      </c>
      <c r="G30" s="23">
        <f t="shared" si="5"/>
        <v>-1.1336763283660811</v>
      </c>
      <c r="H30" s="23">
        <f t="shared" si="6"/>
        <v>0.39062367163391903</v>
      </c>
      <c r="I30" s="23">
        <f t="shared" si="7"/>
        <v>2.367163391900351E-5</v>
      </c>
      <c r="J30" s="23">
        <f t="shared" si="8"/>
        <v>1.0835236716339189</v>
      </c>
      <c r="K30" s="23">
        <f t="shared" si="9"/>
        <v>1.707823671633919</v>
      </c>
      <c r="L30" s="23">
        <f t="shared" si="10"/>
        <v>-1.574576328366081</v>
      </c>
      <c r="M30" s="23">
        <f t="shared" si="11"/>
        <v>-0.37447632836608097</v>
      </c>
      <c r="N30" s="23">
        <f t="shared" si="12"/>
        <v>0.13052367163391901</v>
      </c>
      <c r="O30" s="23">
        <f t="shared" si="13"/>
        <v>3.5523671633919007E-2</v>
      </c>
      <c r="P30" s="23">
        <f t="shared" si="14"/>
        <v>-0.19077632836608099</v>
      </c>
    </row>
    <row r="31" spans="1:16">
      <c r="A31" s="16">
        <v>-0.98213721861227732</v>
      </c>
      <c r="B31" s="23">
        <f t="shared" si="0"/>
        <v>1.0051627813877229</v>
      </c>
      <c r="C31" s="23">
        <f t="shared" si="1"/>
        <v>-2.1425372186122775</v>
      </c>
      <c r="D31" s="23">
        <f t="shared" si="2"/>
        <v>-0.91623721861227736</v>
      </c>
      <c r="E31" s="23">
        <f t="shared" si="3"/>
        <v>-0.50673721861227738</v>
      </c>
      <c r="F31" s="23">
        <f t="shared" si="4"/>
        <v>-1.4099372186122774</v>
      </c>
      <c r="G31" s="23">
        <f t="shared" si="5"/>
        <v>-2.2172372186122775</v>
      </c>
      <c r="H31" s="23">
        <f t="shared" si="6"/>
        <v>-0.69293721861227731</v>
      </c>
      <c r="I31" s="23">
        <f t="shared" si="7"/>
        <v>-1.0835372186122774</v>
      </c>
      <c r="J31" s="23">
        <f t="shared" si="8"/>
        <v>-3.7218612277345464E-5</v>
      </c>
      <c r="K31" s="23">
        <f t="shared" si="9"/>
        <v>0.62426278138772273</v>
      </c>
      <c r="L31" s="23">
        <f t="shared" si="10"/>
        <v>-2.6581372186122771</v>
      </c>
      <c r="M31" s="23">
        <f t="shared" si="11"/>
        <v>-1.4580372186122772</v>
      </c>
      <c r="N31" s="23">
        <f t="shared" si="12"/>
        <v>-0.9530372186122773</v>
      </c>
      <c r="O31" s="23">
        <f t="shared" si="13"/>
        <v>-1.0480372186122773</v>
      </c>
      <c r="P31" s="23">
        <f t="shared" si="14"/>
        <v>-1.2743372186122772</v>
      </c>
    </row>
    <row r="32" spans="1:16">
      <c r="A32" s="16">
        <v>-1.60643257327883</v>
      </c>
      <c r="B32" s="23">
        <f t="shared" si="0"/>
        <v>0.38086742672117002</v>
      </c>
      <c r="C32" s="23">
        <f t="shared" si="1"/>
        <v>-2.7668325732788301</v>
      </c>
      <c r="D32" s="23">
        <f t="shared" si="2"/>
        <v>-1.54053257327883</v>
      </c>
      <c r="E32" s="23">
        <f t="shared" si="3"/>
        <v>-1.13103257327883</v>
      </c>
      <c r="F32" s="23">
        <f t="shared" si="4"/>
        <v>-2.03423257327883</v>
      </c>
      <c r="G32" s="23">
        <f t="shared" si="5"/>
        <v>-2.8415325732788301</v>
      </c>
      <c r="H32" s="23">
        <f t="shared" si="6"/>
        <v>-1.3172325732788299</v>
      </c>
      <c r="I32" s="23">
        <f t="shared" si="7"/>
        <v>-1.70783257327883</v>
      </c>
      <c r="J32" s="23">
        <f t="shared" si="8"/>
        <v>-0.62433257327883007</v>
      </c>
      <c r="K32" s="23">
        <f t="shared" si="9"/>
        <v>-3.2573278829994834E-5</v>
      </c>
      <c r="L32" s="23">
        <f t="shared" si="10"/>
        <v>-3.2824325732788298</v>
      </c>
      <c r="M32" s="23">
        <f t="shared" si="11"/>
        <v>-2.0823325732788298</v>
      </c>
      <c r="N32" s="23">
        <f t="shared" si="12"/>
        <v>-1.5773325732788301</v>
      </c>
      <c r="O32" s="23">
        <f t="shared" si="13"/>
        <v>-1.6723325732788301</v>
      </c>
      <c r="P32" s="23">
        <f t="shared" si="14"/>
        <v>-1.8986325732788301</v>
      </c>
    </row>
    <row r="33" spans="1:16">
      <c r="A33" s="16">
        <v>1.6759868691298301</v>
      </c>
      <c r="B33" s="23">
        <f t="shared" si="0"/>
        <v>3.6632868691298301</v>
      </c>
      <c r="C33" s="23">
        <f t="shared" si="1"/>
        <v>0.51558686912982998</v>
      </c>
      <c r="D33" s="23">
        <f t="shared" si="2"/>
        <v>1.7418868691298302</v>
      </c>
      <c r="E33" s="23">
        <f t="shared" si="3"/>
        <v>2.1513868691298299</v>
      </c>
      <c r="F33" s="23">
        <f t="shared" si="4"/>
        <v>1.2481868691298301</v>
      </c>
      <c r="G33" s="23">
        <f t="shared" si="5"/>
        <v>0.44088686912982999</v>
      </c>
      <c r="H33" s="23">
        <f t="shared" si="6"/>
        <v>1.96518686912983</v>
      </c>
      <c r="I33" s="23">
        <f t="shared" si="7"/>
        <v>1.5745868691298301</v>
      </c>
      <c r="J33" s="23">
        <f t="shared" si="8"/>
        <v>2.6580868691298303</v>
      </c>
      <c r="K33" s="23">
        <f t="shared" si="9"/>
        <v>3.2823868691298301</v>
      </c>
      <c r="L33" s="23">
        <f t="shared" si="10"/>
        <v>-1.3130870169852926E-5</v>
      </c>
      <c r="M33" s="23">
        <f t="shared" si="11"/>
        <v>1.2000868691298301</v>
      </c>
      <c r="N33" s="23">
        <f t="shared" si="12"/>
        <v>1.70508686912983</v>
      </c>
      <c r="O33" s="23">
        <f t="shared" si="13"/>
        <v>1.61008686912983</v>
      </c>
      <c r="P33" s="23">
        <f t="shared" si="14"/>
        <v>1.3837868691298301</v>
      </c>
    </row>
    <row r="34" spans="1:16">
      <c r="A34" s="16">
        <v>0.47590808099820381</v>
      </c>
      <c r="B34" s="23">
        <f t="shared" si="0"/>
        <v>2.463208080998204</v>
      </c>
      <c r="C34" s="23">
        <f t="shared" si="1"/>
        <v>-0.68449191900179629</v>
      </c>
      <c r="D34" s="23">
        <f t="shared" si="2"/>
        <v>0.54180808099820377</v>
      </c>
      <c r="E34" s="23">
        <f t="shared" si="3"/>
        <v>0.95130808099820374</v>
      </c>
      <c r="F34" s="23">
        <f t="shared" si="4"/>
        <v>4.8108080998203795E-2</v>
      </c>
      <c r="G34" s="23">
        <f t="shared" si="5"/>
        <v>-0.75919191900179628</v>
      </c>
      <c r="H34" s="23">
        <f t="shared" si="6"/>
        <v>0.76510808099820382</v>
      </c>
      <c r="I34" s="23">
        <f t="shared" si="7"/>
        <v>0.37450808099820382</v>
      </c>
      <c r="J34" s="23">
        <f t="shared" si="8"/>
        <v>1.4580080809982037</v>
      </c>
      <c r="K34" s="23">
        <f t="shared" si="9"/>
        <v>2.082308080998204</v>
      </c>
      <c r="L34" s="23">
        <f t="shared" si="10"/>
        <v>-1.200091919001796</v>
      </c>
      <c r="M34" s="23">
        <f t="shared" si="11"/>
        <v>8.0809982038188011E-6</v>
      </c>
      <c r="N34" s="23">
        <f t="shared" si="12"/>
        <v>0.50500808099820382</v>
      </c>
      <c r="O34" s="23">
        <f t="shared" si="13"/>
        <v>0.41000808099820379</v>
      </c>
      <c r="P34" s="23">
        <f t="shared" si="14"/>
        <v>0.18370808099820379</v>
      </c>
    </row>
    <row r="35" spans="1:16">
      <c r="A35" s="16">
        <v>-2.9131420932171314E-2</v>
      </c>
      <c r="B35" s="23">
        <f t="shared" si="0"/>
        <v>1.9581685790678287</v>
      </c>
      <c r="C35" s="23">
        <f t="shared" si="1"/>
        <v>-1.1895314209321715</v>
      </c>
      <c r="D35" s="23">
        <f t="shared" si="2"/>
        <v>3.6768579067828683E-2</v>
      </c>
      <c r="E35" s="23">
        <f t="shared" si="3"/>
        <v>0.44626857906782869</v>
      </c>
      <c r="F35" s="23">
        <f t="shared" si="4"/>
        <v>-0.45693142093217132</v>
      </c>
      <c r="G35" s="23">
        <f t="shared" si="5"/>
        <v>-1.2642314209321714</v>
      </c>
      <c r="H35" s="23">
        <f t="shared" si="6"/>
        <v>0.26006857906782871</v>
      </c>
      <c r="I35" s="23">
        <f t="shared" si="7"/>
        <v>-0.13053142093217132</v>
      </c>
      <c r="J35" s="23">
        <f t="shared" si="8"/>
        <v>0.95296857906782861</v>
      </c>
      <c r="K35" s="23">
        <f t="shared" si="9"/>
        <v>1.5772685790678287</v>
      </c>
      <c r="L35" s="23">
        <f t="shared" si="10"/>
        <v>-1.7051314209321713</v>
      </c>
      <c r="M35" s="23">
        <f t="shared" si="11"/>
        <v>-0.50503142093217135</v>
      </c>
      <c r="N35" s="23">
        <f t="shared" si="12"/>
        <v>-3.1420932171313115E-5</v>
      </c>
      <c r="O35" s="23">
        <f t="shared" si="13"/>
        <v>-9.5031420932171318E-2</v>
      </c>
      <c r="P35" s="23">
        <f t="shared" si="14"/>
        <v>-0.32133142093217132</v>
      </c>
    </row>
    <row r="36" spans="1:16">
      <c r="A36" s="16">
        <v>6.5859431658551806E-2</v>
      </c>
      <c r="B36" s="23">
        <f t="shared" si="0"/>
        <v>2.053159431658552</v>
      </c>
      <c r="C36" s="23">
        <f t="shared" si="1"/>
        <v>-1.0945405683414482</v>
      </c>
      <c r="D36" s="23">
        <f t="shared" si="2"/>
        <v>0.13175943165855181</v>
      </c>
      <c r="E36" s="23">
        <f t="shared" si="3"/>
        <v>0.54125943165855184</v>
      </c>
      <c r="F36" s="23">
        <f t="shared" si="4"/>
        <v>-0.36194056834144822</v>
      </c>
      <c r="G36" s="23">
        <f t="shared" si="5"/>
        <v>-1.1692405683414482</v>
      </c>
      <c r="H36" s="23">
        <f t="shared" si="6"/>
        <v>0.35505943165855181</v>
      </c>
      <c r="I36" s="23">
        <f t="shared" si="7"/>
        <v>-3.5540568341448198E-2</v>
      </c>
      <c r="J36" s="23">
        <f t="shared" si="8"/>
        <v>1.0479594316585519</v>
      </c>
      <c r="K36" s="23">
        <f t="shared" si="9"/>
        <v>1.672259431658552</v>
      </c>
      <c r="L36" s="23">
        <f t="shared" si="10"/>
        <v>-1.610140568341448</v>
      </c>
      <c r="M36" s="23">
        <f t="shared" si="11"/>
        <v>-0.4100405683414482</v>
      </c>
      <c r="N36" s="23">
        <f t="shared" si="12"/>
        <v>9.4959431658551807E-2</v>
      </c>
      <c r="O36" s="23">
        <f t="shared" si="13"/>
        <v>-4.0568341448193879E-5</v>
      </c>
      <c r="P36" s="23">
        <f t="shared" si="14"/>
        <v>-0.22634056834144822</v>
      </c>
    </row>
    <row r="37" spans="1:16">
      <c r="A37" s="16">
        <v>0.29222515613407529</v>
      </c>
      <c r="B37" s="23">
        <f t="shared" si="0"/>
        <v>2.2795251561340755</v>
      </c>
      <c r="C37" s="23">
        <f t="shared" si="1"/>
        <v>-0.86817484386592481</v>
      </c>
      <c r="D37" s="23">
        <f t="shared" si="2"/>
        <v>0.35812515613407531</v>
      </c>
      <c r="E37" s="23">
        <f t="shared" si="3"/>
        <v>0.76762515613407523</v>
      </c>
      <c r="F37" s="23">
        <f t="shared" si="4"/>
        <v>-0.13557484386592472</v>
      </c>
      <c r="G37" s="23">
        <f t="shared" si="5"/>
        <v>-0.94287484386592479</v>
      </c>
      <c r="H37" s="23">
        <f t="shared" si="6"/>
        <v>0.5814251561340753</v>
      </c>
      <c r="I37" s="23">
        <f t="shared" si="7"/>
        <v>0.1908251561340753</v>
      </c>
      <c r="J37" s="23">
        <f t="shared" si="8"/>
        <v>1.2743251561340752</v>
      </c>
      <c r="K37" s="23">
        <f t="shared" si="9"/>
        <v>1.8986251561340755</v>
      </c>
      <c r="L37" s="23">
        <f t="shared" si="10"/>
        <v>-1.3837748438659245</v>
      </c>
      <c r="M37" s="23">
        <f t="shared" si="11"/>
        <v>-0.1836748438659247</v>
      </c>
      <c r="N37" s="23">
        <f t="shared" si="12"/>
        <v>0.32132515613407531</v>
      </c>
      <c r="O37" s="23">
        <f t="shared" si="13"/>
        <v>0.22632515613407528</v>
      </c>
      <c r="P37" s="23">
        <f t="shared" si="14"/>
        <v>2.5156134075277059E-5</v>
      </c>
    </row>
    <row r="40" spans="1:16">
      <c r="A40" t="s">
        <v>51</v>
      </c>
    </row>
    <row r="41" spans="1:16">
      <c r="B41" s="16">
        <v>-2.5935401923425867</v>
      </c>
      <c r="C41" s="16">
        <v>0.4203298576404299</v>
      </c>
      <c r="D41" s="16">
        <v>0.48616678921970563</v>
      </c>
      <c r="E41" s="16">
        <v>-0.44923627678397798</v>
      </c>
      <c r="F41" s="16">
        <v>0.73142744031115992</v>
      </c>
      <c r="G41" s="16">
        <v>1.1675297510386888</v>
      </c>
      <c r="H41" s="16">
        <v>3.2818979326638589E-2</v>
      </c>
      <c r="I41" s="16">
        <v>0.12070900000000154</v>
      </c>
      <c r="J41" s="16">
        <v>-0.78516326486150068</v>
      </c>
      <c r="K41" s="16">
        <v>-1.0797627259089808</v>
      </c>
      <c r="L41" s="16">
        <v>1.6637907611617122</v>
      </c>
      <c r="M41" s="16">
        <v>0.34810355876318483</v>
      </c>
      <c r="N41" s="16">
        <v>6.0075720627762744E-2</v>
      </c>
      <c r="O41" s="16">
        <v>0.11157313642023349</v>
      </c>
      <c r="P41" s="16">
        <v>-0.23434042941237374</v>
      </c>
    </row>
    <row r="42" spans="1:16">
      <c r="A42" s="16">
        <v>-2.5935401923425867</v>
      </c>
      <c r="B42" s="19">
        <f>A42-B41</f>
        <v>0</v>
      </c>
      <c r="C42" s="19">
        <f>A42-1.1604</f>
        <v>-3.7539401923425868</v>
      </c>
      <c r="D42" s="19">
        <f>A42-(-0.0659)</f>
        <v>-2.5276401923425866</v>
      </c>
      <c r="E42" s="19">
        <f>A42-(-0.4754)</f>
        <v>-2.1181401923425867</v>
      </c>
      <c r="F42" s="19">
        <f>A42-0.4278</f>
        <v>-3.0213401923425867</v>
      </c>
      <c r="G42" s="19">
        <f>A42-1.2351</f>
        <v>-3.8286401923425868</v>
      </c>
      <c r="H42" s="19">
        <f>A42+0.2892</f>
        <v>-2.3043401923425866</v>
      </c>
      <c r="I42" s="19">
        <f>A42-0.1014</f>
        <v>-2.6949401923425866</v>
      </c>
      <c r="J42" s="19">
        <f>A42+0.9821</f>
        <v>-1.6114401923425867</v>
      </c>
      <c r="K42" s="19">
        <f>A42+1.6064</f>
        <v>-0.98714019234258665</v>
      </c>
      <c r="L42" s="19">
        <f>A42-1.676</f>
        <v>-4.2695401923425864</v>
      </c>
      <c r="M42" s="19">
        <f>A42-0.4759</f>
        <v>-3.0694401923425865</v>
      </c>
      <c r="N42" s="19">
        <f>A42+0.0291</f>
        <v>-2.5644401923425866</v>
      </c>
      <c r="O42" s="19">
        <f>A42-0.0659</f>
        <v>-2.6594401923425868</v>
      </c>
      <c r="P42" s="19">
        <f>A42-0.2922</f>
        <v>-2.8857401923425865</v>
      </c>
    </row>
    <row r="43" spans="1:16">
      <c r="A43" s="16">
        <v>0.4203298576404299</v>
      </c>
      <c r="B43" s="19">
        <f>A43-B41</f>
        <v>3.0138700499830167</v>
      </c>
      <c r="C43" s="19">
        <f t="shared" ref="C43:C56" si="15">A43-1.1604</f>
        <v>-0.74007014235957014</v>
      </c>
      <c r="D43" s="19">
        <f t="shared" ref="D43:D56" si="16">A43-(-0.0659)</f>
        <v>0.48622985764042992</v>
      </c>
      <c r="E43" s="19">
        <f t="shared" ref="E43:E56" si="17">A43-(-0.4754)</f>
        <v>0.89572985764042989</v>
      </c>
      <c r="F43" s="19">
        <f t="shared" ref="F43:F56" si="18">A43-0.4278</f>
        <v>-7.4701423595701089E-3</v>
      </c>
      <c r="G43" s="19">
        <f t="shared" ref="G43:G56" si="19">A43-1.2351</f>
        <v>-0.81477014235957013</v>
      </c>
      <c r="H43" s="19">
        <f t="shared" ref="H43:H56" si="20">A43+0.2892</f>
        <v>0.70952985764042986</v>
      </c>
      <c r="I43" s="19">
        <f t="shared" ref="I43:I56" si="21">A43-0.1014</f>
        <v>0.31892985764042991</v>
      </c>
      <c r="J43" s="19">
        <f t="shared" ref="J43:J56" si="22">A43+0.9821</f>
        <v>1.4024298576404299</v>
      </c>
      <c r="K43" s="19">
        <f t="shared" ref="K43:K56" si="23">A43+1.6064</f>
        <v>2.0267298576404298</v>
      </c>
      <c r="L43" s="19">
        <f t="shared" ref="L43:L56" si="24">A43-1.676</f>
        <v>-1.25567014235957</v>
      </c>
      <c r="M43" s="19">
        <f t="shared" ref="M43:M56" si="25">A43-0.4759</f>
        <v>-5.5570142359570085E-2</v>
      </c>
      <c r="N43" s="19">
        <f t="shared" ref="N43:N56" si="26">A43+0.0291</f>
        <v>0.44942985764042992</v>
      </c>
      <c r="O43" s="19">
        <f t="shared" ref="O43:O56" si="27">A43-0.0659</f>
        <v>0.35442985764042989</v>
      </c>
      <c r="P43" s="19">
        <f t="shared" ref="P43:P56" si="28">A43-0.2922</f>
        <v>0.12812985764042989</v>
      </c>
    </row>
    <row r="44" spans="1:16">
      <c r="A44" s="16">
        <v>0.48616678921970563</v>
      </c>
      <c r="B44" s="19">
        <f>A44-B41</f>
        <v>3.0797069815622922</v>
      </c>
      <c r="C44" s="19">
        <f t="shared" si="15"/>
        <v>-0.67423321078029441</v>
      </c>
      <c r="D44" s="19">
        <f t="shared" si="16"/>
        <v>0.55206678921970564</v>
      </c>
      <c r="E44" s="19">
        <f t="shared" si="17"/>
        <v>0.96156678921970562</v>
      </c>
      <c r="F44" s="19">
        <f t="shared" si="18"/>
        <v>5.8366789219705617E-2</v>
      </c>
      <c r="G44" s="19">
        <f t="shared" si="19"/>
        <v>-0.7489332107802944</v>
      </c>
      <c r="H44" s="19">
        <f t="shared" si="20"/>
        <v>0.77536678921970559</v>
      </c>
      <c r="I44" s="19">
        <f t="shared" si="21"/>
        <v>0.38476678921970564</v>
      </c>
      <c r="J44" s="19">
        <f t="shared" si="22"/>
        <v>1.4682667892197057</v>
      </c>
      <c r="K44" s="19">
        <f t="shared" si="23"/>
        <v>2.0925667892197057</v>
      </c>
      <c r="L44" s="19">
        <f t="shared" si="24"/>
        <v>-1.1898332107802942</v>
      </c>
      <c r="M44" s="19">
        <f t="shared" si="25"/>
        <v>1.0266789219705641E-2</v>
      </c>
      <c r="N44" s="19">
        <f t="shared" si="26"/>
        <v>0.51526678921970559</v>
      </c>
      <c r="O44" s="19">
        <f t="shared" si="27"/>
        <v>0.42026678921970562</v>
      </c>
      <c r="P44" s="19">
        <f t="shared" si="28"/>
        <v>0.19396678921970562</v>
      </c>
    </row>
    <row r="45" spans="1:16">
      <c r="A45" s="16">
        <v>-0.44923627678397798</v>
      </c>
      <c r="B45" s="19">
        <f>A45-B41</f>
        <v>2.1443039155586088</v>
      </c>
      <c r="C45" s="19">
        <f t="shared" si="15"/>
        <v>-1.609636276783978</v>
      </c>
      <c r="D45" s="19">
        <f t="shared" si="16"/>
        <v>-0.38333627678397797</v>
      </c>
      <c r="E45" s="19">
        <f t="shared" si="17"/>
        <v>2.6163723216022006E-2</v>
      </c>
      <c r="F45" s="19">
        <f t="shared" si="18"/>
        <v>-0.877036276783978</v>
      </c>
      <c r="G45" s="19">
        <f t="shared" si="19"/>
        <v>-1.684336276783978</v>
      </c>
      <c r="H45" s="19">
        <f t="shared" si="20"/>
        <v>-0.16003627678397797</v>
      </c>
      <c r="I45" s="19">
        <f t="shared" si="21"/>
        <v>-0.55063627678397797</v>
      </c>
      <c r="J45" s="19">
        <f t="shared" si="22"/>
        <v>0.53286372321602204</v>
      </c>
      <c r="K45" s="19">
        <f t="shared" si="23"/>
        <v>1.1571637232160221</v>
      </c>
      <c r="L45" s="19">
        <f t="shared" si="24"/>
        <v>-2.1252362767839781</v>
      </c>
      <c r="M45" s="19">
        <f t="shared" si="25"/>
        <v>-0.92513627678397792</v>
      </c>
      <c r="N45" s="19">
        <f t="shared" si="26"/>
        <v>-0.42013627678397797</v>
      </c>
      <c r="O45" s="19">
        <f t="shared" si="27"/>
        <v>-0.515136276783978</v>
      </c>
      <c r="P45" s="19">
        <f t="shared" si="28"/>
        <v>-0.74143627678397794</v>
      </c>
    </row>
    <row r="46" spans="1:16">
      <c r="A46" s="16">
        <v>0.73142744031115992</v>
      </c>
      <c r="B46" s="19">
        <f t="shared" ref="B46:B56" si="29">A46-(-1.9873)</f>
        <v>2.7187274403111599</v>
      </c>
      <c r="C46" s="19">
        <f t="shared" si="15"/>
        <v>-0.42897255968884018</v>
      </c>
      <c r="D46" s="19">
        <f t="shared" si="16"/>
        <v>0.79732744031115987</v>
      </c>
      <c r="E46" s="19">
        <f t="shared" si="17"/>
        <v>1.2068274403111598</v>
      </c>
      <c r="F46" s="19">
        <f t="shared" si="18"/>
        <v>0.3036274403111599</v>
      </c>
      <c r="G46" s="19">
        <f t="shared" si="19"/>
        <v>-0.50367255968884017</v>
      </c>
      <c r="H46" s="19">
        <f t="shared" si="20"/>
        <v>1.0206274403111599</v>
      </c>
      <c r="I46" s="19">
        <f t="shared" si="21"/>
        <v>0.63002744031115987</v>
      </c>
      <c r="J46" s="19">
        <f t="shared" si="22"/>
        <v>1.71352744031116</v>
      </c>
      <c r="K46" s="19">
        <f t="shared" si="23"/>
        <v>2.3378274403111599</v>
      </c>
      <c r="L46" s="19">
        <f t="shared" si="24"/>
        <v>-0.94457255968884002</v>
      </c>
      <c r="M46" s="19">
        <f t="shared" si="25"/>
        <v>0.25552744031115993</v>
      </c>
      <c r="N46" s="19">
        <f t="shared" si="26"/>
        <v>0.76052744031115993</v>
      </c>
      <c r="O46" s="19">
        <f t="shared" si="27"/>
        <v>0.66552744031115996</v>
      </c>
      <c r="P46" s="19">
        <f t="shared" si="28"/>
        <v>0.4392274403111599</v>
      </c>
    </row>
    <row r="47" spans="1:16">
      <c r="A47" s="16">
        <v>1.1675297510386888</v>
      </c>
      <c r="B47" s="19">
        <f t="shared" si="29"/>
        <v>3.1548297510386889</v>
      </c>
      <c r="C47" s="19">
        <f t="shared" si="15"/>
        <v>7.1297510386887364E-3</v>
      </c>
      <c r="D47" s="19">
        <f t="shared" si="16"/>
        <v>1.2334297510386889</v>
      </c>
      <c r="E47" s="19">
        <f t="shared" si="17"/>
        <v>1.6429297510386889</v>
      </c>
      <c r="F47" s="19">
        <f t="shared" si="18"/>
        <v>0.73972975103868888</v>
      </c>
      <c r="G47" s="19">
        <f t="shared" si="19"/>
        <v>-6.7570248961311252E-2</v>
      </c>
      <c r="H47" s="19">
        <f t="shared" si="20"/>
        <v>1.4567297510386887</v>
      </c>
      <c r="I47" s="19">
        <f t="shared" si="21"/>
        <v>1.0661297510386889</v>
      </c>
      <c r="J47" s="19">
        <f t="shared" si="22"/>
        <v>2.149629751038689</v>
      </c>
      <c r="K47" s="19">
        <f t="shared" si="23"/>
        <v>2.7739297510386889</v>
      </c>
      <c r="L47" s="19">
        <f t="shared" si="24"/>
        <v>-0.5084702489613111</v>
      </c>
      <c r="M47" s="19">
        <f t="shared" si="25"/>
        <v>0.69162975103868884</v>
      </c>
      <c r="N47" s="19">
        <f t="shared" si="26"/>
        <v>1.1966297510386887</v>
      </c>
      <c r="O47" s="19">
        <f t="shared" si="27"/>
        <v>1.1016297510386888</v>
      </c>
      <c r="P47" s="19">
        <f t="shared" si="28"/>
        <v>0.87532975103868882</v>
      </c>
    </row>
    <row r="48" spans="1:16">
      <c r="A48" s="16">
        <v>3.2818979326638589E-2</v>
      </c>
      <c r="B48" s="19">
        <f t="shared" si="29"/>
        <v>2.0201189793266385</v>
      </c>
      <c r="C48" s="19">
        <f t="shared" si="15"/>
        <v>-1.1275810206733614</v>
      </c>
      <c r="D48" s="19">
        <f t="shared" si="16"/>
        <v>9.871897932663859E-2</v>
      </c>
      <c r="E48" s="19">
        <f t="shared" si="17"/>
        <v>0.50821897932663862</v>
      </c>
      <c r="F48" s="19">
        <f t="shared" si="18"/>
        <v>-0.39498102067336144</v>
      </c>
      <c r="G48" s="19">
        <f t="shared" si="19"/>
        <v>-1.2022810206733614</v>
      </c>
      <c r="H48" s="19">
        <f t="shared" si="20"/>
        <v>0.32201897932663859</v>
      </c>
      <c r="I48" s="19">
        <f t="shared" si="21"/>
        <v>-6.8581020673361415E-2</v>
      </c>
      <c r="J48" s="19">
        <f t="shared" si="22"/>
        <v>1.0149189793266387</v>
      </c>
      <c r="K48" s="19">
        <f t="shared" si="23"/>
        <v>1.6392189793266387</v>
      </c>
      <c r="L48" s="19">
        <f t="shared" si="24"/>
        <v>-1.6431810206733612</v>
      </c>
      <c r="M48" s="19">
        <f t="shared" si="25"/>
        <v>-0.44308102067336141</v>
      </c>
      <c r="N48" s="19">
        <f t="shared" si="26"/>
        <v>6.191897932663859E-2</v>
      </c>
      <c r="O48" s="19">
        <f t="shared" si="27"/>
        <v>-3.3081020673361411E-2</v>
      </c>
      <c r="P48" s="19">
        <f t="shared" si="28"/>
        <v>-0.25938102067336144</v>
      </c>
    </row>
    <row r="49" spans="1:16">
      <c r="A49" s="16">
        <v>0.12070900000000154</v>
      </c>
      <c r="B49" s="19">
        <f t="shared" si="29"/>
        <v>2.1080090000000018</v>
      </c>
      <c r="C49" s="19">
        <f t="shared" si="15"/>
        <v>-1.0396909999999986</v>
      </c>
      <c r="D49" s="19">
        <f t="shared" si="16"/>
        <v>0.18660900000000152</v>
      </c>
      <c r="E49" s="19">
        <f t="shared" si="17"/>
        <v>0.59610900000000155</v>
      </c>
      <c r="F49" s="19">
        <f t="shared" si="18"/>
        <v>-0.30709099999999845</v>
      </c>
      <c r="G49" s="19">
        <f t="shared" si="19"/>
        <v>-1.1143909999999986</v>
      </c>
      <c r="H49" s="19">
        <f t="shared" si="20"/>
        <v>0.40990900000000152</v>
      </c>
      <c r="I49" s="19">
        <f t="shared" si="21"/>
        <v>1.9309000000001533E-2</v>
      </c>
      <c r="J49" s="19">
        <f t="shared" si="22"/>
        <v>1.1028090000000015</v>
      </c>
      <c r="K49" s="19">
        <f t="shared" si="23"/>
        <v>1.7271090000000016</v>
      </c>
      <c r="L49" s="19">
        <f t="shared" si="24"/>
        <v>-1.5552909999999984</v>
      </c>
      <c r="M49" s="19">
        <f t="shared" si="25"/>
        <v>-0.35519099999999848</v>
      </c>
      <c r="N49" s="19">
        <f t="shared" si="26"/>
        <v>0.14980900000000152</v>
      </c>
      <c r="O49" s="19">
        <f t="shared" si="27"/>
        <v>5.4809000000001537E-2</v>
      </c>
      <c r="P49" s="19">
        <f t="shared" si="28"/>
        <v>-0.17149099999999848</v>
      </c>
    </row>
    <row r="50" spans="1:16">
      <c r="A50" s="16">
        <v>-0.78516326486150068</v>
      </c>
      <c r="B50" s="19">
        <f t="shared" si="29"/>
        <v>1.2021367351384993</v>
      </c>
      <c r="C50" s="19">
        <f t="shared" si="15"/>
        <v>-1.9455632648615007</v>
      </c>
      <c r="D50" s="19">
        <f t="shared" si="16"/>
        <v>-0.71926326486150072</v>
      </c>
      <c r="E50" s="19">
        <f t="shared" si="17"/>
        <v>-0.30976326486150069</v>
      </c>
      <c r="F50" s="19">
        <f t="shared" si="18"/>
        <v>-1.2129632648615007</v>
      </c>
      <c r="G50" s="19">
        <f t="shared" si="19"/>
        <v>-2.0202632648615007</v>
      </c>
      <c r="H50" s="19">
        <f t="shared" si="20"/>
        <v>-0.49596326486150066</v>
      </c>
      <c r="I50" s="19">
        <f t="shared" si="21"/>
        <v>-0.88656326486150072</v>
      </c>
      <c r="J50" s="19">
        <f t="shared" si="22"/>
        <v>0.1969367351384993</v>
      </c>
      <c r="K50" s="19">
        <f t="shared" si="23"/>
        <v>0.82123673513849937</v>
      </c>
      <c r="L50" s="19">
        <f t="shared" si="24"/>
        <v>-2.4611632648615007</v>
      </c>
      <c r="M50" s="19">
        <f t="shared" si="25"/>
        <v>-1.2610632648615008</v>
      </c>
      <c r="N50" s="19">
        <f t="shared" si="26"/>
        <v>-0.75606326486150066</v>
      </c>
      <c r="O50" s="19">
        <f t="shared" si="27"/>
        <v>-0.85106326486150063</v>
      </c>
      <c r="P50" s="19">
        <f t="shared" si="28"/>
        <v>-1.0773632648615008</v>
      </c>
    </row>
    <row r="51" spans="1:16">
      <c r="A51" s="16">
        <v>-1.0797627259089808</v>
      </c>
      <c r="B51" s="19">
        <f t="shared" si="29"/>
        <v>0.90753727409101925</v>
      </c>
      <c r="C51" s="19">
        <f t="shared" si="15"/>
        <v>-2.2401627259089807</v>
      </c>
      <c r="D51" s="19">
        <f t="shared" si="16"/>
        <v>-1.0138627259089807</v>
      </c>
      <c r="E51" s="19">
        <f t="shared" si="17"/>
        <v>-0.60436272590898077</v>
      </c>
      <c r="F51" s="19">
        <f t="shared" si="18"/>
        <v>-1.5075627259089808</v>
      </c>
      <c r="G51" s="19">
        <f t="shared" si="19"/>
        <v>-2.3148627259089807</v>
      </c>
      <c r="H51" s="19">
        <f t="shared" si="20"/>
        <v>-0.7905627259089808</v>
      </c>
      <c r="I51" s="19">
        <f t="shared" si="21"/>
        <v>-1.1811627259089807</v>
      </c>
      <c r="J51" s="19">
        <f t="shared" si="22"/>
        <v>-9.7662725908980841E-2</v>
      </c>
      <c r="K51" s="19">
        <f t="shared" si="23"/>
        <v>0.52663727409101924</v>
      </c>
      <c r="L51" s="19">
        <f t="shared" si="24"/>
        <v>-2.7557627259089807</v>
      </c>
      <c r="M51" s="19">
        <f t="shared" si="25"/>
        <v>-1.5556627259089808</v>
      </c>
      <c r="N51" s="19">
        <f t="shared" si="26"/>
        <v>-1.0506627259089809</v>
      </c>
      <c r="O51" s="19">
        <f t="shared" si="27"/>
        <v>-1.1456627259089809</v>
      </c>
      <c r="P51" s="19">
        <f t="shared" si="28"/>
        <v>-1.3719627259089808</v>
      </c>
    </row>
    <row r="52" spans="1:16">
      <c r="A52" s="16">
        <v>1.6637907611617122</v>
      </c>
      <c r="B52" s="19">
        <f t="shared" si="29"/>
        <v>3.6510907611617123</v>
      </c>
      <c r="C52" s="19">
        <f t="shared" si="15"/>
        <v>0.50339076116171211</v>
      </c>
      <c r="D52" s="19">
        <f t="shared" si="16"/>
        <v>1.7296907611617123</v>
      </c>
      <c r="E52" s="19">
        <f t="shared" si="17"/>
        <v>2.139190761161712</v>
      </c>
      <c r="F52" s="19">
        <f t="shared" si="18"/>
        <v>1.2359907611617122</v>
      </c>
      <c r="G52" s="19">
        <f t="shared" si="19"/>
        <v>0.42869076116171212</v>
      </c>
      <c r="H52" s="19">
        <f t="shared" si="20"/>
        <v>1.9529907611617121</v>
      </c>
      <c r="I52" s="19">
        <f t="shared" si="21"/>
        <v>1.5623907611617123</v>
      </c>
      <c r="J52" s="19">
        <f t="shared" si="22"/>
        <v>2.645890761161712</v>
      </c>
      <c r="K52" s="19">
        <f t="shared" si="23"/>
        <v>3.2701907611617123</v>
      </c>
      <c r="L52" s="19">
        <f t="shared" si="24"/>
        <v>-1.2209238838287728E-2</v>
      </c>
      <c r="M52" s="19">
        <f t="shared" si="25"/>
        <v>1.1878907611617122</v>
      </c>
      <c r="N52" s="19">
        <f t="shared" si="26"/>
        <v>1.6928907611617121</v>
      </c>
      <c r="O52" s="19">
        <f t="shared" si="27"/>
        <v>1.5978907611617121</v>
      </c>
      <c r="P52" s="19">
        <f t="shared" si="28"/>
        <v>1.3715907611617122</v>
      </c>
    </row>
    <row r="53" spans="1:16">
      <c r="A53" s="16">
        <v>0.34810355876318483</v>
      </c>
      <c r="B53" s="19">
        <f t="shared" si="29"/>
        <v>2.335403558763185</v>
      </c>
      <c r="C53" s="19">
        <f t="shared" si="15"/>
        <v>-0.81229644123681521</v>
      </c>
      <c r="D53" s="19">
        <f t="shared" si="16"/>
        <v>0.41400355876318484</v>
      </c>
      <c r="E53" s="19">
        <f t="shared" si="17"/>
        <v>0.82350355876318482</v>
      </c>
      <c r="F53" s="19">
        <f t="shared" si="18"/>
        <v>-7.9696441236815185E-2</v>
      </c>
      <c r="G53" s="19">
        <f t="shared" si="19"/>
        <v>-0.8869964412368152</v>
      </c>
      <c r="H53" s="19">
        <f t="shared" si="20"/>
        <v>0.63730355876318479</v>
      </c>
      <c r="I53" s="19">
        <f t="shared" si="21"/>
        <v>0.24670355876318484</v>
      </c>
      <c r="J53" s="19">
        <f t="shared" si="22"/>
        <v>1.3302035587631849</v>
      </c>
      <c r="K53" s="19">
        <f t="shared" si="23"/>
        <v>1.9545035587631849</v>
      </c>
      <c r="L53" s="19">
        <f t="shared" si="24"/>
        <v>-1.3278964412368151</v>
      </c>
      <c r="M53" s="19">
        <f t="shared" si="25"/>
        <v>-0.12779644123681516</v>
      </c>
      <c r="N53" s="19">
        <f t="shared" si="26"/>
        <v>0.37720355876318484</v>
      </c>
      <c r="O53" s="19">
        <f t="shared" si="27"/>
        <v>0.28220355876318481</v>
      </c>
      <c r="P53" s="19">
        <f t="shared" si="28"/>
        <v>5.5903558763184813E-2</v>
      </c>
    </row>
    <row r="54" spans="1:16">
      <c r="A54" s="16">
        <v>6.0075720627762744E-2</v>
      </c>
      <c r="B54" s="19">
        <f t="shared" si="29"/>
        <v>2.047375720627763</v>
      </c>
      <c r="C54" s="19">
        <f t="shared" si="15"/>
        <v>-1.1003242793722374</v>
      </c>
      <c r="D54" s="19">
        <f t="shared" si="16"/>
        <v>0.12597572062776274</v>
      </c>
      <c r="E54" s="19">
        <f t="shared" si="17"/>
        <v>0.53547572062776272</v>
      </c>
      <c r="F54" s="19">
        <f t="shared" si="18"/>
        <v>-0.36772427937223728</v>
      </c>
      <c r="G54" s="19">
        <f t="shared" si="19"/>
        <v>-1.1750242793722374</v>
      </c>
      <c r="H54" s="19">
        <f t="shared" si="20"/>
        <v>0.34927572062776274</v>
      </c>
      <c r="I54" s="19">
        <f t="shared" si="21"/>
        <v>-4.132427937223726E-2</v>
      </c>
      <c r="J54" s="19">
        <f t="shared" si="22"/>
        <v>1.0421757206277626</v>
      </c>
      <c r="K54" s="19">
        <f t="shared" si="23"/>
        <v>1.6664757206277627</v>
      </c>
      <c r="L54" s="19">
        <f t="shared" si="24"/>
        <v>-1.6159242793722373</v>
      </c>
      <c r="M54" s="19">
        <f t="shared" si="25"/>
        <v>-0.41582427937223726</v>
      </c>
      <c r="N54" s="19">
        <f t="shared" si="26"/>
        <v>8.9175720627762745E-2</v>
      </c>
      <c r="O54" s="19">
        <f t="shared" si="27"/>
        <v>-5.8242793722372566E-3</v>
      </c>
      <c r="P54" s="19">
        <f t="shared" si="28"/>
        <v>-0.23212427937223729</v>
      </c>
    </row>
    <row r="55" spans="1:16">
      <c r="A55" s="16">
        <v>0.11157313642023349</v>
      </c>
      <c r="B55" s="19">
        <f t="shared" si="29"/>
        <v>2.0988731364202335</v>
      </c>
      <c r="C55" s="19">
        <f t="shared" si="15"/>
        <v>-1.0488268635797666</v>
      </c>
      <c r="D55" s="19">
        <f t="shared" si="16"/>
        <v>0.17747313642023349</v>
      </c>
      <c r="E55" s="19">
        <f t="shared" si="17"/>
        <v>0.58697313642023352</v>
      </c>
      <c r="F55" s="19">
        <f t="shared" si="18"/>
        <v>-0.31622686357976654</v>
      </c>
      <c r="G55" s="19">
        <f t="shared" si="19"/>
        <v>-1.1235268635797666</v>
      </c>
      <c r="H55" s="19">
        <f t="shared" si="20"/>
        <v>0.40077313642023349</v>
      </c>
      <c r="I55" s="19">
        <f t="shared" si="21"/>
        <v>1.0173136420233486E-2</v>
      </c>
      <c r="J55" s="19">
        <f t="shared" si="22"/>
        <v>1.0936731364202334</v>
      </c>
      <c r="K55" s="19">
        <f t="shared" si="23"/>
        <v>1.7179731364202335</v>
      </c>
      <c r="L55" s="19">
        <f t="shared" si="24"/>
        <v>-1.5644268635797665</v>
      </c>
      <c r="M55" s="19">
        <f t="shared" si="25"/>
        <v>-0.36432686357976651</v>
      </c>
      <c r="N55" s="19">
        <f t="shared" si="26"/>
        <v>0.14067313642023349</v>
      </c>
      <c r="O55" s="19">
        <f t="shared" si="27"/>
        <v>4.567313642023349E-2</v>
      </c>
      <c r="P55" s="19">
        <f t="shared" si="28"/>
        <v>-0.18062686357976654</v>
      </c>
    </row>
    <row r="56" spans="1:16">
      <c r="A56" s="16">
        <v>-0.23434042941237374</v>
      </c>
      <c r="B56" s="19">
        <f t="shared" si="29"/>
        <v>1.7529595705876264</v>
      </c>
      <c r="C56" s="19">
        <f t="shared" si="15"/>
        <v>-1.3947404294123738</v>
      </c>
      <c r="D56" s="19">
        <f t="shared" si="16"/>
        <v>-0.16844042941237375</v>
      </c>
      <c r="E56" s="19">
        <f t="shared" si="17"/>
        <v>0.24105957058762625</v>
      </c>
      <c r="F56" s="19">
        <f t="shared" si="18"/>
        <v>-0.66214042941237372</v>
      </c>
      <c r="G56" s="19">
        <f t="shared" si="19"/>
        <v>-1.4694404294123737</v>
      </c>
      <c r="H56" s="19">
        <f t="shared" si="20"/>
        <v>5.4859570587626277E-2</v>
      </c>
      <c r="I56" s="19">
        <f t="shared" si="21"/>
        <v>-0.33574042941237375</v>
      </c>
      <c r="J56" s="19">
        <f t="shared" si="22"/>
        <v>0.74775957058762621</v>
      </c>
      <c r="K56" s="19">
        <f t="shared" si="23"/>
        <v>1.3720595705876264</v>
      </c>
      <c r="L56" s="19">
        <f t="shared" si="24"/>
        <v>-1.9103404294123736</v>
      </c>
      <c r="M56" s="19">
        <f t="shared" si="25"/>
        <v>-0.71024042941237375</v>
      </c>
      <c r="N56" s="19">
        <f t="shared" si="26"/>
        <v>-0.20524042941237375</v>
      </c>
      <c r="O56" s="19">
        <f t="shared" si="27"/>
        <v>-0.30024042941237372</v>
      </c>
      <c r="P56" s="19">
        <f t="shared" si="28"/>
        <v>-0.52654042941237378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workbookViewId="0">
      <selection activeCell="B27" sqref="B27"/>
    </sheetView>
  </sheetViews>
  <sheetFormatPr baseColWidth="10" defaultRowHeight="16"/>
  <cols>
    <col min="1" max="1" width="13.5" bestFit="1" customWidth="1"/>
    <col min="2" max="2" width="20.5" bestFit="1" customWidth="1"/>
    <col min="3" max="3" width="16.33203125" customWidth="1"/>
    <col min="4" max="4" width="15.5" customWidth="1"/>
    <col min="5" max="5" width="16.5" customWidth="1"/>
    <col min="6" max="6" width="16.33203125" customWidth="1"/>
    <col min="7" max="7" width="7.83203125" bestFit="1" customWidth="1"/>
  </cols>
  <sheetData>
    <row r="1" spans="1:7">
      <c r="A1" s="11" t="s">
        <v>41</v>
      </c>
      <c r="B1" s="8" t="s">
        <v>43</v>
      </c>
      <c r="C1" s="5" t="s">
        <v>44</v>
      </c>
      <c r="D1" s="5" t="s">
        <v>45</v>
      </c>
      <c r="E1" s="5" t="s">
        <v>46</v>
      </c>
      <c r="F1" s="5" t="s">
        <v>47</v>
      </c>
      <c r="G1" s="4" t="s">
        <v>48</v>
      </c>
    </row>
    <row r="2" spans="1:7">
      <c r="A2" s="11"/>
      <c r="B2" s="9"/>
      <c r="C2" s="5"/>
      <c r="D2" s="5"/>
      <c r="E2" s="5"/>
      <c r="F2" s="5"/>
      <c r="G2" s="4"/>
    </row>
    <row r="3" spans="1:7" ht="17" thickBot="1">
      <c r="A3" s="12" t="s">
        <v>42</v>
      </c>
      <c r="B3" s="10" t="s">
        <v>49</v>
      </c>
      <c r="C3" s="7" t="s">
        <v>50</v>
      </c>
      <c r="D3" s="7" t="s">
        <v>51</v>
      </c>
      <c r="E3" s="7" t="s">
        <v>52</v>
      </c>
      <c r="F3" s="7" t="s">
        <v>53</v>
      </c>
      <c r="G3" s="7" t="s">
        <v>54</v>
      </c>
    </row>
    <row r="4" spans="1:7" ht="17" thickTop="1">
      <c r="A4" s="6" t="s">
        <v>55</v>
      </c>
      <c r="B4" s="13">
        <v>8.4618183816665606</v>
      </c>
      <c r="C4" s="14">
        <v>7.5486139890189801</v>
      </c>
      <c r="D4" s="14">
        <v>6.9793220137189902</v>
      </c>
      <c r="E4" s="14">
        <v>6.81245760416033</v>
      </c>
      <c r="F4" s="14">
        <v>5.9526509219509203</v>
      </c>
      <c r="G4" s="14">
        <v>8.46181838166655</v>
      </c>
    </row>
    <row r="5" spans="1:7">
      <c r="A5" s="3" t="s">
        <v>26</v>
      </c>
      <c r="B5" s="15">
        <v>4.9180543817340897E-2</v>
      </c>
      <c r="C5" s="16">
        <v>4.8328849276643902E-2</v>
      </c>
      <c r="D5" s="16">
        <v>0.51427691238919004</v>
      </c>
      <c r="E5" s="16">
        <v>4.9195696611594598E-2</v>
      </c>
      <c r="F5" s="16">
        <v>0.755989435492321</v>
      </c>
      <c r="G5" s="16">
        <v>4.9180543817341202E-2</v>
      </c>
    </row>
    <row r="8" spans="1:7">
      <c r="B8" s="2" t="s">
        <v>56</v>
      </c>
      <c r="C8" s="2" t="s">
        <v>51</v>
      </c>
      <c r="D8" s="2" t="s">
        <v>52</v>
      </c>
      <c r="E8" s="2" t="s">
        <v>53</v>
      </c>
    </row>
    <row r="9" spans="1:7">
      <c r="B9" s="16">
        <v>-1.9873301082699846</v>
      </c>
      <c r="C9" s="16">
        <v>-2.5935401923425867</v>
      </c>
      <c r="D9" s="16">
        <v>-1.9666450452464632</v>
      </c>
      <c r="E9" s="16">
        <v>-2.5228576656853243</v>
      </c>
    </row>
    <row r="10" spans="1:7">
      <c r="B10" s="16">
        <v>1.1604324122708605</v>
      </c>
      <c r="C10" s="16">
        <v>0.4203298576404299</v>
      </c>
      <c r="D10" s="16">
        <v>1.1623801261391791</v>
      </c>
      <c r="E10" s="16">
        <v>0.54242920031069131</v>
      </c>
    </row>
    <row r="11" spans="1:7">
      <c r="B11" s="16">
        <v>-6.5879955634745149E-2</v>
      </c>
      <c r="C11" s="16">
        <v>0.48616678921970563</v>
      </c>
      <c r="D11" s="16">
        <v>-6.7756796944571984E-2</v>
      </c>
      <c r="E11" s="16">
        <v>0.11433995347218809</v>
      </c>
    </row>
    <row r="12" spans="1:7">
      <c r="B12" s="16">
        <v>-0.47540120415803444</v>
      </c>
      <c r="C12" s="16">
        <v>-0.44923627678397798</v>
      </c>
      <c r="D12" s="16">
        <v>-0.44861786144674537</v>
      </c>
      <c r="E12" s="16">
        <v>-0.40944651126230014</v>
      </c>
    </row>
    <row r="13" spans="1:7">
      <c r="B13" s="16">
        <v>0.42777215602757318</v>
      </c>
      <c r="C13" s="16">
        <v>0.73142744031115992</v>
      </c>
      <c r="D13" s="16">
        <v>0.36353187873842996</v>
      </c>
      <c r="E13" s="16">
        <v>0.53346342364258081</v>
      </c>
    </row>
    <row r="14" spans="1:7">
      <c r="B14" s="16">
        <v>1.2351469807534203</v>
      </c>
      <c r="C14" s="16">
        <v>1.1675297510386888</v>
      </c>
      <c r="D14" s="16">
        <v>1.2518903989754115</v>
      </c>
      <c r="E14" s="16">
        <v>1.2573260258861609</v>
      </c>
    </row>
    <row r="15" spans="1:7">
      <c r="B15" s="16">
        <v>-0.28921318660699991</v>
      </c>
      <c r="C15" s="16">
        <v>3.2818979326638589E-2</v>
      </c>
      <c r="D15" s="16">
        <v>-0.3060530274779179</v>
      </c>
      <c r="E15" s="16">
        <v>2.2256876033715407E-2</v>
      </c>
    </row>
    <row r="16" spans="1:7">
      <c r="B16" s="16">
        <v>0.10142367163391901</v>
      </c>
      <c r="C16" s="16">
        <v>0.12070900000000154</v>
      </c>
      <c r="D16" s="16">
        <v>9.2334597346031527E-2</v>
      </c>
      <c r="E16" s="16">
        <v>0.13605425125938178</v>
      </c>
    </row>
    <row r="17" spans="2:5">
      <c r="B17" s="16">
        <v>-0.98213721861227732</v>
      </c>
      <c r="C17" s="16">
        <v>-0.78516326486150068</v>
      </c>
      <c r="D17" s="16">
        <v>-0.88788936221165637</v>
      </c>
      <c r="E17" s="16">
        <v>-0.74633247450655305</v>
      </c>
    </row>
    <row r="18" spans="2:5">
      <c r="B18" s="16">
        <v>-1.60643257327883</v>
      </c>
      <c r="C18" s="16">
        <v>-1.0797627259089808</v>
      </c>
      <c r="D18" s="16">
        <v>-1.6602505834618775</v>
      </c>
      <c r="E18" s="16">
        <v>-1.1568631513256655</v>
      </c>
    </row>
    <row r="19" spans="2:5">
      <c r="B19" s="16">
        <v>1.6759868691298301</v>
      </c>
      <c r="C19" s="16">
        <v>1.6637907611617122</v>
      </c>
      <c r="D19" s="16">
        <v>1.7123445296235309</v>
      </c>
      <c r="E19" s="16">
        <v>1.7901536862613012</v>
      </c>
    </row>
    <row r="20" spans="2:5">
      <c r="B20" s="16">
        <v>0.47590808099820381</v>
      </c>
      <c r="C20" s="16">
        <v>0.34810355876318483</v>
      </c>
      <c r="D20" s="16">
        <v>0.46658426684348925</v>
      </c>
      <c r="E20" s="16">
        <v>0.37420435930951551</v>
      </c>
    </row>
    <row r="21" spans="2:5">
      <c r="B21" s="16">
        <v>-2.9131420932171314E-2</v>
      </c>
      <c r="C21" s="16">
        <v>6.0075720627762744E-2</v>
      </c>
      <c r="D21" s="16">
        <v>-3.8454554092853123E-2</v>
      </c>
      <c r="E21" s="16">
        <v>7.1605816857935822E-2</v>
      </c>
    </row>
    <row r="22" spans="2:5">
      <c r="B22" s="16">
        <v>6.5859431658551806E-2</v>
      </c>
      <c r="C22" s="16">
        <v>0.11157313642023349</v>
      </c>
      <c r="D22" s="16">
        <v>5.5138584947063439E-2</v>
      </c>
      <c r="E22" s="16">
        <v>0.11905556282592485</v>
      </c>
    </row>
    <row r="23" spans="2:5">
      <c r="B23" s="16">
        <v>0.29222515613407529</v>
      </c>
      <c r="C23" s="16">
        <v>-0.23434042941237374</v>
      </c>
      <c r="D23" s="16">
        <v>0.27221959613468333</v>
      </c>
      <c r="E23" s="16">
        <v>-0.12670182808430228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scale="7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CoefTableMala</vt:lpstr>
      <vt:lpstr>Correlations</vt:lpstr>
      <vt:lpstr>MainEffects</vt:lpstr>
      <vt:lpstr>CoefTableMala!Print_Area</vt:lpstr>
      <vt:lpstr>MainEffects!Print_Area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Panter</dc:creator>
  <cp:lastModifiedBy>Lee Panter</cp:lastModifiedBy>
  <cp:lastPrinted>2020-01-14T14:37:43Z</cp:lastPrinted>
  <dcterms:created xsi:type="dcterms:W3CDTF">2020-01-14T13:55:20Z</dcterms:created>
  <dcterms:modified xsi:type="dcterms:W3CDTF">2020-01-14T15:14:30Z</dcterms:modified>
</cp:coreProperties>
</file>