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donge\OneDrive\0 Research\4 Research Stanford\3 Stanford papers\Electrochemical regeneration IX\2019 P EC IX\20200318 WR sbumit package\Paper post-submission package\"/>
    </mc:Choice>
  </mc:AlternateContent>
  <xr:revisionPtr revIDLastSave="872" documentId="11_F25DC773A252ABDACC1048CC611F402C5ADE58EB" xr6:coauthVersionLast="44" xr6:coauthVersionMax="45" xr10:uidLastSave="{44AB5502-ECB1-4636-9AF7-37A657ADCE5C}"/>
  <bookViews>
    <workbookView xWindow="22932" yWindow="-108" windowWidth="23256" windowHeight="12576" firstSheet="7" activeTab="15" xr2:uid="{00000000-000D-0000-FFFF-FFFF00000000}"/>
  </bookViews>
  <sheets>
    <sheet name="Figure 2" sheetId="1" r:id="rId1"/>
    <sheet name="Figure 3" sheetId="2" r:id="rId2"/>
    <sheet name="Figure 4" sheetId="3" r:id="rId3"/>
    <sheet name="Figure 5" sheetId="4" r:id="rId4"/>
    <sheet name="Figure 6" sheetId="5" r:id="rId5"/>
    <sheet name="Figure S1" sheetId="6" r:id="rId6"/>
    <sheet name="Figure S3" sheetId="7" r:id="rId7"/>
    <sheet name="Figure S4" sheetId="8" r:id="rId8"/>
    <sheet name="Figure S5" sheetId="9" r:id="rId9"/>
    <sheet name="Figure S6" sheetId="10" r:id="rId10"/>
    <sheet name="Figure S7" sheetId="11" r:id="rId11"/>
    <sheet name="Figure S10" sheetId="12" r:id="rId12"/>
    <sheet name="Figure S11" sheetId="13" r:id="rId13"/>
    <sheet name="Figure S13" sheetId="14" r:id="rId14"/>
    <sheet name="Figure S14" sheetId="15" r:id="rId15"/>
    <sheet name="Figure S15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2" i="16" l="1"/>
  <c r="K21" i="16"/>
  <c r="K20" i="16"/>
  <c r="K19" i="16"/>
  <c r="K18" i="16"/>
  <c r="K17" i="16"/>
  <c r="M14" i="9" l="1"/>
  <c r="M13" i="9"/>
  <c r="M12" i="9"/>
  <c r="M11" i="9"/>
  <c r="M10" i="9"/>
  <c r="M9" i="9"/>
  <c r="S20" i="5" l="1"/>
  <c r="S19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4" i="5"/>
  <c r="T3" i="5"/>
  <c r="K3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L4" i="5" s="1"/>
  <c r="N4" i="5" s="1"/>
  <c r="T4" i="5" l="1"/>
  <c r="V4" i="5"/>
  <c r="T5" i="5"/>
  <c r="L5" i="5"/>
  <c r="N5" i="5" s="1"/>
  <c r="T6" i="5" l="1"/>
  <c r="V5" i="5"/>
  <c r="L6" i="5"/>
  <c r="N6" i="5" s="1"/>
  <c r="T7" i="5" l="1"/>
  <c r="V6" i="5"/>
  <c r="L7" i="5"/>
  <c r="N7" i="5" s="1"/>
  <c r="T8" i="5" l="1"/>
  <c r="V7" i="5"/>
  <c r="L8" i="5"/>
  <c r="N8" i="5" s="1"/>
  <c r="V8" i="5" l="1"/>
  <c r="T9" i="5"/>
  <c r="L9" i="5"/>
  <c r="N9" i="5" s="1"/>
  <c r="T10" i="5" l="1"/>
  <c r="V9" i="5"/>
  <c r="L10" i="5"/>
  <c r="N10" i="5" s="1"/>
  <c r="T11" i="5" l="1"/>
  <c r="V10" i="5"/>
  <c r="L11" i="5"/>
  <c r="N11" i="5" s="1"/>
  <c r="T12" i="5" l="1"/>
  <c r="V11" i="5"/>
  <c r="L12" i="5"/>
  <c r="N12" i="5" s="1"/>
  <c r="V12" i="5" l="1"/>
  <c r="T13" i="5"/>
  <c r="L13" i="5"/>
  <c r="N13" i="5" s="1"/>
  <c r="T14" i="5" l="1"/>
  <c r="V13" i="5"/>
  <c r="L14" i="5"/>
  <c r="N14" i="5" s="1"/>
  <c r="T15" i="5" l="1"/>
  <c r="V14" i="5"/>
  <c r="L15" i="5"/>
  <c r="N15" i="5" s="1"/>
  <c r="T16" i="5" l="1"/>
  <c r="V15" i="5"/>
  <c r="L16" i="5"/>
  <c r="N16" i="5" s="1"/>
  <c r="V16" i="5" l="1"/>
  <c r="T17" i="5"/>
  <c r="L17" i="5"/>
  <c r="N17" i="5" s="1"/>
  <c r="T18" i="5" l="1"/>
  <c r="V17" i="5"/>
  <c r="L18" i="5"/>
  <c r="N18" i="5" s="1"/>
  <c r="T19" i="5" l="1"/>
  <c r="V18" i="5"/>
  <c r="L19" i="5"/>
  <c r="N19" i="5" s="1"/>
  <c r="T20" i="5" l="1"/>
  <c r="V20" i="5" s="1"/>
  <c r="V19" i="5"/>
  <c r="L20" i="5"/>
  <c r="N20" i="5" s="1"/>
  <c r="L21" i="5" l="1"/>
  <c r="N21" i="5" s="1"/>
  <c r="L22" i="5" l="1"/>
  <c r="N22" i="5" s="1"/>
  <c r="L23" i="5" l="1"/>
  <c r="N23" i="5" s="1"/>
  <c r="L24" i="5" l="1"/>
  <c r="N24" i="5" s="1"/>
  <c r="L25" i="5" l="1"/>
  <c r="N25" i="5" s="1"/>
  <c r="L26" i="5" l="1"/>
  <c r="N26" i="5" s="1"/>
  <c r="L27" i="5" l="1"/>
  <c r="N27" i="5" s="1"/>
  <c r="L28" i="5" l="1"/>
  <c r="N28" i="5" s="1"/>
  <c r="L29" i="5" l="1"/>
  <c r="N29" i="5" s="1"/>
  <c r="L30" i="5" l="1"/>
  <c r="N30" i="5" s="1"/>
  <c r="L31" i="5" l="1"/>
  <c r="N31" i="5" s="1"/>
  <c r="L32" i="5" l="1"/>
  <c r="N32" i="5" s="1"/>
  <c r="L33" i="5" l="1"/>
  <c r="N33" i="5" s="1"/>
  <c r="L14" i="10" l="1"/>
  <c r="M14" i="10" s="1"/>
  <c r="L13" i="10"/>
  <c r="M13" i="10" s="1"/>
  <c r="L12" i="10"/>
  <c r="M12" i="10" s="1"/>
  <c r="L11" i="10"/>
  <c r="M11" i="10" s="1"/>
  <c r="L10" i="10"/>
  <c r="M10" i="10" s="1"/>
  <c r="L9" i="10"/>
  <c r="M9" i="10" s="1"/>
  <c r="L8" i="10"/>
  <c r="M8" i="10" s="1"/>
  <c r="L7" i="10"/>
  <c r="M7" i="10" s="1"/>
  <c r="L6" i="10"/>
  <c r="M6" i="10" s="1"/>
  <c r="L5" i="10"/>
  <c r="M5" i="10" s="1"/>
  <c r="L4" i="10"/>
  <c r="M4" i="10" s="1"/>
  <c r="L3" i="10"/>
  <c r="M3" i="10" s="1"/>
  <c r="J31" i="4"/>
  <c r="K31" i="4" s="1"/>
  <c r="J30" i="4"/>
  <c r="K30" i="4" s="1"/>
  <c r="J29" i="4"/>
  <c r="K29" i="4" s="1"/>
  <c r="J28" i="4"/>
  <c r="K28" i="4" s="1"/>
  <c r="J27" i="4"/>
  <c r="K27" i="4" s="1"/>
  <c r="J26" i="4"/>
  <c r="K26" i="4" s="1"/>
  <c r="J25" i="4"/>
  <c r="K25" i="4" s="1"/>
  <c r="J24" i="4"/>
  <c r="K24" i="4" s="1"/>
  <c r="J23" i="4"/>
  <c r="K23" i="4" s="1"/>
  <c r="J22" i="4"/>
  <c r="K22" i="4" s="1"/>
  <c r="J21" i="4"/>
  <c r="K21" i="4" s="1"/>
  <c r="J20" i="4"/>
  <c r="K20" i="4" s="1"/>
  <c r="R29" i="3" l="1"/>
  <c r="S29" i="3" s="1"/>
  <c r="R28" i="3"/>
  <c r="S28" i="3" s="1"/>
</calcChain>
</file>

<file path=xl/sharedStrings.xml><?xml version="1.0" encoding="utf-8"?>
<sst xmlns="http://schemas.openxmlformats.org/spreadsheetml/2006/main" count="518" uniqueCount="213">
  <si>
    <t>pH 3</t>
  </si>
  <si>
    <t>pH 5</t>
  </si>
  <si>
    <t>pH 7</t>
  </si>
  <si>
    <t>pH 9</t>
  </si>
  <si>
    <t>pH 11</t>
  </si>
  <si>
    <t>HAIX</t>
  </si>
  <si>
    <t>SBA</t>
  </si>
  <si>
    <t>pH 6</t>
  </si>
  <si>
    <t>pH 8</t>
  </si>
  <si>
    <t>WAC</t>
  </si>
  <si>
    <t>Time,min</t>
  </si>
  <si>
    <t>Effluent</t>
  </si>
  <si>
    <t>0.01M NaCl</t>
  </si>
  <si>
    <t>0.1M NaCl</t>
  </si>
  <si>
    <t>Time, min</t>
  </si>
  <si>
    <t>Anolyte pH</t>
  </si>
  <si>
    <t>Catholyte pH</t>
  </si>
  <si>
    <r>
      <t>0.01M Na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SO</t>
    </r>
    <r>
      <rPr>
        <vertAlign val="subscript"/>
        <sz val="10"/>
        <rFont val="Arial"/>
        <family val="2"/>
      </rPr>
      <t>4</t>
    </r>
  </si>
  <si>
    <r>
      <t>0.05M Na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SO</t>
    </r>
    <r>
      <rPr>
        <vertAlign val="subscript"/>
        <sz val="10"/>
        <rFont val="Arial"/>
        <family val="2"/>
      </rPr>
      <t>4</t>
    </r>
  </si>
  <si>
    <r>
      <t>0.1M Na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SO</t>
    </r>
    <r>
      <rPr>
        <vertAlign val="subscript"/>
        <sz val="10"/>
        <rFont val="Arial"/>
        <family val="2"/>
      </rPr>
      <t>4</t>
    </r>
  </si>
  <si>
    <t>1st</t>
  </si>
  <si>
    <t>2nd</t>
  </si>
  <si>
    <t>3rd</t>
  </si>
  <si>
    <t>4th</t>
  </si>
  <si>
    <t>5th</t>
  </si>
  <si>
    <t>6th</t>
  </si>
  <si>
    <t>7th</t>
  </si>
  <si>
    <t>HAIX Cyclic</t>
  </si>
  <si>
    <t>WAC cyclic</t>
  </si>
  <si>
    <t>Initial</t>
  </si>
  <si>
    <t>Catho-Eff</t>
  </si>
  <si>
    <t>Catho-0.01 M NaCl</t>
  </si>
  <si>
    <t>Catho-0.1 M NaCl</t>
  </si>
  <si>
    <t>Eff.</t>
  </si>
  <si>
    <t>0.01 M NaCl</t>
  </si>
  <si>
    <t>0.1 M NaCl</t>
  </si>
  <si>
    <t>Bed Volume</t>
  </si>
  <si>
    <r>
      <t>γ</t>
    </r>
    <r>
      <rPr>
        <vertAlign val="subscript"/>
        <sz val="10"/>
        <rFont val="Arial"/>
        <family val="2"/>
      </rPr>
      <t xml:space="preserve"> HAIX</t>
    </r>
  </si>
  <si>
    <r>
      <t>γ</t>
    </r>
    <r>
      <rPr>
        <vertAlign val="subscript"/>
        <sz val="10"/>
        <rFont val="Arial"/>
        <family val="2"/>
      </rPr>
      <t xml:space="preserve"> WAC</t>
    </r>
  </si>
  <si>
    <t>pH3</t>
  </si>
  <si>
    <t>pH5</t>
  </si>
  <si>
    <t>pH7</t>
  </si>
  <si>
    <t>pH9</t>
  </si>
  <si>
    <t>pH11</t>
  </si>
  <si>
    <t>LayneRT</t>
  </si>
  <si>
    <r>
      <t>1 mA/cm</t>
    </r>
    <r>
      <rPr>
        <vertAlign val="superscript"/>
        <sz val="10"/>
        <rFont val="Arial"/>
        <family val="2"/>
      </rPr>
      <t>2</t>
    </r>
  </si>
  <si>
    <r>
      <t>5 mA/cm</t>
    </r>
    <r>
      <rPr>
        <vertAlign val="superscript"/>
        <sz val="10"/>
        <rFont val="Arial"/>
        <family val="2"/>
      </rPr>
      <t>2</t>
    </r>
  </si>
  <si>
    <r>
      <t>10 mA/cm</t>
    </r>
    <r>
      <rPr>
        <vertAlign val="superscript"/>
        <sz val="10"/>
        <rFont val="Arial"/>
        <family val="2"/>
      </rPr>
      <t>2</t>
    </r>
  </si>
  <si>
    <t>SAC</t>
  </si>
  <si>
    <t>Adsorption capacity</t>
  </si>
  <si>
    <t>pH0 anolyte</t>
  </si>
  <si>
    <t>WAC pHeq</t>
  </si>
  <si>
    <t>SAC pHeq</t>
  </si>
  <si>
    <t>pH0 catholyte</t>
  </si>
  <si>
    <t>HAIX pHeq</t>
  </si>
  <si>
    <t>SBA pHeq</t>
  </si>
  <si>
    <t>desorption capacity</t>
  </si>
  <si>
    <t>0.01 MNaCl</t>
  </si>
  <si>
    <t>Catho-0.01 MNaCl</t>
  </si>
  <si>
    <t>Catho-0.1M NaCl</t>
  </si>
  <si>
    <t>Catho-eff</t>
  </si>
  <si>
    <t>0.01 M NaOH</t>
  </si>
  <si>
    <t>Phinitial</t>
  </si>
  <si>
    <t>pHeq</t>
  </si>
  <si>
    <t>HAIX-WAC CT-3min</t>
  </si>
  <si>
    <t>1st cycle P</t>
  </si>
  <si>
    <t>HAIX-WAC 2nd cycle</t>
  </si>
  <si>
    <t xml:space="preserve">2nd cycle P </t>
  </si>
  <si>
    <t>HAIX-WAC 1st cycle</t>
  </si>
  <si>
    <t>Calcium influent</t>
  </si>
  <si>
    <t>1st cycle Ca</t>
  </si>
  <si>
    <t>2nd cycle Ca</t>
  </si>
  <si>
    <t>HAIX Reg</t>
  </si>
  <si>
    <t>Ca Reg</t>
  </si>
  <si>
    <t>HAIX reg</t>
  </si>
  <si>
    <r>
      <t>Anolyte (0.01M Na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SO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>)</t>
    </r>
  </si>
  <si>
    <t>Catholyte (Real wastewater)</t>
  </si>
  <si>
    <t>1 mA/cm2</t>
  </si>
  <si>
    <t>P capacity</t>
  </si>
  <si>
    <t>Ca capacity</t>
  </si>
  <si>
    <t>COD</t>
  </si>
  <si>
    <t>After HAIX</t>
  </si>
  <si>
    <t>After WAC</t>
  </si>
  <si>
    <t>Final capacity, mg ions /g resins</t>
  </si>
  <si>
    <t>SBA3</t>
  </si>
  <si>
    <t>SBA3-1</t>
  </si>
  <si>
    <t>FX3</t>
  </si>
  <si>
    <t>FX3-1</t>
  </si>
  <si>
    <t>FX3-2</t>
  </si>
  <si>
    <t>LT3</t>
  </si>
  <si>
    <t>LT3-1</t>
  </si>
  <si>
    <t>LT3-2</t>
  </si>
  <si>
    <t>C03</t>
  </si>
  <si>
    <t>Phosphate, mg/L</t>
  </si>
  <si>
    <t>P capacity, mg/L</t>
  </si>
  <si>
    <t>as P</t>
  </si>
  <si>
    <t>SBA5</t>
  </si>
  <si>
    <t>SBA5-1</t>
  </si>
  <si>
    <t>FX5</t>
  </si>
  <si>
    <t>FX5-1</t>
  </si>
  <si>
    <t>FX5-2</t>
  </si>
  <si>
    <t>LT5</t>
  </si>
  <si>
    <t>LT5-1</t>
  </si>
  <si>
    <t>LT5-2</t>
  </si>
  <si>
    <t>C05</t>
  </si>
  <si>
    <t>SBA7</t>
  </si>
  <si>
    <t>SBA7-1</t>
  </si>
  <si>
    <t>FX7</t>
  </si>
  <si>
    <t>FX7-1</t>
  </si>
  <si>
    <t>FX7-2</t>
  </si>
  <si>
    <t>LT7</t>
  </si>
  <si>
    <t>LT7-1</t>
  </si>
  <si>
    <t>LT7-2</t>
  </si>
  <si>
    <t>C07</t>
  </si>
  <si>
    <t>SBA9</t>
  </si>
  <si>
    <t>SBA9-1</t>
  </si>
  <si>
    <t>FX9</t>
  </si>
  <si>
    <t>FX9-1</t>
  </si>
  <si>
    <t>FX9-2</t>
  </si>
  <si>
    <t>LT9</t>
  </si>
  <si>
    <t>LT9-1</t>
  </si>
  <si>
    <t>LT9-2</t>
  </si>
  <si>
    <t>C09</t>
  </si>
  <si>
    <t>SBA11</t>
  </si>
  <si>
    <t>SBA11-1</t>
  </si>
  <si>
    <t>FX11</t>
  </si>
  <si>
    <t>FX11-1</t>
  </si>
  <si>
    <t>FX11-2</t>
  </si>
  <si>
    <t>LT11</t>
  </si>
  <si>
    <t>LT11-1</t>
  </si>
  <si>
    <t>LT11-2</t>
  </si>
  <si>
    <t>C011</t>
  </si>
  <si>
    <t>Raw data from concentration to capacity</t>
  </si>
  <si>
    <t>Raw data from concentration as phosphate to capacity as P</t>
  </si>
  <si>
    <t>HPO4,ppm</t>
  </si>
  <si>
    <t>as P, ppm</t>
  </si>
  <si>
    <t>capacity, mg/g</t>
  </si>
  <si>
    <t>CopH5</t>
  </si>
  <si>
    <t>FX1</t>
  </si>
  <si>
    <t>FX2</t>
  </si>
  <si>
    <t>HPO4, ppm</t>
  </si>
  <si>
    <t>C0</t>
  </si>
  <si>
    <t>Co</t>
  </si>
  <si>
    <t>P</t>
  </si>
  <si>
    <t>Phosphate Capacity, mg/g</t>
  </si>
  <si>
    <t>F3</t>
  </si>
  <si>
    <t>capacity as P, ppm</t>
  </si>
  <si>
    <t>Final capacity data, mg ions / g resins</t>
  </si>
  <si>
    <t>Ca, ppm</t>
  </si>
  <si>
    <t>Capacity, mg/g</t>
  </si>
  <si>
    <t>WAC1</t>
  </si>
  <si>
    <t>WAC2</t>
  </si>
  <si>
    <t>WAC3</t>
  </si>
  <si>
    <t>CopH8</t>
  </si>
  <si>
    <t>Raw data from concentratoin to capacity</t>
  </si>
  <si>
    <t>Eff</t>
  </si>
  <si>
    <t>0.01M</t>
  </si>
  <si>
    <t>0.1M</t>
  </si>
  <si>
    <t>CopH4.8</t>
  </si>
  <si>
    <t>mg P/g</t>
  </si>
  <si>
    <t>Final SBA 2nd capacity after catho and non catholyte regeneration</t>
  </si>
  <si>
    <t>Raw HAIX data from concentration to capacity</t>
  </si>
  <si>
    <t>HOST</t>
  </si>
  <si>
    <t>as P, mg/L</t>
  </si>
  <si>
    <t xml:space="preserve">Final HOST 2nd capacity data after different regeneration </t>
  </si>
  <si>
    <t>mg</t>
  </si>
  <si>
    <t>Final regeneration efficiency data</t>
  </si>
  <si>
    <t>P, ppm</t>
  </si>
  <si>
    <t>area reged</t>
  </si>
  <si>
    <t>accumu. Area</t>
  </si>
  <si>
    <t xml:space="preserve">Reg efficiency% </t>
  </si>
  <si>
    <t>Reg BV</t>
  </si>
  <si>
    <t>Raw HAIX Reg Efficiency data from effluent P concentration and BV</t>
  </si>
  <si>
    <t>Raw WAC Reg Efficiency data from effluent Ca concentration and BV</t>
  </si>
  <si>
    <t>SBA P capacity</t>
  </si>
  <si>
    <t>Final data as capacity</t>
  </si>
  <si>
    <t>Calcium, mg/L</t>
  </si>
  <si>
    <t>desroption capacity, mg/g</t>
  </si>
  <si>
    <t>Ca ppm</t>
  </si>
  <si>
    <t>Ca desorption capacity, mg/g</t>
  </si>
  <si>
    <t>Sample</t>
  </si>
  <si>
    <t>Co Reg</t>
  </si>
  <si>
    <t>10 mg, 10 mL</t>
  </si>
  <si>
    <t>50 mg, 10 ml</t>
  </si>
  <si>
    <t>10 mg, 10ml</t>
  </si>
  <si>
    <t>10 mg, 10 ml</t>
  </si>
  <si>
    <t>HAIX 1 Post Ads 1</t>
  </si>
  <si>
    <t>HAIX 2 Post Ads 1</t>
  </si>
  <si>
    <t>HAIX 3 Post Ads 1</t>
  </si>
  <si>
    <t>HAIX 1 Post Ads 2</t>
  </si>
  <si>
    <t>HAIX 2 Post Ads 2</t>
  </si>
  <si>
    <t>HAIX 3 Post Ads 2</t>
  </si>
  <si>
    <t>Influent 1</t>
  </si>
  <si>
    <t>Influent 2</t>
  </si>
  <si>
    <t>Influent 3</t>
  </si>
  <si>
    <t>Average influent</t>
  </si>
  <si>
    <t>Phosphate, ppm</t>
  </si>
  <si>
    <t>0.01 g, 10ml</t>
  </si>
  <si>
    <t>WAC 1 Post Ads 1</t>
  </si>
  <si>
    <t>WAC 2 Post Ads 1</t>
  </si>
  <si>
    <t>WAC 3 Post Ads 1</t>
  </si>
  <si>
    <t>WAC 1 Post Ads 2</t>
  </si>
  <si>
    <t>WAC 2 Post Ads 2</t>
  </si>
  <si>
    <t>WAC 3 Post Ads 2</t>
  </si>
  <si>
    <t>Final data</t>
  </si>
  <si>
    <t>0.005g,10ml</t>
  </si>
  <si>
    <t>0.001 g</t>
  </si>
  <si>
    <t>1.5 ml</t>
  </si>
  <si>
    <t>50 mg, 10ml</t>
  </si>
  <si>
    <t>10 mg,20ml</t>
  </si>
  <si>
    <t>Final HAIX 2nd capacity after reg with NaOH and catholyte</t>
  </si>
  <si>
    <t>Removal BV</t>
  </si>
  <si>
    <t>area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</si>
</sst>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vertAlign val="subscript"/>
      <sz val="10"/>
      <name val="Arial"/>
      <family val="2"/>
    </font>
    <font>
      <vertAlign val="superscript"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Fill="1"/>
    <xf numFmtId="2" fontId="0" fillId="0" borderId="0" xfId="0" applyNumberFormat="1"/>
    <xf numFmtId="2" fontId="0" fillId="0" borderId="0" xfId="0" applyNumberFormat="1" applyBorder="1"/>
    <xf numFmtId="2" fontId="1" fillId="0" borderId="0" xfId="0" applyNumberFormat="1" applyFont="1"/>
    <xf numFmtId="2" fontId="1" fillId="0" borderId="0" xfId="0" applyNumberFormat="1" applyFont="1" applyAlignment="1">
      <alignment horizontal="left"/>
    </xf>
    <xf numFmtId="2" fontId="0" fillId="0" borderId="0" xfId="0" applyNumberFormat="1" applyFill="1"/>
    <xf numFmtId="2" fontId="0" fillId="0" borderId="0" xfId="0" applyNumberFormat="1" applyAlignment="1"/>
    <xf numFmtId="2" fontId="1" fillId="0" borderId="0" xfId="0" applyNumberFormat="1" applyFont="1" applyAlignment="1"/>
    <xf numFmtId="2" fontId="0" fillId="0" borderId="0" xfId="0" applyNumberFormat="1" applyBorder="1" applyAlignment="1">
      <alignment horizontal="center"/>
    </xf>
    <xf numFmtId="2" fontId="1" fillId="0" borderId="0" xfId="0" applyNumberFormat="1" applyFont="1" applyBorder="1"/>
    <xf numFmtId="2" fontId="0" fillId="0" borderId="0" xfId="0" applyNumberFormat="1" applyBorder="1" applyAlignment="1"/>
    <xf numFmtId="2" fontId="1" fillId="0" borderId="0" xfId="0" applyNumberFormat="1" applyFont="1" applyBorder="1" applyAlignment="1"/>
    <xf numFmtId="2" fontId="0" fillId="0" borderId="0" xfId="0" applyNumberFormat="1" applyFill="1" applyBorder="1" applyAlignment="1">
      <alignment horizontal="center"/>
    </xf>
    <xf numFmtId="2" fontId="4" fillId="0" borderId="0" xfId="0" applyNumberFormat="1" applyFont="1" applyBorder="1" applyAlignment="1">
      <alignment horizontal="right" wrapText="1"/>
    </xf>
    <xf numFmtId="0" fontId="0" fillId="2" borderId="1" xfId="0" applyFill="1" applyBorder="1"/>
    <xf numFmtId="0" fontId="0" fillId="2" borderId="4" xfId="0" applyFill="1" applyBorder="1"/>
    <xf numFmtId="0" fontId="4" fillId="0" borderId="9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horizontal="right" wrapText="1"/>
    </xf>
    <xf numFmtId="0" fontId="4" fillId="0" borderId="10" xfId="0" applyFont="1" applyBorder="1" applyAlignment="1">
      <alignment wrapText="1"/>
    </xf>
    <xf numFmtId="0" fontId="4" fillId="0" borderId="0" xfId="0" applyFont="1" applyAlignment="1">
      <alignment horizontal="right" wrapText="1"/>
    </xf>
    <xf numFmtId="2" fontId="1" fillId="0" borderId="0" xfId="0" applyNumberFormat="1" applyFont="1" applyAlignment="1">
      <alignment horizontal="center"/>
    </xf>
    <xf numFmtId="2" fontId="4" fillId="0" borderId="0" xfId="0" applyNumberFormat="1" applyFont="1" applyBorder="1" applyAlignment="1">
      <alignment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 applyAlignment="1">
      <alignment horizontal="right" wrapText="1"/>
    </xf>
    <xf numFmtId="2" fontId="0" fillId="0" borderId="0" xfId="0" applyNumberFormat="1" applyFill="1" applyBorder="1"/>
    <xf numFmtId="0" fontId="4" fillId="0" borderId="0" xfId="0" applyFont="1" applyFill="1" applyBorder="1" applyAlignment="1">
      <alignment wrapText="1"/>
    </xf>
    <xf numFmtId="2" fontId="4" fillId="0" borderId="0" xfId="0" applyNumberFormat="1" applyFont="1" applyFill="1" applyBorder="1" applyAlignment="1">
      <alignment wrapText="1"/>
    </xf>
    <xf numFmtId="2" fontId="4" fillId="0" borderId="0" xfId="0" applyNumberFormat="1" applyFont="1" applyFill="1" applyBorder="1" applyAlignment="1">
      <alignment horizontal="right" wrapText="1"/>
    </xf>
    <xf numFmtId="2" fontId="5" fillId="0" borderId="0" xfId="0" applyNumberFormat="1" applyFont="1"/>
    <xf numFmtId="0" fontId="0" fillId="0" borderId="7" xfId="0" applyBorder="1"/>
    <xf numFmtId="0" fontId="0" fillId="2" borderId="0" xfId="0" applyFill="1"/>
    <xf numFmtId="2" fontId="0" fillId="2" borderId="0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tif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tif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tif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tif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15</xdr:row>
      <xdr:rowOff>114299</xdr:rowOff>
    </xdr:from>
    <xdr:to>
      <xdr:col>7</xdr:col>
      <xdr:colOff>685800</xdr:colOff>
      <xdr:row>29</xdr:row>
      <xdr:rowOff>19050</xdr:rowOff>
    </xdr:to>
    <xdr:pic>
      <xdr:nvPicPr>
        <xdr:cNvPr id="2" name="Picture 1" descr="A close up of a logo&#10;&#10;Description automatically generated">
          <a:extLst>
            <a:ext uri="{FF2B5EF4-FFF2-40B4-BE49-F238E27FC236}">
              <a16:creationId xmlns:a16="http://schemas.microsoft.com/office/drawing/2014/main" id="{CB6B3F9A-E86B-496B-BAA6-601EC19B958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971799"/>
          <a:ext cx="5657850" cy="25717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409575</xdr:colOff>
      <xdr:row>7</xdr:row>
      <xdr:rowOff>142875</xdr:rowOff>
    </xdr:from>
    <xdr:to>
      <xdr:col>23</xdr:col>
      <xdr:colOff>10575</xdr:colOff>
      <xdr:row>19</xdr:row>
      <xdr:rowOff>171773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E4858D-08BB-4064-A558-82EC57D5C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0" y="1476375"/>
          <a:ext cx="7525800" cy="2314898"/>
        </a:xfrm>
        <a:prstGeom prst="rect">
          <a:avLst/>
        </a:prstGeom>
      </xdr:spPr>
    </xdr:pic>
    <xdr:clientData/>
  </xdr:twoCellAnchor>
  <xdr:twoCellAnchor editAs="oneCell">
    <xdr:from>
      <xdr:col>10</xdr:col>
      <xdr:colOff>419100</xdr:colOff>
      <xdr:row>36</xdr:row>
      <xdr:rowOff>9525</xdr:rowOff>
    </xdr:from>
    <xdr:to>
      <xdr:col>22</xdr:col>
      <xdr:colOff>86699</xdr:colOff>
      <xdr:row>46</xdr:row>
      <xdr:rowOff>133635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88800E-FDA3-423E-BB51-E0C0FF6FA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72325" y="6896100"/>
          <a:ext cx="6982799" cy="203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66675</xdr:rowOff>
    </xdr:from>
    <xdr:to>
      <xdr:col>9</xdr:col>
      <xdr:colOff>533400</xdr:colOff>
      <xdr:row>26</xdr:row>
      <xdr:rowOff>123825</xdr:rowOff>
    </xdr:to>
    <xdr:pic>
      <xdr:nvPicPr>
        <xdr:cNvPr id="2" name="Picture 1" descr="A close up of a logo&#10;&#10;Description automatically generated">
          <a:extLst>
            <a:ext uri="{FF2B5EF4-FFF2-40B4-BE49-F238E27FC236}">
              <a16:creationId xmlns:a16="http://schemas.microsoft.com/office/drawing/2014/main" id="{3C4128EF-8E9C-479B-82DA-19A66576459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43175"/>
          <a:ext cx="6229350" cy="25336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257176</xdr:colOff>
      <xdr:row>13</xdr:row>
      <xdr:rowOff>95250</xdr:rowOff>
    </xdr:from>
    <xdr:to>
      <xdr:col>6</xdr:col>
      <xdr:colOff>266701</xdr:colOff>
      <xdr:row>29</xdr:row>
      <xdr:rowOff>57026</xdr:rowOff>
    </xdr:to>
    <xdr:pic>
      <xdr:nvPicPr>
        <xdr:cNvPr id="2" name="Picture 1" descr="A picture containing screenshot&#10;&#10;Description automatically generated">
          <a:extLst>
            <a:ext uri="{FF2B5EF4-FFF2-40B4-BE49-F238E27FC236}">
              <a16:creationId xmlns:a16="http://schemas.microsoft.com/office/drawing/2014/main" id="{1E1261AA-F458-4641-A9C8-46DBFDD1E9C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6" y="2714625"/>
          <a:ext cx="5734050" cy="30097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371476</xdr:colOff>
      <xdr:row>21</xdr:row>
      <xdr:rowOff>171450</xdr:rowOff>
    </xdr:from>
    <xdr:to>
      <xdr:col>7</xdr:col>
      <xdr:colOff>390526</xdr:colOff>
      <xdr:row>33</xdr:row>
      <xdr:rowOff>161925</xdr:rowOff>
    </xdr:to>
    <xdr:pic>
      <xdr:nvPicPr>
        <xdr:cNvPr id="2" name="Picture 1" descr="A screenshot of a cell phone&#10;&#10;Description automatically generated">
          <a:extLst>
            <a:ext uri="{FF2B5EF4-FFF2-40B4-BE49-F238E27FC236}">
              <a16:creationId xmlns:a16="http://schemas.microsoft.com/office/drawing/2014/main" id="{D1621F01-F537-42D3-83DB-F744B9B908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6" y="4181475"/>
          <a:ext cx="3067050" cy="23241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390526</xdr:colOff>
      <xdr:row>8</xdr:row>
      <xdr:rowOff>19051</xdr:rowOff>
    </xdr:from>
    <xdr:to>
      <xdr:col>5</xdr:col>
      <xdr:colOff>221758</xdr:colOff>
      <xdr:row>22</xdr:row>
      <xdr:rowOff>133350</xdr:rowOff>
    </xdr:to>
    <xdr:pic>
      <xdr:nvPicPr>
        <xdr:cNvPr id="2" name="Picture 1" descr="A close up of a logo&#10;&#10;Description automatically generated">
          <a:extLst>
            <a:ext uri="{FF2B5EF4-FFF2-40B4-BE49-F238E27FC236}">
              <a16:creationId xmlns:a16="http://schemas.microsoft.com/office/drawing/2014/main" id="{F269578C-A6ED-4682-B969-818624F2E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6" y="1543051"/>
          <a:ext cx="2879232" cy="2781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247650</xdr:colOff>
      <xdr:row>4</xdr:row>
      <xdr:rowOff>85725</xdr:rowOff>
    </xdr:from>
    <xdr:to>
      <xdr:col>23</xdr:col>
      <xdr:colOff>296388</xdr:colOff>
      <xdr:row>17</xdr:row>
      <xdr:rowOff>28913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AD31FA-F1D9-4D2C-A1C8-9DC5641D5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3650" y="847725"/>
          <a:ext cx="7973538" cy="2419688"/>
        </a:xfrm>
        <a:prstGeom prst="rect">
          <a:avLst/>
        </a:prstGeom>
      </xdr:spPr>
    </xdr:pic>
    <xdr:clientData/>
  </xdr:twoCellAnchor>
  <xdr:twoCellAnchor editAs="oneCell">
    <xdr:from>
      <xdr:col>7</xdr:col>
      <xdr:colOff>342900</xdr:colOff>
      <xdr:row>33</xdr:row>
      <xdr:rowOff>95250</xdr:rowOff>
    </xdr:from>
    <xdr:to>
      <xdr:col>20</xdr:col>
      <xdr:colOff>429743</xdr:colOff>
      <xdr:row>46</xdr:row>
      <xdr:rowOff>114648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37D717-5CC7-478E-96F7-55E9CC999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10100" y="6400800"/>
          <a:ext cx="8011643" cy="249589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428625</xdr:colOff>
      <xdr:row>9</xdr:row>
      <xdr:rowOff>76200</xdr:rowOff>
    </xdr:from>
    <xdr:to>
      <xdr:col>22</xdr:col>
      <xdr:colOff>267951</xdr:colOff>
      <xdr:row>27</xdr:row>
      <xdr:rowOff>95026</xdr:rowOff>
    </xdr:to>
    <xdr:pic>
      <xdr:nvPicPr>
        <xdr:cNvPr id="2" name="Picture 1" descr="A close up of a map&#10;&#10;Description automatically generated">
          <a:extLst>
            <a:ext uri="{FF2B5EF4-FFF2-40B4-BE49-F238E27FC236}">
              <a16:creationId xmlns:a16="http://schemas.microsoft.com/office/drawing/2014/main" id="{BA518AAB-ECD1-441F-9697-D500D1E2D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1790700"/>
          <a:ext cx="8983326" cy="3447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7</xdr:col>
      <xdr:colOff>19050</xdr:colOff>
      <xdr:row>42</xdr:row>
      <xdr:rowOff>178837</xdr:rowOff>
    </xdr:to>
    <xdr:pic>
      <xdr:nvPicPr>
        <xdr:cNvPr id="4" name="Picture 3" descr="A close up of text on a black background&#10;&#10;Description automatically generated">
          <a:extLst>
            <a:ext uri="{FF2B5EF4-FFF2-40B4-BE49-F238E27FC236}">
              <a16:creationId xmlns:a16="http://schemas.microsoft.com/office/drawing/2014/main" id="{BD670799-B009-4558-8019-C7F5031A6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00"/>
          <a:ext cx="4286250" cy="436983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7</xdr:row>
      <xdr:rowOff>161925</xdr:rowOff>
    </xdr:from>
    <xdr:to>
      <xdr:col>6</xdr:col>
      <xdr:colOff>400050</xdr:colOff>
      <xdr:row>26</xdr:row>
      <xdr:rowOff>58676</xdr:rowOff>
    </xdr:to>
    <xdr:pic>
      <xdr:nvPicPr>
        <xdr:cNvPr id="2" name="Picture 1" descr="A close up of a logo&#10;&#10;Description automatically generated">
          <a:extLst>
            <a:ext uri="{FF2B5EF4-FFF2-40B4-BE49-F238E27FC236}">
              <a16:creationId xmlns:a16="http://schemas.microsoft.com/office/drawing/2014/main" id="{AA395DCD-1EDA-4A2E-9123-1444F4520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495425"/>
          <a:ext cx="4238625" cy="3516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9</xdr:row>
      <xdr:rowOff>171451</xdr:rowOff>
    </xdr:from>
    <xdr:to>
      <xdr:col>5</xdr:col>
      <xdr:colOff>369014</xdr:colOff>
      <xdr:row>27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550CCF-743D-4373-88AD-C6C456F8E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1885951"/>
          <a:ext cx="3331289" cy="32575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26</xdr:row>
      <xdr:rowOff>142875</xdr:rowOff>
    </xdr:from>
    <xdr:to>
      <xdr:col>8</xdr:col>
      <xdr:colOff>485775</xdr:colOff>
      <xdr:row>43</xdr:row>
      <xdr:rowOff>47808</xdr:rowOff>
    </xdr:to>
    <xdr:pic>
      <xdr:nvPicPr>
        <xdr:cNvPr id="2" name="Picture 1" descr="A close up of a map&#10;&#10;Description automatically generated">
          <a:extLst>
            <a:ext uri="{FF2B5EF4-FFF2-40B4-BE49-F238E27FC236}">
              <a16:creationId xmlns:a16="http://schemas.microsoft.com/office/drawing/2014/main" id="{08992435-7F04-476E-8516-407B346DB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5095875"/>
          <a:ext cx="7486650" cy="3143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600075</xdr:colOff>
      <xdr:row>2</xdr:row>
      <xdr:rowOff>152400</xdr:rowOff>
    </xdr:from>
    <xdr:to>
      <xdr:col>15</xdr:col>
      <xdr:colOff>228600</xdr:colOff>
      <xdr:row>20</xdr:row>
      <xdr:rowOff>149</xdr:rowOff>
    </xdr:to>
    <xdr:pic>
      <xdr:nvPicPr>
        <xdr:cNvPr id="2" name="Picture 1" descr="A screenshot of a cell phone&#10;&#10;Description automatically generated">
          <a:extLst>
            <a:ext uri="{FF2B5EF4-FFF2-40B4-BE49-F238E27FC236}">
              <a16:creationId xmlns:a16="http://schemas.microsoft.com/office/drawing/2014/main" id="{E99385A9-0294-4165-9583-63ADAE5D6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7675" y="533400"/>
          <a:ext cx="5114925" cy="3276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381000</xdr:colOff>
      <xdr:row>17</xdr:row>
      <xdr:rowOff>1</xdr:rowOff>
    </xdr:from>
    <xdr:to>
      <xdr:col>7</xdr:col>
      <xdr:colOff>465416</xdr:colOff>
      <xdr:row>33</xdr:row>
      <xdr:rowOff>161925</xdr:rowOff>
    </xdr:to>
    <xdr:pic>
      <xdr:nvPicPr>
        <xdr:cNvPr id="2" name="Picture 1" descr="A close up of text on a white background&#10;&#10;Description automatically generated">
          <a:extLst>
            <a:ext uri="{FF2B5EF4-FFF2-40B4-BE49-F238E27FC236}">
              <a16:creationId xmlns:a16="http://schemas.microsoft.com/office/drawing/2014/main" id="{1DAE148D-B07F-4678-9894-C73F820B2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3238501"/>
          <a:ext cx="2522816" cy="3209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14</xdr:row>
      <xdr:rowOff>180975</xdr:rowOff>
    </xdr:from>
    <xdr:to>
      <xdr:col>7</xdr:col>
      <xdr:colOff>152401</xdr:colOff>
      <xdr:row>30</xdr:row>
      <xdr:rowOff>126788</xdr:rowOff>
    </xdr:to>
    <xdr:pic>
      <xdr:nvPicPr>
        <xdr:cNvPr id="2" name="Picture 1" descr="A screenshot of a cell phone&#10;&#10;Description automatically generated">
          <a:extLst>
            <a:ext uri="{FF2B5EF4-FFF2-40B4-BE49-F238E27FC236}">
              <a16:creationId xmlns:a16="http://schemas.microsoft.com/office/drawing/2014/main" id="{8B887D65-2742-47D8-A7BE-A388EA6DE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2857500"/>
          <a:ext cx="4267200" cy="29938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95251</xdr:rowOff>
    </xdr:from>
    <xdr:to>
      <xdr:col>7</xdr:col>
      <xdr:colOff>381000</xdr:colOff>
      <xdr:row>32</xdr:row>
      <xdr:rowOff>6570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4896B6-CF15-4D91-942E-148A4E7DC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90851"/>
          <a:ext cx="4914900" cy="28107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workbookViewId="0">
      <selection activeCell="T8" sqref="T8"/>
    </sheetView>
  </sheetViews>
  <sheetFormatPr defaultColWidth="10.7109375" defaultRowHeight="15" x14ac:dyDescent="0.25"/>
  <cols>
    <col min="1" max="5" width="10.7109375" customWidth="1"/>
    <col min="6" max="9" width="10.7109375" style="12" customWidth="1"/>
    <col min="10" max="12" width="10.7109375" customWidth="1"/>
    <col min="13" max="13" width="10.7109375" style="12" customWidth="1"/>
    <col min="14" max="23" width="10.7109375" customWidth="1"/>
    <col min="24" max="24" width="8.140625" bestFit="1" customWidth="1"/>
    <col min="25" max="25" width="16" bestFit="1" customWidth="1"/>
    <col min="26" max="26" width="15.28515625" bestFit="1" customWidth="1"/>
    <col min="27" max="27" width="4.5703125" bestFit="1" customWidth="1"/>
  </cols>
  <sheetData>
    <row r="1" spans="1:27" x14ac:dyDescent="0.25">
      <c r="A1" s="53" t="s">
        <v>83</v>
      </c>
      <c r="B1" s="53"/>
      <c r="C1" s="53"/>
      <c r="D1" s="53"/>
      <c r="E1" s="53"/>
      <c r="F1" s="53"/>
      <c r="G1" s="32"/>
      <c r="H1" s="53" t="s">
        <v>133</v>
      </c>
      <c r="I1" s="53"/>
      <c r="J1" s="53"/>
      <c r="K1" s="53"/>
      <c r="L1" s="53"/>
      <c r="M1" s="53"/>
      <c r="N1" s="53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x14ac:dyDescent="0.25">
      <c r="A2" s="26" t="s">
        <v>9</v>
      </c>
      <c r="B2" s="26"/>
      <c r="C2" s="26"/>
      <c r="D2" s="26"/>
      <c r="E2" s="21"/>
      <c r="F2" s="22"/>
      <c r="G2" s="22"/>
      <c r="H2" s="29"/>
      <c r="I2" s="22"/>
      <c r="J2" s="21"/>
      <c r="K2" s="21"/>
      <c r="L2" s="21"/>
      <c r="M2" s="22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7" x14ac:dyDescent="0.25">
      <c r="A3" s="27" t="s">
        <v>0</v>
      </c>
      <c r="B3" s="27" t="s">
        <v>1</v>
      </c>
      <c r="C3" s="27" t="s">
        <v>7</v>
      </c>
      <c r="D3" s="27" t="s">
        <v>8</v>
      </c>
      <c r="G3" s="28"/>
      <c r="J3" s="12" t="s">
        <v>206</v>
      </c>
      <c r="K3" s="22" t="s">
        <v>39</v>
      </c>
      <c r="L3" s="21" t="s">
        <v>93</v>
      </c>
      <c r="M3" s="21" t="s">
        <v>94</v>
      </c>
      <c r="N3" s="21" t="s">
        <v>95</v>
      </c>
    </row>
    <row r="4" spans="1:27" x14ac:dyDescent="0.25">
      <c r="A4" s="23">
        <v>0.38619399999999998</v>
      </c>
      <c r="B4" s="23">
        <v>14.696592000000001</v>
      </c>
      <c r="C4" s="23">
        <v>29.87</v>
      </c>
      <c r="D4" s="23">
        <v>89.024352800000003</v>
      </c>
      <c r="G4" s="29"/>
      <c r="J4" s="12" t="s">
        <v>207</v>
      </c>
      <c r="K4" s="22" t="s">
        <v>84</v>
      </c>
      <c r="L4" s="21">
        <v>12.920862000000001</v>
      </c>
      <c r="M4" s="21">
        <v>4.7297999999997842E-2</v>
      </c>
      <c r="N4" s="21">
        <v>1.5273312499999303E-2</v>
      </c>
    </row>
    <row r="5" spans="1:27" x14ac:dyDescent="0.25">
      <c r="A5" s="23">
        <v>1.580527</v>
      </c>
      <c r="B5" s="23">
        <v>11.455549</v>
      </c>
      <c r="C5" s="23">
        <v>28.37</v>
      </c>
      <c r="D5" s="23">
        <v>97.926178399999998</v>
      </c>
      <c r="G5" s="29"/>
      <c r="K5" s="22" t="s">
        <v>85</v>
      </c>
      <c r="L5" s="21">
        <v>12.873564</v>
      </c>
      <c r="M5" s="21">
        <v>0.118245</v>
      </c>
      <c r="N5" s="21">
        <v>3.8183281249999979E-2</v>
      </c>
    </row>
    <row r="6" spans="1:27" x14ac:dyDescent="0.25">
      <c r="A6" s="23">
        <v>1.3842749999999999</v>
      </c>
      <c r="B6" s="23">
        <v>12.015582</v>
      </c>
      <c r="C6" s="23">
        <v>27.83</v>
      </c>
      <c r="D6" s="29">
        <v>88.208453599999999</v>
      </c>
      <c r="G6" s="29"/>
      <c r="K6" s="22" t="s">
        <v>86</v>
      </c>
      <c r="L6" s="21">
        <v>2.546834</v>
      </c>
      <c r="M6" s="21">
        <v>15.60834</v>
      </c>
      <c r="N6" s="21">
        <v>5.0401931250000001</v>
      </c>
    </row>
    <row r="7" spans="1:27" x14ac:dyDescent="0.25">
      <c r="G7" s="29"/>
      <c r="K7" s="22" t="s">
        <v>87</v>
      </c>
      <c r="L7" s="21">
        <v>3.2405379999999999</v>
      </c>
      <c r="M7" s="21">
        <v>14.567784000000001</v>
      </c>
      <c r="N7" s="21">
        <v>4.7041802500000003</v>
      </c>
    </row>
    <row r="8" spans="1:27" x14ac:dyDescent="0.25">
      <c r="G8" s="29"/>
      <c r="K8" s="22" t="s">
        <v>88</v>
      </c>
      <c r="L8" s="21">
        <v>3.2563040000000001</v>
      </c>
      <c r="M8" s="21">
        <v>14.544134999999999</v>
      </c>
      <c r="N8" s="21">
        <v>4.6965435937499995</v>
      </c>
    </row>
    <row r="9" spans="1:27" x14ac:dyDescent="0.25">
      <c r="A9" s="21"/>
      <c r="B9" s="54" t="s">
        <v>5</v>
      </c>
      <c r="C9" s="54"/>
      <c r="D9" s="54"/>
      <c r="E9" s="55" t="s">
        <v>6</v>
      </c>
      <c r="F9" s="55"/>
      <c r="G9" s="22"/>
      <c r="K9" s="22" t="s">
        <v>92</v>
      </c>
      <c r="L9" s="21">
        <v>12.952394</v>
      </c>
      <c r="M9" s="21">
        <v>0</v>
      </c>
      <c r="N9" s="21"/>
    </row>
    <row r="10" spans="1:27" x14ac:dyDescent="0.25">
      <c r="A10" s="24" t="s">
        <v>0</v>
      </c>
      <c r="B10" s="23">
        <v>5.0401931250000001</v>
      </c>
      <c r="C10" s="23">
        <v>4.7041802500000003</v>
      </c>
      <c r="D10" s="23">
        <v>4.6965435940000004</v>
      </c>
      <c r="E10" s="23">
        <v>1.5273313E-2</v>
      </c>
      <c r="F10" s="29">
        <v>3.8183280999999999E-2</v>
      </c>
      <c r="G10" s="30"/>
      <c r="K10" s="22"/>
      <c r="L10" s="22"/>
      <c r="M10" s="21"/>
      <c r="N10" s="21"/>
    </row>
    <row r="11" spans="1:27" x14ac:dyDescent="0.25">
      <c r="A11" s="24" t="s">
        <v>1</v>
      </c>
      <c r="B11" s="23">
        <v>5.2845661249999996</v>
      </c>
      <c r="C11" s="23">
        <v>4.9790998750000002</v>
      </c>
      <c r="D11" s="23">
        <v>4.9561899059999996</v>
      </c>
      <c r="E11" s="23">
        <v>6.1093250000000002E-2</v>
      </c>
      <c r="F11" s="29">
        <v>5.3456594000000003E-2</v>
      </c>
      <c r="G11" s="31"/>
      <c r="K11" s="21" t="s">
        <v>40</v>
      </c>
      <c r="L11" s="21" t="s">
        <v>93</v>
      </c>
      <c r="M11" s="21" t="s">
        <v>94</v>
      </c>
      <c r="N11" s="21" t="s">
        <v>95</v>
      </c>
    </row>
    <row r="12" spans="1:27" x14ac:dyDescent="0.25">
      <c r="A12" s="24" t="s">
        <v>2</v>
      </c>
      <c r="B12" s="23">
        <v>5.4907560000000002</v>
      </c>
      <c r="C12" s="23">
        <v>4.9409169999999998</v>
      </c>
      <c r="D12" s="23">
        <v>4.7118169999999999</v>
      </c>
      <c r="E12" s="23">
        <v>0.57733121300000001</v>
      </c>
      <c r="F12" s="29">
        <v>0.91792608099999995</v>
      </c>
      <c r="G12" s="22"/>
      <c r="K12" s="21" t="s">
        <v>96</v>
      </c>
      <c r="L12" s="21">
        <v>12.17986</v>
      </c>
      <c r="M12" s="21">
        <v>0.18919200000000203</v>
      </c>
      <c r="N12" s="21">
        <v>6.1093250000000654E-2</v>
      </c>
    </row>
    <row r="13" spans="1:27" x14ac:dyDescent="0.25">
      <c r="A13" s="24" t="s">
        <v>3</v>
      </c>
      <c r="B13" s="23">
        <v>3.7572350000000001</v>
      </c>
      <c r="C13" s="23">
        <v>3.7572350000000001</v>
      </c>
      <c r="D13" s="23">
        <v>3.787782</v>
      </c>
      <c r="E13" s="23">
        <v>0.83239600000000002</v>
      </c>
      <c r="F13" s="29">
        <v>0.80184900000000003</v>
      </c>
      <c r="G13" s="22"/>
      <c r="K13" s="21" t="s">
        <v>97</v>
      </c>
      <c r="L13" s="21">
        <v>12.195626000000001</v>
      </c>
      <c r="M13" s="21">
        <v>0.16554300000000044</v>
      </c>
      <c r="N13" s="21">
        <v>5.3456593750000142E-2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27" x14ac:dyDescent="0.25">
      <c r="A14" s="24" t="s">
        <v>4</v>
      </c>
      <c r="B14" s="23">
        <v>0.64911600000000003</v>
      </c>
      <c r="C14" s="23">
        <v>0.61856900000000004</v>
      </c>
      <c r="D14" s="23">
        <v>0.59565900000000005</v>
      </c>
      <c r="E14" s="23">
        <v>0.694936</v>
      </c>
      <c r="F14" s="29">
        <v>0.61093299999999995</v>
      </c>
      <c r="G14" s="22"/>
      <c r="K14" s="21" t="s">
        <v>98</v>
      </c>
      <c r="L14" s="21">
        <v>1.3959159999999999</v>
      </c>
      <c r="M14" s="21">
        <v>16.365108000000003</v>
      </c>
      <c r="N14" s="21">
        <v>5.2845661250000004</v>
      </c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25">
      <c r="A15" s="21"/>
      <c r="B15" s="21"/>
      <c r="C15" s="21"/>
      <c r="D15" s="21"/>
      <c r="E15" s="21"/>
      <c r="F15" s="22"/>
      <c r="G15" s="22"/>
      <c r="K15" s="21" t="s">
        <v>99</v>
      </c>
      <c r="L15" s="21">
        <v>2.0265560000000002</v>
      </c>
      <c r="M15" s="21">
        <v>15.419148</v>
      </c>
      <c r="N15" s="21">
        <v>4.9790998750000002</v>
      </c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x14ac:dyDescent="0.25">
      <c r="A16" s="21"/>
      <c r="B16" s="21"/>
      <c r="C16" s="21"/>
      <c r="D16" s="21"/>
      <c r="E16" s="21"/>
      <c r="F16" s="22"/>
      <c r="G16" s="22"/>
      <c r="K16" s="21" t="s">
        <v>100</v>
      </c>
      <c r="L16" s="21">
        <v>2.0738539999999999</v>
      </c>
      <c r="M16" s="21">
        <v>15.348201000000003</v>
      </c>
      <c r="N16" s="21">
        <v>4.9561899062500014</v>
      </c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x14ac:dyDescent="0.25">
      <c r="A17" s="21"/>
      <c r="B17" s="21"/>
      <c r="C17" s="21"/>
      <c r="D17" s="21"/>
      <c r="E17" s="21"/>
      <c r="F17" s="22"/>
      <c r="G17" s="22"/>
      <c r="K17" s="21" t="s">
        <v>104</v>
      </c>
      <c r="L17" s="21">
        <v>12.305988000000001</v>
      </c>
      <c r="M17" s="21">
        <v>0</v>
      </c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x14ac:dyDescent="0.25">
      <c r="A18" s="21"/>
      <c r="B18" s="21"/>
      <c r="C18" s="21"/>
      <c r="D18" s="21"/>
      <c r="E18" s="21"/>
      <c r="F18" s="22"/>
      <c r="G18" s="22"/>
      <c r="K18" s="12"/>
      <c r="L18" s="12"/>
      <c r="M18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25">
      <c r="K19" s="21" t="s">
        <v>41</v>
      </c>
      <c r="L19" s="21" t="s">
        <v>93</v>
      </c>
      <c r="M19" s="21" t="s">
        <v>94</v>
      </c>
      <c r="N19" s="21" t="s">
        <v>95</v>
      </c>
    </row>
    <row r="20" spans="1:27" x14ac:dyDescent="0.25">
      <c r="K20" s="21" t="s">
        <v>105</v>
      </c>
      <c r="L20" s="33">
        <v>11.6658884</v>
      </c>
      <c r="M20" s="21">
        <v>1.787864400000001</v>
      </c>
      <c r="N20" s="21">
        <v>0.5773312125000003</v>
      </c>
    </row>
    <row r="21" spans="1:27" x14ac:dyDescent="0.25">
      <c r="K21" s="21" t="s">
        <v>106</v>
      </c>
      <c r="L21" s="33">
        <v>10.962724800000002</v>
      </c>
      <c r="M21" s="21">
        <v>2.8426097999999982</v>
      </c>
      <c r="N21" s="21">
        <v>0.91792608124999941</v>
      </c>
    </row>
    <row r="22" spans="1:27" x14ac:dyDescent="0.25">
      <c r="K22" s="25" t="s">
        <v>107</v>
      </c>
      <c r="L22" s="25">
        <v>1.5220440000000002</v>
      </c>
      <c r="M22" s="25">
        <v>17.003631000000002</v>
      </c>
      <c r="N22" s="25">
        <v>5.4907558437500006</v>
      </c>
    </row>
    <row r="23" spans="1:27" x14ac:dyDescent="0.25">
      <c r="K23" s="25" t="s">
        <v>108</v>
      </c>
      <c r="L23" s="25">
        <v>2.6571959999999999</v>
      </c>
      <c r="M23" s="25">
        <v>15.300903</v>
      </c>
      <c r="N23" s="25">
        <v>4.9409165937499999</v>
      </c>
    </row>
    <row r="24" spans="1:27" x14ac:dyDescent="0.25">
      <c r="K24" s="25" t="s">
        <v>109</v>
      </c>
      <c r="L24" s="25">
        <v>3.1301760000000005</v>
      </c>
      <c r="M24" s="25">
        <v>14.591433</v>
      </c>
      <c r="N24" s="25">
        <v>4.7118169062500002</v>
      </c>
    </row>
    <row r="25" spans="1:27" x14ac:dyDescent="0.25">
      <c r="K25" s="21" t="s">
        <v>113</v>
      </c>
      <c r="L25" s="21">
        <v>12.857798000000001</v>
      </c>
      <c r="M25" s="21">
        <v>0</v>
      </c>
      <c r="N25" s="21"/>
    </row>
    <row r="26" spans="1:27" x14ac:dyDescent="0.25">
      <c r="K26" s="12"/>
      <c r="L26" s="12"/>
      <c r="M26"/>
    </row>
    <row r="27" spans="1:27" x14ac:dyDescent="0.25">
      <c r="K27" s="21" t="s">
        <v>42</v>
      </c>
      <c r="L27" s="21" t="s">
        <v>93</v>
      </c>
      <c r="M27" s="21" t="s">
        <v>94</v>
      </c>
      <c r="N27" s="21" t="s">
        <v>95</v>
      </c>
    </row>
    <row r="28" spans="1:27" x14ac:dyDescent="0.25">
      <c r="K28" s="21" t="s">
        <v>114</v>
      </c>
      <c r="L28" s="21">
        <v>7.1032079999999995</v>
      </c>
      <c r="M28" s="21">
        <v>2.5777410000000009</v>
      </c>
      <c r="N28" s="21">
        <v>0.83239553125000032</v>
      </c>
    </row>
    <row r="29" spans="1:27" x14ac:dyDescent="0.25">
      <c r="K29" s="21" t="s">
        <v>115</v>
      </c>
      <c r="L29" s="21">
        <v>7.1662720000000002</v>
      </c>
      <c r="M29" s="21">
        <v>2.4831449999999999</v>
      </c>
      <c r="N29" s="21">
        <v>0.80184890624999994</v>
      </c>
    </row>
    <row r="30" spans="1:27" x14ac:dyDescent="0.25">
      <c r="K30" s="21" t="s">
        <v>116</v>
      </c>
      <c r="L30" s="21">
        <v>1.0648299999999999</v>
      </c>
      <c r="M30" s="21">
        <v>11.635308</v>
      </c>
      <c r="N30" s="21">
        <v>3.7572348750000004</v>
      </c>
    </row>
    <row r="31" spans="1:27" x14ac:dyDescent="0.25">
      <c r="K31" s="21" t="s">
        <v>117</v>
      </c>
      <c r="L31" s="21">
        <v>1.0648299999999999</v>
      </c>
      <c r="M31" s="21">
        <v>11.635308</v>
      </c>
      <c r="N31" s="21">
        <v>3.7572348750000004</v>
      </c>
    </row>
    <row r="32" spans="1:27" x14ac:dyDescent="0.25">
      <c r="K32" s="21" t="s">
        <v>118</v>
      </c>
      <c r="L32" s="21">
        <v>1.0017659999999999</v>
      </c>
      <c r="M32" s="21">
        <v>11.729904000000001</v>
      </c>
      <c r="N32" s="21">
        <v>3.7877815000000004</v>
      </c>
    </row>
    <row r="33" spans="11:14" x14ac:dyDescent="0.25">
      <c r="K33" s="21" t="s">
        <v>122</v>
      </c>
      <c r="L33" s="21">
        <v>8.8217020000000002</v>
      </c>
      <c r="M33" s="21">
        <v>0</v>
      </c>
      <c r="N33" s="21"/>
    </row>
    <row r="34" spans="11:14" x14ac:dyDescent="0.25">
      <c r="K34" s="12"/>
      <c r="L34" s="12"/>
      <c r="M34"/>
    </row>
    <row r="35" spans="11:14" x14ac:dyDescent="0.25">
      <c r="K35" s="21" t="s">
        <v>43</v>
      </c>
      <c r="L35" s="21" t="s">
        <v>93</v>
      </c>
      <c r="M35" s="21" t="s">
        <v>94</v>
      </c>
      <c r="N35" s="21" t="s">
        <v>95</v>
      </c>
    </row>
    <row r="36" spans="11:14" x14ac:dyDescent="0.25">
      <c r="K36" s="21" t="s">
        <v>123</v>
      </c>
      <c r="L36" s="21">
        <v>1.6481720000000002</v>
      </c>
      <c r="M36" s="21">
        <v>2.1520589999999995</v>
      </c>
      <c r="N36" s="21">
        <v>0.69493571874999982</v>
      </c>
    </row>
    <row r="37" spans="11:14" x14ac:dyDescent="0.25">
      <c r="K37" s="21" t="s">
        <v>124</v>
      </c>
      <c r="L37" s="21">
        <v>1.8215979999999998</v>
      </c>
      <c r="M37" s="21">
        <v>1.8919200000000003</v>
      </c>
      <c r="N37" s="21">
        <v>0.6109325000000001</v>
      </c>
    </row>
    <row r="38" spans="11:14" x14ac:dyDescent="0.25">
      <c r="K38" s="21" t="s">
        <v>125</v>
      </c>
      <c r="L38" s="21">
        <v>1.7427679999999999</v>
      </c>
      <c r="M38" s="21">
        <v>2.0101650000000002</v>
      </c>
      <c r="N38" s="21">
        <v>0.64911578125000002</v>
      </c>
    </row>
    <row r="39" spans="11:14" x14ac:dyDescent="0.25">
      <c r="K39" s="21" t="s">
        <v>126</v>
      </c>
      <c r="L39" s="21">
        <v>1.8058320000000001</v>
      </c>
      <c r="M39" s="21">
        <v>1.9155689999999999</v>
      </c>
      <c r="N39" s="21">
        <v>0.61856915624999997</v>
      </c>
    </row>
    <row r="40" spans="11:14" x14ac:dyDescent="0.25">
      <c r="K40" s="21" t="s">
        <v>127</v>
      </c>
      <c r="L40" s="21">
        <v>1.8531299999999999</v>
      </c>
      <c r="M40" s="21">
        <v>1.8446220000000002</v>
      </c>
      <c r="N40" s="21">
        <v>0.59565918750000002</v>
      </c>
    </row>
    <row r="41" spans="11:14" x14ac:dyDescent="0.25">
      <c r="K41" s="21" t="s">
        <v>131</v>
      </c>
      <c r="L41" s="21">
        <v>3.082878</v>
      </c>
      <c r="M41" s="21">
        <v>0</v>
      </c>
      <c r="N41" s="21"/>
    </row>
  </sheetData>
  <mergeCells count="4">
    <mergeCell ref="A1:F1"/>
    <mergeCell ref="H1:N1"/>
    <mergeCell ref="B9:D9"/>
    <mergeCell ref="E9:F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05FC9-6A2C-4119-A195-04823981EEEF}">
  <dimension ref="A1:J54"/>
  <sheetViews>
    <sheetView workbookViewId="0">
      <selection activeCell="L6" sqref="L6"/>
    </sheetView>
  </sheetViews>
  <sheetFormatPr defaultRowHeight="15" x14ac:dyDescent="0.25"/>
  <cols>
    <col min="1" max="1" width="12.42578125" bestFit="1" customWidth="1"/>
    <col min="2" max="2" width="14.28515625" customWidth="1"/>
    <col min="3" max="3" width="13.85546875" customWidth="1"/>
  </cols>
  <sheetData>
    <row r="1" spans="1:10" x14ac:dyDescent="0.25">
      <c r="A1" s="34" t="s">
        <v>15</v>
      </c>
      <c r="B1" s="5"/>
      <c r="C1" s="5"/>
      <c r="D1" s="5"/>
      <c r="E1" s="5"/>
      <c r="F1" s="5"/>
      <c r="G1" s="5"/>
      <c r="H1" s="5"/>
      <c r="I1" s="5"/>
      <c r="J1" s="6"/>
    </row>
    <row r="2" spans="1:10" x14ac:dyDescent="0.25">
      <c r="A2" s="7" t="s">
        <v>10</v>
      </c>
      <c r="B2" s="56" t="s">
        <v>11</v>
      </c>
      <c r="C2" s="56"/>
      <c r="D2" s="56"/>
      <c r="E2" s="56" t="s">
        <v>12</v>
      </c>
      <c r="F2" s="56"/>
      <c r="G2" s="56"/>
      <c r="H2" s="56" t="s">
        <v>13</v>
      </c>
      <c r="I2" s="56"/>
      <c r="J2" s="57"/>
    </row>
    <row r="3" spans="1:10" x14ac:dyDescent="0.25">
      <c r="A3" s="8">
        <v>0</v>
      </c>
      <c r="B3" s="9">
        <v>6.16</v>
      </c>
      <c r="C3" s="9">
        <v>6.1</v>
      </c>
      <c r="D3" s="9"/>
      <c r="E3" s="9">
        <v>4.32</v>
      </c>
      <c r="F3" s="9">
        <v>4.0999999999999996</v>
      </c>
      <c r="H3" s="9">
        <v>4.43</v>
      </c>
      <c r="I3" s="9">
        <v>4.1900000000000004</v>
      </c>
      <c r="J3" s="10">
        <v>4.2699999999999996</v>
      </c>
    </row>
    <row r="4" spans="1:10" x14ac:dyDescent="0.25">
      <c r="A4" s="8">
        <v>5</v>
      </c>
      <c r="B4" s="9">
        <v>6.35</v>
      </c>
      <c r="C4" s="9">
        <v>6.37</v>
      </c>
      <c r="D4" s="9"/>
      <c r="E4" s="9">
        <v>5.9</v>
      </c>
      <c r="F4" s="9">
        <v>4.53</v>
      </c>
      <c r="H4" s="9">
        <v>6.12</v>
      </c>
      <c r="I4" s="9">
        <v>5.24</v>
      </c>
      <c r="J4" s="10">
        <v>6.33</v>
      </c>
    </row>
    <row r="5" spans="1:10" x14ac:dyDescent="0.25">
      <c r="A5" s="8">
        <v>10</v>
      </c>
      <c r="B5" s="9">
        <v>7.46</v>
      </c>
      <c r="C5" s="9">
        <v>7.67</v>
      </c>
      <c r="D5" s="9"/>
      <c r="E5" s="9">
        <v>7.18</v>
      </c>
      <c r="F5" s="9">
        <v>7.64</v>
      </c>
      <c r="H5" s="9">
        <v>7.42</v>
      </c>
      <c r="I5" s="9">
        <v>7.32</v>
      </c>
      <c r="J5" s="10">
        <v>7.45</v>
      </c>
    </row>
    <row r="6" spans="1:10" x14ac:dyDescent="0.25">
      <c r="A6" s="8">
        <v>15</v>
      </c>
      <c r="B6" s="9">
        <v>7.8</v>
      </c>
      <c r="C6" s="9">
        <v>8.69</v>
      </c>
      <c r="D6" s="9"/>
      <c r="E6" s="9">
        <v>9.59</v>
      </c>
      <c r="F6" s="9">
        <v>8.24</v>
      </c>
      <c r="H6" s="9">
        <v>9.6</v>
      </c>
      <c r="I6" s="9">
        <v>9.35</v>
      </c>
      <c r="J6" s="10">
        <v>9.59</v>
      </c>
    </row>
    <row r="7" spans="1:10" x14ac:dyDescent="0.25">
      <c r="A7" s="8">
        <v>20</v>
      </c>
      <c r="B7" s="9">
        <v>9.68</v>
      </c>
      <c r="C7" s="9">
        <v>9.01</v>
      </c>
      <c r="D7" s="9"/>
      <c r="E7" s="9">
        <v>10.27</v>
      </c>
      <c r="F7" s="9">
        <v>10.220000000000001</v>
      </c>
      <c r="H7" s="9">
        <v>10.16</v>
      </c>
      <c r="I7" s="9">
        <v>10.029999999999999</v>
      </c>
      <c r="J7" s="10">
        <v>10.15</v>
      </c>
    </row>
    <row r="8" spans="1:10" x14ac:dyDescent="0.25">
      <c r="A8" s="8">
        <v>25</v>
      </c>
      <c r="B8" s="9">
        <v>9.8800000000000008</v>
      </c>
      <c r="C8" s="9">
        <v>9.35</v>
      </c>
      <c r="D8" s="9"/>
      <c r="E8" s="9">
        <v>10.46</v>
      </c>
      <c r="F8" s="9">
        <v>10.43</v>
      </c>
      <c r="H8" s="9">
        <v>10.34</v>
      </c>
      <c r="I8" s="9">
        <v>10.3</v>
      </c>
      <c r="J8" s="10">
        <v>10.36</v>
      </c>
    </row>
    <row r="9" spans="1:10" x14ac:dyDescent="0.25">
      <c r="A9" s="8">
        <v>30</v>
      </c>
      <c r="B9" s="9">
        <v>10.050000000000001</v>
      </c>
      <c r="C9" s="9">
        <v>9.76</v>
      </c>
      <c r="D9" s="9"/>
      <c r="E9" s="9">
        <v>10.64</v>
      </c>
      <c r="F9" s="9">
        <v>10.71</v>
      </c>
      <c r="H9" s="9">
        <v>10.47</v>
      </c>
      <c r="I9" s="9">
        <v>10.54</v>
      </c>
      <c r="J9" s="10">
        <v>10.52</v>
      </c>
    </row>
    <row r="10" spans="1:10" x14ac:dyDescent="0.25">
      <c r="A10" s="8">
        <v>40</v>
      </c>
      <c r="B10" s="9">
        <v>10.44</v>
      </c>
      <c r="C10" s="9">
        <v>10.18</v>
      </c>
      <c r="D10" s="9"/>
      <c r="E10" s="9">
        <v>10.88</v>
      </c>
      <c r="F10" s="9">
        <v>10.91</v>
      </c>
      <c r="H10" s="9">
        <v>10.7</v>
      </c>
      <c r="I10" s="9">
        <v>10.7</v>
      </c>
      <c r="J10" s="10">
        <v>10.7</v>
      </c>
    </row>
    <row r="11" spans="1:10" x14ac:dyDescent="0.25">
      <c r="A11" s="8">
        <v>50</v>
      </c>
      <c r="B11" s="9">
        <v>10.63</v>
      </c>
      <c r="C11" s="9">
        <v>10.31</v>
      </c>
      <c r="D11" s="9"/>
      <c r="E11" s="9">
        <v>11.02</v>
      </c>
      <c r="F11" s="9">
        <v>11.08</v>
      </c>
      <c r="H11" s="9">
        <v>10.86</v>
      </c>
      <c r="I11" s="9">
        <v>10.84</v>
      </c>
      <c r="J11" s="10">
        <v>10.9</v>
      </c>
    </row>
    <row r="12" spans="1:10" x14ac:dyDescent="0.25">
      <c r="A12" s="8">
        <v>60</v>
      </c>
      <c r="B12" s="9">
        <v>10.79</v>
      </c>
      <c r="C12" s="9">
        <v>10.78</v>
      </c>
      <c r="D12" s="9"/>
      <c r="E12" s="9">
        <v>11.11</v>
      </c>
      <c r="F12" s="9">
        <v>11.15</v>
      </c>
      <c r="H12" s="9">
        <v>10.96</v>
      </c>
      <c r="I12" s="9">
        <v>10.92</v>
      </c>
      <c r="J12" s="10">
        <v>10.95</v>
      </c>
    </row>
    <row r="13" spans="1:10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3"/>
    </row>
    <row r="14" spans="1:10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3"/>
    </row>
    <row r="15" spans="1:10" x14ac:dyDescent="0.25">
      <c r="A15" s="35" t="s">
        <v>16</v>
      </c>
      <c r="B15" s="12"/>
      <c r="C15" s="12"/>
      <c r="D15" s="12"/>
      <c r="E15" s="12"/>
      <c r="F15" s="12"/>
      <c r="G15" s="12"/>
      <c r="H15" s="12"/>
      <c r="I15" s="12"/>
      <c r="J15" s="13"/>
    </row>
    <row r="16" spans="1:10" x14ac:dyDescent="0.25">
      <c r="A16" s="7" t="s">
        <v>14</v>
      </c>
      <c r="B16" s="56" t="s">
        <v>11</v>
      </c>
      <c r="C16" s="56"/>
      <c r="D16" s="56"/>
      <c r="E16" s="56" t="s">
        <v>12</v>
      </c>
      <c r="F16" s="56"/>
      <c r="G16" s="56"/>
      <c r="H16" s="56" t="s">
        <v>13</v>
      </c>
      <c r="I16" s="56"/>
      <c r="J16" s="57"/>
    </row>
    <row r="17" spans="1:10" x14ac:dyDescent="0.25">
      <c r="A17" s="8">
        <v>0</v>
      </c>
      <c r="B17" s="9">
        <v>5.52</v>
      </c>
      <c r="C17" s="9">
        <v>5.52</v>
      </c>
      <c r="D17" s="9">
        <v>5.5</v>
      </c>
      <c r="E17" s="9">
        <v>3.48</v>
      </c>
      <c r="F17" s="9">
        <v>4.01</v>
      </c>
      <c r="G17" s="9">
        <v>4.2699999999999996</v>
      </c>
      <c r="H17" s="9">
        <v>4.57</v>
      </c>
      <c r="I17" s="9">
        <v>4.49</v>
      </c>
      <c r="J17" s="10">
        <v>4.5</v>
      </c>
    </row>
    <row r="18" spans="1:10" x14ac:dyDescent="0.25">
      <c r="A18" s="8">
        <v>5</v>
      </c>
      <c r="B18" s="9">
        <v>4.12</v>
      </c>
      <c r="C18" s="9">
        <v>3.98</v>
      </c>
      <c r="D18" s="9">
        <v>3.41</v>
      </c>
      <c r="E18" s="9">
        <v>3.4</v>
      </c>
      <c r="F18" s="9">
        <v>3.84</v>
      </c>
      <c r="G18" s="9">
        <v>4.03</v>
      </c>
      <c r="H18" s="9">
        <v>4.26</v>
      </c>
      <c r="I18" s="9">
        <v>4.18</v>
      </c>
      <c r="J18" s="10">
        <v>4.13</v>
      </c>
    </row>
    <row r="19" spans="1:10" x14ac:dyDescent="0.25">
      <c r="A19" s="8">
        <v>10</v>
      </c>
      <c r="B19" s="9">
        <v>3.73</v>
      </c>
      <c r="C19" s="9">
        <v>3.68</v>
      </c>
      <c r="D19" s="9">
        <v>3.32</v>
      </c>
      <c r="E19" s="9">
        <v>3.32</v>
      </c>
      <c r="F19" s="9">
        <v>3.67</v>
      </c>
      <c r="G19" s="9">
        <v>3.68</v>
      </c>
      <c r="H19" s="9">
        <v>3.8</v>
      </c>
      <c r="I19" s="9">
        <v>3.81</v>
      </c>
      <c r="J19" s="10">
        <v>3.77</v>
      </c>
    </row>
    <row r="20" spans="1:10" x14ac:dyDescent="0.25">
      <c r="A20" s="8">
        <v>15</v>
      </c>
      <c r="B20" s="9">
        <v>3.5</v>
      </c>
      <c r="C20" s="9">
        <v>3.48</v>
      </c>
      <c r="D20" s="9">
        <v>3.31</v>
      </c>
      <c r="E20" s="9">
        <v>3.2</v>
      </c>
      <c r="F20" s="9">
        <v>3.43</v>
      </c>
      <c r="G20" s="9">
        <v>3.5</v>
      </c>
      <c r="H20" s="9">
        <v>3.59</v>
      </c>
      <c r="I20" s="9">
        <v>3.57</v>
      </c>
      <c r="J20" s="10">
        <v>3.57</v>
      </c>
    </row>
    <row r="21" spans="1:10" x14ac:dyDescent="0.25">
      <c r="A21" s="8">
        <v>20</v>
      </c>
      <c r="B21" s="9">
        <v>3.34</v>
      </c>
      <c r="C21" s="9">
        <v>3.33</v>
      </c>
      <c r="D21" s="9">
        <v>3.28</v>
      </c>
      <c r="E21" s="9">
        <v>3.11</v>
      </c>
      <c r="F21" s="9">
        <v>3.28</v>
      </c>
      <c r="G21" s="9">
        <v>3.36</v>
      </c>
      <c r="H21" s="9">
        <v>3.43</v>
      </c>
      <c r="I21" s="9">
        <v>3.43</v>
      </c>
      <c r="J21" s="10">
        <v>3.41</v>
      </c>
    </row>
    <row r="22" spans="1:10" x14ac:dyDescent="0.25">
      <c r="A22" s="8">
        <v>25</v>
      </c>
      <c r="B22" s="9">
        <v>3.22</v>
      </c>
      <c r="C22" s="9">
        <v>3.25</v>
      </c>
      <c r="D22" s="9">
        <v>3.1</v>
      </c>
      <c r="E22" s="9">
        <v>3.06</v>
      </c>
      <c r="F22" s="9">
        <v>3.22</v>
      </c>
      <c r="G22" s="9">
        <v>3.26</v>
      </c>
      <c r="H22" s="9">
        <v>3.33</v>
      </c>
      <c r="I22" s="9">
        <v>3.31</v>
      </c>
      <c r="J22" s="10">
        <v>3.31</v>
      </c>
    </row>
    <row r="23" spans="1:10" x14ac:dyDescent="0.25">
      <c r="A23" s="8">
        <v>30</v>
      </c>
      <c r="B23" s="9">
        <v>3.13</v>
      </c>
      <c r="C23" s="9">
        <v>3.13</v>
      </c>
      <c r="D23" s="9">
        <v>3.04</v>
      </c>
      <c r="E23" s="9">
        <v>2.98</v>
      </c>
      <c r="F23" s="9">
        <v>3.1</v>
      </c>
      <c r="G23" s="9">
        <v>3.14</v>
      </c>
      <c r="H23" s="9">
        <v>3.26</v>
      </c>
      <c r="I23" s="9">
        <v>3.23</v>
      </c>
      <c r="J23" s="10">
        <v>3.23</v>
      </c>
    </row>
    <row r="24" spans="1:10" x14ac:dyDescent="0.25">
      <c r="A24" s="8">
        <v>40</v>
      </c>
      <c r="B24" s="9">
        <v>3</v>
      </c>
      <c r="C24" s="9">
        <v>3.01</v>
      </c>
      <c r="D24" s="9">
        <v>2.91</v>
      </c>
      <c r="E24" s="9">
        <v>2.91</v>
      </c>
      <c r="F24" s="9">
        <v>3</v>
      </c>
      <c r="G24" s="9">
        <v>3.05</v>
      </c>
      <c r="H24" s="9">
        <v>3.13</v>
      </c>
      <c r="I24" s="9">
        <v>3.1</v>
      </c>
      <c r="J24" s="10">
        <v>3.12</v>
      </c>
    </row>
    <row r="25" spans="1:10" x14ac:dyDescent="0.25">
      <c r="A25" s="8">
        <v>50</v>
      </c>
      <c r="B25" s="9">
        <v>2.9</v>
      </c>
      <c r="C25" s="9">
        <v>2.94</v>
      </c>
      <c r="D25" s="9">
        <v>2.84</v>
      </c>
      <c r="E25" s="9">
        <v>2.81</v>
      </c>
      <c r="F25" s="9">
        <v>2.88</v>
      </c>
      <c r="G25" s="9">
        <v>2.93</v>
      </c>
      <c r="H25" s="9">
        <v>3.01</v>
      </c>
      <c r="I25" s="9">
        <v>3</v>
      </c>
      <c r="J25" s="10">
        <v>3</v>
      </c>
    </row>
    <row r="26" spans="1:10" ht="15.75" thickBot="1" x14ac:dyDescent="0.3">
      <c r="A26" s="14">
        <v>60</v>
      </c>
      <c r="B26" s="15">
        <v>2.82</v>
      </c>
      <c r="C26" s="15">
        <v>2.83</v>
      </c>
      <c r="D26" s="15">
        <v>2.78</v>
      </c>
      <c r="E26" s="15">
        <v>2.81</v>
      </c>
      <c r="F26" s="15">
        <v>2.84</v>
      </c>
      <c r="G26" s="15">
        <v>2.87</v>
      </c>
      <c r="H26" s="15">
        <v>2.94</v>
      </c>
      <c r="I26" s="15">
        <v>2.94</v>
      </c>
      <c r="J26" s="16">
        <v>2.95</v>
      </c>
    </row>
    <row r="29" spans="1:10" ht="15.75" thickBot="1" x14ac:dyDescent="0.3"/>
    <row r="30" spans="1:10" x14ac:dyDescent="0.25">
      <c r="A30" s="34" t="s">
        <v>15</v>
      </c>
      <c r="B30" s="5"/>
      <c r="C30" s="5"/>
      <c r="D30" s="5"/>
      <c r="E30" s="5"/>
      <c r="F30" s="5"/>
      <c r="G30" s="5"/>
      <c r="H30" s="5"/>
      <c r="I30" s="5"/>
      <c r="J30" s="6"/>
    </row>
    <row r="31" spans="1:10" ht="15.75" x14ac:dyDescent="0.3">
      <c r="A31" s="7" t="s">
        <v>14</v>
      </c>
      <c r="B31" s="56" t="s">
        <v>17</v>
      </c>
      <c r="C31" s="56"/>
      <c r="D31" s="56"/>
      <c r="E31" s="56" t="s">
        <v>18</v>
      </c>
      <c r="F31" s="56"/>
      <c r="G31" s="56"/>
      <c r="H31" s="56" t="s">
        <v>19</v>
      </c>
      <c r="I31" s="56"/>
      <c r="J31" s="57"/>
    </row>
    <row r="32" spans="1:10" x14ac:dyDescent="0.25">
      <c r="A32" s="8">
        <v>0</v>
      </c>
      <c r="B32" s="9">
        <v>5.52</v>
      </c>
      <c r="C32" s="9">
        <v>5.52</v>
      </c>
      <c r="D32" s="9">
        <v>5.5</v>
      </c>
      <c r="E32" s="9">
        <v>5.63</v>
      </c>
      <c r="F32" s="9">
        <v>5.63</v>
      </c>
      <c r="G32" s="9">
        <v>5.63</v>
      </c>
      <c r="H32" s="9">
        <v>5.63</v>
      </c>
      <c r="I32" s="9">
        <v>5.63</v>
      </c>
      <c r="J32" s="10">
        <v>5.63</v>
      </c>
    </row>
    <row r="33" spans="1:10" x14ac:dyDescent="0.25">
      <c r="A33" s="8">
        <v>5</v>
      </c>
      <c r="B33" s="9">
        <v>4.12</v>
      </c>
      <c r="C33" s="9">
        <v>3.98</v>
      </c>
      <c r="D33" s="9">
        <v>3.41</v>
      </c>
      <c r="E33" s="9">
        <v>4.16</v>
      </c>
      <c r="F33" s="9">
        <v>4.09</v>
      </c>
      <c r="G33" s="9">
        <v>3.98</v>
      </c>
      <c r="H33" s="9">
        <v>4.7</v>
      </c>
      <c r="I33" s="9">
        <v>4.6900000000000004</v>
      </c>
      <c r="J33" s="10">
        <v>4.45</v>
      </c>
    </row>
    <row r="34" spans="1:10" x14ac:dyDescent="0.25">
      <c r="A34" s="8">
        <v>10</v>
      </c>
      <c r="B34" s="9">
        <v>3.73</v>
      </c>
      <c r="C34" s="9">
        <v>3.68</v>
      </c>
      <c r="D34" s="9">
        <v>3.32</v>
      </c>
      <c r="E34" s="9">
        <v>3.89</v>
      </c>
      <c r="F34" s="9">
        <v>3.85</v>
      </c>
      <c r="G34" s="9">
        <v>3.76</v>
      </c>
      <c r="H34" s="9">
        <v>4.25</v>
      </c>
      <c r="I34" s="9">
        <v>4.26</v>
      </c>
      <c r="J34" s="10">
        <v>4.1399999999999997</v>
      </c>
    </row>
    <row r="35" spans="1:10" x14ac:dyDescent="0.25">
      <c r="A35" s="8">
        <v>15</v>
      </c>
      <c r="B35" s="9">
        <v>3.5</v>
      </c>
      <c r="C35" s="9">
        <v>3.48</v>
      </c>
      <c r="D35" s="9">
        <v>3.31</v>
      </c>
      <c r="E35" s="9">
        <v>3.69</v>
      </c>
      <c r="F35" s="9">
        <v>3.67</v>
      </c>
      <c r="G35" s="9">
        <v>3.63</v>
      </c>
      <c r="H35" s="9">
        <v>3.97</v>
      </c>
      <c r="I35" s="9">
        <v>4.0199999999999996</v>
      </c>
      <c r="J35" s="10">
        <v>3.94</v>
      </c>
    </row>
    <row r="36" spans="1:10" x14ac:dyDescent="0.25">
      <c r="A36" s="8">
        <v>20</v>
      </c>
      <c r="B36" s="9">
        <v>3.34</v>
      </c>
      <c r="C36" s="9">
        <v>3.33</v>
      </c>
      <c r="D36" s="9">
        <v>3.28</v>
      </c>
      <c r="E36" s="9">
        <v>3.53</v>
      </c>
      <c r="F36" s="9">
        <v>3.53</v>
      </c>
      <c r="G36" s="9">
        <v>3.47</v>
      </c>
      <c r="H36" s="9">
        <v>3.77</v>
      </c>
      <c r="I36" s="9">
        <v>3.84</v>
      </c>
      <c r="J36" s="10">
        <v>3.72</v>
      </c>
    </row>
    <row r="37" spans="1:10" x14ac:dyDescent="0.25">
      <c r="A37" s="8">
        <v>25</v>
      </c>
      <c r="B37" s="9">
        <v>3.22</v>
      </c>
      <c r="C37" s="9">
        <v>3.25</v>
      </c>
      <c r="D37" s="9">
        <v>3.1</v>
      </c>
      <c r="E37" s="9">
        <v>3.4</v>
      </c>
      <c r="F37" s="9">
        <v>3.43</v>
      </c>
      <c r="G37" s="9">
        <v>3.4</v>
      </c>
      <c r="H37" s="9">
        <v>3.62</v>
      </c>
      <c r="I37" s="9">
        <v>3.69</v>
      </c>
      <c r="J37" s="10">
        <v>3.62</v>
      </c>
    </row>
    <row r="38" spans="1:10" x14ac:dyDescent="0.25">
      <c r="A38" s="8">
        <v>30</v>
      </c>
      <c r="B38" s="9">
        <v>3.13</v>
      </c>
      <c r="C38" s="9">
        <v>3.13</v>
      </c>
      <c r="D38" s="9">
        <v>3.04</v>
      </c>
      <c r="E38" s="9">
        <v>3.31</v>
      </c>
      <c r="F38" s="9">
        <v>3.3</v>
      </c>
      <c r="G38" s="9">
        <v>3.29</v>
      </c>
      <c r="H38" s="9">
        <v>3.5</v>
      </c>
      <c r="I38" s="9">
        <v>3.59</v>
      </c>
      <c r="J38" s="10">
        <v>3.53</v>
      </c>
    </row>
    <row r="39" spans="1:10" x14ac:dyDescent="0.25">
      <c r="A39" s="8">
        <v>40</v>
      </c>
      <c r="B39" s="9">
        <v>3</v>
      </c>
      <c r="C39" s="9">
        <v>3.01</v>
      </c>
      <c r="D39" s="9">
        <v>2.91</v>
      </c>
      <c r="E39" s="9">
        <v>3.17</v>
      </c>
      <c r="F39" s="9">
        <v>3.21</v>
      </c>
      <c r="G39" s="9">
        <v>3.2</v>
      </c>
      <c r="H39" s="9">
        <v>3.32</v>
      </c>
      <c r="I39" s="9">
        <v>3.44</v>
      </c>
      <c r="J39" s="10">
        <v>3.41</v>
      </c>
    </row>
    <row r="40" spans="1:10" x14ac:dyDescent="0.25">
      <c r="A40" s="8">
        <v>50</v>
      </c>
      <c r="B40" s="9">
        <v>2.9</v>
      </c>
      <c r="C40" s="9">
        <v>2.94</v>
      </c>
      <c r="D40" s="9">
        <v>2.84</v>
      </c>
      <c r="E40" s="9">
        <v>3.06</v>
      </c>
      <c r="F40" s="9">
        <v>3.12</v>
      </c>
      <c r="G40" s="9">
        <v>3.09</v>
      </c>
      <c r="H40" s="9">
        <v>3.21</v>
      </c>
      <c r="I40" s="9">
        <v>3.32</v>
      </c>
      <c r="J40" s="10">
        <v>3.28</v>
      </c>
    </row>
    <row r="41" spans="1:10" x14ac:dyDescent="0.25">
      <c r="A41" s="8">
        <v>60</v>
      </c>
      <c r="B41" s="9">
        <v>2.82</v>
      </c>
      <c r="C41" s="9">
        <v>2.83</v>
      </c>
      <c r="D41" s="9">
        <v>2.78</v>
      </c>
      <c r="E41" s="9">
        <v>2.96</v>
      </c>
      <c r="F41" s="9">
        <v>3.02</v>
      </c>
      <c r="G41" s="9">
        <v>3.01</v>
      </c>
      <c r="H41" s="9">
        <v>3.1</v>
      </c>
      <c r="I41" s="9">
        <v>3.24</v>
      </c>
      <c r="J41" s="10">
        <v>3.21</v>
      </c>
    </row>
    <row r="42" spans="1:10" x14ac:dyDescent="0.25">
      <c r="A42" s="11"/>
      <c r="B42" s="12"/>
      <c r="C42" s="12"/>
      <c r="D42" s="12"/>
      <c r="E42" s="12"/>
      <c r="F42" s="12"/>
      <c r="G42" s="12"/>
      <c r="H42" s="12"/>
      <c r="I42" s="12"/>
      <c r="J42" s="13"/>
    </row>
    <row r="43" spans="1:10" x14ac:dyDescent="0.25">
      <c r="A43" s="35" t="s">
        <v>16</v>
      </c>
      <c r="B43" s="12"/>
      <c r="C43" s="12"/>
      <c r="D43" s="12"/>
      <c r="E43" s="12"/>
      <c r="F43" s="12"/>
      <c r="G43" s="12"/>
      <c r="H43" s="12"/>
      <c r="I43" s="12"/>
      <c r="J43" s="13"/>
    </row>
    <row r="44" spans="1:10" ht="15.75" x14ac:dyDescent="0.3">
      <c r="A44" s="7" t="s">
        <v>10</v>
      </c>
      <c r="B44" s="56" t="s">
        <v>17</v>
      </c>
      <c r="C44" s="56"/>
      <c r="D44" s="56"/>
      <c r="E44" s="56" t="s">
        <v>18</v>
      </c>
      <c r="F44" s="56"/>
      <c r="G44" s="56"/>
      <c r="H44" s="56" t="s">
        <v>19</v>
      </c>
      <c r="I44" s="56"/>
      <c r="J44" s="57"/>
    </row>
    <row r="45" spans="1:10" x14ac:dyDescent="0.25">
      <c r="A45" s="8">
        <v>0</v>
      </c>
      <c r="B45" s="9">
        <v>6.16</v>
      </c>
      <c r="C45" s="9">
        <v>6.1</v>
      </c>
      <c r="D45" s="9"/>
      <c r="E45" s="9">
        <v>6.16</v>
      </c>
      <c r="F45" s="9">
        <v>6.16</v>
      </c>
      <c r="G45" s="9"/>
      <c r="H45" s="9">
        <v>6.16</v>
      </c>
      <c r="I45" s="9">
        <v>6.16</v>
      </c>
      <c r="J45" s="10"/>
    </row>
    <row r="46" spans="1:10" x14ac:dyDescent="0.25">
      <c r="A46" s="8">
        <v>5</v>
      </c>
      <c r="B46" s="9">
        <v>6.35</v>
      </c>
      <c r="C46" s="9">
        <v>6.37</v>
      </c>
      <c r="D46" s="9"/>
      <c r="E46" s="9">
        <v>6.8</v>
      </c>
      <c r="F46" s="9">
        <v>7.4</v>
      </c>
      <c r="G46" s="9"/>
      <c r="H46" s="9">
        <v>6.99</v>
      </c>
      <c r="I46" s="9">
        <v>7.5</v>
      </c>
      <c r="J46" s="10"/>
    </row>
    <row r="47" spans="1:10" x14ac:dyDescent="0.25">
      <c r="A47" s="8">
        <v>10</v>
      </c>
      <c r="B47" s="9">
        <v>7.46</v>
      </c>
      <c r="C47" s="9">
        <v>7.67</v>
      </c>
      <c r="D47" s="9"/>
      <c r="E47" s="9">
        <v>7.74</v>
      </c>
      <c r="F47" s="9">
        <v>8.42</v>
      </c>
      <c r="G47" s="9"/>
      <c r="H47" s="9">
        <v>8.0299999999999994</v>
      </c>
      <c r="I47" s="9">
        <v>8.4600000000000009</v>
      </c>
      <c r="J47" s="10"/>
    </row>
    <row r="48" spans="1:10" x14ac:dyDescent="0.25">
      <c r="A48" s="8">
        <v>15</v>
      </c>
      <c r="B48" s="9">
        <v>7.8</v>
      </c>
      <c r="C48" s="9">
        <v>8.69</v>
      </c>
      <c r="D48" s="9"/>
      <c r="E48" s="9">
        <v>8.67</v>
      </c>
      <c r="F48" s="9">
        <v>9.07</v>
      </c>
      <c r="G48" s="9"/>
      <c r="H48" s="9">
        <v>9.06</v>
      </c>
      <c r="I48" s="9">
        <v>9.2899999999999991</v>
      </c>
      <c r="J48" s="10"/>
    </row>
    <row r="49" spans="1:10" x14ac:dyDescent="0.25">
      <c r="A49" s="8">
        <v>20</v>
      </c>
      <c r="B49" s="9">
        <v>9.68</v>
      </c>
      <c r="C49" s="9">
        <v>9.01</v>
      </c>
      <c r="D49" s="9"/>
      <c r="E49" s="9">
        <v>9.0299999999999994</v>
      </c>
      <c r="F49" s="9">
        <v>9.6</v>
      </c>
      <c r="G49" s="9"/>
      <c r="H49" s="9">
        <v>9.5399999999999991</v>
      </c>
      <c r="I49" s="9">
        <v>9.75</v>
      </c>
      <c r="J49" s="10"/>
    </row>
    <row r="50" spans="1:10" x14ac:dyDescent="0.25">
      <c r="A50" s="8">
        <v>25</v>
      </c>
      <c r="B50" s="9">
        <v>9.8800000000000008</v>
      </c>
      <c r="C50" s="9">
        <v>9.35</v>
      </c>
      <c r="D50" s="9"/>
      <c r="E50" s="9">
        <v>9.2799999999999994</v>
      </c>
      <c r="F50" s="9">
        <v>10.039999999999999</v>
      </c>
      <c r="G50" s="9"/>
      <c r="H50" s="9">
        <v>9.8000000000000007</v>
      </c>
      <c r="I50" s="9">
        <v>10.14</v>
      </c>
      <c r="J50" s="10"/>
    </row>
    <row r="51" spans="1:10" x14ac:dyDescent="0.25">
      <c r="A51" s="8">
        <v>30</v>
      </c>
      <c r="B51" s="9">
        <v>10.050000000000001</v>
      </c>
      <c r="C51" s="9">
        <v>9.76</v>
      </c>
      <c r="D51" s="9"/>
      <c r="E51" s="9">
        <v>10.039999999999999</v>
      </c>
      <c r="F51" s="9">
        <v>10.35</v>
      </c>
      <c r="G51" s="9"/>
      <c r="H51" s="9">
        <v>10.17</v>
      </c>
      <c r="I51" s="9">
        <v>10.43</v>
      </c>
      <c r="J51" s="10"/>
    </row>
    <row r="52" spans="1:10" x14ac:dyDescent="0.25">
      <c r="A52" s="8">
        <v>40</v>
      </c>
      <c r="B52" s="9">
        <v>10.44</v>
      </c>
      <c r="C52" s="9">
        <v>10.18</v>
      </c>
      <c r="D52" s="9"/>
      <c r="E52" s="9">
        <v>10.53</v>
      </c>
      <c r="F52" s="9">
        <v>10.69</v>
      </c>
      <c r="G52" s="9"/>
      <c r="H52" s="9">
        <v>10.63</v>
      </c>
      <c r="I52" s="9">
        <v>10.73</v>
      </c>
      <c r="J52" s="10"/>
    </row>
    <row r="53" spans="1:10" x14ac:dyDescent="0.25">
      <c r="A53" s="8">
        <v>50</v>
      </c>
      <c r="B53" s="9">
        <v>10.63</v>
      </c>
      <c r="C53" s="9">
        <v>10.31</v>
      </c>
      <c r="D53" s="9"/>
      <c r="E53" s="9">
        <v>10.8</v>
      </c>
      <c r="F53" s="9">
        <v>10.92</v>
      </c>
      <c r="G53" s="9"/>
      <c r="H53" s="9">
        <v>10.79</v>
      </c>
      <c r="I53" s="9">
        <v>10.95</v>
      </c>
      <c r="J53" s="10"/>
    </row>
    <row r="54" spans="1:10" ht="15.75" thickBot="1" x14ac:dyDescent="0.3">
      <c r="A54" s="14">
        <v>60</v>
      </c>
      <c r="B54" s="15">
        <v>10.79</v>
      </c>
      <c r="C54" s="15">
        <v>10.78</v>
      </c>
      <c r="D54" s="15"/>
      <c r="E54" s="15">
        <v>10.62</v>
      </c>
      <c r="F54" s="15">
        <v>11.09</v>
      </c>
      <c r="G54" s="15"/>
      <c r="H54" s="15">
        <v>11.04</v>
      </c>
      <c r="I54" s="15">
        <v>11.12</v>
      </c>
      <c r="J54" s="16"/>
    </row>
  </sheetData>
  <mergeCells count="12">
    <mergeCell ref="B2:D2"/>
    <mergeCell ref="E2:G2"/>
    <mergeCell ref="H2:J2"/>
    <mergeCell ref="B16:D16"/>
    <mergeCell ref="E16:G16"/>
    <mergeCell ref="H16:J16"/>
    <mergeCell ref="B31:D31"/>
    <mergeCell ref="E31:G31"/>
    <mergeCell ref="H31:J31"/>
    <mergeCell ref="B44:D44"/>
    <mergeCell ref="E44:G44"/>
    <mergeCell ref="H44:J4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97DF4-FFC6-455A-ABFD-90ECACE47566}">
  <dimension ref="A1:W42"/>
  <sheetViews>
    <sheetView workbookViewId="0">
      <selection activeCell="N3" sqref="N3"/>
    </sheetView>
  </sheetViews>
  <sheetFormatPr defaultColWidth="9.140625" defaultRowHeight="15" x14ac:dyDescent="0.25"/>
  <cols>
    <col min="1" max="1" width="12.28515625" style="21" customWidth="1"/>
    <col min="2" max="11" width="9.140625" style="21"/>
    <col min="12" max="12" width="14.28515625" style="21" customWidth="1"/>
    <col min="13" max="13" width="14.140625" style="21" bestFit="1" customWidth="1"/>
    <col min="14" max="14" width="14.140625" style="21" customWidth="1"/>
    <col min="15" max="15" width="9.140625" style="21"/>
    <col min="16" max="16" width="7.5703125" style="22" customWidth="1"/>
    <col min="17" max="17" width="13" style="22" customWidth="1"/>
    <col min="18" max="18" width="16.85546875" style="22" customWidth="1"/>
    <col min="19" max="19" width="20.140625" style="22" customWidth="1"/>
    <col min="20" max="20" width="11.42578125" style="21" bestFit="1" customWidth="1"/>
    <col min="21" max="21" width="9.140625" style="21"/>
    <col min="22" max="22" width="13.28515625" style="21" customWidth="1"/>
    <col min="23" max="23" width="12.42578125" style="21" customWidth="1"/>
    <col min="24" max="24" width="13.5703125" style="21" customWidth="1"/>
    <col min="25" max="25" width="9.140625" style="21"/>
    <col min="26" max="26" width="12.28515625" style="21" bestFit="1" customWidth="1"/>
    <col min="27" max="27" width="10.5703125" style="21" bestFit="1" customWidth="1"/>
    <col min="28" max="28" width="11.5703125" style="21" bestFit="1" customWidth="1"/>
    <col min="29" max="29" width="17.42578125" style="21" customWidth="1"/>
    <col min="30" max="30" width="13.42578125" style="21" bestFit="1" customWidth="1"/>
    <col min="31" max="16384" width="9.140625" style="21"/>
  </cols>
  <sheetData>
    <row r="1" spans="1:23" x14ac:dyDescent="0.25">
      <c r="A1" s="58" t="s">
        <v>147</v>
      </c>
      <c r="B1" s="58"/>
      <c r="C1" s="58"/>
      <c r="D1" s="58"/>
      <c r="E1" s="58"/>
      <c r="F1" s="58"/>
      <c r="G1" s="58"/>
      <c r="K1" s="58" t="s">
        <v>154</v>
      </c>
      <c r="L1" s="58"/>
      <c r="M1" s="58"/>
      <c r="N1" s="58"/>
      <c r="O1" s="58"/>
      <c r="P1" s="58"/>
      <c r="Q1" s="58"/>
      <c r="R1" s="58"/>
      <c r="S1" s="58"/>
    </row>
    <row r="2" spans="1:23" x14ac:dyDescent="0.25">
      <c r="A2" s="21" t="s">
        <v>28</v>
      </c>
      <c r="K2" s="44" t="s">
        <v>20</v>
      </c>
      <c r="L2" s="44" t="s">
        <v>148</v>
      </c>
      <c r="M2" s="21" t="s">
        <v>149</v>
      </c>
      <c r="N2" s="21" t="s">
        <v>209</v>
      </c>
      <c r="P2" s="22" t="s">
        <v>20</v>
      </c>
      <c r="Q2" s="43" t="s">
        <v>140</v>
      </c>
      <c r="R2" s="43" t="s">
        <v>136</v>
      </c>
      <c r="S2" s="48" t="s">
        <v>146</v>
      </c>
      <c r="T2" s="21" t="s">
        <v>208</v>
      </c>
    </row>
    <row r="3" spans="1:23" x14ac:dyDescent="0.25">
      <c r="A3" s="42" t="s">
        <v>20</v>
      </c>
      <c r="B3" s="42" t="s">
        <v>21</v>
      </c>
      <c r="C3" s="42" t="s">
        <v>22</v>
      </c>
      <c r="D3" s="42" t="s">
        <v>23</v>
      </c>
      <c r="E3" s="42" t="s">
        <v>24</v>
      </c>
      <c r="K3" s="44" t="s">
        <v>150</v>
      </c>
      <c r="L3" s="33">
        <v>14.961123600000001</v>
      </c>
      <c r="M3" s="22">
        <v>89.024352800000003</v>
      </c>
      <c r="N3" s="22"/>
      <c r="P3" s="48" t="s">
        <v>138</v>
      </c>
      <c r="Q3" s="49">
        <v>134.98752000000002</v>
      </c>
      <c r="R3" s="48">
        <v>37.274138666666673</v>
      </c>
      <c r="S3" s="48">
        <v>12.036440611111113</v>
      </c>
    </row>
    <row r="4" spans="1:23" x14ac:dyDescent="0.25">
      <c r="A4" s="23">
        <v>89.024352800000003</v>
      </c>
      <c r="B4" s="23">
        <v>76.561819999999997</v>
      </c>
      <c r="C4" s="23">
        <v>71.099069999999998</v>
      </c>
      <c r="D4" s="23">
        <v>71.392700000000005</v>
      </c>
      <c r="E4" s="23">
        <v>80.229560000000006</v>
      </c>
      <c r="K4" s="44" t="s">
        <v>151</v>
      </c>
      <c r="L4" s="33">
        <v>13.47</v>
      </c>
      <c r="M4" s="21">
        <v>92</v>
      </c>
      <c r="P4" s="48" t="s">
        <v>139</v>
      </c>
      <c r="Q4" s="49">
        <v>135.17032</v>
      </c>
      <c r="R4" s="48">
        <v>37.237578666666671</v>
      </c>
      <c r="S4" s="48">
        <v>12.024634777777781</v>
      </c>
    </row>
    <row r="5" spans="1:23" x14ac:dyDescent="0.25">
      <c r="A5" s="23">
        <v>92</v>
      </c>
      <c r="B5" s="23">
        <v>82</v>
      </c>
      <c r="C5" s="23">
        <v>72.583560000000006</v>
      </c>
      <c r="D5" s="23">
        <v>75.489379999999997</v>
      </c>
      <c r="E5" s="23">
        <v>78.432879999999997</v>
      </c>
      <c r="H5" s="23"/>
      <c r="K5" s="44" t="s">
        <v>152</v>
      </c>
      <c r="L5" s="33">
        <v>15.369073199999999</v>
      </c>
      <c r="M5" s="22">
        <v>88.208453600000013</v>
      </c>
      <c r="N5" s="22"/>
      <c r="P5" s="48" t="s">
        <v>145</v>
      </c>
      <c r="Q5" s="49">
        <v>132.61112000000003</v>
      </c>
      <c r="R5" s="48">
        <v>37.749418666666671</v>
      </c>
      <c r="S5" s="48">
        <v>12.189916444444446</v>
      </c>
    </row>
    <row r="6" spans="1:23" x14ac:dyDescent="0.25">
      <c r="A6" s="23">
        <v>88.208453599999999</v>
      </c>
      <c r="B6" s="23">
        <v>82.679969999999997</v>
      </c>
      <c r="C6" s="23">
        <v>69.754750000000001</v>
      </c>
      <c r="D6" s="23">
        <v>70.392420000000001</v>
      </c>
      <c r="E6" s="23">
        <v>73.495199999999997</v>
      </c>
      <c r="K6" s="44" t="s">
        <v>153</v>
      </c>
      <c r="L6" s="33">
        <v>59.473295999999998</v>
      </c>
      <c r="M6" s="22"/>
      <c r="N6" s="22"/>
      <c r="P6" s="46"/>
      <c r="Q6" s="48">
        <v>321.35821333333337</v>
      </c>
      <c r="R6" s="48"/>
      <c r="S6" s="46"/>
    </row>
    <row r="8" spans="1:23" x14ac:dyDescent="0.25">
      <c r="A8" s="21" t="s">
        <v>27</v>
      </c>
      <c r="K8" s="44" t="s">
        <v>21</v>
      </c>
      <c r="L8" s="44" t="s">
        <v>148</v>
      </c>
      <c r="M8" s="21" t="s">
        <v>149</v>
      </c>
    </row>
    <row r="9" spans="1:23" x14ac:dyDescent="0.25">
      <c r="A9" s="42" t="s">
        <v>20</v>
      </c>
      <c r="B9" s="42" t="s">
        <v>21</v>
      </c>
      <c r="C9" s="42" t="s">
        <v>22</v>
      </c>
      <c r="D9" s="42" t="s">
        <v>23</v>
      </c>
      <c r="E9" s="42" t="s">
        <v>24</v>
      </c>
      <c r="F9" s="42" t="s">
        <v>25</v>
      </c>
      <c r="G9" s="42" t="s">
        <v>26</v>
      </c>
      <c r="K9" s="44" t="s">
        <v>150</v>
      </c>
      <c r="L9" s="49">
        <v>21.179092400000002</v>
      </c>
      <c r="M9" s="46">
        <v>76.561815199999998</v>
      </c>
      <c r="N9" s="46"/>
      <c r="P9" s="22" t="s">
        <v>21</v>
      </c>
      <c r="Q9" s="43" t="s">
        <v>140</v>
      </c>
      <c r="R9" s="48" t="s">
        <v>135</v>
      </c>
      <c r="S9" s="43" t="s">
        <v>136</v>
      </c>
      <c r="V9" s="12"/>
      <c r="W9" s="47"/>
    </row>
    <row r="10" spans="1:23" x14ac:dyDescent="0.25">
      <c r="A10" s="23">
        <v>12.036440000000001</v>
      </c>
      <c r="B10" s="23">
        <v>5.92</v>
      </c>
      <c r="C10" s="23">
        <v>5.4222865630000001</v>
      </c>
      <c r="D10" s="23">
        <v>5.3059190000000003</v>
      </c>
      <c r="E10" s="23">
        <v>5.1157599999999999</v>
      </c>
      <c r="F10" s="23">
        <v>13.59103</v>
      </c>
      <c r="G10" s="23">
        <v>5.6338809999999997</v>
      </c>
      <c r="K10" s="44" t="s">
        <v>151</v>
      </c>
      <c r="L10" s="49">
        <v>18.46</v>
      </c>
      <c r="M10" s="46">
        <v>82</v>
      </c>
      <c r="N10" s="46"/>
      <c r="P10" s="48" t="s">
        <v>138</v>
      </c>
      <c r="Q10" s="49">
        <v>217.95965200000001</v>
      </c>
      <c r="R10" s="49">
        <v>70.382804291666659</v>
      </c>
      <c r="S10" s="49">
        <v>5.9234391416666687</v>
      </c>
      <c r="V10"/>
      <c r="W10" s="20"/>
    </row>
    <row r="11" spans="1:23" x14ac:dyDescent="0.25">
      <c r="A11" s="23">
        <v>12.02463</v>
      </c>
      <c r="B11" s="23">
        <v>6.06</v>
      </c>
      <c r="C11" s="23">
        <v>5.6387150000000004</v>
      </c>
      <c r="D11" s="23">
        <v>5.3048260000000003</v>
      </c>
      <c r="E11" s="23">
        <v>5.2</v>
      </c>
      <c r="F11" s="23">
        <v>13.44</v>
      </c>
      <c r="G11" s="23">
        <v>6.5905630000000004</v>
      </c>
      <c r="K11" s="44" t="s">
        <v>152</v>
      </c>
      <c r="L11" s="49">
        <v>18.120014000000001</v>
      </c>
      <c r="M11" s="46">
        <v>82.679971999999992</v>
      </c>
      <c r="N11" s="46"/>
      <c r="P11" s="48" t="s">
        <v>139</v>
      </c>
      <c r="Q11" s="49">
        <v>215.81898000000001</v>
      </c>
      <c r="R11" s="49">
        <v>69.691545625000003</v>
      </c>
      <c r="S11" s="49">
        <v>6.0616908749999991</v>
      </c>
      <c r="V11"/>
      <c r="W11" s="20"/>
    </row>
    <row r="12" spans="1:23" x14ac:dyDescent="0.25">
      <c r="A12" s="23">
        <v>12.189920000000001</v>
      </c>
      <c r="K12" s="44" t="s">
        <v>153</v>
      </c>
      <c r="L12" s="46">
        <v>59.469164000000006</v>
      </c>
      <c r="M12" s="46"/>
      <c r="N12" s="46"/>
      <c r="P12" s="48" t="s">
        <v>142</v>
      </c>
      <c r="Q12" s="49">
        <v>303.6422786666667</v>
      </c>
      <c r="R12" s="49">
        <v>98.051152486111107</v>
      </c>
      <c r="S12" s="46"/>
    </row>
    <row r="13" spans="1:23" x14ac:dyDescent="0.25">
      <c r="T13" s="22"/>
      <c r="U13" s="38"/>
    </row>
    <row r="14" spans="1:23" x14ac:dyDescent="0.25">
      <c r="K14" s="44" t="s">
        <v>22</v>
      </c>
      <c r="L14" s="44" t="s">
        <v>148</v>
      </c>
      <c r="M14" s="21" t="s">
        <v>149</v>
      </c>
      <c r="T14" s="38"/>
      <c r="U14" s="39"/>
    </row>
    <row r="15" spans="1:23" x14ac:dyDescent="0.25">
      <c r="K15" s="44" t="s">
        <v>150</v>
      </c>
      <c r="L15" s="49">
        <v>25.450465600000001</v>
      </c>
      <c r="M15" s="46">
        <v>71.099068799999998</v>
      </c>
      <c r="N15" s="46"/>
      <c r="P15" s="22" t="s">
        <v>22</v>
      </c>
      <c r="Q15" s="43" t="s">
        <v>140</v>
      </c>
      <c r="R15" s="48" t="s">
        <v>135</v>
      </c>
      <c r="S15" s="43" t="s">
        <v>136</v>
      </c>
      <c r="T15" s="38"/>
      <c r="U15" s="39"/>
    </row>
    <row r="16" spans="1:23" x14ac:dyDescent="0.25">
      <c r="K16" s="44" t="s">
        <v>151</v>
      </c>
      <c r="L16" s="49">
        <v>24.708220799999996</v>
      </c>
      <c r="M16" s="46">
        <v>72.583558400000015</v>
      </c>
      <c r="N16" s="46"/>
      <c r="P16" s="43" t="s">
        <v>138</v>
      </c>
      <c r="Q16" s="33">
        <v>224.26394999999999</v>
      </c>
      <c r="R16" s="22">
        <v>72.418567187500003</v>
      </c>
      <c r="S16" s="22">
        <v>5.4222865624999992</v>
      </c>
      <c r="T16" s="38"/>
      <c r="U16" s="12"/>
    </row>
    <row r="17" spans="2:20" x14ac:dyDescent="0.25">
      <c r="K17" s="44" t="s">
        <v>152</v>
      </c>
      <c r="L17" s="49">
        <v>26.1226272</v>
      </c>
      <c r="M17" s="46">
        <v>69.754745600000007</v>
      </c>
      <c r="N17" s="46"/>
      <c r="P17" s="43" t="s">
        <v>139</v>
      </c>
      <c r="Q17" s="33">
        <v>220.9128</v>
      </c>
      <c r="R17" s="22">
        <v>71.336425000000006</v>
      </c>
      <c r="S17" s="22">
        <v>5.6387149999999995</v>
      </c>
      <c r="T17"/>
    </row>
    <row r="18" spans="2:20" x14ac:dyDescent="0.25">
      <c r="K18" s="44" t="s">
        <v>153</v>
      </c>
      <c r="L18" s="49">
        <v>61.068659199999999</v>
      </c>
      <c r="M18" s="46"/>
      <c r="N18" s="46"/>
      <c r="P18" s="43" t="s">
        <v>142</v>
      </c>
      <c r="Q18" s="22">
        <v>308.22887500000002</v>
      </c>
      <c r="R18" s="22">
        <v>99.53224088541667</v>
      </c>
    </row>
    <row r="19" spans="2:20" x14ac:dyDescent="0.25">
      <c r="B19" s="23"/>
      <c r="C19" s="23"/>
      <c r="D19" s="23"/>
      <c r="E19" s="23"/>
      <c r="F19" s="23"/>
      <c r="G19" s="23"/>
    </row>
    <row r="20" spans="2:20" x14ac:dyDescent="0.25">
      <c r="K20" s="44" t="s">
        <v>23</v>
      </c>
      <c r="L20" s="44" t="s">
        <v>148</v>
      </c>
      <c r="M20" s="21" t="s">
        <v>149</v>
      </c>
    </row>
    <row r="21" spans="2:20" x14ac:dyDescent="0.25">
      <c r="K21" s="44" t="s">
        <v>150</v>
      </c>
      <c r="L21" s="49">
        <v>24.303649599999996</v>
      </c>
      <c r="M21" s="46">
        <v>71.3927008</v>
      </c>
      <c r="N21" s="46"/>
      <c r="P21" s="22" t="s">
        <v>23</v>
      </c>
      <c r="Q21" s="43" t="s">
        <v>140</v>
      </c>
      <c r="R21" s="48" t="s">
        <v>135</v>
      </c>
      <c r="S21" s="43" t="s">
        <v>136</v>
      </c>
    </row>
    <row r="22" spans="2:20" x14ac:dyDescent="0.25">
      <c r="K22" s="44" t="s">
        <v>151</v>
      </c>
      <c r="L22" s="49">
        <v>22.255308799999998</v>
      </c>
      <c r="M22" s="46">
        <v>75.489382400000011</v>
      </c>
      <c r="N22" s="46"/>
      <c r="P22" s="43" t="s">
        <v>138</v>
      </c>
      <c r="Q22" s="33">
        <v>227.52125000000001</v>
      </c>
      <c r="R22" s="22">
        <v>73.470403645833329</v>
      </c>
      <c r="S22" s="46">
        <v>5.3059192708333347</v>
      </c>
    </row>
    <row r="23" spans="2:20" x14ac:dyDescent="0.25">
      <c r="K23" s="44" t="s">
        <v>152</v>
      </c>
      <c r="L23" s="49">
        <v>24.8037888</v>
      </c>
      <c r="M23" s="46">
        <v>70.392422400000001</v>
      </c>
      <c r="N23" s="46"/>
      <c r="P23" s="43" t="s">
        <v>139</v>
      </c>
      <c r="Q23" s="33">
        <v>227.53817999999998</v>
      </c>
      <c r="R23" s="22">
        <v>73.475870624999999</v>
      </c>
      <c r="S23" s="46">
        <v>5.3048258749999997</v>
      </c>
    </row>
    <row r="24" spans="2:20" x14ac:dyDescent="0.25">
      <c r="K24" s="44" t="s">
        <v>153</v>
      </c>
      <c r="L24" s="49">
        <v>56.360342400000008</v>
      </c>
      <c r="M24" s="46"/>
      <c r="N24" s="46"/>
      <c r="P24" s="22" t="s">
        <v>141</v>
      </c>
      <c r="R24" s="22">
        <v>100</v>
      </c>
    </row>
    <row r="26" spans="2:20" x14ac:dyDescent="0.25">
      <c r="K26" s="44" t="s">
        <v>24</v>
      </c>
      <c r="L26" s="44" t="s">
        <v>148</v>
      </c>
      <c r="M26" s="21" t="s">
        <v>149</v>
      </c>
    </row>
    <row r="27" spans="2:20" x14ac:dyDescent="0.25">
      <c r="K27" s="44" t="s">
        <v>150</v>
      </c>
      <c r="L27" s="45">
        <v>19.8852224</v>
      </c>
      <c r="M27" s="21">
        <v>80.229555199999993</v>
      </c>
      <c r="P27" s="22" t="s">
        <v>24</v>
      </c>
      <c r="Q27" s="43" t="s">
        <v>140</v>
      </c>
      <c r="R27" s="48" t="s">
        <v>135</v>
      </c>
      <c r="S27" s="43" t="s">
        <v>136</v>
      </c>
    </row>
    <row r="28" spans="2:20" x14ac:dyDescent="0.25">
      <c r="K28" s="44" t="s">
        <v>151</v>
      </c>
      <c r="L28" s="45">
        <v>20.783561599999999</v>
      </c>
      <c r="M28" s="21">
        <v>78.432876800000003</v>
      </c>
      <c r="P28" s="43" t="s">
        <v>138</v>
      </c>
      <c r="Q28" s="33">
        <v>230.46565300000003</v>
      </c>
      <c r="R28" s="22">
        <f t="shared" ref="R28:R29" si="0">Q28/96*31</f>
        <v>74.421200447916675</v>
      </c>
      <c r="S28" s="46">
        <f>(100-R28)*0.01/0.05</f>
        <v>5.1157599104166644</v>
      </c>
    </row>
    <row r="29" spans="2:20" x14ac:dyDescent="0.25">
      <c r="K29" s="44" t="s">
        <v>152</v>
      </c>
      <c r="L29" s="45">
        <v>23.252401599999999</v>
      </c>
      <c r="M29" s="21">
        <v>73.495196800000002</v>
      </c>
      <c r="P29" s="43" t="s">
        <v>139</v>
      </c>
      <c r="Q29" s="33">
        <v>229.1</v>
      </c>
      <c r="R29" s="22">
        <f t="shared" si="0"/>
        <v>73.980208333333323</v>
      </c>
      <c r="S29" s="46">
        <f>(100-R29)*0.01/0.05</f>
        <v>5.2039583333333344</v>
      </c>
    </row>
    <row r="30" spans="2:20" x14ac:dyDescent="0.25">
      <c r="K30" s="44" t="s">
        <v>153</v>
      </c>
      <c r="L30" s="45">
        <v>54.509508799999999</v>
      </c>
      <c r="P30" s="43" t="s">
        <v>137</v>
      </c>
      <c r="Q30" s="33">
        <v>309.49028600000003</v>
      </c>
      <c r="R30" s="22">
        <v>99.93957152083334</v>
      </c>
    </row>
    <row r="33" spans="16:19" x14ac:dyDescent="0.25">
      <c r="P33" s="22" t="s">
        <v>25</v>
      </c>
      <c r="Q33" s="43" t="s">
        <v>140</v>
      </c>
      <c r="R33" s="48" t="s">
        <v>135</v>
      </c>
      <c r="S33" s="43" t="s">
        <v>136</v>
      </c>
    </row>
    <row r="34" spans="16:19" x14ac:dyDescent="0.25">
      <c r="P34" s="43" t="s">
        <v>138</v>
      </c>
      <c r="Q34" s="33">
        <v>86.848587999999992</v>
      </c>
      <c r="R34" s="22">
        <v>28.044856541666665</v>
      </c>
      <c r="S34" s="22">
        <v>13.591028691666668</v>
      </c>
    </row>
    <row r="35" spans="16:19" x14ac:dyDescent="0.25">
      <c r="P35" s="43" t="s">
        <v>139</v>
      </c>
      <c r="Q35" s="33">
        <v>89.158431999999991</v>
      </c>
      <c r="R35" s="22">
        <v>28.790743666666664</v>
      </c>
      <c r="S35" s="22">
        <v>13.44</v>
      </c>
    </row>
    <row r="36" spans="16:19" x14ac:dyDescent="0.25">
      <c r="P36" s="43" t="s">
        <v>137</v>
      </c>
      <c r="Q36" s="33">
        <v>306.83612199999993</v>
      </c>
      <c r="R36" s="22">
        <v>99.082497729166647</v>
      </c>
    </row>
    <row r="39" spans="16:19" x14ac:dyDescent="0.25">
      <c r="P39" s="22" t="s">
        <v>26</v>
      </c>
      <c r="Q39" s="43" t="s">
        <v>134</v>
      </c>
      <c r="R39" s="43" t="s">
        <v>135</v>
      </c>
      <c r="S39" s="43" t="s">
        <v>136</v>
      </c>
    </row>
    <row r="40" spans="16:19" x14ac:dyDescent="0.25">
      <c r="P40" s="43" t="s">
        <v>138</v>
      </c>
      <c r="Q40" s="33">
        <v>222.44312600000001</v>
      </c>
      <c r="R40" s="22">
        <v>71.830592770833334</v>
      </c>
      <c r="S40" s="22">
        <v>5.6338814458333326</v>
      </c>
    </row>
    <row r="41" spans="16:19" x14ac:dyDescent="0.25">
      <c r="P41" s="43" t="s">
        <v>139</v>
      </c>
      <c r="Q41" s="33">
        <v>207.62999600000001</v>
      </c>
      <c r="R41" s="22">
        <v>67.047186208333329</v>
      </c>
      <c r="S41" s="22">
        <v>6.5905627583333342</v>
      </c>
    </row>
    <row r="42" spans="16:19" x14ac:dyDescent="0.25">
      <c r="P42" s="43" t="s">
        <v>137</v>
      </c>
      <c r="Q42" s="33">
        <v>292.80967800000002</v>
      </c>
      <c r="R42" s="22">
        <v>94.553125187500001</v>
      </c>
    </row>
  </sheetData>
  <mergeCells count="2">
    <mergeCell ref="A1:G1"/>
    <mergeCell ref="K1:S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77BBA-6CE5-44A1-925A-192D4F5E97C7}">
  <dimension ref="A1:L32"/>
  <sheetViews>
    <sheetView workbookViewId="0">
      <selection activeCell="L11" sqref="L11"/>
    </sheetView>
  </sheetViews>
  <sheetFormatPr defaultRowHeight="15" x14ac:dyDescent="0.25"/>
  <cols>
    <col min="1" max="1" width="12.28515625" customWidth="1"/>
    <col min="2" max="2" width="11.28515625" bestFit="1" customWidth="1"/>
    <col min="3" max="3" width="12.7109375" customWidth="1"/>
    <col min="4" max="4" width="14" customWidth="1"/>
    <col min="5" max="5" width="17.85546875" customWidth="1"/>
    <col min="6" max="6" width="17.7109375" customWidth="1"/>
    <col min="7" max="7" width="15.85546875" bestFit="1" customWidth="1"/>
    <col min="8" max="8" width="17.42578125" bestFit="1" customWidth="1"/>
    <col min="9" max="9" width="10.7109375" customWidth="1"/>
    <col min="12" max="12" width="16.28515625" bestFit="1" customWidth="1"/>
    <col min="13" max="13" width="10.85546875" customWidth="1"/>
  </cols>
  <sheetData>
    <row r="1" spans="1:12" x14ac:dyDescent="0.25">
      <c r="A1" s="58" t="s">
        <v>210</v>
      </c>
      <c r="B1" s="58"/>
      <c r="C1" s="58"/>
      <c r="D1" s="58"/>
      <c r="E1" s="58"/>
      <c r="F1" s="58"/>
      <c r="H1" s="59" t="s">
        <v>161</v>
      </c>
      <c r="I1" s="59"/>
      <c r="J1" s="59"/>
      <c r="K1" s="59"/>
    </row>
    <row r="2" spans="1:12" x14ac:dyDescent="0.25">
      <c r="A2" s="42" t="s">
        <v>33</v>
      </c>
      <c r="B2" s="42" t="s">
        <v>34</v>
      </c>
      <c r="C2" s="42" t="s">
        <v>35</v>
      </c>
      <c r="D2" s="42" t="s">
        <v>30</v>
      </c>
      <c r="E2" s="42" t="s">
        <v>31</v>
      </c>
      <c r="F2" s="42" t="s">
        <v>32</v>
      </c>
      <c r="H2" s="44" t="s">
        <v>5</v>
      </c>
      <c r="I2" s="44" t="s">
        <v>134</v>
      </c>
      <c r="J2" s="21" t="s">
        <v>135</v>
      </c>
      <c r="K2" s="44" t="s">
        <v>159</v>
      </c>
      <c r="L2" s="44" t="s">
        <v>184</v>
      </c>
    </row>
    <row r="3" spans="1:12" x14ac:dyDescent="0.25">
      <c r="A3" s="23">
        <v>2.967724</v>
      </c>
      <c r="B3" s="23">
        <v>3.1754076000000002</v>
      </c>
      <c r="C3" s="23">
        <v>3.1434563</v>
      </c>
      <c r="D3" s="23">
        <v>5.92</v>
      </c>
      <c r="E3" s="23">
        <v>5.9138590000000004</v>
      </c>
      <c r="F3" s="23">
        <v>5.1993210000000003</v>
      </c>
      <c r="H3" s="44" t="s">
        <v>155</v>
      </c>
      <c r="I3" s="45">
        <v>281.90640300000001</v>
      </c>
      <c r="J3" s="21">
        <v>91.03227596875</v>
      </c>
      <c r="K3" s="21">
        <v>2.9677240312500004</v>
      </c>
    </row>
    <row r="4" spans="1:12" x14ac:dyDescent="0.25">
      <c r="A4" s="23">
        <v>3.1807327999999999</v>
      </c>
      <c r="B4" s="23">
        <v>2.6322353000000001</v>
      </c>
      <c r="C4" s="23">
        <v>2.7600405000000001</v>
      </c>
      <c r="D4" s="23">
        <v>6.06</v>
      </c>
      <c r="E4" s="23">
        <v>5.8490000000000002</v>
      </c>
      <c r="F4" s="23">
        <v>4.8728600000000002</v>
      </c>
      <c r="H4" s="44" t="s">
        <v>155</v>
      </c>
      <c r="I4" s="45">
        <v>281.24676299999999</v>
      </c>
      <c r="J4" s="21">
        <v>90.819267218749999</v>
      </c>
      <c r="K4" s="21">
        <v>3.1807327812500006</v>
      </c>
    </row>
    <row r="5" spans="1:12" x14ac:dyDescent="0.25">
      <c r="A5" s="21"/>
      <c r="B5" s="21"/>
      <c r="C5" s="21"/>
      <c r="D5" s="23"/>
      <c r="E5" s="23">
        <v>5.425249</v>
      </c>
      <c r="F5" s="23"/>
      <c r="H5" s="44" t="s">
        <v>156</v>
      </c>
      <c r="I5" s="45">
        <v>281.26325399999996</v>
      </c>
      <c r="J5" s="21">
        <v>90.824592437499987</v>
      </c>
      <c r="K5" s="21">
        <v>3.1754075625000127</v>
      </c>
    </row>
    <row r="6" spans="1:12" x14ac:dyDescent="0.25">
      <c r="A6" s="21"/>
      <c r="B6" s="21"/>
      <c r="C6" s="21"/>
      <c r="D6" s="21"/>
      <c r="E6" s="21"/>
      <c r="F6" s="21"/>
      <c r="H6" s="44" t="s">
        <v>156</v>
      </c>
      <c r="I6" s="45">
        <v>282.945336</v>
      </c>
      <c r="J6" s="21">
        <v>91.367764749999992</v>
      </c>
      <c r="K6" s="21">
        <v>2.6322352500000079</v>
      </c>
    </row>
    <row r="7" spans="1:12" x14ac:dyDescent="0.25">
      <c r="A7" s="21"/>
      <c r="B7" s="21"/>
      <c r="C7" s="21"/>
      <c r="D7" s="21"/>
      <c r="E7" s="21"/>
      <c r="F7" s="21"/>
      <c r="H7" s="44" t="s">
        <v>157</v>
      </c>
      <c r="I7" s="45">
        <v>281.36219999999997</v>
      </c>
      <c r="J7" s="21">
        <v>90.856543749999986</v>
      </c>
      <c r="K7" s="21">
        <v>3.1434562500000136</v>
      </c>
    </row>
    <row r="8" spans="1:12" x14ac:dyDescent="0.25">
      <c r="A8" s="58" t="s">
        <v>160</v>
      </c>
      <c r="B8" s="58"/>
      <c r="C8" s="58"/>
      <c r="D8" s="58"/>
      <c r="E8" s="58"/>
      <c r="F8" s="58"/>
      <c r="H8" s="44" t="s">
        <v>157</v>
      </c>
      <c r="I8" s="45">
        <v>282.54955199999995</v>
      </c>
      <c r="J8" s="21">
        <v>91.239959499999983</v>
      </c>
      <c r="K8" s="21">
        <v>2.7600405000000166</v>
      </c>
    </row>
    <row r="9" spans="1:12" x14ac:dyDescent="0.25">
      <c r="A9" s="42" t="s">
        <v>33</v>
      </c>
      <c r="B9" s="42" t="s">
        <v>34</v>
      </c>
      <c r="C9" s="42" t="s">
        <v>35</v>
      </c>
      <c r="D9" s="42" t="s">
        <v>30</v>
      </c>
      <c r="E9" s="42" t="s">
        <v>31</v>
      </c>
      <c r="F9" s="42" t="s">
        <v>32</v>
      </c>
      <c r="H9" s="44" t="s">
        <v>158</v>
      </c>
      <c r="I9" s="45">
        <v>291.09188999999998</v>
      </c>
      <c r="J9" s="21">
        <v>93.998422812499982</v>
      </c>
      <c r="K9" s="21"/>
    </row>
    <row r="10" spans="1:12" x14ac:dyDescent="0.25">
      <c r="A10" s="23">
        <v>3.6120755</v>
      </c>
      <c r="B10" s="23">
        <v>2.8345935600000001</v>
      </c>
      <c r="C10" s="23">
        <v>2.99967534</v>
      </c>
      <c r="D10" s="23">
        <v>2.9410979400000001</v>
      </c>
      <c r="E10" s="23">
        <v>2.82926834</v>
      </c>
      <c r="F10" s="23">
        <v>3.1</v>
      </c>
      <c r="H10" s="21" t="s">
        <v>60</v>
      </c>
      <c r="I10" s="49">
        <v>217.95965200000001</v>
      </c>
      <c r="J10" s="49">
        <v>70.382804291666659</v>
      </c>
      <c r="K10" s="49">
        <v>5.9234391416666687</v>
      </c>
      <c r="L10" t="s">
        <v>183</v>
      </c>
    </row>
    <row r="11" spans="1:12" x14ac:dyDescent="0.25">
      <c r="A11" s="23">
        <v>2.5044300000000002</v>
      </c>
      <c r="B11" s="23">
        <v>2.9943501299999999</v>
      </c>
      <c r="C11" s="23">
        <v>2.4618282499999999</v>
      </c>
      <c r="D11" s="23">
        <v>2.5</v>
      </c>
      <c r="E11" s="23">
        <v>2.8931709699999999</v>
      </c>
      <c r="F11" s="23">
        <v>2.30207169</v>
      </c>
      <c r="H11" t="s">
        <v>60</v>
      </c>
      <c r="I11" s="49">
        <v>215.81898000000001</v>
      </c>
      <c r="J11" s="49">
        <v>69.691545625000003</v>
      </c>
      <c r="K11" s="49">
        <v>6.0616908749999991</v>
      </c>
    </row>
    <row r="12" spans="1:12" x14ac:dyDescent="0.25">
      <c r="A12" s="1"/>
      <c r="B12" s="1"/>
      <c r="C12" s="1"/>
      <c r="H12" s="21" t="s">
        <v>31</v>
      </c>
      <c r="I12" s="33">
        <v>218.10798400000002</v>
      </c>
      <c r="J12" s="21">
        <v>70.430703166666675</v>
      </c>
      <c r="K12" s="21">
        <v>5.9138593666666646</v>
      </c>
    </row>
    <row r="13" spans="1:12" x14ac:dyDescent="0.25">
      <c r="H13" s="21" t="s">
        <v>31</v>
      </c>
      <c r="I13" s="33">
        <v>219.11226400000001</v>
      </c>
      <c r="J13" s="21">
        <v>70.755001916666671</v>
      </c>
      <c r="K13" s="21">
        <v>5.8489996166666653</v>
      </c>
    </row>
    <row r="14" spans="1:12" x14ac:dyDescent="0.25">
      <c r="H14" s="21" t="s">
        <v>31</v>
      </c>
      <c r="I14" s="33">
        <v>225.67356000000001</v>
      </c>
      <c r="J14" s="21">
        <v>72.873753749999992</v>
      </c>
      <c r="K14" s="21">
        <v>5.4252492500000011</v>
      </c>
    </row>
    <row r="15" spans="1:12" x14ac:dyDescent="0.25">
      <c r="H15" s="21" t="s">
        <v>32</v>
      </c>
      <c r="I15" s="21">
        <v>229.17180200000001</v>
      </c>
      <c r="J15" s="21">
        <v>74.00339439583334</v>
      </c>
      <c r="K15" s="21">
        <v>5.1993211208333321</v>
      </c>
    </row>
    <row r="16" spans="1:12" x14ac:dyDescent="0.25">
      <c r="H16" s="21" t="s">
        <v>32</v>
      </c>
      <c r="I16" s="21">
        <v>234.22667799999999</v>
      </c>
      <c r="J16" s="21">
        <v>75.635698104166664</v>
      </c>
      <c r="K16" s="21">
        <v>4.8728603791666671</v>
      </c>
    </row>
    <row r="17" spans="1:12" x14ac:dyDescent="0.25">
      <c r="G17" s="3"/>
      <c r="H17" s="21" t="s">
        <v>137</v>
      </c>
      <c r="I17" s="21">
        <v>305.56403399999994</v>
      </c>
      <c r="J17" s="21">
        <v>98.671719312499974</v>
      </c>
      <c r="K17" s="21"/>
    </row>
    <row r="18" spans="1:12" x14ac:dyDescent="0.25">
      <c r="G18" s="1"/>
    </row>
    <row r="19" spans="1:12" x14ac:dyDescent="0.25">
      <c r="A19" s="1"/>
      <c r="B19" s="1"/>
      <c r="C19" s="1"/>
      <c r="G19" s="1"/>
      <c r="H19" s="21" t="s">
        <v>6</v>
      </c>
      <c r="L19" t="s">
        <v>184</v>
      </c>
    </row>
    <row r="20" spans="1:12" x14ac:dyDescent="0.25">
      <c r="A20" s="1"/>
      <c r="B20" s="1"/>
      <c r="C20" s="1"/>
      <c r="D20" s="1"/>
      <c r="E20" s="1"/>
      <c r="F20" s="1"/>
      <c r="G20" s="1"/>
      <c r="H20" s="44" t="s">
        <v>155</v>
      </c>
      <c r="I20" s="45">
        <v>279.91099199999996</v>
      </c>
      <c r="J20" s="45">
        <f t="shared" ref="J20:J31" si="0">I20/96*31</f>
        <v>90.387924499999983</v>
      </c>
      <c r="K20" s="45">
        <f>(94-J20)*0.01/0.01</f>
        <v>3.6120755000000169</v>
      </c>
    </row>
    <row r="21" spans="1:12" x14ac:dyDescent="0.25">
      <c r="A21" s="1"/>
      <c r="B21" s="1"/>
      <c r="C21" s="1"/>
      <c r="D21" s="1"/>
      <c r="E21" s="1"/>
      <c r="F21" s="1"/>
      <c r="G21" s="1"/>
      <c r="H21" s="44" t="s">
        <v>155</v>
      </c>
      <c r="I21" s="45">
        <v>283.34111999999999</v>
      </c>
      <c r="J21" s="45">
        <f t="shared" si="0"/>
        <v>91.495570000000001</v>
      </c>
      <c r="K21" s="45">
        <f t="shared" ref="K21:K23" si="1">(94-J21)*0.01/0.01</f>
        <v>2.5044299999999993</v>
      </c>
    </row>
    <row r="22" spans="1:12" x14ac:dyDescent="0.25">
      <c r="A22" s="1"/>
      <c r="B22" s="1"/>
      <c r="C22" s="1"/>
      <c r="D22" s="1"/>
      <c r="E22" s="1"/>
      <c r="F22" s="1"/>
      <c r="G22" s="1"/>
      <c r="H22" s="44" t="s">
        <v>156</v>
      </c>
      <c r="I22" s="45">
        <v>282.31867799999998</v>
      </c>
      <c r="J22" s="45">
        <f t="shared" si="0"/>
        <v>91.165406437499996</v>
      </c>
      <c r="K22" s="45">
        <f t="shared" si="1"/>
        <v>2.8345935625000038</v>
      </c>
    </row>
    <row r="23" spans="1:12" x14ac:dyDescent="0.25">
      <c r="A23" s="1"/>
      <c r="B23" s="1"/>
      <c r="C23" s="1"/>
      <c r="D23" s="1"/>
      <c r="E23" s="1"/>
      <c r="F23" s="1"/>
      <c r="G23" s="1"/>
      <c r="H23" s="44" t="s">
        <v>156</v>
      </c>
      <c r="I23" s="45">
        <v>281.82394799999997</v>
      </c>
      <c r="J23" s="45">
        <f t="shared" si="0"/>
        <v>91.005649874999989</v>
      </c>
      <c r="K23" s="45">
        <f t="shared" si="1"/>
        <v>2.9943501250000111</v>
      </c>
    </row>
    <row r="24" spans="1:12" x14ac:dyDescent="0.25">
      <c r="D24" s="1"/>
      <c r="E24" s="1"/>
      <c r="F24" s="1"/>
      <c r="G24" s="1"/>
      <c r="H24" s="44" t="s">
        <v>157</v>
      </c>
      <c r="I24" s="45">
        <v>281.807457</v>
      </c>
      <c r="J24" s="45">
        <f t="shared" si="0"/>
        <v>91.000324656250001</v>
      </c>
      <c r="K24" s="45">
        <f>(94-J24)*0.01/0.01</f>
        <v>2.999675343749999</v>
      </c>
    </row>
    <row r="25" spans="1:12" x14ac:dyDescent="0.25">
      <c r="H25" s="44" t="s">
        <v>157</v>
      </c>
      <c r="I25" s="45">
        <v>283.47304800000001</v>
      </c>
      <c r="J25" s="45">
        <f t="shared" si="0"/>
        <v>91.538171750000004</v>
      </c>
      <c r="K25" s="45">
        <f t="shared" ref="K25:K31" si="2">(94-J25)*0.01/0.01</f>
        <v>2.4618282499999964</v>
      </c>
    </row>
    <row r="26" spans="1:12" x14ac:dyDescent="0.25">
      <c r="H26" s="21" t="s">
        <v>60</v>
      </c>
      <c r="I26" s="45">
        <v>281.98885799999999</v>
      </c>
      <c r="J26" s="45">
        <f t="shared" si="0"/>
        <v>91.058902062499996</v>
      </c>
      <c r="K26" s="45">
        <f t="shared" si="2"/>
        <v>2.9410979375000039</v>
      </c>
    </row>
    <row r="27" spans="1:12" x14ac:dyDescent="0.25">
      <c r="H27" s="21" t="s">
        <v>60</v>
      </c>
      <c r="I27" s="45">
        <v>283.33999999999997</v>
      </c>
      <c r="J27" s="45">
        <f t="shared" si="0"/>
        <v>91.495208333333323</v>
      </c>
      <c r="K27" s="45">
        <f t="shared" si="2"/>
        <v>2.5047916666666765</v>
      </c>
    </row>
    <row r="28" spans="1:12" x14ac:dyDescent="0.25">
      <c r="H28" s="21" t="s">
        <v>31</v>
      </c>
      <c r="I28" s="45">
        <v>282.33516900000001</v>
      </c>
      <c r="J28" s="45">
        <f t="shared" si="0"/>
        <v>91.170731656249998</v>
      </c>
      <c r="K28" s="45">
        <f t="shared" si="2"/>
        <v>2.8292683437500017</v>
      </c>
    </row>
    <row r="29" spans="1:12" x14ac:dyDescent="0.25">
      <c r="H29" s="21" t="s">
        <v>31</v>
      </c>
      <c r="I29" s="45">
        <v>282.13727699999998</v>
      </c>
      <c r="J29" s="45">
        <f t="shared" si="0"/>
        <v>91.106829031249987</v>
      </c>
      <c r="K29" s="45">
        <f t="shared" si="2"/>
        <v>2.8931709687500131</v>
      </c>
    </row>
    <row r="30" spans="1:12" x14ac:dyDescent="0.25">
      <c r="H30" s="21" t="s">
        <v>32</v>
      </c>
      <c r="I30" s="45">
        <v>281.5</v>
      </c>
      <c r="J30" s="45">
        <f t="shared" si="0"/>
        <v>90.901041666666657</v>
      </c>
      <c r="K30" s="45">
        <f t="shared" si="2"/>
        <v>3.0989583333333428</v>
      </c>
    </row>
    <row r="31" spans="1:12" x14ac:dyDescent="0.25">
      <c r="H31" s="21" t="s">
        <v>32</v>
      </c>
      <c r="I31" s="45">
        <v>283.96777800000001</v>
      </c>
      <c r="J31" s="45">
        <f t="shared" si="0"/>
        <v>91.697928312500011</v>
      </c>
      <c r="K31" s="45">
        <f t="shared" si="2"/>
        <v>2.3020716874999891</v>
      </c>
    </row>
    <row r="32" spans="1:12" x14ac:dyDescent="0.25">
      <c r="H32" s="37" t="s">
        <v>158</v>
      </c>
      <c r="I32" s="41">
        <v>292.72449899999998</v>
      </c>
      <c r="J32" s="41">
        <v>94.525619468749994</v>
      </c>
    </row>
  </sheetData>
  <mergeCells count="3">
    <mergeCell ref="A1:F1"/>
    <mergeCell ref="A8:F8"/>
    <mergeCell ref="H1:K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61973-C49B-4B30-AA1C-9DB25DA1E8CF}">
  <dimension ref="A1:V55"/>
  <sheetViews>
    <sheetView workbookViewId="0">
      <selection activeCell="W25" sqref="W25"/>
    </sheetView>
  </sheetViews>
  <sheetFormatPr defaultRowHeight="15" x14ac:dyDescent="0.25"/>
  <cols>
    <col min="1" max="1" width="11.140625" bestFit="1" customWidth="1"/>
    <col min="9" max="9" width="11.5703125" bestFit="1" customWidth="1"/>
    <col min="11" max="11" width="13.42578125" bestFit="1" customWidth="1"/>
    <col min="12" max="12" width="12.85546875" bestFit="1" customWidth="1"/>
    <col min="14" max="14" width="15.5703125" bestFit="1" customWidth="1"/>
    <col min="17" max="17" width="11.5703125" bestFit="1" customWidth="1"/>
    <col min="18" max="18" width="11" bestFit="1" customWidth="1"/>
    <col min="19" max="19" width="13.42578125" bestFit="1" customWidth="1"/>
    <col min="20" max="20" width="12.85546875" bestFit="1" customWidth="1"/>
  </cols>
  <sheetData>
    <row r="1" spans="1:22" x14ac:dyDescent="0.25">
      <c r="A1" s="59" t="s">
        <v>166</v>
      </c>
      <c r="B1" s="59"/>
      <c r="C1" s="59"/>
      <c r="D1" s="59"/>
      <c r="I1" s="59" t="s">
        <v>172</v>
      </c>
      <c r="J1" s="59"/>
      <c r="K1" s="59"/>
      <c r="L1" s="59"/>
      <c r="M1" s="59"/>
      <c r="N1" s="59"/>
      <c r="Q1" s="59" t="s">
        <v>173</v>
      </c>
      <c r="R1" s="59"/>
      <c r="S1" s="59"/>
      <c r="T1" s="59"/>
      <c r="U1" s="59"/>
      <c r="V1" s="59"/>
    </row>
    <row r="2" spans="1:22" ht="15.75" x14ac:dyDescent="0.3">
      <c r="A2" s="3" t="s">
        <v>36</v>
      </c>
      <c r="B2" s="3" t="s">
        <v>37</v>
      </c>
      <c r="C2" s="3" t="s">
        <v>36</v>
      </c>
      <c r="D2" s="3" t="s">
        <v>38</v>
      </c>
      <c r="I2" t="s">
        <v>171</v>
      </c>
      <c r="J2" t="s">
        <v>167</v>
      </c>
      <c r="K2" t="s">
        <v>168</v>
      </c>
      <c r="L2" t="s">
        <v>169</v>
      </c>
      <c r="N2" t="s">
        <v>170</v>
      </c>
      <c r="Q2" t="s">
        <v>171</v>
      </c>
      <c r="R2" t="s">
        <v>148</v>
      </c>
      <c r="S2" t="s">
        <v>168</v>
      </c>
      <c r="T2" t="s">
        <v>169</v>
      </c>
      <c r="V2" t="s">
        <v>170</v>
      </c>
    </row>
    <row r="3" spans="1:22" x14ac:dyDescent="0.25">
      <c r="A3" s="1">
        <v>4.8</v>
      </c>
      <c r="B3">
        <v>1.1485154638888888</v>
      </c>
      <c r="C3" s="1">
        <v>6.3</v>
      </c>
      <c r="D3" s="1">
        <v>3.6194999999999998E-2</v>
      </c>
      <c r="I3">
        <v>2.5</v>
      </c>
      <c r="J3">
        <v>5.4736635416666664</v>
      </c>
      <c r="K3">
        <f>J3*I3*0.015/2</f>
        <v>0.10263119140624999</v>
      </c>
      <c r="L3">
        <v>0.1</v>
      </c>
      <c r="Q3">
        <v>0</v>
      </c>
      <c r="R3">
        <v>0</v>
      </c>
      <c r="T3">
        <f>0</f>
        <v>0</v>
      </c>
    </row>
    <row r="4" spans="1:22" x14ac:dyDescent="0.25">
      <c r="A4" s="1">
        <v>7</v>
      </c>
      <c r="B4">
        <v>2.0289135263888891</v>
      </c>
      <c r="C4" s="1">
        <v>9.6</v>
      </c>
      <c r="D4" s="1">
        <v>0.12317699999999999</v>
      </c>
      <c r="I4">
        <v>4.8</v>
      </c>
      <c r="J4">
        <v>6.7059987916666666</v>
      </c>
      <c r="K4">
        <f>(J4+J3)*(I4-I3)*0.015/2</f>
        <v>0.21009917524999999</v>
      </c>
      <c r="L4">
        <f>L3+K4</f>
        <v>0.31009917524999997</v>
      </c>
      <c r="N4">
        <f>L4/27*100</f>
        <v>1.1485154638888888</v>
      </c>
      <c r="Q4" s="41">
        <v>6.3</v>
      </c>
      <c r="R4">
        <v>4.8642399999999997</v>
      </c>
      <c r="S4">
        <f>(R4+R3)*(Q4-Q3)*0.015/2</f>
        <v>0.22983533999999997</v>
      </c>
      <c r="T4">
        <f>T3+S4</f>
        <v>0.22983533999999997</v>
      </c>
      <c r="V4">
        <f>T4/635*100</f>
        <v>3.619454173228346E-2</v>
      </c>
    </row>
    <row r="5" spans="1:22" x14ac:dyDescent="0.25">
      <c r="A5" s="1">
        <v>9.3000000000000007</v>
      </c>
      <c r="B5">
        <v>3.1996853148726858</v>
      </c>
      <c r="C5" s="1">
        <v>13</v>
      </c>
      <c r="D5" s="1">
        <v>0.32076399999999999</v>
      </c>
      <c r="I5">
        <v>7</v>
      </c>
      <c r="J5">
        <v>7.7005149583333337</v>
      </c>
      <c r="K5">
        <f t="shared" ref="K5:K33" si="0">(J5+J4)*(I5-I4)*0.015/2</f>
        <v>0.23770747687500002</v>
      </c>
      <c r="L5">
        <f t="shared" ref="L5:L33" si="1">L4+K5</f>
        <v>0.54780665212500002</v>
      </c>
      <c r="N5">
        <f t="shared" ref="N5:N33" si="2">L5/27*100</f>
        <v>2.0289135263888891</v>
      </c>
      <c r="Q5" s="41">
        <v>9.6</v>
      </c>
      <c r="R5">
        <v>17.452403999999998</v>
      </c>
      <c r="S5">
        <f t="shared" ref="S5:S20" si="3">(R5+R4)*(Q5-Q4)*0.015/2</f>
        <v>0.55233693899999992</v>
      </c>
      <c r="T5">
        <f t="shared" ref="T5:T20" si="4">T4+S5</f>
        <v>0.78217227899999986</v>
      </c>
      <c r="V5">
        <f t="shared" ref="V5:V20" si="5">T5/635*100</f>
        <v>0.12317673685039367</v>
      </c>
    </row>
    <row r="6" spans="1:22" x14ac:dyDescent="0.25">
      <c r="A6" s="1">
        <v>11.6</v>
      </c>
      <c r="B6">
        <v>4.614251691435185</v>
      </c>
      <c r="C6" s="1">
        <v>16.2</v>
      </c>
      <c r="D6" s="1">
        <v>0.59902299999999997</v>
      </c>
      <c r="I6">
        <v>9.3000000000000007</v>
      </c>
      <c r="J6">
        <v>10.6246086875</v>
      </c>
      <c r="K6">
        <f t="shared" si="0"/>
        <v>0.31610838289062509</v>
      </c>
      <c r="L6">
        <f t="shared" si="1"/>
        <v>0.86391503501562505</v>
      </c>
      <c r="N6">
        <f t="shared" si="2"/>
        <v>3.1996853148726858</v>
      </c>
      <c r="Q6" s="41">
        <v>13</v>
      </c>
      <c r="R6">
        <v>31.750764</v>
      </c>
      <c r="S6">
        <f t="shared" si="3"/>
        <v>1.254680784</v>
      </c>
      <c r="T6">
        <f>T5+S6</f>
        <v>2.0368530629999997</v>
      </c>
      <c r="V6">
        <f t="shared" si="5"/>
        <v>0.3207642618897637</v>
      </c>
    </row>
    <row r="7" spans="1:22" x14ac:dyDescent="0.25">
      <c r="A7" s="1">
        <v>14</v>
      </c>
      <c r="B7">
        <v>6.1760799567129618</v>
      </c>
      <c r="C7" s="1">
        <v>19.5</v>
      </c>
      <c r="D7" s="1">
        <v>0.98441100000000004</v>
      </c>
      <c r="I7">
        <v>11.6</v>
      </c>
      <c r="J7">
        <v>11.516430249999997</v>
      </c>
      <c r="K7">
        <f t="shared" si="0"/>
        <v>0.38193292167187481</v>
      </c>
      <c r="L7">
        <f t="shared" si="1"/>
        <v>1.2458479566874998</v>
      </c>
      <c r="N7">
        <f t="shared" si="2"/>
        <v>4.614251691435185</v>
      </c>
      <c r="Q7" s="41">
        <v>16.2</v>
      </c>
      <c r="R7">
        <v>41.871759999999995</v>
      </c>
      <c r="S7">
        <f t="shared" si="3"/>
        <v>1.7669405759999994</v>
      </c>
      <c r="T7">
        <f t="shared" si="4"/>
        <v>3.8037936389999993</v>
      </c>
      <c r="V7">
        <f t="shared" si="5"/>
        <v>0.59902262031496056</v>
      </c>
    </row>
    <row r="8" spans="1:22" x14ac:dyDescent="0.25">
      <c r="A8" s="1">
        <v>16</v>
      </c>
      <c r="B8">
        <v>7.5538737726851837</v>
      </c>
      <c r="C8" s="1">
        <v>22</v>
      </c>
      <c r="D8" s="1">
        <v>1.318111</v>
      </c>
      <c r="I8">
        <v>14</v>
      </c>
      <c r="J8">
        <v>11.910993729166664</v>
      </c>
      <c r="K8">
        <f t="shared" si="0"/>
        <v>0.42169363162499995</v>
      </c>
      <c r="L8">
        <f t="shared" si="1"/>
        <v>1.6675415883124998</v>
      </c>
      <c r="N8">
        <f t="shared" si="2"/>
        <v>6.1760799567129618</v>
      </c>
      <c r="Q8" s="41">
        <v>19.5</v>
      </c>
      <c r="R8">
        <v>57.005592800000002</v>
      </c>
      <c r="S8">
        <f>(R8+R7)*(Q8-Q7)*0.015/2</f>
        <v>2.4472144818000001</v>
      </c>
      <c r="T8">
        <f t="shared" si="4"/>
        <v>6.2510081207999999</v>
      </c>
      <c r="V8">
        <f t="shared" si="5"/>
        <v>0.98441072768503923</v>
      </c>
    </row>
    <row r="9" spans="1:22" x14ac:dyDescent="0.25">
      <c r="A9" s="1">
        <v>18.5</v>
      </c>
      <c r="B9">
        <v>9.3857170090856457</v>
      </c>
      <c r="C9" s="1">
        <v>25.2</v>
      </c>
      <c r="D9" s="1">
        <v>1.722126</v>
      </c>
      <c r="I9">
        <v>16</v>
      </c>
      <c r="J9">
        <v>12.889294958333332</v>
      </c>
      <c r="K9">
        <f t="shared" si="0"/>
        <v>0.37200433031249991</v>
      </c>
      <c r="L9">
        <f t="shared" si="1"/>
        <v>2.0395459186249996</v>
      </c>
      <c r="N9">
        <f t="shared" si="2"/>
        <v>7.5538737726851837</v>
      </c>
      <c r="Q9" s="41">
        <v>22</v>
      </c>
      <c r="R9">
        <v>56.007511199999996</v>
      </c>
      <c r="S9">
        <f t="shared" si="3"/>
        <v>2.1189956999999997</v>
      </c>
      <c r="T9">
        <f t="shared" si="4"/>
        <v>8.3700038207999992</v>
      </c>
      <c r="V9">
        <f t="shared" si="5"/>
        <v>1.3181108379212598</v>
      </c>
    </row>
    <row r="10" spans="1:22" x14ac:dyDescent="0.25">
      <c r="A10" s="1">
        <v>21.3</v>
      </c>
      <c r="B10">
        <v>11.53280934380787</v>
      </c>
      <c r="C10" s="1">
        <v>29</v>
      </c>
      <c r="D10" s="1">
        <v>2.1628859999999999</v>
      </c>
      <c r="I10">
        <v>18.5</v>
      </c>
      <c r="J10">
        <v>13.489247645833334</v>
      </c>
      <c r="K10">
        <f t="shared" si="0"/>
        <v>0.49459767382812508</v>
      </c>
      <c r="L10">
        <f t="shared" si="1"/>
        <v>2.5341435924531246</v>
      </c>
      <c r="N10">
        <f t="shared" si="2"/>
        <v>9.3857170090856457</v>
      </c>
      <c r="Q10" s="41">
        <v>25.2</v>
      </c>
      <c r="R10">
        <v>50.888137599999993</v>
      </c>
      <c r="S10">
        <f t="shared" si="3"/>
        <v>2.5654955711999992</v>
      </c>
      <c r="T10">
        <f t="shared" si="4"/>
        <v>10.935499391999999</v>
      </c>
      <c r="V10">
        <f t="shared" si="5"/>
        <v>1.7221258885039368</v>
      </c>
    </row>
    <row r="11" spans="1:22" x14ac:dyDescent="0.25">
      <c r="A11" s="1">
        <v>23.5</v>
      </c>
      <c r="B11">
        <v>13.331453311400463</v>
      </c>
      <c r="C11" s="1">
        <v>31.5</v>
      </c>
      <c r="D11" s="1">
        <v>2.4491019999999999</v>
      </c>
      <c r="I11">
        <v>21.3</v>
      </c>
      <c r="J11">
        <v>14.116225229166666</v>
      </c>
      <c r="K11">
        <f t="shared" si="0"/>
        <v>0.5797149303750001</v>
      </c>
      <c r="L11">
        <f t="shared" si="1"/>
        <v>3.1138585228281248</v>
      </c>
      <c r="N11">
        <f t="shared" si="2"/>
        <v>11.53280934380787</v>
      </c>
      <c r="Q11" s="41">
        <v>29</v>
      </c>
      <c r="R11">
        <v>47.3163512</v>
      </c>
      <c r="S11">
        <f t="shared" si="3"/>
        <v>2.7988279308000004</v>
      </c>
      <c r="T11">
        <f t="shared" si="4"/>
        <v>13.734327322799999</v>
      </c>
      <c r="V11">
        <f t="shared" si="5"/>
        <v>2.1628861925669289</v>
      </c>
    </row>
    <row r="12" spans="1:22" x14ac:dyDescent="0.25">
      <c r="A12" s="1">
        <v>25.7</v>
      </c>
      <c r="B12">
        <v>15.267834164756945</v>
      </c>
      <c r="C12" s="1">
        <v>35</v>
      </c>
      <c r="D12" s="1">
        <v>2.8234249999999999</v>
      </c>
      <c r="I12">
        <v>23.5</v>
      </c>
      <c r="J12">
        <v>15.316130604166664</v>
      </c>
      <c r="K12">
        <f t="shared" si="0"/>
        <v>0.48563387124999985</v>
      </c>
      <c r="L12">
        <f t="shared" si="1"/>
        <v>3.5994923940781245</v>
      </c>
      <c r="N12">
        <f t="shared" si="2"/>
        <v>13.331453311400463</v>
      </c>
      <c r="Q12" s="41">
        <v>31.5</v>
      </c>
      <c r="R12">
        <v>49.615303199999993</v>
      </c>
      <c r="S12">
        <f t="shared" si="3"/>
        <v>1.8174685199999996</v>
      </c>
      <c r="T12">
        <f t="shared" si="4"/>
        <v>15.551795842799999</v>
      </c>
      <c r="V12">
        <f t="shared" si="5"/>
        <v>2.449101707527559</v>
      </c>
    </row>
    <row r="13" spans="1:22" x14ac:dyDescent="0.25">
      <c r="A13" s="1">
        <v>27.7</v>
      </c>
      <c r="B13">
        <v>17.1134589552662</v>
      </c>
      <c r="C13" s="1">
        <v>38.200000000000003</v>
      </c>
      <c r="D13" s="1">
        <v>3.135888</v>
      </c>
      <c r="I13">
        <v>25.7</v>
      </c>
      <c r="J13">
        <v>16.370101541666664</v>
      </c>
      <c r="K13">
        <f t="shared" si="0"/>
        <v>0.52282283040624977</v>
      </c>
      <c r="L13">
        <f t="shared" si="1"/>
        <v>4.1223152244843746</v>
      </c>
      <c r="N13">
        <f t="shared" si="2"/>
        <v>15.267834164756945</v>
      </c>
      <c r="Q13" s="41">
        <v>35</v>
      </c>
      <c r="R13">
        <v>40.935357599999996</v>
      </c>
      <c r="S13">
        <f t="shared" si="3"/>
        <v>2.3769548459999998</v>
      </c>
      <c r="T13">
        <f t="shared" si="4"/>
        <v>17.928750688799997</v>
      </c>
      <c r="V13">
        <f t="shared" si="5"/>
        <v>2.8234253053228344</v>
      </c>
    </row>
    <row r="14" spans="1:22" x14ac:dyDescent="0.25">
      <c r="A14" s="1">
        <v>30.7</v>
      </c>
      <c r="B14">
        <v>19.892255684432865</v>
      </c>
      <c r="C14" s="1">
        <v>41</v>
      </c>
      <c r="D14" s="1">
        <v>3.4085890000000001</v>
      </c>
      <c r="I14">
        <v>27.7</v>
      </c>
      <c r="J14">
        <v>16.8511446875</v>
      </c>
      <c r="K14">
        <f t="shared" si="0"/>
        <v>0.49831869343749996</v>
      </c>
      <c r="L14">
        <f t="shared" si="1"/>
        <v>4.6206339179218743</v>
      </c>
      <c r="N14">
        <f t="shared" si="2"/>
        <v>17.1134589552662</v>
      </c>
      <c r="Q14" s="41">
        <v>38.200000000000003</v>
      </c>
      <c r="R14">
        <v>41.737187199999994</v>
      </c>
      <c r="S14">
        <f t="shared" si="3"/>
        <v>1.9841410752000017</v>
      </c>
      <c r="T14">
        <f t="shared" si="4"/>
        <v>19.912891763999998</v>
      </c>
      <c r="V14">
        <f t="shared" si="5"/>
        <v>3.1358884667716533</v>
      </c>
    </row>
    <row r="15" spans="1:22" x14ac:dyDescent="0.25">
      <c r="A15" s="1">
        <v>33</v>
      </c>
      <c r="B15">
        <v>22.025774373148145</v>
      </c>
      <c r="C15" s="1">
        <v>43.5</v>
      </c>
      <c r="D15" s="1">
        <v>3.6429490000000002</v>
      </c>
      <c r="I15">
        <v>30.7</v>
      </c>
      <c r="J15">
        <v>16.494416062500001</v>
      </c>
      <c r="K15">
        <f t="shared" si="0"/>
        <v>0.75027511687500004</v>
      </c>
      <c r="L15">
        <f t="shared" si="1"/>
        <v>5.370909034796874</v>
      </c>
      <c r="N15">
        <f t="shared" si="2"/>
        <v>19.892255684432865</v>
      </c>
      <c r="Q15" s="41">
        <v>41</v>
      </c>
      <c r="R15">
        <v>40.722283999999995</v>
      </c>
      <c r="S15">
        <f t="shared" si="3"/>
        <v>1.7316488951999982</v>
      </c>
      <c r="T15">
        <f t="shared" si="4"/>
        <v>21.644540659199997</v>
      </c>
      <c r="V15">
        <f t="shared" si="5"/>
        <v>3.4085890801889756</v>
      </c>
    </row>
    <row r="16" spans="1:22" x14ac:dyDescent="0.25">
      <c r="A16" s="1">
        <v>35.299999999999997</v>
      </c>
      <c r="B16">
        <v>24.223176912847215</v>
      </c>
      <c r="C16" s="1">
        <v>51.7</v>
      </c>
      <c r="D16" s="1">
        <v>4.3630459999999998</v>
      </c>
      <c r="I16">
        <v>33</v>
      </c>
      <c r="J16">
        <v>16.899789499999997</v>
      </c>
      <c r="K16">
        <f t="shared" si="0"/>
        <v>0.57605004595312514</v>
      </c>
      <c r="L16">
        <f t="shared" si="1"/>
        <v>5.9469590807499992</v>
      </c>
      <c r="N16">
        <f t="shared" si="2"/>
        <v>22.025774373148145</v>
      </c>
      <c r="Q16" s="41">
        <v>43.5</v>
      </c>
      <c r="R16">
        <v>38.647619999999996</v>
      </c>
      <c r="S16">
        <f t="shared" si="3"/>
        <v>1.4881856999999998</v>
      </c>
      <c r="T16">
        <f t="shared" si="4"/>
        <v>23.132726359199996</v>
      </c>
      <c r="V16">
        <f t="shared" si="5"/>
        <v>3.6429490329448813</v>
      </c>
    </row>
    <row r="17" spans="1:22" x14ac:dyDescent="0.25">
      <c r="A17" s="1">
        <v>37.4</v>
      </c>
      <c r="B17">
        <v>26.307062421874996</v>
      </c>
      <c r="C17" s="1">
        <v>62.3</v>
      </c>
      <c r="D17" s="1">
        <v>5.2781079999999996</v>
      </c>
      <c r="I17">
        <v>35.299999999999997</v>
      </c>
      <c r="J17">
        <v>17.494337208333334</v>
      </c>
      <c r="K17">
        <f t="shared" si="0"/>
        <v>0.59329868571874922</v>
      </c>
      <c r="L17">
        <f t="shared" si="1"/>
        <v>6.5402577664687485</v>
      </c>
      <c r="N17">
        <f t="shared" si="2"/>
        <v>24.223176912847215</v>
      </c>
      <c r="Q17" s="41">
        <v>51.7</v>
      </c>
      <c r="R17">
        <v>35.70384</v>
      </c>
      <c r="S17">
        <f t="shared" si="3"/>
        <v>4.5726147900000012</v>
      </c>
      <c r="T17">
        <f t="shared" si="4"/>
        <v>27.705341149199995</v>
      </c>
      <c r="V17">
        <f t="shared" si="5"/>
        <v>4.3630458502677163</v>
      </c>
    </row>
    <row r="18" spans="1:22" x14ac:dyDescent="0.25">
      <c r="A18" s="1">
        <v>39.700000000000003</v>
      </c>
      <c r="B18">
        <v>28.623599710706021</v>
      </c>
      <c r="C18" s="1">
        <v>70</v>
      </c>
      <c r="D18" s="1">
        <v>6</v>
      </c>
      <c r="I18">
        <v>37.4</v>
      </c>
      <c r="J18">
        <v>18.229414375000001</v>
      </c>
      <c r="K18">
        <f t="shared" si="0"/>
        <v>0.56264908743750042</v>
      </c>
      <c r="L18">
        <f t="shared" si="1"/>
        <v>7.1029068539062488</v>
      </c>
      <c r="N18">
        <f t="shared" si="2"/>
        <v>26.307062421874996</v>
      </c>
      <c r="Q18" s="41">
        <v>62.3</v>
      </c>
      <c r="R18">
        <v>37.385999999999996</v>
      </c>
      <c r="S18">
        <f t="shared" si="3"/>
        <v>5.8106422799999962</v>
      </c>
      <c r="T18">
        <f t="shared" si="4"/>
        <v>33.515983429199991</v>
      </c>
      <c r="V18">
        <f t="shared" si="5"/>
        <v>5.2781076266456681</v>
      </c>
    </row>
    <row r="19" spans="1:22" x14ac:dyDescent="0.25">
      <c r="A19" s="1">
        <v>41.5</v>
      </c>
      <c r="B19">
        <v>30.40519305758102</v>
      </c>
      <c r="C19" s="1">
        <v>84.3</v>
      </c>
      <c r="D19" s="1">
        <v>7.2210020000000004</v>
      </c>
      <c r="I19">
        <v>39.700000000000003</v>
      </c>
      <c r="J19">
        <v>18.029430145833331</v>
      </c>
      <c r="K19">
        <f t="shared" si="0"/>
        <v>0.62546506798437618</v>
      </c>
      <c r="L19">
        <f t="shared" si="1"/>
        <v>7.7283719218906253</v>
      </c>
      <c r="N19">
        <f t="shared" si="2"/>
        <v>28.623599710706021</v>
      </c>
      <c r="Q19" s="41">
        <v>84.3</v>
      </c>
      <c r="R19">
        <v>37.385999999999996</v>
      </c>
      <c r="S19">
        <f t="shared" si="3"/>
        <v>12.33738</v>
      </c>
      <c r="T19">
        <f t="shared" si="4"/>
        <v>45.853363429199987</v>
      </c>
      <c r="V19">
        <f t="shared" si="5"/>
        <v>7.2210021148346435</v>
      </c>
    </row>
    <row r="20" spans="1:22" x14ac:dyDescent="0.25">
      <c r="A20" s="1">
        <v>44.1</v>
      </c>
      <c r="B20">
        <v>32.902875906076389</v>
      </c>
      <c r="C20" s="1">
        <v>91.4</v>
      </c>
      <c r="D20" s="1">
        <v>7.8245170000000002</v>
      </c>
      <c r="I20">
        <v>41.5</v>
      </c>
      <c r="J20">
        <v>17.602436791666669</v>
      </c>
      <c r="K20">
        <f t="shared" si="0"/>
        <v>0.48103020365624927</v>
      </c>
      <c r="L20">
        <f t="shared" si="1"/>
        <v>8.209402125546875</v>
      </c>
      <c r="N20">
        <f t="shared" si="2"/>
        <v>30.40519305758102</v>
      </c>
      <c r="Q20" s="41">
        <v>91.4</v>
      </c>
      <c r="R20">
        <v>34.5824</v>
      </c>
      <c r="S20">
        <f t="shared" si="3"/>
        <v>3.8323173000000046</v>
      </c>
      <c r="T20" s="20">
        <f t="shared" si="4"/>
        <v>49.685680729199994</v>
      </c>
      <c r="U20" t="s">
        <v>165</v>
      </c>
      <c r="V20">
        <f t="shared" si="5"/>
        <v>7.8245166502677153</v>
      </c>
    </row>
    <row r="21" spans="1:22" x14ac:dyDescent="0.25">
      <c r="A21" s="1">
        <v>47</v>
      </c>
      <c r="B21">
        <v>35.449282324652778</v>
      </c>
      <c r="I21">
        <v>44.1</v>
      </c>
      <c r="J21">
        <v>16.9808641875</v>
      </c>
      <c r="K21">
        <f t="shared" si="0"/>
        <v>0.67437436909375026</v>
      </c>
      <c r="L21">
        <f t="shared" si="1"/>
        <v>8.8837764946406246</v>
      </c>
      <c r="N21">
        <f t="shared" si="2"/>
        <v>32.902875906076389</v>
      </c>
      <c r="Q21" t="s">
        <v>211</v>
      </c>
      <c r="R21" t="s">
        <v>148</v>
      </c>
      <c r="S21" t="s">
        <v>212</v>
      </c>
      <c r="T21" t="s">
        <v>169</v>
      </c>
    </row>
    <row r="22" spans="1:22" ht="15.75" thickBot="1" x14ac:dyDescent="0.3">
      <c r="A22" s="1">
        <v>50</v>
      </c>
      <c r="B22">
        <v>37.913689432291662</v>
      </c>
      <c r="I22">
        <v>47</v>
      </c>
      <c r="J22">
        <v>14.629698249999999</v>
      </c>
      <c r="K22">
        <f t="shared" si="0"/>
        <v>0.68752973301562459</v>
      </c>
      <c r="L22">
        <f t="shared" si="1"/>
        <v>9.5713062276562493</v>
      </c>
      <c r="N22">
        <f t="shared" si="2"/>
        <v>35.449282324652778</v>
      </c>
      <c r="Q22">
        <v>0</v>
      </c>
      <c r="R22">
        <v>0</v>
      </c>
      <c r="T22">
        <v>0</v>
      </c>
    </row>
    <row r="23" spans="1:22" ht="15.75" thickBot="1" x14ac:dyDescent="0.3">
      <c r="A23" s="1">
        <v>53</v>
      </c>
      <c r="B23">
        <v>39.971371857638886</v>
      </c>
      <c r="I23" s="36">
        <v>50</v>
      </c>
      <c r="J23">
        <v>14.943187041666663</v>
      </c>
      <c r="K23">
        <f t="shared" si="0"/>
        <v>0.66538991906249989</v>
      </c>
      <c r="L23">
        <f t="shared" si="1"/>
        <v>10.236696146718749</v>
      </c>
      <c r="N23">
        <f t="shared" si="2"/>
        <v>37.913689432291662</v>
      </c>
      <c r="Q23">
        <v>30</v>
      </c>
      <c r="R23">
        <v>0.78640679999999996</v>
      </c>
      <c r="S23">
        <v>19.173058469999997</v>
      </c>
      <c r="T23">
        <v>19.173058469999997</v>
      </c>
    </row>
    <row r="24" spans="1:22" ht="15.75" thickBot="1" x14ac:dyDescent="0.3">
      <c r="A24" s="1">
        <v>56</v>
      </c>
      <c r="B24">
        <v>41.468738109374996</v>
      </c>
      <c r="I24" s="36">
        <v>53</v>
      </c>
      <c r="J24">
        <v>9.7490020624999989</v>
      </c>
      <c r="K24">
        <f t="shared" si="0"/>
        <v>0.55557425484374989</v>
      </c>
      <c r="L24">
        <f t="shared" si="1"/>
        <v>10.792270401562499</v>
      </c>
      <c r="N24">
        <f t="shared" si="2"/>
        <v>39.971371857638886</v>
      </c>
      <c r="Q24" s="41">
        <v>70</v>
      </c>
      <c r="R24">
        <v>0.60136920000000005</v>
      </c>
      <c r="S24">
        <v>25.383667199999998</v>
      </c>
      <c r="T24">
        <v>44.556725669999992</v>
      </c>
    </row>
    <row r="25" spans="1:22" ht="15.75" thickBot="1" x14ac:dyDescent="0.3">
      <c r="A25" s="1">
        <v>59</v>
      </c>
      <c r="B25">
        <v>42.76612013194444</v>
      </c>
      <c r="I25" s="36">
        <v>56</v>
      </c>
      <c r="J25">
        <v>8.2193929583333336</v>
      </c>
      <c r="K25">
        <f t="shared" si="0"/>
        <v>0.40428888796875001</v>
      </c>
      <c r="L25">
        <f t="shared" si="1"/>
        <v>11.196559289531249</v>
      </c>
      <c r="N25">
        <f t="shared" si="2"/>
        <v>41.468738109374996</v>
      </c>
      <c r="Q25" s="41">
        <v>110</v>
      </c>
      <c r="R25">
        <v>0.61819080000000004</v>
      </c>
      <c r="S25">
        <v>25.434131999999998</v>
      </c>
      <c r="T25">
        <v>69.990857669999997</v>
      </c>
    </row>
    <row r="26" spans="1:22" ht="15.75" thickBot="1" x14ac:dyDescent="0.3">
      <c r="A26" s="1">
        <v>61.7</v>
      </c>
      <c r="B26">
        <v>43.816611028819437</v>
      </c>
      <c r="I26" s="36">
        <v>59</v>
      </c>
      <c r="J26">
        <v>7.3491913125000004</v>
      </c>
      <c r="K26">
        <f t="shared" si="0"/>
        <v>0.35029314609375001</v>
      </c>
      <c r="L26">
        <f t="shared" si="1"/>
        <v>11.546852435624999</v>
      </c>
      <c r="N26">
        <f t="shared" si="2"/>
        <v>42.76612013194444</v>
      </c>
      <c r="Q26" s="41">
        <v>160</v>
      </c>
      <c r="R26">
        <v>0.56492240000000005</v>
      </c>
      <c r="S26">
        <v>31.806332549999997</v>
      </c>
      <c r="T26">
        <v>101.79719021999999</v>
      </c>
    </row>
    <row r="27" spans="1:22" x14ac:dyDescent="0.25">
      <c r="A27" s="1">
        <v>64.7</v>
      </c>
      <c r="B27">
        <v>44.897793884722212</v>
      </c>
      <c r="I27" s="40">
        <v>61.7</v>
      </c>
      <c r="J27">
        <v>6.6573539791666683</v>
      </c>
      <c r="K27">
        <f t="shared" si="0"/>
        <v>0.28363254215625033</v>
      </c>
      <c r="L27">
        <f t="shared" si="1"/>
        <v>11.830484977781248</v>
      </c>
      <c r="N27">
        <f t="shared" si="2"/>
        <v>43.816611028819437</v>
      </c>
      <c r="Q27" s="41">
        <v>250</v>
      </c>
      <c r="R27">
        <v>0.5</v>
      </c>
      <c r="S27">
        <v>57.33117738</v>
      </c>
      <c r="T27">
        <v>159.12836759999999</v>
      </c>
    </row>
    <row r="28" spans="1:22" x14ac:dyDescent="0.25">
      <c r="A28" s="1">
        <v>69</v>
      </c>
      <c r="B28">
        <v>46.338383801504619</v>
      </c>
      <c r="I28" s="40">
        <v>64.7</v>
      </c>
      <c r="J28">
        <v>6.3168402916666659</v>
      </c>
      <c r="K28">
        <f t="shared" si="0"/>
        <v>0.29191937109374994</v>
      </c>
      <c r="L28">
        <f t="shared" si="1"/>
        <v>12.122404348874998</v>
      </c>
      <c r="N28">
        <f t="shared" si="2"/>
        <v>44.897793884722212</v>
      </c>
      <c r="Q28" s="41">
        <v>300</v>
      </c>
      <c r="R28">
        <v>0.5</v>
      </c>
      <c r="S28">
        <v>31.875</v>
      </c>
      <c r="T28">
        <v>191.00336759999999</v>
      </c>
    </row>
    <row r="29" spans="1:22" x14ac:dyDescent="0.25">
      <c r="A29" s="1">
        <v>72</v>
      </c>
      <c r="B29">
        <v>47.305161265046287</v>
      </c>
      <c r="I29" s="40">
        <v>69</v>
      </c>
      <c r="J29">
        <v>5.7439125000000004</v>
      </c>
      <c r="K29">
        <f t="shared" si="0"/>
        <v>0.3889592775312497</v>
      </c>
      <c r="L29">
        <f t="shared" si="1"/>
        <v>12.511363626406247</v>
      </c>
      <c r="N29">
        <f t="shared" si="2"/>
        <v>46.338383801504619</v>
      </c>
      <c r="Q29" s="41">
        <v>390</v>
      </c>
      <c r="R29">
        <v>0.53408279999999997</v>
      </c>
      <c r="S29">
        <v>57.35199411</v>
      </c>
      <c r="T29">
        <v>248.35536170999998</v>
      </c>
    </row>
    <row r="30" spans="1:22" x14ac:dyDescent="0.25">
      <c r="A30" s="1">
        <v>75</v>
      </c>
      <c r="B30">
        <v>48.245364247685174</v>
      </c>
      <c r="I30" s="40">
        <v>72</v>
      </c>
      <c r="J30">
        <v>5.8574170624999997</v>
      </c>
      <c r="K30">
        <f t="shared" si="0"/>
        <v>0.26102991515625001</v>
      </c>
      <c r="L30">
        <f t="shared" si="1"/>
        <v>12.772393541562497</v>
      </c>
      <c r="N30">
        <f t="shared" si="2"/>
        <v>47.305161265046287</v>
      </c>
      <c r="Q30" s="41">
        <v>440</v>
      </c>
      <c r="R30">
        <v>0.53688639999999999</v>
      </c>
      <c r="S30">
        <v>31.848386550000001</v>
      </c>
      <c r="T30">
        <v>280.20374826</v>
      </c>
    </row>
    <row r="31" spans="1:22" x14ac:dyDescent="0.25">
      <c r="A31" s="1">
        <v>78</v>
      </c>
      <c r="B31">
        <v>49.152236525462953</v>
      </c>
      <c r="I31" s="40">
        <v>75</v>
      </c>
      <c r="J31">
        <v>5.4250187291666663</v>
      </c>
      <c r="K31">
        <f t="shared" si="0"/>
        <v>0.25385480531249999</v>
      </c>
      <c r="L31">
        <f t="shared" si="1"/>
        <v>13.026248346874997</v>
      </c>
      <c r="N31">
        <f t="shared" si="2"/>
        <v>48.245364247685174</v>
      </c>
      <c r="Q31" s="41">
        <v>495</v>
      </c>
      <c r="R31">
        <v>0.60977999999999999</v>
      </c>
      <c r="S31">
        <v>35.002000109999997</v>
      </c>
      <c r="T31">
        <v>315.20574836999998</v>
      </c>
    </row>
    <row r="32" spans="1:22" x14ac:dyDescent="0.25">
      <c r="A32" s="1">
        <v>80.599999999999994</v>
      </c>
      <c r="B32">
        <v>49.929994947800907</v>
      </c>
      <c r="I32" s="40">
        <v>78</v>
      </c>
      <c r="J32">
        <v>5.4574486041666663</v>
      </c>
      <c r="K32">
        <f t="shared" si="0"/>
        <v>0.244855515</v>
      </c>
      <c r="L32">
        <f t="shared" si="1"/>
        <v>13.271103861874996</v>
      </c>
      <c r="N32">
        <f t="shared" si="2"/>
        <v>49.152236525462953</v>
      </c>
      <c r="Q32" s="41">
        <v>545</v>
      </c>
      <c r="R32">
        <v>0.65463760000000004</v>
      </c>
      <c r="S32">
        <v>31.775843399999999</v>
      </c>
      <c r="T32">
        <v>346.98159176999997</v>
      </c>
    </row>
    <row r="33" spans="1:21" x14ac:dyDescent="0.25">
      <c r="A33" s="1"/>
      <c r="I33" s="40">
        <v>80.599999999999994</v>
      </c>
      <c r="J33">
        <v>5.311514166666667</v>
      </c>
      <c r="K33">
        <f t="shared" si="0"/>
        <v>0.20999477403124953</v>
      </c>
      <c r="L33">
        <f t="shared" si="1"/>
        <v>13.481098635906246</v>
      </c>
      <c r="M33" t="s">
        <v>165</v>
      </c>
      <c r="N33">
        <f t="shared" si="2"/>
        <v>49.929994947800907</v>
      </c>
      <c r="Q33" s="41">
        <v>598</v>
      </c>
      <c r="R33">
        <v>0.57333319999999999</v>
      </c>
      <c r="S33">
        <v>33.696881606999995</v>
      </c>
      <c r="T33">
        <v>380.67847337699993</v>
      </c>
    </row>
    <row r="34" spans="1:21" x14ac:dyDescent="0.25">
      <c r="I34" t="s">
        <v>211</v>
      </c>
      <c r="J34" t="s">
        <v>167</v>
      </c>
      <c r="K34" t="s">
        <v>212</v>
      </c>
      <c r="L34" t="s">
        <v>169</v>
      </c>
      <c r="Q34" s="41">
        <v>627</v>
      </c>
      <c r="R34">
        <v>0.65744120000000006</v>
      </c>
      <c r="S34">
        <v>18.437306567999997</v>
      </c>
      <c r="T34">
        <v>399.11577994499993</v>
      </c>
    </row>
    <row r="35" spans="1:21" x14ac:dyDescent="0.25">
      <c r="I35" s="41">
        <v>10</v>
      </c>
      <c r="J35">
        <v>9.5709270833333318E-2</v>
      </c>
      <c r="K35">
        <v>0.4578218046875</v>
      </c>
      <c r="L35">
        <v>0.4578218046875</v>
      </c>
      <c r="Q35" s="41">
        <v>700</v>
      </c>
      <c r="R35">
        <v>0.64</v>
      </c>
      <c r="S35">
        <v>46.374650942999992</v>
      </c>
      <c r="T35">
        <v>445.49043088799993</v>
      </c>
    </row>
    <row r="36" spans="1:21" x14ac:dyDescent="0.25">
      <c r="I36" s="41">
        <v>30</v>
      </c>
      <c r="J36">
        <v>7.4089354166666663E-2</v>
      </c>
      <c r="K36">
        <v>0.90453020625000002</v>
      </c>
      <c r="L36">
        <v>1.3623520109375</v>
      </c>
      <c r="Q36" s="41">
        <v>800</v>
      </c>
      <c r="R36">
        <v>0.63</v>
      </c>
      <c r="S36">
        <v>63.547499999999985</v>
      </c>
      <c r="T36">
        <v>509.03793088799989</v>
      </c>
    </row>
    <row r="37" spans="1:21" x14ac:dyDescent="0.25">
      <c r="I37" s="41">
        <v>70</v>
      </c>
      <c r="J37">
        <v>6.8684375000000006E-2</v>
      </c>
      <c r="K37">
        <v>1.8171678812499998</v>
      </c>
      <c r="L37">
        <v>3.1795198921874999</v>
      </c>
      <c r="Q37" s="41">
        <v>850</v>
      </c>
      <c r="R37">
        <v>0.65183400000000002</v>
      </c>
      <c r="S37">
        <v>31.769312249999999</v>
      </c>
      <c r="T37">
        <v>540.80724313799988</v>
      </c>
    </row>
    <row r="38" spans="1:21" x14ac:dyDescent="0.25">
      <c r="I38" s="41">
        <v>110</v>
      </c>
      <c r="J38">
        <v>6.8684375000000006E-2</v>
      </c>
      <c r="K38">
        <v>1.8187893749999999</v>
      </c>
      <c r="L38">
        <v>4.9983092671874996</v>
      </c>
      <c r="Q38" s="41">
        <v>900</v>
      </c>
      <c r="R38">
        <v>0.8845327999999999</v>
      </c>
      <c r="S38">
        <v>31.673862450000001</v>
      </c>
      <c r="T38">
        <v>572.48110558799988</v>
      </c>
    </row>
    <row r="39" spans="1:21" x14ac:dyDescent="0.25">
      <c r="I39" s="41">
        <v>160</v>
      </c>
      <c r="J39">
        <v>7.0000000000000007E-2</v>
      </c>
      <c r="K39">
        <v>2.272993359375</v>
      </c>
      <c r="L39">
        <v>7.2713026265625</v>
      </c>
      <c r="Q39" s="41">
        <v>950</v>
      </c>
      <c r="R39">
        <v>0.76678160000000006</v>
      </c>
      <c r="S39">
        <v>31.630757099999997</v>
      </c>
      <c r="T39">
        <v>604.11186268799986</v>
      </c>
    </row>
    <row r="40" spans="1:21" x14ac:dyDescent="0.25">
      <c r="I40" s="41">
        <v>200</v>
      </c>
      <c r="J40">
        <v>0.10651922916666667</v>
      </c>
      <c r="K40">
        <v>1.8070442312500001</v>
      </c>
      <c r="L40">
        <v>9.0783468578124999</v>
      </c>
      <c r="Q40" s="41">
        <v>1000</v>
      </c>
      <c r="R40">
        <v>0.93499759999999998</v>
      </c>
      <c r="S40">
        <v>31.611832799999998</v>
      </c>
      <c r="T40" s="52">
        <v>635.72369548799986</v>
      </c>
      <c r="U40">
        <v>635</v>
      </c>
    </row>
    <row r="41" spans="1:21" x14ac:dyDescent="0.25">
      <c r="I41" s="41">
        <v>250</v>
      </c>
      <c r="J41">
        <v>0.10651922916666667</v>
      </c>
      <c r="K41">
        <v>2.2451105781250003</v>
      </c>
      <c r="L41">
        <v>11.323457435937501</v>
      </c>
    </row>
    <row r="42" spans="1:21" x14ac:dyDescent="0.25">
      <c r="I42" s="41">
        <v>300</v>
      </c>
      <c r="J42">
        <v>0.10111425000000002</v>
      </c>
      <c r="K42">
        <v>2.2471374453124997</v>
      </c>
      <c r="L42">
        <v>13.570594881250001</v>
      </c>
    </row>
    <row r="43" spans="1:21" x14ac:dyDescent="0.25">
      <c r="I43" s="41">
        <v>390</v>
      </c>
      <c r="J43">
        <v>0.21461881249999998</v>
      </c>
      <c r="K43">
        <v>3.9718801828124999</v>
      </c>
      <c r="L43">
        <v>17.542475064062501</v>
      </c>
    </row>
    <row r="44" spans="1:21" x14ac:dyDescent="0.25">
      <c r="I44" s="41">
        <v>440</v>
      </c>
      <c r="J44">
        <v>0.40919806250000001</v>
      </c>
      <c r="K44">
        <v>2.091068671875</v>
      </c>
      <c r="L44">
        <v>19.633543735937501</v>
      </c>
    </row>
    <row r="45" spans="1:21" x14ac:dyDescent="0.25">
      <c r="I45" s="41">
        <v>495</v>
      </c>
      <c r="J45">
        <v>0.72268685416666656</v>
      </c>
      <c r="K45">
        <v>2.0905974718750002</v>
      </c>
      <c r="L45">
        <v>21.724141207812501</v>
      </c>
    </row>
    <row r="46" spans="1:21" x14ac:dyDescent="0.25">
      <c r="I46" s="41">
        <v>545</v>
      </c>
      <c r="J46">
        <v>1.0686055208333334</v>
      </c>
      <c r="K46">
        <v>1.653265359375</v>
      </c>
      <c r="L46">
        <v>23.377406567187499</v>
      </c>
    </row>
    <row r="47" spans="1:21" x14ac:dyDescent="0.25">
      <c r="I47" s="41">
        <v>598</v>
      </c>
      <c r="J47">
        <v>1.6091034375</v>
      </c>
      <c r="K47">
        <v>1.4001106890625001</v>
      </c>
      <c r="L47">
        <v>24.77751725625</v>
      </c>
    </row>
    <row r="48" spans="1:21" x14ac:dyDescent="0.25">
      <c r="I48" s="41">
        <v>627</v>
      </c>
      <c r="J48">
        <v>1.8793523958333334</v>
      </c>
      <c r="K48">
        <v>0.58976085625000008</v>
      </c>
      <c r="L48">
        <v>25.367278112499999</v>
      </c>
    </row>
    <row r="49" spans="9:13" x14ac:dyDescent="0.25">
      <c r="I49" s="41">
        <v>700</v>
      </c>
      <c r="J49">
        <v>2.6522644166666667</v>
      </c>
      <c r="K49">
        <v>0.91343979515625007</v>
      </c>
      <c r="L49">
        <v>26.28071790765625</v>
      </c>
    </row>
    <row r="50" spans="9:13" x14ac:dyDescent="0.25">
      <c r="I50" s="41">
        <v>750</v>
      </c>
      <c r="J50">
        <v>2.7171241666666668</v>
      </c>
      <c r="K50">
        <v>0.31147928125000002</v>
      </c>
      <c r="L50">
        <v>26.592197188906251</v>
      </c>
    </row>
    <row r="51" spans="9:13" x14ac:dyDescent="0.25">
      <c r="I51" s="41">
        <v>800</v>
      </c>
      <c r="J51">
        <v>2.8360337083333329</v>
      </c>
      <c r="K51">
        <v>0.24256579687500016</v>
      </c>
      <c r="L51">
        <v>26.83476298578125</v>
      </c>
    </row>
    <row r="52" spans="9:13" x14ac:dyDescent="0.25">
      <c r="I52" s="41">
        <v>850</v>
      </c>
      <c r="J52">
        <v>3.0576378541666664</v>
      </c>
      <c r="K52">
        <v>0.11487316406250031</v>
      </c>
      <c r="L52">
        <v>26.949636149843752</v>
      </c>
    </row>
    <row r="53" spans="9:13" x14ac:dyDescent="0.25">
      <c r="I53" s="41">
        <v>900</v>
      </c>
      <c r="J53">
        <v>3.1873573541666658</v>
      </c>
      <c r="K53">
        <v>-1.6873203124999514E-2</v>
      </c>
      <c r="L53">
        <v>26.932762946718753</v>
      </c>
    </row>
    <row r="54" spans="9:13" x14ac:dyDescent="0.25">
      <c r="I54" s="41">
        <v>950</v>
      </c>
      <c r="J54">
        <v>3.2143822499999994</v>
      </c>
      <c r="K54">
        <v>-7.5652351562499387E-2</v>
      </c>
      <c r="L54">
        <v>26.857110595156254</v>
      </c>
    </row>
    <row r="55" spans="9:13" x14ac:dyDescent="0.25">
      <c r="I55" s="41">
        <v>1000</v>
      </c>
      <c r="J55">
        <v>3.1873573541666658</v>
      </c>
      <c r="K55">
        <v>-7.5652351562499387E-2</v>
      </c>
      <c r="L55" s="52">
        <v>26.781458243593754</v>
      </c>
      <c r="M55">
        <v>27</v>
      </c>
    </row>
  </sheetData>
  <mergeCells count="3">
    <mergeCell ref="A1:D1"/>
    <mergeCell ref="I1:N1"/>
    <mergeCell ref="Q1:V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B0FA-67F3-435F-A315-FC20CC11ACB7}">
  <dimension ref="A1:N30"/>
  <sheetViews>
    <sheetView workbookViewId="0">
      <selection activeCell="N6" sqref="N6"/>
    </sheetView>
  </sheetViews>
  <sheetFormatPr defaultRowHeight="15" x14ac:dyDescent="0.25"/>
  <cols>
    <col min="8" max="9" width="10.7109375" style="12" customWidth="1"/>
    <col min="10" max="12" width="10.7109375" customWidth="1"/>
    <col min="13" max="13" width="10.7109375" style="12" customWidth="1"/>
    <col min="14" max="14" width="10.7109375" customWidth="1"/>
  </cols>
  <sheetData>
    <row r="1" spans="1:14" x14ac:dyDescent="0.25">
      <c r="A1" t="s">
        <v>44</v>
      </c>
      <c r="H1" s="53" t="s">
        <v>133</v>
      </c>
      <c r="I1" s="53"/>
      <c r="J1" s="53"/>
      <c r="K1" s="53"/>
      <c r="L1" s="53"/>
      <c r="M1" s="53"/>
      <c r="N1" s="53"/>
    </row>
    <row r="2" spans="1:14" x14ac:dyDescent="0.25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H2" s="22" t="s">
        <v>39</v>
      </c>
      <c r="I2" s="21" t="s">
        <v>93</v>
      </c>
      <c r="J2" s="21" t="s">
        <v>94</v>
      </c>
      <c r="K2" s="21" t="s">
        <v>95</v>
      </c>
      <c r="L2" s="21"/>
      <c r="M2" s="22"/>
      <c r="N2" s="21"/>
    </row>
    <row r="3" spans="1:14" x14ac:dyDescent="0.25">
      <c r="A3" s="23">
        <v>4.3223474380000004</v>
      </c>
      <c r="B3" s="23">
        <v>4.2994374689999999</v>
      </c>
      <c r="C3" s="23">
        <v>5.2692930000000002</v>
      </c>
      <c r="D3" s="23">
        <v>3.7343250000000001</v>
      </c>
      <c r="E3" s="23">
        <v>0.412379</v>
      </c>
      <c r="H3" s="22" t="s">
        <v>89</v>
      </c>
      <c r="I3" s="21">
        <v>4.0288380000000004</v>
      </c>
      <c r="J3" s="21">
        <v>13.385334</v>
      </c>
      <c r="K3" s="21">
        <v>4.3223474374999995</v>
      </c>
      <c r="M3" s="12" t="s">
        <v>206</v>
      </c>
    </row>
    <row r="4" spans="1:14" x14ac:dyDescent="0.25">
      <c r="A4" s="23">
        <v>3.9099680000000001</v>
      </c>
      <c r="B4" s="23">
        <v>4.6965435940000004</v>
      </c>
      <c r="C4" s="23">
        <v>5.3151130000000002</v>
      </c>
      <c r="D4" s="23">
        <v>3.7801450000000001</v>
      </c>
      <c r="E4" s="23">
        <v>0.77893900000000005</v>
      </c>
      <c r="H4" s="22" t="s">
        <v>90</v>
      </c>
      <c r="I4" s="21">
        <v>4.8802019999999997</v>
      </c>
      <c r="J4" s="21">
        <v>12.108288000000002</v>
      </c>
      <c r="K4" s="21">
        <v>3.9099680000000006</v>
      </c>
      <c r="M4" s="12" t="s">
        <v>207</v>
      </c>
    </row>
    <row r="5" spans="1:14" x14ac:dyDescent="0.25">
      <c r="A5" s="23">
        <v>5.5518490939999996</v>
      </c>
      <c r="B5" s="23">
        <v>5.0020098439999998</v>
      </c>
      <c r="C5" s="23">
        <v>5.2998390000000004</v>
      </c>
      <c r="D5" s="23">
        <v>3.764872</v>
      </c>
      <c r="E5" s="23">
        <v>0.68729899999999999</v>
      </c>
      <c r="H5" s="22" t="s">
        <v>91</v>
      </c>
      <c r="I5" s="21">
        <v>1.4905119999999998</v>
      </c>
      <c r="J5" s="21">
        <v>17.192823000000001</v>
      </c>
      <c r="K5" s="21">
        <v>5.5518490937500005</v>
      </c>
    </row>
    <row r="6" spans="1:14" x14ac:dyDescent="0.25">
      <c r="H6" s="22" t="s">
        <v>92</v>
      </c>
      <c r="I6" s="21">
        <v>12.952394</v>
      </c>
      <c r="J6" s="21">
        <v>0</v>
      </c>
      <c r="K6" s="21"/>
    </row>
    <row r="7" spans="1:14" x14ac:dyDescent="0.25">
      <c r="H7" s="22"/>
      <c r="I7" s="22"/>
      <c r="J7" s="21"/>
      <c r="K7" s="21"/>
    </row>
    <row r="8" spans="1:14" x14ac:dyDescent="0.25">
      <c r="H8" s="21" t="s">
        <v>40</v>
      </c>
      <c r="I8" s="21" t="s">
        <v>93</v>
      </c>
      <c r="J8" s="21" t="s">
        <v>94</v>
      </c>
      <c r="K8" s="21" t="s">
        <v>95</v>
      </c>
    </row>
    <row r="9" spans="1:14" x14ac:dyDescent="0.25">
      <c r="H9" s="21" t="s">
        <v>101</v>
      </c>
      <c r="I9" s="21">
        <v>3.4297300000000002</v>
      </c>
      <c r="J9" s="21">
        <v>13.314387</v>
      </c>
      <c r="K9" s="21">
        <v>4.2994374687499999</v>
      </c>
    </row>
    <row r="10" spans="1:14" x14ac:dyDescent="0.25">
      <c r="H10" s="21" t="s">
        <v>102</v>
      </c>
      <c r="I10" s="21">
        <v>2.6098979999999998</v>
      </c>
      <c r="J10" s="21">
        <v>14.544135000000002</v>
      </c>
      <c r="K10" s="21">
        <v>4.6965435937500004</v>
      </c>
    </row>
    <row r="11" spans="1:14" x14ac:dyDescent="0.25">
      <c r="H11" s="21" t="s">
        <v>103</v>
      </c>
      <c r="I11" s="21">
        <v>1.979258</v>
      </c>
      <c r="J11" s="21">
        <v>15.490095000000002</v>
      </c>
      <c r="K11" s="21">
        <v>5.0020098437500007</v>
      </c>
    </row>
    <row r="12" spans="1:14" x14ac:dyDescent="0.25">
      <c r="H12" s="21" t="s">
        <v>104</v>
      </c>
      <c r="I12" s="21">
        <v>12.305988000000001</v>
      </c>
      <c r="J12" s="21">
        <v>0</v>
      </c>
      <c r="K12" s="21"/>
    </row>
    <row r="14" spans="1:14" x14ac:dyDescent="0.25">
      <c r="H14" s="21" t="s">
        <v>41</v>
      </c>
      <c r="I14" s="21" t="s">
        <v>93</v>
      </c>
      <c r="J14" s="21" t="s">
        <v>94</v>
      </c>
      <c r="K14" s="21" t="s">
        <v>95</v>
      </c>
    </row>
    <row r="15" spans="1:14" x14ac:dyDescent="0.25">
      <c r="H15" s="21" t="s">
        <v>110</v>
      </c>
      <c r="I15" s="21">
        <v>1.979258</v>
      </c>
      <c r="J15" s="21">
        <v>16.317810000000001</v>
      </c>
      <c r="K15" s="21">
        <v>5.2692928125000007</v>
      </c>
    </row>
    <row r="16" spans="1:14" x14ac:dyDescent="0.25">
      <c r="H16" s="21" t="s">
        <v>111</v>
      </c>
      <c r="I16" s="21">
        <v>1.8846620000000001</v>
      </c>
      <c r="J16" s="21">
        <v>16.459704000000002</v>
      </c>
      <c r="K16" s="21">
        <v>5.3151127500000008</v>
      </c>
    </row>
    <row r="17" spans="8:11" x14ac:dyDescent="0.25">
      <c r="H17" s="21" t="s">
        <v>112</v>
      </c>
      <c r="I17" s="21">
        <v>1.916194</v>
      </c>
      <c r="J17" s="21">
        <v>16.412406000000004</v>
      </c>
      <c r="K17" s="21">
        <v>5.299839437500002</v>
      </c>
    </row>
    <row r="18" spans="8:11" x14ac:dyDescent="0.25">
      <c r="H18" s="21" t="s">
        <v>113</v>
      </c>
      <c r="I18" s="21">
        <v>12.857798000000001</v>
      </c>
      <c r="J18" s="21">
        <v>0</v>
      </c>
      <c r="K18" s="21"/>
    </row>
    <row r="20" spans="8:11" x14ac:dyDescent="0.25">
      <c r="H20" s="21" t="s">
        <v>42</v>
      </c>
      <c r="I20" s="21" t="s">
        <v>93</v>
      </c>
      <c r="J20" s="21" t="s">
        <v>94</v>
      </c>
      <c r="K20" s="21" t="s">
        <v>95</v>
      </c>
    </row>
    <row r="21" spans="8:11" x14ac:dyDescent="0.25">
      <c r="H21" s="21" t="s">
        <v>119</v>
      </c>
      <c r="I21" s="21">
        <v>1.112128</v>
      </c>
      <c r="J21" s="21">
        <v>11.564361</v>
      </c>
      <c r="K21" s="21">
        <v>3.7343249062499999</v>
      </c>
    </row>
    <row r="22" spans="8:11" x14ac:dyDescent="0.25">
      <c r="H22" s="21" t="s">
        <v>120</v>
      </c>
      <c r="I22" s="21">
        <v>1.0175319999999999</v>
      </c>
      <c r="J22" s="21">
        <v>11.706255000000001</v>
      </c>
      <c r="K22" s="21">
        <v>3.78014484375</v>
      </c>
    </row>
    <row r="23" spans="8:11" x14ac:dyDescent="0.25">
      <c r="H23" s="21" t="s">
        <v>121</v>
      </c>
      <c r="I23" s="21">
        <v>1.049064</v>
      </c>
      <c r="J23" s="21">
        <v>11.658957000000001</v>
      </c>
      <c r="K23" s="21">
        <v>3.7648715312500003</v>
      </c>
    </row>
    <row r="24" spans="8:11" x14ac:dyDescent="0.25">
      <c r="H24" s="21" t="s">
        <v>122</v>
      </c>
      <c r="I24" s="21">
        <v>8.8217020000000002</v>
      </c>
      <c r="J24" s="21">
        <v>0</v>
      </c>
      <c r="K24" s="21"/>
    </row>
    <row r="26" spans="8:11" x14ac:dyDescent="0.25">
      <c r="H26" s="21" t="s">
        <v>43</v>
      </c>
      <c r="I26" s="21" t="s">
        <v>93</v>
      </c>
      <c r="J26" s="21" t="s">
        <v>94</v>
      </c>
      <c r="K26" s="21" t="s">
        <v>95</v>
      </c>
    </row>
    <row r="27" spans="8:11" x14ac:dyDescent="0.25">
      <c r="H27" s="21" t="s">
        <v>128</v>
      </c>
      <c r="I27" s="21">
        <v>2.2315139999999998</v>
      </c>
      <c r="J27" s="21">
        <v>1.2770460000000003</v>
      </c>
      <c r="K27" s="21">
        <v>0.41237943750000011</v>
      </c>
    </row>
    <row r="28" spans="8:11" x14ac:dyDescent="0.25">
      <c r="H28" s="21" t="s">
        <v>129</v>
      </c>
      <c r="I28" s="21">
        <v>1.4747460000000001</v>
      </c>
      <c r="J28" s="21">
        <v>2.4121980000000001</v>
      </c>
      <c r="K28" s="21">
        <v>0.77893893750000009</v>
      </c>
    </row>
    <row r="29" spans="8:11" x14ac:dyDescent="0.25">
      <c r="H29" s="21" t="s">
        <v>130</v>
      </c>
      <c r="I29" s="21">
        <v>1.6639379999999999</v>
      </c>
      <c r="J29" s="21">
        <v>2.1284100000000001</v>
      </c>
      <c r="K29" s="21">
        <v>0.68729906250000006</v>
      </c>
    </row>
    <row r="30" spans="8:11" x14ac:dyDescent="0.25">
      <c r="H30" s="21" t="s">
        <v>131</v>
      </c>
      <c r="I30" s="21">
        <v>3.082878</v>
      </c>
      <c r="J30" s="21">
        <v>0</v>
      </c>
      <c r="K30" s="21"/>
    </row>
  </sheetData>
  <mergeCells count="1">
    <mergeCell ref="H1:N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5EBC9-78B9-432E-AD25-6BA205349483}">
  <dimension ref="A1:J54"/>
  <sheetViews>
    <sheetView workbookViewId="0">
      <selection activeCell="M25" sqref="M25"/>
    </sheetView>
  </sheetViews>
  <sheetFormatPr defaultRowHeight="15" x14ac:dyDescent="0.25"/>
  <sheetData>
    <row r="1" spans="1:10" x14ac:dyDescent="0.25">
      <c r="A1" s="4" t="s">
        <v>15</v>
      </c>
      <c r="B1" s="5"/>
      <c r="C1" s="5"/>
      <c r="D1" s="5"/>
      <c r="E1" s="5"/>
      <c r="F1" s="5"/>
      <c r="G1" s="5"/>
      <c r="H1" s="5"/>
      <c r="I1" s="5"/>
      <c r="J1" s="6"/>
    </row>
    <row r="2" spans="1:10" x14ac:dyDescent="0.25">
      <c r="A2" s="7" t="s">
        <v>10</v>
      </c>
      <c r="B2" s="56" t="s">
        <v>45</v>
      </c>
      <c r="C2" s="56"/>
      <c r="D2" s="56"/>
      <c r="E2" s="56" t="s">
        <v>46</v>
      </c>
      <c r="F2" s="56"/>
      <c r="G2" s="56"/>
      <c r="H2" s="56" t="s">
        <v>47</v>
      </c>
      <c r="I2" s="56"/>
      <c r="J2" s="57"/>
    </row>
    <row r="3" spans="1:10" x14ac:dyDescent="0.25">
      <c r="A3" s="8">
        <v>0</v>
      </c>
      <c r="B3" s="9">
        <v>5.52</v>
      </c>
      <c r="C3" s="9">
        <v>5.52</v>
      </c>
      <c r="D3" s="9">
        <v>5.5</v>
      </c>
      <c r="E3" s="9">
        <v>5.52</v>
      </c>
      <c r="F3" s="9">
        <v>5.52</v>
      </c>
      <c r="G3" s="9">
        <v>5.52</v>
      </c>
      <c r="H3" s="9">
        <v>5.52</v>
      </c>
      <c r="I3" s="9">
        <v>5.52</v>
      </c>
      <c r="J3" s="10">
        <v>5.52</v>
      </c>
    </row>
    <row r="4" spans="1:10" x14ac:dyDescent="0.25">
      <c r="A4" s="8">
        <v>5</v>
      </c>
      <c r="B4" s="9">
        <v>4.12</v>
      </c>
      <c r="C4" s="9">
        <v>3.98</v>
      </c>
      <c r="D4" s="9">
        <v>3.41</v>
      </c>
      <c r="E4" s="9">
        <v>3.5</v>
      </c>
      <c r="F4" s="9">
        <v>3.52</v>
      </c>
      <c r="G4" s="9">
        <v>3.51</v>
      </c>
      <c r="H4" s="9">
        <v>3.27</v>
      </c>
      <c r="I4" s="9">
        <v>3.13</v>
      </c>
      <c r="J4" s="10">
        <v>3.15</v>
      </c>
    </row>
    <row r="5" spans="1:10" x14ac:dyDescent="0.25">
      <c r="A5" s="8">
        <v>10</v>
      </c>
      <c r="B5" s="9">
        <v>3.73</v>
      </c>
      <c r="C5" s="9">
        <v>3.68</v>
      </c>
      <c r="D5" s="9">
        <v>3.32</v>
      </c>
      <c r="E5" s="9">
        <v>3.09</v>
      </c>
      <c r="F5" s="9">
        <v>3.13</v>
      </c>
      <c r="G5" s="9">
        <v>3.1</v>
      </c>
      <c r="H5" s="9">
        <v>2.84</v>
      </c>
      <c r="I5" s="9">
        <v>2.84</v>
      </c>
      <c r="J5" s="10">
        <v>2.81</v>
      </c>
    </row>
    <row r="6" spans="1:10" x14ac:dyDescent="0.25">
      <c r="A6" s="8">
        <v>15</v>
      </c>
      <c r="B6" s="9">
        <v>3.5</v>
      </c>
      <c r="C6" s="9">
        <v>3.48</v>
      </c>
      <c r="D6" s="9">
        <v>3.31</v>
      </c>
      <c r="E6" s="9">
        <v>2.87</v>
      </c>
      <c r="F6" s="9">
        <v>2.93</v>
      </c>
      <c r="G6" s="9">
        <v>2.92</v>
      </c>
      <c r="H6" s="9">
        <v>2.65</v>
      </c>
      <c r="I6" s="9">
        <v>2.65</v>
      </c>
      <c r="J6" s="10">
        <v>2.7</v>
      </c>
    </row>
    <row r="7" spans="1:10" x14ac:dyDescent="0.25">
      <c r="A7" s="8">
        <v>20</v>
      </c>
      <c r="B7" s="9">
        <v>3.34</v>
      </c>
      <c r="C7" s="9">
        <v>3.33</v>
      </c>
      <c r="D7" s="9">
        <v>3.28</v>
      </c>
      <c r="E7" s="9">
        <v>2.74</v>
      </c>
      <c r="F7" s="9">
        <v>2.79</v>
      </c>
      <c r="G7" s="9">
        <v>2.76</v>
      </c>
      <c r="H7" s="9">
        <v>2.5299999999999998</v>
      </c>
      <c r="I7" s="9">
        <v>2.54</v>
      </c>
      <c r="J7" s="10">
        <v>2.61</v>
      </c>
    </row>
    <row r="8" spans="1:10" x14ac:dyDescent="0.25">
      <c r="A8" s="8">
        <v>25</v>
      </c>
      <c r="B8" s="9">
        <v>3.22</v>
      </c>
      <c r="C8" s="9">
        <v>3.25</v>
      </c>
      <c r="D8" s="9">
        <v>3.1</v>
      </c>
      <c r="E8" s="9">
        <v>2.64</v>
      </c>
      <c r="F8" s="9">
        <v>2.69</v>
      </c>
      <c r="G8" s="9">
        <v>2.68</v>
      </c>
      <c r="H8" s="9">
        <v>2.37</v>
      </c>
      <c r="I8" s="9">
        <v>2.4700000000000002</v>
      </c>
      <c r="J8" s="10">
        <v>2.54</v>
      </c>
    </row>
    <row r="9" spans="1:10" x14ac:dyDescent="0.25">
      <c r="A9" s="8">
        <v>30</v>
      </c>
      <c r="B9" s="9">
        <v>3.13</v>
      </c>
      <c r="C9" s="9">
        <v>3.13</v>
      </c>
      <c r="D9" s="9">
        <v>3.04</v>
      </c>
      <c r="E9" s="9">
        <v>2.56</v>
      </c>
      <c r="F9" s="9">
        <v>2.64</v>
      </c>
      <c r="G9" s="9">
        <v>2.59</v>
      </c>
      <c r="H9" s="9">
        <v>2.31</v>
      </c>
      <c r="I9" s="9">
        <v>2.39</v>
      </c>
      <c r="J9" s="10">
        <v>2.41</v>
      </c>
    </row>
    <row r="10" spans="1:10" x14ac:dyDescent="0.25">
      <c r="A10" s="8">
        <v>40</v>
      </c>
      <c r="B10" s="9">
        <v>3</v>
      </c>
      <c r="C10" s="9">
        <v>3.01</v>
      </c>
      <c r="D10" s="9">
        <v>2.91</v>
      </c>
      <c r="E10" s="9"/>
      <c r="F10" s="9">
        <v>2.5099999999999998</v>
      </c>
      <c r="G10" s="9">
        <v>2.5</v>
      </c>
      <c r="H10" s="9">
        <v>2.23</v>
      </c>
      <c r="I10" s="9">
        <v>2.2999999999999998</v>
      </c>
      <c r="J10" s="10">
        <v>2.34</v>
      </c>
    </row>
    <row r="11" spans="1:10" x14ac:dyDescent="0.25">
      <c r="A11" s="8">
        <v>50</v>
      </c>
      <c r="B11" s="9">
        <v>2.9</v>
      </c>
      <c r="C11" s="9">
        <v>2.94</v>
      </c>
      <c r="D11" s="9">
        <v>2.84</v>
      </c>
      <c r="E11" s="9"/>
      <c r="F11" s="9">
        <v>2.4300000000000002</v>
      </c>
      <c r="G11" s="9">
        <v>2.4</v>
      </c>
      <c r="H11" s="9">
        <v>2.19</v>
      </c>
      <c r="I11" s="9">
        <v>2.29</v>
      </c>
      <c r="J11" s="10">
        <v>2.2599999999999998</v>
      </c>
    </row>
    <row r="12" spans="1:10" x14ac:dyDescent="0.25">
      <c r="A12" s="8">
        <v>60</v>
      </c>
      <c r="B12" s="9">
        <v>2.82</v>
      </c>
      <c r="C12" s="9">
        <v>2.83</v>
      </c>
      <c r="D12" s="9">
        <v>2.78</v>
      </c>
      <c r="E12" s="9"/>
      <c r="F12" s="9">
        <v>2.34</v>
      </c>
      <c r="G12" s="9">
        <v>2.38</v>
      </c>
      <c r="H12" s="9">
        <v>2.14</v>
      </c>
      <c r="I12" s="9">
        <v>2.16</v>
      </c>
      <c r="J12" s="10">
        <v>2.1800000000000002</v>
      </c>
    </row>
    <row r="13" spans="1:10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3"/>
    </row>
    <row r="14" spans="1:10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3"/>
    </row>
    <row r="15" spans="1:10" x14ac:dyDescent="0.25">
      <c r="A15" s="11" t="s">
        <v>16</v>
      </c>
      <c r="B15" s="12"/>
      <c r="C15" s="12"/>
      <c r="D15" s="12"/>
      <c r="E15" s="12"/>
      <c r="F15" s="12"/>
      <c r="G15" s="12"/>
      <c r="H15" s="12"/>
      <c r="I15" s="12"/>
      <c r="J15" s="13"/>
    </row>
    <row r="16" spans="1:10" x14ac:dyDescent="0.25">
      <c r="A16" s="7" t="s">
        <v>14</v>
      </c>
      <c r="B16" s="56" t="s">
        <v>45</v>
      </c>
      <c r="C16" s="56"/>
      <c r="D16" s="56"/>
      <c r="E16" s="56" t="s">
        <v>46</v>
      </c>
      <c r="F16" s="56"/>
      <c r="G16" s="56"/>
      <c r="H16" s="56" t="s">
        <v>47</v>
      </c>
      <c r="I16" s="56"/>
      <c r="J16" s="57"/>
    </row>
    <row r="17" spans="1:10" x14ac:dyDescent="0.25">
      <c r="A17" s="8">
        <v>0</v>
      </c>
      <c r="B17" s="9">
        <v>6.16</v>
      </c>
      <c r="C17" s="9">
        <v>6.1</v>
      </c>
      <c r="D17" s="9"/>
      <c r="E17" s="9">
        <v>6.11</v>
      </c>
      <c r="F17" s="9">
        <v>6.11</v>
      </c>
      <c r="G17" s="9">
        <v>6.11</v>
      </c>
      <c r="H17" s="12"/>
      <c r="I17" s="9">
        <v>6.16</v>
      </c>
      <c r="J17" s="10">
        <v>6.16</v>
      </c>
    </row>
    <row r="18" spans="1:10" x14ac:dyDescent="0.25">
      <c r="A18" s="8">
        <v>5</v>
      </c>
      <c r="B18" s="9">
        <v>6.35</v>
      </c>
      <c r="C18" s="9">
        <v>6.37</v>
      </c>
      <c r="D18" s="9"/>
      <c r="E18" s="9">
        <v>7.78</v>
      </c>
      <c r="F18" s="9">
        <v>9.7200000000000006</v>
      </c>
      <c r="G18" s="9">
        <v>9.25</v>
      </c>
      <c r="H18" s="12"/>
      <c r="I18" s="9">
        <v>8.2799999999999994</v>
      </c>
      <c r="J18" s="10">
        <v>10.130000000000001</v>
      </c>
    </row>
    <row r="19" spans="1:10" x14ac:dyDescent="0.25">
      <c r="A19" s="8">
        <v>10</v>
      </c>
      <c r="B19" s="9">
        <v>7.46</v>
      </c>
      <c r="C19" s="9">
        <v>7.67</v>
      </c>
      <c r="D19" s="9"/>
      <c r="E19" s="9">
        <v>10.17</v>
      </c>
      <c r="F19" s="9">
        <v>10.66</v>
      </c>
      <c r="G19" s="9">
        <v>10.71</v>
      </c>
      <c r="H19" s="12"/>
      <c r="I19" s="9">
        <v>10.09</v>
      </c>
      <c r="J19" s="10">
        <v>11.05</v>
      </c>
    </row>
    <row r="20" spans="1:10" x14ac:dyDescent="0.25">
      <c r="A20" s="8">
        <v>15</v>
      </c>
      <c r="B20" s="9">
        <v>7.8</v>
      </c>
      <c r="C20" s="9">
        <v>8.69</v>
      </c>
      <c r="D20" s="9"/>
      <c r="E20" s="9">
        <v>10.5</v>
      </c>
      <c r="F20" s="9">
        <v>11.03</v>
      </c>
      <c r="G20" s="9">
        <v>11.08</v>
      </c>
      <c r="H20" s="12"/>
      <c r="I20" s="9">
        <v>10.3</v>
      </c>
      <c r="J20" s="10">
        <v>11.36</v>
      </c>
    </row>
    <row r="21" spans="1:10" x14ac:dyDescent="0.25">
      <c r="A21" s="8">
        <v>20</v>
      </c>
      <c r="B21" s="9">
        <v>9.68</v>
      </c>
      <c r="C21" s="9">
        <v>9.01</v>
      </c>
      <c r="D21" s="9"/>
      <c r="E21" s="9">
        <v>11.16</v>
      </c>
      <c r="F21" s="9">
        <v>11.27</v>
      </c>
      <c r="G21" s="9">
        <v>11.31</v>
      </c>
      <c r="H21" s="12"/>
      <c r="I21" s="9">
        <v>11.2</v>
      </c>
      <c r="J21" s="10">
        <v>11.53</v>
      </c>
    </row>
    <row r="22" spans="1:10" x14ac:dyDescent="0.25">
      <c r="A22" s="8">
        <v>25</v>
      </c>
      <c r="B22" s="9">
        <v>9.8800000000000008</v>
      </c>
      <c r="C22" s="9">
        <v>9.35</v>
      </c>
      <c r="D22" s="9"/>
      <c r="E22" s="9">
        <v>11.19</v>
      </c>
      <c r="F22" s="9">
        <v>11.33</v>
      </c>
      <c r="G22" s="9">
        <v>11.43</v>
      </c>
      <c r="H22" s="12"/>
      <c r="I22" s="9">
        <v>11.7</v>
      </c>
      <c r="J22" s="10">
        <v>11.62</v>
      </c>
    </row>
    <row r="23" spans="1:10" x14ac:dyDescent="0.25">
      <c r="A23" s="8">
        <v>30</v>
      </c>
      <c r="B23" s="9">
        <v>10.050000000000001</v>
      </c>
      <c r="C23" s="9">
        <v>9.76</v>
      </c>
      <c r="D23" s="9"/>
      <c r="E23" s="9">
        <v>11.5</v>
      </c>
      <c r="F23" s="9">
        <v>11.43</v>
      </c>
      <c r="G23" s="9">
        <v>11.53</v>
      </c>
      <c r="H23" s="12"/>
      <c r="I23" s="9">
        <v>11.7</v>
      </c>
      <c r="J23" s="10">
        <v>11.71</v>
      </c>
    </row>
    <row r="24" spans="1:10" x14ac:dyDescent="0.25">
      <c r="A24" s="8">
        <v>40</v>
      </c>
      <c r="B24" s="9">
        <v>10.44</v>
      </c>
      <c r="C24" s="9">
        <v>10.18</v>
      </c>
      <c r="D24" s="9"/>
      <c r="E24" s="9"/>
      <c r="F24" s="9">
        <v>11.51</v>
      </c>
      <c r="G24" s="9">
        <v>11.65</v>
      </c>
      <c r="H24" s="12"/>
      <c r="I24" s="9">
        <v>11.74</v>
      </c>
      <c r="J24" s="10">
        <v>11.82</v>
      </c>
    </row>
    <row r="25" spans="1:10" x14ac:dyDescent="0.25">
      <c r="A25" s="8">
        <v>50</v>
      </c>
      <c r="B25" s="9">
        <v>10.63</v>
      </c>
      <c r="C25" s="9">
        <v>10.31</v>
      </c>
      <c r="D25" s="9"/>
      <c r="E25" s="9"/>
      <c r="F25" s="9">
        <v>11.56</v>
      </c>
      <c r="G25" s="9">
        <v>11.74</v>
      </c>
      <c r="H25" s="12"/>
      <c r="I25" s="9">
        <v>11.86</v>
      </c>
      <c r="J25" s="10">
        <v>11.9</v>
      </c>
    </row>
    <row r="26" spans="1:10" ht="15.75" thickBot="1" x14ac:dyDescent="0.3">
      <c r="A26" s="14">
        <v>60</v>
      </c>
      <c r="B26" s="15">
        <v>10.79</v>
      </c>
      <c r="C26" s="15">
        <v>10.78</v>
      </c>
      <c r="D26" s="15"/>
      <c r="E26" s="15"/>
      <c r="F26" s="15">
        <v>11.65</v>
      </c>
      <c r="G26" s="15">
        <v>11.79</v>
      </c>
      <c r="H26" s="51"/>
      <c r="I26" s="15">
        <v>11.77</v>
      </c>
      <c r="J26" s="16">
        <v>11.97</v>
      </c>
    </row>
    <row r="28" spans="1:10" ht="15.75" thickBot="1" x14ac:dyDescent="0.3"/>
    <row r="29" spans="1:10" x14ac:dyDescent="0.25">
      <c r="A29" s="4" t="s">
        <v>15</v>
      </c>
      <c r="B29" s="5"/>
      <c r="C29" s="5"/>
      <c r="D29" s="5"/>
      <c r="E29" s="5"/>
      <c r="F29" s="5"/>
      <c r="G29" s="6"/>
    </row>
    <row r="30" spans="1:10" x14ac:dyDescent="0.25">
      <c r="A30" s="7" t="s">
        <v>10</v>
      </c>
      <c r="B30" s="56" t="s">
        <v>45</v>
      </c>
      <c r="C30" s="56"/>
      <c r="D30" s="56"/>
      <c r="E30" s="56" t="s">
        <v>46</v>
      </c>
      <c r="F30" s="56"/>
      <c r="G30" s="57"/>
    </row>
    <row r="31" spans="1:10" x14ac:dyDescent="0.25">
      <c r="A31" s="8">
        <v>0</v>
      </c>
      <c r="B31" s="9">
        <v>3.48</v>
      </c>
      <c r="C31" s="9">
        <v>4.01</v>
      </c>
      <c r="D31" s="9">
        <v>4.2699999999999996</v>
      </c>
      <c r="E31" s="9">
        <v>4.29</v>
      </c>
      <c r="F31" s="9">
        <v>3.74</v>
      </c>
      <c r="G31" s="10">
        <v>3.67</v>
      </c>
    </row>
    <row r="32" spans="1:10" x14ac:dyDescent="0.25">
      <c r="A32" s="8">
        <v>5</v>
      </c>
      <c r="B32" s="9">
        <v>3.4</v>
      </c>
      <c r="C32" s="9">
        <v>3.84</v>
      </c>
      <c r="D32" s="9">
        <v>4.03</v>
      </c>
      <c r="E32" s="9">
        <v>3.47</v>
      </c>
      <c r="F32" s="9">
        <v>3.41</v>
      </c>
      <c r="G32" s="10">
        <v>3.35</v>
      </c>
    </row>
    <row r="33" spans="1:7" x14ac:dyDescent="0.25">
      <c r="A33" s="8">
        <v>10</v>
      </c>
      <c r="B33" s="9">
        <v>3.32</v>
      </c>
      <c r="C33" s="9">
        <v>3.67</v>
      </c>
      <c r="D33" s="9">
        <v>3.68</v>
      </c>
      <c r="E33" s="9">
        <v>3.11</v>
      </c>
      <c r="F33" s="9">
        <v>3.11</v>
      </c>
      <c r="G33" s="10">
        <v>3.1</v>
      </c>
    </row>
    <row r="34" spans="1:7" x14ac:dyDescent="0.25">
      <c r="A34" s="8">
        <v>15</v>
      </c>
      <c r="B34" s="9">
        <v>3.2</v>
      </c>
      <c r="C34" s="9">
        <v>3.43</v>
      </c>
      <c r="D34" s="9">
        <v>3.5</v>
      </c>
      <c r="E34" s="9">
        <v>2.94</v>
      </c>
      <c r="F34" s="9">
        <v>2.97</v>
      </c>
      <c r="G34" s="10">
        <v>2.96</v>
      </c>
    </row>
    <row r="35" spans="1:7" x14ac:dyDescent="0.25">
      <c r="A35" s="8">
        <v>20</v>
      </c>
      <c r="B35" s="9">
        <v>3.11</v>
      </c>
      <c r="C35" s="9">
        <v>3.28</v>
      </c>
      <c r="D35" s="9">
        <v>3.36</v>
      </c>
      <c r="E35" s="9">
        <v>2.81</v>
      </c>
      <c r="F35" s="9">
        <v>2.83</v>
      </c>
      <c r="G35" s="10">
        <v>2.83</v>
      </c>
    </row>
    <row r="36" spans="1:7" x14ac:dyDescent="0.25">
      <c r="A36" s="8">
        <v>25</v>
      </c>
      <c r="B36" s="9">
        <v>3.06</v>
      </c>
      <c r="C36" s="9">
        <v>3.22</v>
      </c>
      <c r="D36" s="9">
        <v>3.26</v>
      </c>
      <c r="E36" s="9">
        <v>2.73</v>
      </c>
      <c r="F36" s="9">
        <v>2.78</v>
      </c>
      <c r="G36" s="10">
        <v>2.75</v>
      </c>
    </row>
    <row r="37" spans="1:7" x14ac:dyDescent="0.25">
      <c r="A37" s="8">
        <v>30</v>
      </c>
      <c r="B37" s="9">
        <v>2.98</v>
      </c>
      <c r="C37" s="9">
        <v>3.1</v>
      </c>
      <c r="D37" s="9">
        <v>3.14</v>
      </c>
      <c r="E37" s="9">
        <v>2.63</v>
      </c>
      <c r="F37" s="9">
        <v>2.67</v>
      </c>
      <c r="G37" s="10">
        <v>2.66</v>
      </c>
    </row>
    <row r="38" spans="1:7" x14ac:dyDescent="0.25">
      <c r="A38" s="8">
        <v>40</v>
      </c>
      <c r="B38" s="9">
        <v>2.91</v>
      </c>
      <c r="C38" s="9">
        <v>3</v>
      </c>
      <c r="D38" s="9">
        <v>3.05</v>
      </c>
      <c r="E38" s="9">
        <v>2.5499999999999998</v>
      </c>
      <c r="F38" s="9">
        <v>2.62</v>
      </c>
      <c r="G38" s="10">
        <v>2.61</v>
      </c>
    </row>
    <row r="39" spans="1:7" x14ac:dyDescent="0.25">
      <c r="A39" s="8">
        <v>50</v>
      </c>
      <c r="B39" s="9">
        <v>2.81</v>
      </c>
      <c r="C39" s="9">
        <v>2.88</v>
      </c>
      <c r="D39" s="9">
        <v>2.93</v>
      </c>
      <c r="E39" s="9">
        <v>2.46</v>
      </c>
      <c r="F39" s="9">
        <v>2.4900000000000002</v>
      </c>
      <c r="G39" s="10">
        <v>2.4900000000000002</v>
      </c>
    </row>
    <row r="40" spans="1:7" x14ac:dyDescent="0.25">
      <c r="A40" s="8">
        <v>60</v>
      </c>
      <c r="B40" s="9">
        <v>2.81</v>
      </c>
      <c r="C40" s="9">
        <v>2.84</v>
      </c>
      <c r="D40" s="9">
        <v>2.87</v>
      </c>
      <c r="E40" s="9">
        <v>2.4</v>
      </c>
      <c r="F40" s="9">
        <v>2.46</v>
      </c>
      <c r="G40" s="10">
        <v>2.4700000000000002</v>
      </c>
    </row>
    <row r="41" spans="1:7" x14ac:dyDescent="0.25">
      <c r="A41" s="11"/>
      <c r="B41" s="12"/>
      <c r="C41" s="12"/>
      <c r="D41" s="12"/>
      <c r="E41" s="12"/>
      <c r="F41" s="12"/>
      <c r="G41" s="13"/>
    </row>
    <row r="42" spans="1:7" x14ac:dyDescent="0.25">
      <c r="A42" s="11"/>
      <c r="B42" s="12"/>
      <c r="C42" s="12"/>
      <c r="D42" s="12"/>
      <c r="E42" s="12"/>
      <c r="F42" s="12"/>
      <c r="G42" s="13"/>
    </row>
    <row r="43" spans="1:7" x14ac:dyDescent="0.25">
      <c r="A43" s="11" t="s">
        <v>16</v>
      </c>
      <c r="B43" s="12"/>
      <c r="C43" s="12"/>
      <c r="D43" s="12"/>
      <c r="E43" s="12"/>
      <c r="F43" s="12"/>
      <c r="G43" s="13"/>
    </row>
    <row r="44" spans="1:7" x14ac:dyDescent="0.25">
      <c r="A44" s="7" t="s">
        <v>10</v>
      </c>
      <c r="B44" s="56" t="s">
        <v>45</v>
      </c>
      <c r="C44" s="56"/>
      <c r="D44" s="56"/>
      <c r="E44" s="56" t="s">
        <v>46</v>
      </c>
      <c r="F44" s="56"/>
      <c r="G44" s="57"/>
    </row>
    <row r="45" spans="1:7" x14ac:dyDescent="0.25">
      <c r="A45" s="8">
        <v>0</v>
      </c>
      <c r="B45" s="9">
        <v>3.48</v>
      </c>
      <c r="C45" s="9">
        <v>4.01</v>
      </c>
      <c r="D45" s="9">
        <v>4.2699999999999996</v>
      </c>
      <c r="E45" s="9">
        <v>4.29</v>
      </c>
      <c r="F45" s="9">
        <v>3.74</v>
      </c>
      <c r="G45" s="10">
        <v>3.67</v>
      </c>
    </row>
    <row r="46" spans="1:7" x14ac:dyDescent="0.25">
      <c r="A46" s="8">
        <v>5</v>
      </c>
      <c r="B46" s="9">
        <v>3.4</v>
      </c>
      <c r="C46" s="9">
        <v>3.84</v>
      </c>
      <c r="D46" s="9">
        <v>4.03</v>
      </c>
      <c r="E46" s="9">
        <v>3.47</v>
      </c>
      <c r="F46" s="9">
        <v>3.41</v>
      </c>
      <c r="G46" s="10">
        <v>3.35</v>
      </c>
    </row>
    <row r="47" spans="1:7" x14ac:dyDescent="0.25">
      <c r="A47" s="8">
        <v>10</v>
      </c>
      <c r="B47" s="9">
        <v>3.32</v>
      </c>
      <c r="C47" s="9">
        <v>3.67</v>
      </c>
      <c r="D47" s="9">
        <v>3.68</v>
      </c>
      <c r="E47" s="9">
        <v>3.11</v>
      </c>
      <c r="F47" s="9">
        <v>3.11</v>
      </c>
      <c r="G47" s="10">
        <v>3.1</v>
      </c>
    </row>
    <row r="48" spans="1:7" x14ac:dyDescent="0.25">
      <c r="A48" s="8">
        <v>15</v>
      </c>
      <c r="B48" s="9">
        <v>3.2</v>
      </c>
      <c r="C48" s="9">
        <v>3.43</v>
      </c>
      <c r="D48" s="9">
        <v>3.5</v>
      </c>
      <c r="E48" s="9">
        <v>2.94</v>
      </c>
      <c r="F48" s="9">
        <v>2.97</v>
      </c>
      <c r="G48" s="10">
        <v>2.96</v>
      </c>
    </row>
    <row r="49" spans="1:7" x14ac:dyDescent="0.25">
      <c r="A49" s="8">
        <v>20</v>
      </c>
      <c r="B49" s="9">
        <v>3.11</v>
      </c>
      <c r="C49" s="9">
        <v>3.28</v>
      </c>
      <c r="D49" s="9">
        <v>3.36</v>
      </c>
      <c r="E49" s="9">
        <v>2.81</v>
      </c>
      <c r="F49" s="9">
        <v>2.83</v>
      </c>
      <c r="G49" s="10">
        <v>2.83</v>
      </c>
    </row>
    <row r="50" spans="1:7" x14ac:dyDescent="0.25">
      <c r="A50" s="8">
        <v>25</v>
      </c>
      <c r="B50" s="9">
        <v>3.06</v>
      </c>
      <c r="C50" s="9">
        <v>3.22</v>
      </c>
      <c r="D50" s="9">
        <v>3.26</v>
      </c>
      <c r="E50" s="9">
        <v>2.73</v>
      </c>
      <c r="F50" s="9">
        <v>2.78</v>
      </c>
      <c r="G50" s="10">
        <v>2.75</v>
      </c>
    </row>
    <row r="51" spans="1:7" x14ac:dyDescent="0.25">
      <c r="A51" s="8">
        <v>30</v>
      </c>
      <c r="B51" s="9">
        <v>2.98</v>
      </c>
      <c r="C51" s="9">
        <v>3.1</v>
      </c>
      <c r="D51" s="9">
        <v>3.14</v>
      </c>
      <c r="E51" s="9">
        <v>2.63</v>
      </c>
      <c r="F51" s="9">
        <v>2.67</v>
      </c>
      <c r="G51" s="10">
        <v>2.66</v>
      </c>
    </row>
    <row r="52" spans="1:7" x14ac:dyDescent="0.25">
      <c r="A52" s="8">
        <v>40</v>
      </c>
      <c r="B52" s="9">
        <v>2.91</v>
      </c>
      <c r="C52" s="9">
        <v>3</v>
      </c>
      <c r="D52" s="9">
        <v>3.05</v>
      </c>
      <c r="E52" s="9">
        <v>2.5499999999999998</v>
      </c>
      <c r="F52" s="9">
        <v>2.62</v>
      </c>
      <c r="G52" s="10">
        <v>2.61</v>
      </c>
    </row>
    <row r="53" spans="1:7" x14ac:dyDescent="0.25">
      <c r="A53" s="8">
        <v>50</v>
      </c>
      <c r="B53" s="9">
        <v>2.81</v>
      </c>
      <c r="C53" s="9">
        <v>2.88</v>
      </c>
      <c r="D53" s="9">
        <v>2.93</v>
      </c>
      <c r="E53" s="9">
        <v>2.46</v>
      </c>
      <c r="F53" s="9">
        <v>2.4900000000000002</v>
      </c>
      <c r="G53" s="10">
        <v>2.4900000000000002</v>
      </c>
    </row>
    <row r="54" spans="1:7" ht="15.75" thickBot="1" x14ac:dyDescent="0.3">
      <c r="A54" s="14">
        <v>60</v>
      </c>
      <c r="B54" s="15">
        <v>2.81</v>
      </c>
      <c r="C54" s="15">
        <v>2.84</v>
      </c>
      <c r="D54" s="15">
        <v>2.87</v>
      </c>
      <c r="E54" s="15">
        <v>2.4</v>
      </c>
      <c r="F54" s="15">
        <v>2.46</v>
      </c>
      <c r="G54" s="16">
        <v>2.4700000000000002</v>
      </c>
    </row>
  </sheetData>
  <mergeCells count="10">
    <mergeCell ref="B44:D44"/>
    <mergeCell ref="E44:G44"/>
    <mergeCell ref="B2:D2"/>
    <mergeCell ref="E2:G2"/>
    <mergeCell ref="H2:J2"/>
    <mergeCell ref="B16:D16"/>
    <mergeCell ref="E16:G16"/>
    <mergeCell ref="H16:J16"/>
    <mergeCell ref="B30:D30"/>
    <mergeCell ref="E30:G3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CC661-26FB-4910-A4FF-07BD8D41C490}">
  <dimension ref="A1:G35"/>
  <sheetViews>
    <sheetView workbookViewId="0">
      <selection activeCell="L6" sqref="L6"/>
    </sheetView>
  </sheetViews>
  <sheetFormatPr defaultRowHeight="15" x14ac:dyDescent="0.25"/>
  <sheetData>
    <row r="1" spans="1:7" x14ac:dyDescent="0.25">
      <c r="A1" t="s">
        <v>15</v>
      </c>
    </row>
    <row r="2" spans="1:7" x14ac:dyDescent="0.25">
      <c r="A2" s="3" t="s">
        <v>14</v>
      </c>
      <c r="B2" s="60" t="s">
        <v>45</v>
      </c>
      <c r="C2" s="60"/>
      <c r="D2" s="60"/>
      <c r="E2" s="60" t="s">
        <v>46</v>
      </c>
      <c r="F2" s="60"/>
      <c r="G2" s="60"/>
    </row>
    <row r="3" spans="1:7" x14ac:dyDescent="0.25">
      <c r="A3" s="1">
        <v>0</v>
      </c>
      <c r="B3" s="1">
        <v>3.94</v>
      </c>
      <c r="C3" s="1">
        <v>3.83</v>
      </c>
      <c r="D3" s="1"/>
      <c r="E3" s="1">
        <v>4.26</v>
      </c>
      <c r="F3" s="1">
        <v>3.55</v>
      </c>
      <c r="G3" s="1"/>
    </row>
    <row r="4" spans="1:7" x14ac:dyDescent="0.25">
      <c r="A4" s="1">
        <v>15</v>
      </c>
      <c r="B4" s="1">
        <v>3.46</v>
      </c>
      <c r="C4" s="1">
        <v>3.4</v>
      </c>
      <c r="D4" s="1"/>
      <c r="E4" s="1">
        <v>3.08</v>
      </c>
      <c r="F4" s="1">
        <v>2.95</v>
      </c>
      <c r="G4" s="1"/>
    </row>
    <row r="5" spans="1:7" x14ac:dyDescent="0.25">
      <c r="A5" s="1">
        <v>30</v>
      </c>
      <c r="B5" s="1">
        <v>3.2</v>
      </c>
      <c r="C5" s="1">
        <v>3.16</v>
      </c>
      <c r="D5" s="1"/>
      <c r="E5" s="1">
        <v>2.74</v>
      </c>
      <c r="F5" s="1">
        <v>2.67</v>
      </c>
      <c r="G5" s="1"/>
    </row>
    <row r="6" spans="1:7" x14ac:dyDescent="0.25">
      <c r="A6" s="1">
        <v>45</v>
      </c>
      <c r="B6" s="1">
        <v>3.05</v>
      </c>
      <c r="C6" s="1">
        <v>3.04</v>
      </c>
      <c r="D6" s="1"/>
      <c r="E6" s="1">
        <v>2.59</v>
      </c>
      <c r="F6" s="1">
        <v>2.54</v>
      </c>
      <c r="G6" s="1"/>
    </row>
    <row r="7" spans="1:7" x14ac:dyDescent="0.25">
      <c r="A7" s="1">
        <v>60</v>
      </c>
      <c r="B7" s="1">
        <v>2.96</v>
      </c>
      <c r="C7" s="1">
        <v>2.93</v>
      </c>
      <c r="D7" s="1"/>
      <c r="E7" s="1">
        <v>2.5099999999999998</v>
      </c>
      <c r="F7" s="1">
        <v>2.42</v>
      </c>
      <c r="G7" s="1"/>
    </row>
    <row r="8" spans="1:7" x14ac:dyDescent="0.25">
      <c r="A8" s="1">
        <v>75</v>
      </c>
      <c r="B8" s="1">
        <v>2.88</v>
      </c>
      <c r="C8" s="1">
        <v>2.87</v>
      </c>
      <c r="D8" s="1"/>
      <c r="E8" s="1">
        <v>2.2400000000000002</v>
      </c>
      <c r="F8" s="1">
        <v>2.35</v>
      </c>
      <c r="G8" s="1"/>
    </row>
    <row r="9" spans="1:7" x14ac:dyDescent="0.25">
      <c r="A9" s="1">
        <v>90</v>
      </c>
      <c r="B9" s="1">
        <v>2.84</v>
      </c>
      <c r="C9" s="1">
        <v>2.81</v>
      </c>
      <c r="D9" s="1"/>
      <c r="E9" s="1">
        <v>2.3199999999999998</v>
      </c>
      <c r="F9" s="1">
        <v>2.3199999999999998</v>
      </c>
      <c r="G9" s="1"/>
    </row>
    <row r="10" spans="1:7" x14ac:dyDescent="0.25">
      <c r="A10" s="1">
        <v>105</v>
      </c>
      <c r="B10" s="1">
        <v>2.76</v>
      </c>
      <c r="C10" s="1">
        <v>2.75</v>
      </c>
      <c r="D10" s="1"/>
      <c r="E10" s="1">
        <v>2.3199999999999998</v>
      </c>
      <c r="F10" s="1">
        <v>2.31</v>
      </c>
      <c r="G10" s="1"/>
    </row>
    <row r="11" spans="1:7" x14ac:dyDescent="0.25">
      <c r="A11" s="1">
        <v>120</v>
      </c>
      <c r="B11" s="1">
        <v>2.72</v>
      </c>
      <c r="C11" s="1">
        <v>2.72</v>
      </c>
      <c r="D11" s="1"/>
      <c r="E11" s="1">
        <v>2.31</v>
      </c>
      <c r="F11" s="1">
        <v>2.2400000000000002</v>
      </c>
      <c r="G11" s="1"/>
    </row>
    <row r="12" spans="1:7" x14ac:dyDescent="0.25">
      <c r="A12" s="1">
        <v>135</v>
      </c>
      <c r="B12" s="1">
        <v>2.67</v>
      </c>
      <c r="C12" s="1">
        <v>2.66</v>
      </c>
      <c r="D12" s="1"/>
      <c r="E12" s="1">
        <v>2.2599999999999998</v>
      </c>
      <c r="F12" s="1">
        <v>2.23</v>
      </c>
      <c r="G12" s="1"/>
    </row>
    <row r="13" spans="1:7" x14ac:dyDescent="0.25">
      <c r="A13" s="1">
        <v>150</v>
      </c>
      <c r="B13" s="1">
        <v>2.65</v>
      </c>
      <c r="C13" s="1">
        <v>2.62</v>
      </c>
      <c r="D13" s="1"/>
      <c r="E13" s="1">
        <v>2.27</v>
      </c>
      <c r="F13" s="1">
        <v>2.21</v>
      </c>
      <c r="G13" s="1"/>
    </row>
    <row r="14" spans="1:7" x14ac:dyDescent="0.25">
      <c r="A14" s="1">
        <v>165</v>
      </c>
      <c r="B14" s="1"/>
      <c r="C14" s="1">
        <v>2.6</v>
      </c>
      <c r="D14" s="1"/>
      <c r="E14" s="1">
        <v>2.2000000000000002</v>
      </c>
      <c r="F14" s="1">
        <v>2.19</v>
      </c>
      <c r="G14" s="1"/>
    </row>
    <row r="15" spans="1:7" x14ac:dyDescent="0.25">
      <c r="A15" s="1">
        <v>180</v>
      </c>
      <c r="B15" s="1"/>
      <c r="C15" s="1">
        <v>2.57</v>
      </c>
      <c r="D15" s="1"/>
      <c r="E15" s="1">
        <v>2.21</v>
      </c>
      <c r="F15" s="1">
        <v>2.15</v>
      </c>
      <c r="G15" s="1"/>
    </row>
    <row r="16" spans="1:7" x14ac:dyDescent="0.25">
      <c r="A16" s="1">
        <v>1230</v>
      </c>
      <c r="B16" s="1">
        <v>2.27</v>
      </c>
      <c r="C16" s="1">
        <v>2.21</v>
      </c>
      <c r="D16" s="1"/>
      <c r="E16" s="1">
        <v>1.98</v>
      </c>
      <c r="F16" s="1">
        <v>2.04</v>
      </c>
      <c r="G16" s="1"/>
    </row>
    <row r="20" spans="1:7" x14ac:dyDescent="0.25">
      <c r="A20" t="s">
        <v>16</v>
      </c>
    </row>
    <row r="21" spans="1:7" x14ac:dyDescent="0.25">
      <c r="A21" s="3" t="s">
        <v>14</v>
      </c>
      <c r="B21" s="60" t="s">
        <v>45</v>
      </c>
      <c r="C21" s="60"/>
      <c r="D21" s="60"/>
      <c r="E21" s="60" t="s">
        <v>46</v>
      </c>
      <c r="F21" s="60"/>
      <c r="G21" s="60"/>
    </row>
    <row r="22" spans="1:7" x14ac:dyDescent="0.25">
      <c r="A22" s="1">
        <v>0</v>
      </c>
      <c r="B22" s="1">
        <v>7.09</v>
      </c>
      <c r="C22" s="1">
        <v>6.75</v>
      </c>
      <c r="D22" s="1"/>
      <c r="E22" s="1">
        <v>7.21</v>
      </c>
      <c r="F22" s="1">
        <v>6.83</v>
      </c>
      <c r="G22" s="1"/>
    </row>
    <row r="23" spans="1:7" x14ac:dyDescent="0.25">
      <c r="A23" s="1">
        <v>15</v>
      </c>
      <c r="B23" s="1">
        <v>9.26</v>
      </c>
      <c r="C23" s="1">
        <v>9.19</v>
      </c>
      <c r="D23" s="1"/>
      <c r="E23" s="1">
        <v>11.1</v>
      </c>
      <c r="F23" s="1">
        <v>10.86</v>
      </c>
      <c r="G23" s="1"/>
    </row>
    <row r="24" spans="1:7" x14ac:dyDescent="0.25">
      <c r="A24" s="1">
        <v>30</v>
      </c>
      <c r="B24" s="1">
        <v>10.210000000000001</v>
      </c>
      <c r="C24" s="1">
        <v>10.06</v>
      </c>
      <c r="D24" s="1"/>
      <c r="E24" s="1">
        <v>11.45</v>
      </c>
      <c r="F24" s="1">
        <v>11.31</v>
      </c>
      <c r="G24" s="1"/>
    </row>
    <row r="25" spans="1:7" x14ac:dyDescent="0.25">
      <c r="A25" s="1">
        <v>45</v>
      </c>
      <c r="B25" s="1">
        <v>10.7</v>
      </c>
      <c r="C25" s="1">
        <v>10.56</v>
      </c>
      <c r="D25" s="1"/>
      <c r="E25" s="1">
        <v>11.28</v>
      </c>
      <c r="F25" s="1">
        <v>11.49</v>
      </c>
      <c r="G25" s="1"/>
    </row>
    <row r="26" spans="1:7" x14ac:dyDescent="0.25">
      <c r="A26" s="1">
        <v>60</v>
      </c>
      <c r="B26" s="1">
        <v>10.9</v>
      </c>
      <c r="C26" s="1">
        <v>10.86</v>
      </c>
      <c r="D26" s="1"/>
      <c r="E26" s="1">
        <v>11.68</v>
      </c>
      <c r="F26" s="1">
        <v>11.48</v>
      </c>
      <c r="G26" s="1"/>
    </row>
    <row r="27" spans="1:7" x14ac:dyDescent="0.25">
      <c r="A27" s="1">
        <v>75</v>
      </c>
      <c r="B27" s="1">
        <v>11.04</v>
      </c>
      <c r="C27" s="1">
        <v>11.04</v>
      </c>
      <c r="D27" s="1"/>
      <c r="E27" s="1">
        <v>11.61</v>
      </c>
      <c r="F27" s="1">
        <v>11.71</v>
      </c>
      <c r="G27" s="1"/>
    </row>
    <row r="28" spans="1:7" x14ac:dyDescent="0.25">
      <c r="A28" s="1">
        <v>90</v>
      </c>
      <c r="B28" s="1">
        <v>11.13</v>
      </c>
      <c r="C28" s="1">
        <v>11.12</v>
      </c>
      <c r="D28" s="1"/>
      <c r="E28" s="1">
        <v>11.84</v>
      </c>
      <c r="F28" s="1">
        <v>11.77</v>
      </c>
      <c r="G28" s="1"/>
    </row>
    <row r="29" spans="1:7" x14ac:dyDescent="0.25">
      <c r="A29" s="1">
        <v>105</v>
      </c>
      <c r="B29" s="1">
        <v>11.2</v>
      </c>
      <c r="C29" s="1">
        <v>11.22</v>
      </c>
      <c r="D29" s="1"/>
      <c r="E29" s="1">
        <v>11.82</v>
      </c>
      <c r="F29" s="1">
        <v>11.78</v>
      </c>
      <c r="G29" s="1"/>
    </row>
    <row r="30" spans="1:7" x14ac:dyDescent="0.25">
      <c r="A30" s="1">
        <v>120</v>
      </c>
      <c r="B30" s="1">
        <v>11.25</v>
      </c>
      <c r="C30" s="1">
        <v>11.27</v>
      </c>
      <c r="D30" s="1"/>
      <c r="E30" s="1">
        <v>11.82</v>
      </c>
      <c r="F30" s="1">
        <v>11.82</v>
      </c>
      <c r="G30" s="1"/>
    </row>
    <row r="31" spans="1:7" x14ac:dyDescent="0.25">
      <c r="A31" s="1">
        <v>135</v>
      </c>
      <c r="B31" s="1">
        <v>11.32</v>
      </c>
      <c r="C31" s="1">
        <v>11.27</v>
      </c>
      <c r="D31" s="1"/>
      <c r="E31" s="1">
        <v>11.83</v>
      </c>
      <c r="F31" s="1">
        <v>11.84</v>
      </c>
      <c r="G31" s="1"/>
    </row>
    <row r="32" spans="1:7" x14ac:dyDescent="0.25">
      <c r="A32" s="1">
        <v>150</v>
      </c>
      <c r="B32" s="1">
        <v>11.33</v>
      </c>
      <c r="C32" s="1">
        <v>11.36</v>
      </c>
      <c r="D32" s="1"/>
      <c r="E32" s="1">
        <v>11.85</v>
      </c>
      <c r="F32" s="1">
        <v>11.88</v>
      </c>
      <c r="G32" s="1"/>
    </row>
    <row r="33" spans="1:7" x14ac:dyDescent="0.25">
      <c r="A33" s="1">
        <v>165</v>
      </c>
      <c r="B33" s="1"/>
      <c r="C33" s="1">
        <v>11.37</v>
      </c>
      <c r="D33" s="1"/>
      <c r="E33" s="1">
        <v>11.87</v>
      </c>
      <c r="F33" s="1">
        <v>11.86</v>
      </c>
      <c r="G33" s="1"/>
    </row>
    <row r="34" spans="1:7" x14ac:dyDescent="0.25">
      <c r="A34" s="1">
        <v>180</v>
      </c>
      <c r="B34" s="1"/>
      <c r="C34" s="1">
        <v>11.39</v>
      </c>
      <c r="D34" s="1"/>
      <c r="E34" s="1">
        <v>11.87</v>
      </c>
      <c r="F34" s="1">
        <v>11.89</v>
      </c>
      <c r="G34" s="1"/>
    </row>
    <row r="35" spans="1:7" x14ac:dyDescent="0.25">
      <c r="A35" s="1">
        <v>1230</v>
      </c>
      <c r="B35" s="1">
        <v>11.48</v>
      </c>
      <c r="C35" s="1">
        <v>11.62</v>
      </c>
      <c r="D35" s="1"/>
      <c r="E35" s="1">
        <v>12.09</v>
      </c>
      <c r="F35" s="1">
        <v>11.95</v>
      </c>
      <c r="G35" s="1"/>
    </row>
  </sheetData>
  <mergeCells count="4">
    <mergeCell ref="B2:D2"/>
    <mergeCell ref="E2:G2"/>
    <mergeCell ref="B21:D21"/>
    <mergeCell ref="E21:G2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83D8A-AE57-4D91-885E-F7C3FE90B4B2}">
  <dimension ref="A1:M49"/>
  <sheetViews>
    <sheetView workbookViewId="0">
      <selection activeCell="Q18" sqref="Q18"/>
    </sheetView>
  </sheetViews>
  <sheetFormatPr defaultRowHeight="15" x14ac:dyDescent="0.25"/>
  <cols>
    <col min="10" max="10" width="12.140625" bestFit="1" customWidth="1"/>
    <col min="11" max="11" width="17.28515625" customWidth="1"/>
    <col min="12" max="12" width="27" bestFit="1" customWidth="1"/>
    <col min="13" max="13" width="14.7109375" customWidth="1"/>
    <col min="14" max="14" width="11.85546875" customWidth="1"/>
    <col min="17" max="17" width="34" customWidth="1"/>
  </cols>
  <sheetData>
    <row r="1" spans="1:13" x14ac:dyDescent="0.25">
      <c r="A1" s="58" t="s">
        <v>175</v>
      </c>
      <c r="B1" s="58"/>
      <c r="C1" s="58"/>
      <c r="D1" s="58"/>
      <c r="E1" s="58"/>
      <c r="F1" s="21"/>
      <c r="J1" s="59" t="s">
        <v>132</v>
      </c>
      <c r="K1" s="59"/>
      <c r="L1" s="59"/>
      <c r="M1" s="59"/>
    </row>
    <row r="2" spans="1:13" x14ac:dyDescent="0.25">
      <c r="A2" s="21" t="s">
        <v>49</v>
      </c>
      <c r="B2" s="21"/>
      <c r="C2" s="21"/>
      <c r="D2" s="21" t="s">
        <v>49</v>
      </c>
      <c r="E2" s="21"/>
      <c r="F2" s="21"/>
      <c r="J2" s="44" t="s">
        <v>183</v>
      </c>
      <c r="K2" s="44" t="s">
        <v>93</v>
      </c>
      <c r="L2" s="44" t="s">
        <v>144</v>
      </c>
      <c r="M2" s="21" t="s">
        <v>174</v>
      </c>
    </row>
    <row r="3" spans="1:13" x14ac:dyDescent="0.25">
      <c r="A3" s="27" t="s">
        <v>48</v>
      </c>
      <c r="B3" s="27" t="s">
        <v>9</v>
      </c>
      <c r="C3" s="27"/>
      <c r="D3" s="42" t="s">
        <v>6</v>
      </c>
      <c r="E3" s="42" t="s">
        <v>5</v>
      </c>
      <c r="F3" s="27"/>
      <c r="H3" s="19"/>
      <c r="I3" s="19"/>
      <c r="J3" s="44" t="s">
        <v>6</v>
      </c>
      <c r="K3" s="45">
        <v>231.94464000000002</v>
      </c>
      <c r="L3" s="44">
        <v>17.882714666666669</v>
      </c>
      <c r="M3" s="50">
        <v>5.774626621875</v>
      </c>
    </row>
    <row r="4" spans="1:13" x14ac:dyDescent="0.25">
      <c r="A4" s="23">
        <v>68.11464033</v>
      </c>
      <c r="B4" s="23">
        <v>90.003078930000001</v>
      </c>
      <c r="C4" s="21"/>
      <c r="D4" s="23">
        <v>5.7746266220000004</v>
      </c>
      <c r="E4" s="23">
        <v>11.90657646</v>
      </c>
      <c r="F4" s="21"/>
      <c r="J4" s="44" t="s">
        <v>6</v>
      </c>
      <c r="K4" s="45">
        <v>229.31232</v>
      </c>
      <c r="L4" s="44">
        <v>18.409178666666673</v>
      </c>
      <c r="M4" s="50">
        <v>5.9446306218749996</v>
      </c>
    </row>
    <row r="5" spans="1:13" x14ac:dyDescent="0.25">
      <c r="A5" s="23">
        <v>66.375543129999997</v>
      </c>
      <c r="B5" s="23">
        <v>89.646045729999997</v>
      </c>
      <c r="C5" s="21"/>
      <c r="D5" s="23">
        <v>5.944630622</v>
      </c>
      <c r="E5" s="23">
        <v>11.99866196</v>
      </c>
      <c r="F5" s="21"/>
      <c r="J5" s="44" t="s">
        <v>6</v>
      </c>
      <c r="K5" s="45">
        <v>239.00072000000003</v>
      </c>
      <c r="L5" s="44">
        <v>16.471498666666669</v>
      </c>
      <c r="M5" s="50">
        <v>5.3189214552083337</v>
      </c>
    </row>
    <row r="6" spans="1:13" x14ac:dyDescent="0.25">
      <c r="A6" s="23">
        <v>67.625159330000002</v>
      </c>
      <c r="B6" s="23">
        <v>90.008837529999994</v>
      </c>
      <c r="C6" s="21"/>
      <c r="D6" s="23">
        <v>5.3189214549999999</v>
      </c>
      <c r="E6" s="23">
        <v>12.03644062</v>
      </c>
      <c r="F6" s="21"/>
      <c r="J6" s="44" t="s">
        <v>6</v>
      </c>
      <c r="K6" s="45">
        <v>231.72528000000003</v>
      </c>
      <c r="L6" s="44">
        <v>17.926586666666669</v>
      </c>
      <c r="M6" s="50">
        <v>5.7887936218750005</v>
      </c>
    </row>
    <row r="7" spans="1:13" x14ac:dyDescent="0.25">
      <c r="A7" s="23">
        <v>66.053061529999994</v>
      </c>
      <c r="B7" s="23">
        <v>90.095216530000002</v>
      </c>
      <c r="C7" s="21"/>
      <c r="D7" s="23">
        <v>5.788793622</v>
      </c>
      <c r="E7" s="23">
        <v>12.02463479</v>
      </c>
      <c r="F7" s="21"/>
      <c r="J7" s="44" t="s">
        <v>6</v>
      </c>
      <c r="K7" s="45">
        <v>241.52336000000003</v>
      </c>
      <c r="L7" s="44">
        <v>15.966970666666668</v>
      </c>
      <c r="M7" s="50">
        <v>5.1560009552083335</v>
      </c>
    </row>
    <row r="8" spans="1:13" x14ac:dyDescent="0.25">
      <c r="A8" s="23">
        <v>67.078092330000004</v>
      </c>
      <c r="B8" s="23">
        <v>98.946184729999999</v>
      </c>
      <c r="C8" s="21"/>
      <c r="D8" s="23">
        <v>5.1560009549999997</v>
      </c>
      <c r="E8" s="23">
        <v>12.189916459999999</v>
      </c>
      <c r="F8" s="21"/>
      <c r="J8" s="44" t="s">
        <v>6</v>
      </c>
      <c r="K8" s="45">
        <v>230.11664000000002</v>
      </c>
      <c r="L8" s="44">
        <v>18.248314666666669</v>
      </c>
      <c r="M8" s="50">
        <v>5.8926849552083338</v>
      </c>
    </row>
    <row r="9" spans="1:13" x14ac:dyDescent="0.25">
      <c r="A9" s="23">
        <v>68.903568530000001</v>
      </c>
      <c r="B9" s="23">
        <v>98.946184729999999</v>
      </c>
      <c r="C9" s="21"/>
      <c r="D9" s="23">
        <v>5.892684955</v>
      </c>
      <c r="E9" s="23">
        <v>11.60198596</v>
      </c>
      <c r="F9" s="21"/>
      <c r="J9" s="44" t="s">
        <v>5</v>
      </c>
      <c r="K9" s="45">
        <v>136.99832000000004</v>
      </c>
      <c r="L9" s="44">
        <v>36.871978666666664</v>
      </c>
      <c r="M9" s="50">
        <f>L9/96*31</f>
        <v>11.906576444444443</v>
      </c>
    </row>
    <row r="10" spans="1:13" x14ac:dyDescent="0.25">
      <c r="A10" s="21"/>
      <c r="B10" s="21"/>
      <c r="C10" s="21"/>
      <c r="D10" s="21"/>
      <c r="E10" s="21"/>
      <c r="F10" s="21"/>
      <c r="J10" s="44" t="s">
        <v>5</v>
      </c>
      <c r="K10" s="45">
        <v>135.57248000000001</v>
      </c>
      <c r="L10" s="44">
        <v>37.157146666666669</v>
      </c>
      <c r="M10" s="50">
        <f t="shared" ref="M10:M14" si="0">L10/96*31</f>
        <v>11.998661944444445</v>
      </c>
    </row>
    <row r="11" spans="1:13" x14ac:dyDescent="0.25">
      <c r="A11" s="21" t="s">
        <v>56</v>
      </c>
      <c r="B11" s="21"/>
      <c r="C11" s="21"/>
      <c r="D11" s="21" t="s">
        <v>56</v>
      </c>
      <c r="E11" s="21"/>
      <c r="F11" s="21"/>
      <c r="J11" s="44" t="s">
        <v>5</v>
      </c>
      <c r="K11" s="45">
        <v>134.98752000000002</v>
      </c>
      <c r="L11" s="44">
        <v>37.274138666666673</v>
      </c>
      <c r="M11" s="50">
        <f t="shared" si="0"/>
        <v>12.036440611111113</v>
      </c>
    </row>
    <row r="12" spans="1:13" x14ac:dyDescent="0.25">
      <c r="A12" s="21" t="s">
        <v>5</v>
      </c>
      <c r="B12" s="21" t="s">
        <v>6</v>
      </c>
      <c r="C12" s="21"/>
      <c r="D12" s="21" t="s">
        <v>9</v>
      </c>
      <c r="E12" s="21" t="s">
        <v>48</v>
      </c>
      <c r="F12" s="21"/>
      <c r="J12" s="44" t="s">
        <v>5</v>
      </c>
      <c r="K12" s="45">
        <v>135.17032</v>
      </c>
      <c r="L12" s="44">
        <v>37.237578666666671</v>
      </c>
      <c r="M12" s="50">
        <f t="shared" si="0"/>
        <v>12.024634777777781</v>
      </c>
    </row>
    <row r="13" spans="1:13" x14ac:dyDescent="0.25">
      <c r="A13" s="21">
        <v>3.6850000000000001</v>
      </c>
      <c r="B13" s="21">
        <v>2.0299999999999998</v>
      </c>
      <c r="C13" s="21"/>
      <c r="D13" s="21">
        <v>70.489999999999995</v>
      </c>
      <c r="E13" s="21">
        <v>12.22</v>
      </c>
      <c r="F13" s="21"/>
      <c r="J13" s="44" t="s">
        <v>5</v>
      </c>
      <c r="K13" s="45">
        <v>132.61112000000003</v>
      </c>
      <c r="L13" s="44">
        <v>37.749418666666671</v>
      </c>
      <c r="M13" s="50">
        <f t="shared" si="0"/>
        <v>12.189916444444446</v>
      </c>
    </row>
    <row r="14" spans="1:13" x14ac:dyDescent="0.25">
      <c r="A14" s="21">
        <v>3.8</v>
      </c>
      <c r="B14" s="21">
        <v>1.91</v>
      </c>
      <c r="C14" s="21"/>
      <c r="D14" s="21">
        <v>80.25</v>
      </c>
      <c r="E14" s="21">
        <v>14.96</v>
      </c>
      <c r="F14" s="21"/>
      <c r="J14" s="44" t="s">
        <v>5</v>
      </c>
      <c r="K14" s="45">
        <v>141.71456000000003</v>
      </c>
      <c r="L14" s="44">
        <v>35.928730666666667</v>
      </c>
      <c r="M14" s="50">
        <f t="shared" si="0"/>
        <v>11.601985944444444</v>
      </c>
    </row>
    <row r="15" spans="1:13" x14ac:dyDescent="0.25">
      <c r="A15" s="21"/>
      <c r="B15" s="21"/>
      <c r="C15" s="21"/>
      <c r="D15" s="21"/>
      <c r="E15" s="21"/>
      <c r="F15" s="21"/>
      <c r="J15" s="44" t="s">
        <v>142</v>
      </c>
      <c r="K15" s="45">
        <v>318.92088000000001</v>
      </c>
      <c r="L15" s="44"/>
      <c r="M15" s="21"/>
    </row>
    <row r="16" spans="1:13" x14ac:dyDescent="0.25">
      <c r="A16" s="21" t="s">
        <v>53</v>
      </c>
      <c r="B16" s="21" t="s">
        <v>54</v>
      </c>
      <c r="C16" s="21" t="s">
        <v>55</v>
      </c>
      <c r="D16" s="21" t="s">
        <v>50</v>
      </c>
      <c r="E16" s="21" t="s">
        <v>51</v>
      </c>
      <c r="F16" s="21" t="s">
        <v>52</v>
      </c>
      <c r="J16" s="44" t="s">
        <v>142</v>
      </c>
      <c r="K16" s="45">
        <v>331.09536000000003</v>
      </c>
      <c r="L16" s="44"/>
      <c r="M16" s="21"/>
    </row>
    <row r="17" spans="1:13" x14ac:dyDescent="0.25">
      <c r="A17" s="21">
        <v>11.11</v>
      </c>
      <c r="B17" s="21">
        <v>10.050000000000001</v>
      </c>
      <c r="C17" s="21">
        <v>10.51</v>
      </c>
      <c r="D17" s="21">
        <v>2.82</v>
      </c>
      <c r="E17" s="21">
        <v>5.51</v>
      </c>
      <c r="F17" s="21">
        <v>2.84</v>
      </c>
      <c r="J17" s="44" t="s">
        <v>142</v>
      </c>
      <c r="K17" s="45">
        <v>314.05840000000001</v>
      </c>
      <c r="L17" s="44"/>
      <c r="M17" s="21"/>
    </row>
    <row r="18" spans="1:13" x14ac:dyDescent="0.25">
      <c r="A18" s="21">
        <v>11.11</v>
      </c>
      <c r="B18" s="21">
        <v>10.02</v>
      </c>
      <c r="C18" s="21">
        <v>10.47</v>
      </c>
      <c r="D18" s="21">
        <v>2.82</v>
      </c>
      <c r="E18" s="21">
        <v>5.43</v>
      </c>
      <c r="F18" s="21">
        <v>2.85</v>
      </c>
    </row>
    <row r="19" spans="1:13" x14ac:dyDescent="0.25">
      <c r="J19" s="48" t="s">
        <v>183</v>
      </c>
      <c r="K19" s="48" t="s">
        <v>167</v>
      </c>
      <c r="L19" s="48" t="s">
        <v>177</v>
      </c>
      <c r="M19" s="48" t="s">
        <v>143</v>
      </c>
    </row>
    <row r="20" spans="1:13" x14ac:dyDescent="0.25">
      <c r="J20" t="s">
        <v>5</v>
      </c>
      <c r="K20" s="49">
        <v>57.068000000000005</v>
      </c>
      <c r="L20" s="46">
        <v>11.413600000000001</v>
      </c>
      <c r="M20" s="46">
        <v>3.6856416666666667</v>
      </c>
    </row>
    <row r="21" spans="1:13" x14ac:dyDescent="0.25">
      <c r="J21" t="s">
        <v>5</v>
      </c>
      <c r="K21" s="49">
        <v>58.896000000000001</v>
      </c>
      <c r="L21" s="46">
        <v>11.779199999999999</v>
      </c>
      <c r="M21" s="46">
        <v>3.8036999999999996</v>
      </c>
    </row>
    <row r="22" spans="1:13" x14ac:dyDescent="0.25">
      <c r="J22" t="s">
        <v>6</v>
      </c>
      <c r="K22" s="49">
        <v>31.476000000000003</v>
      </c>
      <c r="L22" s="46">
        <v>6.2952000000000004</v>
      </c>
      <c r="M22" s="46">
        <v>2.0328250000000003</v>
      </c>
    </row>
    <row r="23" spans="1:13" x14ac:dyDescent="0.25">
      <c r="J23" t="s">
        <v>6</v>
      </c>
      <c r="K23" s="49">
        <v>29.648000000000003</v>
      </c>
      <c r="L23" s="46">
        <v>5.9295999999999998</v>
      </c>
      <c r="M23" s="46">
        <v>1.9147666666666665</v>
      </c>
    </row>
    <row r="26" spans="1:13" x14ac:dyDescent="0.25">
      <c r="J26" t="s">
        <v>184</v>
      </c>
      <c r="K26" s="21" t="s">
        <v>176</v>
      </c>
      <c r="L26" s="21" t="s">
        <v>149</v>
      </c>
    </row>
    <row r="27" spans="1:13" x14ac:dyDescent="0.25">
      <c r="J27" s="21" t="s">
        <v>48</v>
      </c>
      <c r="K27" s="21">
        <v>31.595503000000004</v>
      </c>
      <c r="L27" s="21">
        <v>68.114640333333341</v>
      </c>
    </row>
    <row r="28" spans="1:13" x14ac:dyDescent="0.25">
      <c r="J28" s="21" t="s">
        <v>48</v>
      </c>
      <c r="K28" s="21">
        <v>33.334600200000004</v>
      </c>
      <c r="L28" s="21">
        <v>66.375543133333338</v>
      </c>
    </row>
    <row r="29" spans="1:13" x14ac:dyDescent="0.25">
      <c r="J29" s="21" t="s">
        <v>48</v>
      </c>
      <c r="K29" s="21">
        <v>32.084984000000006</v>
      </c>
      <c r="L29" s="21">
        <v>67.625159333333343</v>
      </c>
    </row>
    <row r="30" spans="1:13" x14ac:dyDescent="0.25">
      <c r="J30" s="21" t="s">
        <v>48</v>
      </c>
      <c r="K30" s="21">
        <v>33.657081800000007</v>
      </c>
      <c r="L30" s="21">
        <v>66.053061533333334</v>
      </c>
    </row>
    <row r="31" spans="1:13" x14ac:dyDescent="0.25">
      <c r="J31" s="21" t="s">
        <v>48</v>
      </c>
      <c r="K31" s="21">
        <v>32.632051000000004</v>
      </c>
      <c r="L31" s="21">
        <v>67.078092333333345</v>
      </c>
    </row>
    <row r="32" spans="1:13" x14ac:dyDescent="0.25">
      <c r="J32" s="21" t="s">
        <v>48</v>
      </c>
      <c r="K32" s="21">
        <v>30.8065748</v>
      </c>
      <c r="L32" s="21">
        <v>68.903568533333356</v>
      </c>
    </row>
    <row r="33" spans="10:12" x14ac:dyDescent="0.25">
      <c r="J33" s="21" t="s">
        <v>9</v>
      </c>
      <c r="K33" s="21">
        <v>9.7070644000000019</v>
      </c>
      <c r="L33" s="21">
        <v>90.003078933333342</v>
      </c>
    </row>
    <row r="34" spans="10:12" x14ac:dyDescent="0.25">
      <c r="J34" s="21" t="s">
        <v>9</v>
      </c>
      <c r="K34" s="21">
        <v>10.064097600000002</v>
      </c>
      <c r="L34" s="21">
        <v>89.646045733333352</v>
      </c>
    </row>
    <row r="35" spans="10:12" x14ac:dyDescent="0.25">
      <c r="J35" s="21" t="s">
        <v>9</v>
      </c>
      <c r="K35" s="21">
        <v>9.7013058000000001</v>
      </c>
      <c r="L35" s="21">
        <v>90.008837533333349</v>
      </c>
    </row>
    <row r="36" spans="10:12" x14ac:dyDescent="0.25">
      <c r="J36" s="21" t="s">
        <v>9</v>
      </c>
      <c r="K36" s="21">
        <v>9.614926800000001</v>
      </c>
      <c r="L36" s="21">
        <v>90.095216533333343</v>
      </c>
    </row>
    <row r="37" spans="10:12" x14ac:dyDescent="0.25">
      <c r="J37" s="21" t="s">
        <v>9</v>
      </c>
      <c r="K37" s="21">
        <v>0.76395859999999993</v>
      </c>
      <c r="L37" s="21">
        <v>98.946184733333354</v>
      </c>
    </row>
    <row r="38" spans="10:12" x14ac:dyDescent="0.25">
      <c r="J38" s="21" t="s">
        <v>9</v>
      </c>
      <c r="K38" s="21">
        <v>0.76395859999999993</v>
      </c>
      <c r="L38" s="21">
        <v>98.946184733333354</v>
      </c>
    </row>
    <row r="39" spans="10:12" x14ac:dyDescent="0.25">
      <c r="J39" s="21" t="s">
        <v>141</v>
      </c>
      <c r="K39" s="21">
        <v>93.402556800000013</v>
      </c>
      <c r="L39" s="21"/>
    </row>
    <row r="40" spans="10:12" x14ac:dyDescent="0.25">
      <c r="J40" s="21" t="s">
        <v>141</v>
      </c>
      <c r="K40" s="21">
        <v>97.053509200000022</v>
      </c>
      <c r="L40" s="21"/>
    </row>
    <row r="41" spans="10:12" x14ac:dyDescent="0.25">
      <c r="J41" s="21" t="s">
        <v>141</v>
      </c>
      <c r="K41" s="21">
        <v>108.674364</v>
      </c>
      <c r="L41" s="21"/>
    </row>
    <row r="43" spans="10:12" x14ac:dyDescent="0.25">
      <c r="J43" t="s">
        <v>182</v>
      </c>
      <c r="K43" s="38" t="s">
        <v>178</v>
      </c>
      <c r="L43" s="12" t="s">
        <v>179</v>
      </c>
    </row>
    <row r="44" spans="10:12" x14ac:dyDescent="0.25">
      <c r="J44" s="43" t="s">
        <v>9</v>
      </c>
      <c r="K44" s="33">
        <v>87.490200000000016</v>
      </c>
      <c r="L44" s="22">
        <v>70.489999999999995</v>
      </c>
    </row>
    <row r="45" spans="10:12" x14ac:dyDescent="0.25">
      <c r="J45" s="43" t="s">
        <v>9</v>
      </c>
      <c r="K45" s="33">
        <v>97.253400000000013</v>
      </c>
      <c r="L45" s="22">
        <v>80.25</v>
      </c>
    </row>
    <row r="46" spans="10:12" x14ac:dyDescent="0.25">
      <c r="J46" s="43" t="s">
        <v>48</v>
      </c>
      <c r="K46" s="33">
        <v>29.216100000000001</v>
      </c>
      <c r="L46" s="22">
        <v>12.216100000000001</v>
      </c>
    </row>
    <row r="47" spans="10:12" x14ac:dyDescent="0.25">
      <c r="J47" s="43" t="s">
        <v>48</v>
      </c>
      <c r="K47" s="33">
        <v>31.962000000000003</v>
      </c>
      <c r="L47" s="22">
        <v>14.962000000000003</v>
      </c>
    </row>
    <row r="48" spans="10:12" x14ac:dyDescent="0.25">
      <c r="J48" s="22" t="s">
        <v>180</v>
      </c>
      <c r="K48" s="22" t="s">
        <v>176</v>
      </c>
      <c r="L48" s="22"/>
    </row>
    <row r="49" spans="10:12" x14ac:dyDescent="0.25">
      <c r="J49" s="22" t="s">
        <v>181</v>
      </c>
      <c r="K49" s="22">
        <v>17.079040000000003</v>
      </c>
      <c r="L49" s="22"/>
    </row>
  </sheetData>
  <mergeCells count="2">
    <mergeCell ref="J1:M1"/>
    <mergeCell ref="A1:E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7D64-961A-4330-9BCE-60F4CA65A438}">
  <dimension ref="A1:N18"/>
  <sheetViews>
    <sheetView workbookViewId="0">
      <selection activeCell="M32" sqref="M32"/>
    </sheetView>
  </sheetViews>
  <sheetFormatPr defaultRowHeight="15" x14ac:dyDescent="0.25"/>
  <cols>
    <col min="3" max="3" width="10.7109375" bestFit="1" customWidth="1"/>
    <col min="4" max="4" width="9.7109375" bestFit="1" customWidth="1"/>
    <col min="5" max="5" width="8.5703125" bestFit="1" customWidth="1"/>
    <col min="6" max="6" width="16.28515625" bestFit="1" customWidth="1"/>
    <col min="7" max="7" width="15.28515625" bestFit="1" customWidth="1"/>
    <col min="11" max="11" width="10.5703125" bestFit="1" customWidth="1"/>
    <col min="12" max="12" width="11.5703125" bestFit="1" customWidth="1"/>
    <col min="13" max="13" width="14.5703125" customWidth="1"/>
    <col min="14" max="14" width="15.28515625" customWidth="1"/>
  </cols>
  <sheetData>
    <row r="1" spans="1:14" x14ac:dyDescent="0.25">
      <c r="A1" s="59" t="s">
        <v>164</v>
      </c>
      <c r="B1" s="59"/>
      <c r="C1" s="59"/>
      <c r="D1" s="59"/>
      <c r="E1" s="59"/>
      <c r="F1" s="59"/>
      <c r="G1" s="59"/>
      <c r="J1" s="59" t="s">
        <v>132</v>
      </c>
      <c r="K1" s="59"/>
      <c r="L1" s="59"/>
      <c r="M1" s="59"/>
    </row>
    <row r="2" spans="1:14" x14ac:dyDescent="0.25">
      <c r="A2" s="17" t="s">
        <v>29</v>
      </c>
      <c r="B2" s="17" t="s">
        <v>33</v>
      </c>
      <c r="C2" s="17" t="s">
        <v>57</v>
      </c>
      <c r="D2" s="17" t="s">
        <v>13</v>
      </c>
      <c r="E2" s="17" t="s">
        <v>30</v>
      </c>
      <c r="F2" s="17" t="s">
        <v>58</v>
      </c>
      <c r="G2" s="17" t="s">
        <v>59</v>
      </c>
      <c r="H2" s="17"/>
      <c r="J2" s="21" t="s">
        <v>162</v>
      </c>
      <c r="K2" s="44" t="s">
        <v>134</v>
      </c>
      <c r="L2" s="44" t="s">
        <v>163</v>
      </c>
      <c r="M2" s="44" t="s">
        <v>149</v>
      </c>
      <c r="N2" s="44" t="s">
        <v>185</v>
      </c>
    </row>
    <row r="3" spans="1:14" x14ac:dyDescent="0.25">
      <c r="A3" s="23">
        <v>5.4972029400000002</v>
      </c>
      <c r="B3" s="23">
        <v>5.3693976899999996</v>
      </c>
      <c r="C3" s="23">
        <v>5.0072828100000004</v>
      </c>
      <c r="D3" s="23">
        <v>4.8901279999999998</v>
      </c>
      <c r="E3" s="23">
        <v>3.7292303100000002</v>
      </c>
      <c r="F3" s="23">
        <v>2.1529655600000002</v>
      </c>
      <c r="G3" s="23">
        <v>3.3990667499999998</v>
      </c>
      <c r="H3" s="23"/>
      <c r="J3" s="44" t="s">
        <v>155</v>
      </c>
      <c r="K3" s="45">
        <v>274.46896199999998</v>
      </c>
      <c r="L3" s="45">
        <f t="shared" ref="L3:L14" si="0">K3/96*31</f>
        <v>88.630602312499988</v>
      </c>
      <c r="M3" s="45">
        <f t="shared" ref="M3:M14" si="1">(94-L3)*0.01/0.01</f>
        <v>5.3693976875000118</v>
      </c>
    </row>
    <row r="4" spans="1:14" x14ac:dyDescent="0.25">
      <c r="A4" s="23">
        <v>4.6558183800000004</v>
      </c>
      <c r="B4" s="23">
        <v>5.8593178100000003</v>
      </c>
      <c r="C4" s="23">
        <v>5.4333003099999999</v>
      </c>
      <c r="D4" s="23">
        <v>5.2575680900000004</v>
      </c>
      <c r="E4" s="23">
        <v>4.1499225900000001</v>
      </c>
      <c r="F4" s="23">
        <v>2.99967534</v>
      </c>
      <c r="G4" s="23">
        <v>3.4895954699999998</v>
      </c>
      <c r="H4" s="23"/>
      <c r="J4" s="44" t="s">
        <v>155</v>
      </c>
      <c r="K4" s="45">
        <v>272.95178999999996</v>
      </c>
      <c r="L4" s="45">
        <f t="shared" si="0"/>
        <v>88.140682187499991</v>
      </c>
      <c r="M4" s="45">
        <f t="shared" si="1"/>
        <v>5.8593178125000094</v>
      </c>
    </row>
    <row r="5" spans="1:14" x14ac:dyDescent="0.25">
      <c r="A5" s="23">
        <v>4.7942740600000002</v>
      </c>
      <c r="B5" s="23"/>
      <c r="C5" s="23"/>
      <c r="D5" s="23"/>
      <c r="E5" s="23"/>
      <c r="F5" s="23"/>
      <c r="G5" s="23"/>
      <c r="H5" s="23"/>
      <c r="J5" s="44" t="s">
        <v>156</v>
      </c>
      <c r="K5" s="45">
        <v>275.59034999999994</v>
      </c>
      <c r="L5" s="45">
        <f t="shared" si="0"/>
        <v>88.992717187499991</v>
      </c>
      <c r="M5" s="45">
        <f t="shared" si="1"/>
        <v>5.0072828125000086</v>
      </c>
    </row>
    <row r="6" spans="1:14" x14ac:dyDescent="0.25">
      <c r="A6" s="21"/>
      <c r="B6" s="23"/>
      <c r="C6" s="23"/>
      <c r="D6" s="23"/>
      <c r="E6" s="23"/>
      <c r="F6" s="23"/>
      <c r="G6" s="23"/>
      <c r="H6" s="23"/>
      <c r="J6" s="44" t="s">
        <v>156</v>
      </c>
      <c r="K6" s="45">
        <v>274.27107000000001</v>
      </c>
      <c r="L6" s="45">
        <f t="shared" si="0"/>
        <v>88.566699687500005</v>
      </c>
      <c r="M6" s="45">
        <f t="shared" si="1"/>
        <v>5.4333003124999948</v>
      </c>
    </row>
    <row r="7" spans="1:14" x14ac:dyDescent="0.25">
      <c r="B7" s="23"/>
      <c r="C7" s="23"/>
      <c r="D7" s="23"/>
      <c r="E7" s="23"/>
      <c r="F7" s="23"/>
      <c r="G7" s="23"/>
      <c r="H7" s="23"/>
      <c r="J7" s="44" t="s">
        <v>157</v>
      </c>
      <c r="K7" s="45">
        <v>275.95315199999999</v>
      </c>
      <c r="L7" s="45">
        <f t="shared" si="0"/>
        <v>89.109871999999996</v>
      </c>
      <c r="M7" s="45">
        <f t="shared" si="1"/>
        <v>4.8901280000000042</v>
      </c>
    </row>
    <row r="8" spans="1:14" x14ac:dyDescent="0.25">
      <c r="B8" s="23"/>
      <c r="C8" s="23"/>
      <c r="D8" s="23"/>
      <c r="E8" s="23"/>
      <c r="F8" s="23"/>
      <c r="G8" s="23"/>
      <c r="H8" s="23"/>
      <c r="J8" s="44" t="s">
        <v>157</v>
      </c>
      <c r="K8" s="45">
        <v>274.81527299999999</v>
      </c>
      <c r="L8" s="45">
        <f t="shared" si="0"/>
        <v>88.742431906250005</v>
      </c>
      <c r="M8" s="45">
        <f t="shared" si="1"/>
        <v>5.2575680937499953</v>
      </c>
    </row>
    <row r="9" spans="1:14" x14ac:dyDescent="0.25">
      <c r="B9" s="23"/>
      <c r="C9" s="23"/>
      <c r="D9" s="23"/>
      <c r="E9" s="23"/>
      <c r="F9" s="23"/>
      <c r="G9" s="23"/>
      <c r="H9" s="23"/>
      <c r="J9" s="21" t="s">
        <v>60</v>
      </c>
      <c r="K9" s="45">
        <v>279.54818999999998</v>
      </c>
      <c r="L9" s="45">
        <f t="shared" si="0"/>
        <v>90.270769687499993</v>
      </c>
      <c r="M9" s="45">
        <f t="shared" si="1"/>
        <v>3.7292303125000079</v>
      </c>
    </row>
    <row r="10" spans="1:14" x14ac:dyDescent="0.25">
      <c r="B10" s="23"/>
      <c r="C10" s="23"/>
      <c r="D10" s="23"/>
      <c r="E10" s="23"/>
      <c r="F10" s="23"/>
      <c r="G10" s="23"/>
      <c r="H10" s="23"/>
      <c r="J10" s="21" t="s">
        <v>60</v>
      </c>
      <c r="K10" s="45">
        <v>278.24540099999996</v>
      </c>
      <c r="L10" s="45">
        <f t="shared" si="0"/>
        <v>89.850077406249994</v>
      </c>
      <c r="M10" s="45">
        <f t="shared" si="1"/>
        <v>4.1499225937500057</v>
      </c>
    </row>
    <row r="11" spans="1:14" x14ac:dyDescent="0.25">
      <c r="B11" s="23"/>
      <c r="C11" s="23"/>
      <c r="D11" s="23"/>
      <c r="E11" s="23"/>
      <c r="F11" s="23"/>
      <c r="G11" s="23"/>
      <c r="H11" s="23"/>
      <c r="J11" s="21" t="s">
        <v>31</v>
      </c>
      <c r="K11" s="45">
        <v>284.42952600000001</v>
      </c>
      <c r="L11" s="45">
        <f t="shared" si="0"/>
        <v>91.8470344375</v>
      </c>
      <c r="M11" s="45">
        <f t="shared" si="1"/>
        <v>2.1529655625000004</v>
      </c>
    </row>
    <row r="12" spans="1:14" x14ac:dyDescent="0.25">
      <c r="B12" s="21"/>
      <c r="C12" s="21"/>
      <c r="D12" s="21"/>
      <c r="E12" s="21"/>
      <c r="F12" s="21"/>
      <c r="G12" s="21"/>
      <c r="H12" s="21"/>
      <c r="J12" s="21" t="s">
        <v>31</v>
      </c>
      <c r="K12" s="45">
        <v>281.807457</v>
      </c>
      <c r="L12" s="45">
        <f t="shared" si="0"/>
        <v>91.000324656250001</v>
      </c>
      <c r="M12" s="45">
        <f t="shared" si="1"/>
        <v>2.999675343749999</v>
      </c>
    </row>
    <row r="13" spans="1:14" x14ac:dyDescent="0.25">
      <c r="J13" s="21" t="s">
        <v>32</v>
      </c>
      <c r="K13" s="45">
        <v>280.57063199999999</v>
      </c>
      <c r="L13" s="45">
        <f t="shared" si="0"/>
        <v>90.600933249999997</v>
      </c>
      <c r="M13" s="45">
        <f t="shared" si="1"/>
        <v>3.3990667500000029</v>
      </c>
    </row>
    <row r="14" spans="1:14" x14ac:dyDescent="0.25">
      <c r="J14" s="21" t="s">
        <v>32</v>
      </c>
      <c r="K14" s="45">
        <v>280.29028499999998</v>
      </c>
      <c r="L14" s="45">
        <f t="shared" si="0"/>
        <v>90.510404531249989</v>
      </c>
      <c r="M14" s="45">
        <f t="shared" si="1"/>
        <v>3.4895954687500113</v>
      </c>
    </row>
    <row r="15" spans="1:14" x14ac:dyDescent="0.25">
      <c r="J15" s="21"/>
    </row>
    <row r="16" spans="1:14" x14ac:dyDescent="0.25">
      <c r="J16" s="44" t="s">
        <v>29</v>
      </c>
      <c r="K16" s="45">
        <v>274.07317799999998</v>
      </c>
      <c r="L16" s="45">
        <v>88.502797062499994</v>
      </c>
      <c r="M16" s="45">
        <v>5.4972029375000062</v>
      </c>
    </row>
    <row r="17" spans="10:13" x14ac:dyDescent="0.25">
      <c r="J17" s="44" t="s">
        <v>29</v>
      </c>
      <c r="K17" s="45">
        <v>276.67875600000002</v>
      </c>
      <c r="L17" s="45">
        <v>89.344181625000004</v>
      </c>
      <c r="M17" s="45">
        <v>4.6558183749999955</v>
      </c>
    </row>
    <row r="18" spans="10:13" x14ac:dyDescent="0.25">
      <c r="J18" s="44" t="s">
        <v>29</v>
      </c>
      <c r="K18" s="45">
        <v>276.24999000000003</v>
      </c>
      <c r="L18" s="45">
        <v>89.205725937500006</v>
      </c>
      <c r="M18" s="45">
        <v>4.7942740624999942</v>
      </c>
    </row>
  </sheetData>
  <mergeCells count="2">
    <mergeCell ref="A1:G1"/>
    <mergeCell ref="J1:M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215E6-766E-49FB-A003-8892F97D1C12}">
  <dimension ref="A2:E6"/>
  <sheetViews>
    <sheetView workbookViewId="0">
      <selection activeCell="N18" sqref="N18"/>
    </sheetView>
  </sheetViews>
  <sheetFormatPr defaultRowHeight="15" x14ac:dyDescent="0.25"/>
  <sheetData>
    <row r="2" spans="1:5" x14ac:dyDescent="0.25">
      <c r="B2" s="61" t="s">
        <v>62</v>
      </c>
      <c r="C2" s="61"/>
      <c r="D2" s="61" t="s">
        <v>63</v>
      </c>
      <c r="E2" s="61"/>
    </row>
    <row r="3" spans="1:5" x14ac:dyDescent="0.25">
      <c r="A3" s="2" t="s">
        <v>60</v>
      </c>
      <c r="B3" s="1">
        <v>11.11</v>
      </c>
      <c r="C3" s="1">
        <v>11.11</v>
      </c>
      <c r="D3" s="1">
        <v>10.050000000000001</v>
      </c>
      <c r="E3" s="1">
        <v>10.02</v>
      </c>
    </row>
    <row r="4" spans="1:5" x14ac:dyDescent="0.25">
      <c r="A4" s="2" t="s">
        <v>31</v>
      </c>
      <c r="B4" s="1">
        <v>10.99</v>
      </c>
      <c r="C4" s="1">
        <v>10.99</v>
      </c>
      <c r="D4" s="1">
        <v>9.74</v>
      </c>
      <c r="E4" s="1">
        <v>9.75</v>
      </c>
    </row>
    <row r="5" spans="1:5" x14ac:dyDescent="0.25">
      <c r="A5" s="2" t="s">
        <v>32</v>
      </c>
      <c r="B5" s="1">
        <v>11.01</v>
      </c>
      <c r="C5" s="1">
        <v>11.01</v>
      </c>
      <c r="D5" s="1">
        <v>9.1999999999999993</v>
      </c>
      <c r="E5" s="1">
        <v>8.76</v>
      </c>
    </row>
    <row r="6" spans="1:5" x14ac:dyDescent="0.25">
      <c r="A6" s="2" t="s">
        <v>61</v>
      </c>
      <c r="B6" s="1">
        <v>13</v>
      </c>
      <c r="C6" s="1">
        <v>13</v>
      </c>
      <c r="D6" s="1">
        <v>12.95</v>
      </c>
      <c r="E6" s="1">
        <v>12.96</v>
      </c>
    </row>
  </sheetData>
  <mergeCells count="2">
    <mergeCell ref="B2:C2"/>
    <mergeCell ref="D2:E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77B7A-B1C6-4319-970F-58E6E4B0F9ED}">
  <dimension ref="A2:L24"/>
  <sheetViews>
    <sheetView topLeftCell="A10" workbookViewId="0">
      <selection activeCell="L11" sqref="L11"/>
    </sheetView>
  </sheetViews>
  <sheetFormatPr defaultRowHeight="15" x14ac:dyDescent="0.25"/>
  <cols>
    <col min="1" max="1" width="11.140625" bestFit="1" customWidth="1"/>
    <col min="2" max="2" width="17.7109375" bestFit="1" customWidth="1"/>
    <col min="4" max="4" width="11.140625" bestFit="1" customWidth="1"/>
    <col min="5" max="5" width="18.85546875" bestFit="1" customWidth="1"/>
    <col min="7" max="7" width="11.140625" bestFit="1" customWidth="1"/>
    <col min="8" max="8" width="18.42578125" bestFit="1" customWidth="1"/>
    <col min="9" max="9" width="14.28515625" bestFit="1" customWidth="1"/>
    <col min="11" max="11" width="11.7109375" bestFit="1" customWidth="1"/>
    <col min="12" max="12" width="18.85546875" bestFit="1" customWidth="1"/>
  </cols>
  <sheetData>
    <row r="2" spans="1:12" x14ac:dyDescent="0.25">
      <c r="A2" t="s">
        <v>65</v>
      </c>
      <c r="D2" t="s">
        <v>67</v>
      </c>
      <c r="G2" t="s">
        <v>70</v>
      </c>
      <c r="K2" t="s">
        <v>71</v>
      </c>
    </row>
    <row r="3" spans="1:12" x14ac:dyDescent="0.25">
      <c r="A3" s="18" t="s">
        <v>36</v>
      </c>
      <c r="B3" s="18" t="s">
        <v>64</v>
      </c>
      <c r="D3" s="18" t="s">
        <v>36</v>
      </c>
      <c r="E3" s="18" t="s">
        <v>66</v>
      </c>
      <c r="G3" s="18" t="s">
        <v>36</v>
      </c>
      <c r="H3" s="18" t="s">
        <v>68</v>
      </c>
      <c r="I3" s="18" t="s">
        <v>69</v>
      </c>
      <c r="K3" s="18" t="s">
        <v>36</v>
      </c>
      <c r="L3" s="18" t="s">
        <v>66</v>
      </c>
    </row>
    <row r="4" spans="1:12" x14ac:dyDescent="0.25">
      <c r="A4" s="1">
        <v>10</v>
      </c>
      <c r="B4" s="1">
        <v>9.5709000000000002E-2</v>
      </c>
      <c r="D4" s="1">
        <v>28</v>
      </c>
      <c r="E4" s="1">
        <v>0.16056899999999999</v>
      </c>
      <c r="G4" s="1">
        <v>30</v>
      </c>
      <c r="H4" s="1">
        <v>0.78640699999999997</v>
      </c>
      <c r="I4" s="1">
        <v>50</v>
      </c>
      <c r="K4" s="1">
        <v>65</v>
      </c>
      <c r="L4" s="1">
        <v>4.1226909999999997</v>
      </c>
    </row>
    <row r="5" spans="1:12" x14ac:dyDescent="0.25">
      <c r="A5" s="1">
        <v>30</v>
      </c>
      <c r="B5" s="1">
        <v>7.4089000000000002E-2</v>
      </c>
      <c r="D5" s="1">
        <v>65</v>
      </c>
      <c r="E5" s="1">
        <v>9.5709000000000002E-2</v>
      </c>
      <c r="G5" s="1">
        <v>70</v>
      </c>
      <c r="H5" s="1">
        <v>0.60136900000000004</v>
      </c>
      <c r="I5" s="1">
        <v>50</v>
      </c>
      <c r="K5" s="1">
        <v>105</v>
      </c>
      <c r="L5" s="1">
        <v>3.2844139999999999</v>
      </c>
    </row>
    <row r="6" spans="1:12" x14ac:dyDescent="0.25">
      <c r="A6" s="1">
        <v>70</v>
      </c>
      <c r="B6" s="1">
        <v>6.8683999999999995E-2</v>
      </c>
      <c r="D6" s="1">
        <v>105</v>
      </c>
      <c r="E6" s="1">
        <v>8.4899000000000002E-2</v>
      </c>
      <c r="G6" s="1">
        <v>110</v>
      </c>
      <c r="H6" s="1">
        <v>0.61819100000000005</v>
      </c>
      <c r="I6" s="1">
        <v>50</v>
      </c>
      <c r="K6" s="1">
        <v>145</v>
      </c>
      <c r="L6" s="1">
        <v>3.1918959999999998</v>
      </c>
    </row>
    <row r="7" spans="1:12" x14ac:dyDescent="0.25">
      <c r="A7" s="1">
        <v>110</v>
      </c>
      <c r="B7" s="1">
        <v>6.8683999999999995E-2</v>
      </c>
      <c r="D7" s="1">
        <v>145</v>
      </c>
      <c r="E7" s="1">
        <v>9.0303999999999995E-2</v>
      </c>
      <c r="G7" s="1">
        <v>160</v>
      </c>
      <c r="H7" s="1">
        <v>0.56492200000000004</v>
      </c>
      <c r="I7" s="1">
        <v>50</v>
      </c>
      <c r="K7" s="1">
        <v>200</v>
      </c>
      <c r="L7" s="1">
        <v>3.8</v>
      </c>
    </row>
    <row r="8" spans="1:12" x14ac:dyDescent="0.25">
      <c r="A8" s="1">
        <v>160</v>
      </c>
      <c r="B8" s="1">
        <v>7.0000000000000007E-2</v>
      </c>
      <c r="D8" s="1">
        <v>200</v>
      </c>
      <c r="E8" s="1">
        <v>0.3</v>
      </c>
      <c r="G8" s="1">
        <v>250</v>
      </c>
      <c r="H8" s="1">
        <v>0.5</v>
      </c>
      <c r="I8" s="1">
        <v>50</v>
      </c>
      <c r="K8" s="1">
        <v>300</v>
      </c>
      <c r="L8" s="1">
        <v>5</v>
      </c>
    </row>
    <row r="9" spans="1:12" x14ac:dyDescent="0.25">
      <c r="A9" s="1">
        <v>200</v>
      </c>
      <c r="B9" s="1">
        <v>0.106519</v>
      </c>
      <c r="D9" s="1">
        <v>260</v>
      </c>
      <c r="E9" s="1">
        <v>1.3172349999999999</v>
      </c>
      <c r="G9" s="1">
        <v>300</v>
      </c>
      <c r="H9" s="1">
        <v>0.5</v>
      </c>
      <c r="I9" s="1">
        <v>50</v>
      </c>
      <c r="K9" s="1">
        <v>425</v>
      </c>
      <c r="L9" s="1">
        <v>12.79142</v>
      </c>
    </row>
    <row r="10" spans="1:12" x14ac:dyDescent="0.25">
      <c r="A10" s="1">
        <v>250</v>
      </c>
      <c r="B10" s="1">
        <v>0.106519</v>
      </c>
      <c r="D10" s="1">
        <v>320</v>
      </c>
      <c r="E10" s="1">
        <v>2.0577169999999998</v>
      </c>
      <c r="G10" s="1">
        <v>390</v>
      </c>
      <c r="H10" s="1">
        <v>0.53408299999999997</v>
      </c>
      <c r="I10" s="1">
        <v>50</v>
      </c>
      <c r="K10" s="1">
        <v>437</v>
      </c>
      <c r="L10" s="1">
        <v>13.772679999999999</v>
      </c>
    </row>
    <row r="11" spans="1:12" x14ac:dyDescent="0.25">
      <c r="A11" s="1">
        <v>300</v>
      </c>
      <c r="B11" s="1">
        <v>0.101114</v>
      </c>
      <c r="D11" s="1">
        <v>391</v>
      </c>
      <c r="E11" s="1">
        <v>2.873869</v>
      </c>
      <c r="G11" s="1">
        <v>440</v>
      </c>
      <c r="H11" s="1">
        <v>0.53688599999999997</v>
      </c>
      <c r="I11" s="1">
        <v>50</v>
      </c>
      <c r="K11" s="1">
        <v>471</v>
      </c>
      <c r="L11" s="1">
        <v>15.670719999999999</v>
      </c>
    </row>
    <row r="12" spans="1:12" x14ac:dyDescent="0.25">
      <c r="A12" s="1">
        <v>390</v>
      </c>
      <c r="B12" s="1">
        <v>0.214619</v>
      </c>
      <c r="D12" s="1">
        <v>420</v>
      </c>
      <c r="E12" s="1">
        <v>3</v>
      </c>
      <c r="G12" s="1">
        <v>495</v>
      </c>
      <c r="H12" s="1">
        <v>0.60977999999999999</v>
      </c>
      <c r="I12" s="1">
        <v>50</v>
      </c>
      <c r="K12" s="1">
        <v>591</v>
      </c>
      <c r="L12" s="1">
        <v>20.296659999999999</v>
      </c>
    </row>
    <row r="13" spans="1:12" x14ac:dyDescent="0.25">
      <c r="A13" s="1">
        <v>440</v>
      </c>
      <c r="B13" s="1">
        <v>0.40919800000000001</v>
      </c>
      <c r="D13" s="1">
        <v>450</v>
      </c>
      <c r="E13" s="1">
        <v>3.1</v>
      </c>
      <c r="G13" s="1">
        <v>545</v>
      </c>
      <c r="H13" s="1">
        <v>0.65463800000000005</v>
      </c>
      <c r="I13" s="1">
        <v>50</v>
      </c>
      <c r="K13" s="1">
        <v>631</v>
      </c>
      <c r="L13" s="1">
        <v>21.931159999999998</v>
      </c>
    </row>
    <row r="14" spans="1:12" x14ac:dyDescent="0.25">
      <c r="A14" s="1">
        <v>495</v>
      </c>
      <c r="B14" s="1">
        <v>0.72268699999999997</v>
      </c>
      <c r="G14" s="1">
        <v>598</v>
      </c>
      <c r="H14" s="1">
        <v>0.57333299999999998</v>
      </c>
      <c r="I14" s="1">
        <v>50</v>
      </c>
      <c r="K14" s="1">
        <v>671</v>
      </c>
      <c r="L14" s="1">
        <v>22.449819999999999</v>
      </c>
    </row>
    <row r="15" spans="1:12" x14ac:dyDescent="0.25">
      <c r="A15" s="1">
        <v>545</v>
      </c>
      <c r="B15" s="1">
        <v>1.0686059999999999</v>
      </c>
      <c r="G15" s="1">
        <v>627</v>
      </c>
      <c r="H15" s="1">
        <v>0.65744100000000005</v>
      </c>
      <c r="I15" s="1">
        <v>50</v>
      </c>
      <c r="K15" s="1">
        <v>732</v>
      </c>
      <c r="L15" s="1">
        <v>23.324549999999999</v>
      </c>
    </row>
    <row r="16" spans="1:12" x14ac:dyDescent="0.25">
      <c r="A16" s="1">
        <v>598</v>
      </c>
      <c r="B16" s="1">
        <v>1.609103</v>
      </c>
      <c r="G16" s="1">
        <v>700</v>
      </c>
      <c r="H16" s="1">
        <v>0.64</v>
      </c>
      <c r="I16" s="1">
        <v>50</v>
      </c>
      <c r="K16" s="1">
        <v>760</v>
      </c>
      <c r="L16" s="1">
        <v>24.392720000000001</v>
      </c>
    </row>
    <row r="17" spans="1:12" x14ac:dyDescent="0.25">
      <c r="A17" s="1">
        <v>627</v>
      </c>
      <c r="B17" s="1">
        <v>1.8793519999999999</v>
      </c>
      <c r="G17" s="1">
        <v>800</v>
      </c>
      <c r="H17" s="1">
        <v>0.63</v>
      </c>
      <c r="I17" s="1">
        <v>50</v>
      </c>
      <c r="K17" s="1">
        <v>800</v>
      </c>
      <c r="L17" s="1">
        <v>28</v>
      </c>
    </row>
    <row r="18" spans="1:12" x14ac:dyDescent="0.25">
      <c r="A18" s="1">
        <v>700</v>
      </c>
      <c r="B18" s="1">
        <v>2.6522640000000002</v>
      </c>
      <c r="G18" s="1">
        <v>850</v>
      </c>
      <c r="H18" s="1">
        <v>0.65183400000000002</v>
      </c>
      <c r="I18" s="1">
        <v>50</v>
      </c>
      <c r="K18" s="1">
        <v>900</v>
      </c>
      <c r="L18" s="1">
        <v>32</v>
      </c>
    </row>
    <row r="19" spans="1:12" x14ac:dyDescent="0.25">
      <c r="A19" s="1">
        <v>750</v>
      </c>
      <c r="B19" s="1">
        <v>2.7171240000000001</v>
      </c>
      <c r="G19" s="1">
        <v>900</v>
      </c>
      <c r="H19" s="1">
        <v>0.88453300000000001</v>
      </c>
      <c r="I19" s="1">
        <v>50</v>
      </c>
    </row>
    <row r="20" spans="1:12" x14ac:dyDescent="0.25">
      <c r="A20" s="1">
        <v>800</v>
      </c>
      <c r="B20" s="1">
        <v>2.8360340000000002</v>
      </c>
      <c r="G20" s="1">
        <v>950</v>
      </c>
      <c r="H20" s="1">
        <v>0.76678199999999996</v>
      </c>
      <c r="I20" s="1">
        <v>50</v>
      </c>
    </row>
    <row r="21" spans="1:12" x14ac:dyDescent="0.25">
      <c r="A21" s="1">
        <v>850</v>
      </c>
      <c r="B21" s="1">
        <v>3.0576379999999999</v>
      </c>
      <c r="G21" s="1">
        <v>1000</v>
      </c>
      <c r="H21" s="1">
        <v>0.934998</v>
      </c>
      <c r="I21" s="1">
        <v>50</v>
      </c>
    </row>
    <row r="22" spans="1:12" x14ac:dyDescent="0.25">
      <c r="A22" s="1">
        <v>900</v>
      </c>
      <c r="B22" s="1">
        <v>3.187357</v>
      </c>
    </row>
    <row r="23" spans="1:12" x14ac:dyDescent="0.25">
      <c r="A23" s="1">
        <v>950</v>
      </c>
      <c r="B23" s="1">
        <v>3.2143820000000001</v>
      </c>
    </row>
    <row r="24" spans="1:12" x14ac:dyDescent="0.25">
      <c r="A24" s="1">
        <v>1000</v>
      </c>
      <c r="B24" s="1">
        <v>3.187357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752C7-5ED3-449A-8EBA-B6A2DD83DBBC}">
  <dimension ref="A2:E35"/>
  <sheetViews>
    <sheetView workbookViewId="0">
      <selection activeCell="G8" sqref="G8"/>
    </sheetView>
  </sheetViews>
  <sheetFormatPr defaultRowHeight="15" x14ac:dyDescent="0.25"/>
  <cols>
    <col min="1" max="1" width="11.140625" bestFit="1" customWidth="1"/>
    <col min="2" max="2" width="17.7109375" bestFit="1" customWidth="1"/>
    <col min="4" max="4" width="11.140625" bestFit="1" customWidth="1"/>
    <col min="5" max="5" width="17.7109375" bestFit="1" customWidth="1"/>
  </cols>
  <sheetData>
    <row r="2" spans="1:5" x14ac:dyDescent="0.25">
      <c r="A2" t="s">
        <v>72</v>
      </c>
      <c r="D2" t="s">
        <v>73</v>
      </c>
    </row>
    <row r="3" spans="1:5" x14ac:dyDescent="0.25">
      <c r="A3" s="18" t="s">
        <v>36</v>
      </c>
      <c r="B3" s="18" t="s">
        <v>64</v>
      </c>
      <c r="D3" s="18" t="s">
        <v>36</v>
      </c>
      <c r="E3" s="18" t="s">
        <v>64</v>
      </c>
    </row>
    <row r="4" spans="1:5" x14ac:dyDescent="0.25">
      <c r="A4" s="1">
        <v>2.5</v>
      </c>
      <c r="B4" s="1">
        <v>5.4736640000000003</v>
      </c>
      <c r="D4" s="1">
        <v>6.3</v>
      </c>
      <c r="E4" s="1">
        <v>4.8642399999999997</v>
      </c>
    </row>
    <row r="5" spans="1:5" x14ac:dyDescent="0.25">
      <c r="A5" s="1">
        <v>4.8</v>
      </c>
      <c r="B5" s="1">
        <v>6.7059990000000003</v>
      </c>
      <c r="D5" s="1">
        <v>9.6</v>
      </c>
      <c r="E5" s="1">
        <v>17.452400000000001</v>
      </c>
    </row>
    <row r="6" spans="1:5" x14ac:dyDescent="0.25">
      <c r="A6" s="1">
        <v>7</v>
      </c>
      <c r="B6" s="1">
        <v>7.7005150000000002</v>
      </c>
      <c r="D6" s="1">
        <v>13</v>
      </c>
      <c r="E6" s="1">
        <v>31.75076</v>
      </c>
    </row>
    <row r="7" spans="1:5" x14ac:dyDescent="0.25">
      <c r="A7" s="1">
        <v>9.3000000000000007</v>
      </c>
      <c r="B7" s="1">
        <v>10.624610000000001</v>
      </c>
      <c r="D7" s="1">
        <v>16.2</v>
      </c>
      <c r="E7" s="1">
        <v>41.871760000000002</v>
      </c>
    </row>
    <row r="8" spans="1:5" x14ac:dyDescent="0.25">
      <c r="A8" s="1">
        <v>11.6</v>
      </c>
      <c r="B8" s="1">
        <v>11.51643</v>
      </c>
      <c r="D8" s="1">
        <v>19.5</v>
      </c>
      <c r="E8" s="1">
        <v>57.005589999999998</v>
      </c>
    </row>
    <row r="9" spans="1:5" x14ac:dyDescent="0.25">
      <c r="A9" s="1">
        <v>14</v>
      </c>
      <c r="B9" s="1">
        <v>11.91099</v>
      </c>
      <c r="D9" s="1">
        <v>22</v>
      </c>
      <c r="E9" s="1">
        <v>56.007510000000003</v>
      </c>
    </row>
    <row r="10" spans="1:5" x14ac:dyDescent="0.25">
      <c r="A10" s="1">
        <v>16</v>
      </c>
      <c r="B10" s="1">
        <v>12.889290000000001</v>
      </c>
      <c r="D10" s="1">
        <v>25.2</v>
      </c>
      <c r="E10" s="1">
        <v>50.88814</v>
      </c>
    </row>
    <row r="11" spans="1:5" x14ac:dyDescent="0.25">
      <c r="A11" s="1">
        <v>18.5</v>
      </c>
      <c r="B11" s="1">
        <v>13.48925</v>
      </c>
      <c r="D11" s="1">
        <v>29</v>
      </c>
      <c r="E11" s="1">
        <v>47.31635</v>
      </c>
    </row>
    <row r="12" spans="1:5" x14ac:dyDescent="0.25">
      <c r="A12" s="1">
        <v>21.3</v>
      </c>
      <c r="B12" s="1">
        <v>14.11623</v>
      </c>
      <c r="D12" s="1">
        <v>31.5</v>
      </c>
      <c r="E12" s="1">
        <v>49.615299999999998</v>
      </c>
    </row>
    <row r="13" spans="1:5" x14ac:dyDescent="0.25">
      <c r="A13" s="1">
        <v>23.5</v>
      </c>
      <c r="B13" s="1">
        <v>15.316129999999999</v>
      </c>
      <c r="D13" s="1">
        <v>35</v>
      </c>
      <c r="E13" s="1">
        <v>40.935360000000003</v>
      </c>
    </row>
    <row r="14" spans="1:5" x14ac:dyDescent="0.25">
      <c r="A14" s="1">
        <v>25.7</v>
      </c>
      <c r="B14" s="1">
        <v>16.370100000000001</v>
      </c>
      <c r="D14" s="1">
        <v>38.200000000000003</v>
      </c>
      <c r="E14" s="1">
        <v>41.737189999999998</v>
      </c>
    </row>
    <row r="15" spans="1:5" x14ac:dyDescent="0.25">
      <c r="A15" s="1">
        <v>27.7</v>
      </c>
      <c r="B15" s="1">
        <v>16.851140000000001</v>
      </c>
      <c r="D15" s="1">
        <v>41</v>
      </c>
      <c r="E15" s="1">
        <v>40.722279999999998</v>
      </c>
    </row>
    <row r="16" spans="1:5" x14ac:dyDescent="0.25">
      <c r="A16" s="1">
        <v>30.7</v>
      </c>
      <c r="B16" s="1">
        <v>16.494420000000002</v>
      </c>
      <c r="D16" s="1">
        <v>43.5</v>
      </c>
      <c r="E16" s="1">
        <v>38.647620000000003</v>
      </c>
    </row>
    <row r="17" spans="1:5" x14ac:dyDescent="0.25">
      <c r="A17" s="1">
        <v>33</v>
      </c>
      <c r="B17" s="1">
        <v>16.899789999999999</v>
      </c>
      <c r="D17" s="1">
        <v>51.7</v>
      </c>
      <c r="E17" s="1">
        <v>35.70384</v>
      </c>
    </row>
    <row r="18" spans="1:5" x14ac:dyDescent="0.25">
      <c r="A18" s="1">
        <v>35.299999999999997</v>
      </c>
      <c r="B18" s="1">
        <v>17.494340000000001</v>
      </c>
      <c r="D18" s="1">
        <v>62.3</v>
      </c>
      <c r="E18" s="1">
        <v>37.386000000000003</v>
      </c>
    </row>
    <row r="19" spans="1:5" x14ac:dyDescent="0.25">
      <c r="A19" s="1">
        <v>37.4</v>
      </c>
      <c r="B19" s="1">
        <v>18.229410000000001</v>
      </c>
      <c r="D19" s="1">
        <v>84.3</v>
      </c>
      <c r="E19" s="1">
        <v>37.386000000000003</v>
      </c>
    </row>
    <row r="20" spans="1:5" x14ac:dyDescent="0.25">
      <c r="A20" s="1">
        <v>39.700000000000003</v>
      </c>
      <c r="B20" s="1">
        <v>18.029430000000001</v>
      </c>
      <c r="D20" s="1">
        <v>91.4</v>
      </c>
      <c r="E20" s="1">
        <v>34.5824</v>
      </c>
    </row>
    <row r="21" spans="1:5" x14ac:dyDescent="0.25">
      <c r="A21" s="1">
        <v>41.5</v>
      </c>
      <c r="B21" s="1">
        <v>17.602440000000001</v>
      </c>
    </row>
    <row r="22" spans="1:5" x14ac:dyDescent="0.25">
      <c r="A22" s="1">
        <v>44.1</v>
      </c>
      <c r="B22" s="1">
        <v>16.98086</v>
      </c>
    </row>
    <row r="23" spans="1:5" x14ac:dyDescent="0.25">
      <c r="A23" s="1">
        <v>47</v>
      </c>
      <c r="B23" s="1">
        <v>14.6297</v>
      </c>
    </row>
    <row r="24" spans="1:5" x14ac:dyDescent="0.25">
      <c r="A24" s="1">
        <v>50</v>
      </c>
      <c r="B24" s="1">
        <v>14.94319</v>
      </c>
    </row>
    <row r="25" spans="1:5" x14ac:dyDescent="0.25">
      <c r="A25" s="1">
        <v>53</v>
      </c>
      <c r="B25" s="1">
        <v>9.7490020000000008</v>
      </c>
    </row>
    <row r="26" spans="1:5" x14ac:dyDescent="0.25">
      <c r="A26" s="1">
        <v>56</v>
      </c>
      <c r="B26" s="1">
        <v>8.2193930000000002</v>
      </c>
    </row>
    <row r="27" spans="1:5" x14ac:dyDescent="0.25">
      <c r="A27" s="1">
        <v>59</v>
      </c>
      <c r="B27" s="1">
        <v>7.3491910000000003</v>
      </c>
    </row>
    <row r="28" spans="1:5" x14ac:dyDescent="0.25">
      <c r="A28" s="1">
        <v>61.7</v>
      </c>
      <c r="B28" s="1">
        <v>6.6573539999999998</v>
      </c>
    </row>
    <row r="29" spans="1:5" x14ac:dyDescent="0.25">
      <c r="A29" s="1">
        <v>64.7</v>
      </c>
      <c r="B29" s="1">
        <v>6.31684</v>
      </c>
    </row>
    <row r="30" spans="1:5" x14ac:dyDescent="0.25">
      <c r="A30" s="1">
        <v>69</v>
      </c>
      <c r="B30" s="1">
        <v>5.743913</v>
      </c>
    </row>
    <row r="31" spans="1:5" x14ac:dyDescent="0.25">
      <c r="A31" s="1">
        <v>72</v>
      </c>
      <c r="B31" s="1">
        <v>5.8574169999999999</v>
      </c>
    </row>
    <row r="32" spans="1:5" x14ac:dyDescent="0.25">
      <c r="A32" s="1">
        <v>75</v>
      </c>
      <c r="B32" s="1">
        <v>5.4250189999999998</v>
      </c>
    </row>
    <row r="33" spans="1:2" x14ac:dyDescent="0.25">
      <c r="A33" s="1">
        <v>78</v>
      </c>
      <c r="B33" s="1">
        <v>5.4574490000000004</v>
      </c>
    </row>
    <row r="34" spans="1:2" x14ac:dyDescent="0.25">
      <c r="A34" s="1">
        <v>80.599999999999994</v>
      </c>
      <c r="B34" s="1">
        <v>5.3115139999999998</v>
      </c>
    </row>
    <row r="35" spans="1:2" x14ac:dyDescent="0.25">
      <c r="A35" s="1">
        <v>83.1</v>
      </c>
      <c r="B35" s="1">
        <v>5.05748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70DB-8375-4834-846A-E67D30B2406D}">
  <dimension ref="A1:B34"/>
  <sheetViews>
    <sheetView workbookViewId="0">
      <selection activeCell="J29" sqref="J29"/>
    </sheetView>
  </sheetViews>
  <sheetFormatPr defaultRowHeight="15" x14ac:dyDescent="0.25"/>
  <cols>
    <col min="2" max="2" width="17.7109375" bestFit="1" customWidth="1"/>
  </cols>
  <sheetData>
    <row r="1" spans="1:2" x14ac:dyDescent="0.25">
      <c r="A1" t="s">
        <v>74</v>
      </c>
    </row>
    <row r="2" spans="1:2" x14ac:dyDescent="0.25">
      <c r="A2" s="18" t="s">
        <v>36</v>
      </c>
      <c r="B2" s="18" t="s">
        <v>64</v>
      </c>
    </row>
    <row r="3" spans="1:2" x14ac:dyDescent="0.25">
      <c r="A3" s="1">
        <v>2.5</v>
      </c>
      <c r="B3" s="1">
        <v>5.4736640000000003</v>
      </c>
    </row>
    <row r="4" spans="1:2" x14ac:dyDescent="0.25">
      <c r="A4" s="1">
        <v>4.8</v>
      </c>
      <c r="B4" s="1">
        <v>6.7059990000000003</v>
      </c>
    </row>
    <row r="5" spans="1:2" x14ac:dyDescent="0.25">
      <c r="A5" s="1">
        <v>7</v>
      </c>
      <c r="B5" s="1">
        <v>7.7005150000000002</v>
      </c>
    </row>
    <row r="6" spans="1:2" x14ac:dyDescent="0.25">
      <c r="A6" s="1">
        <v>9.3000000000000007</v>
      </c>
      <c r="B6" s="1">
        <v>10.624610000000001</v>
      </c>
    </row>
    <row r="7" spans="1:2" x14ac:dyDescent="0.25">
      <c r="A7" s="1">
        <v>11.6</v>
      </c>
      <c r="B7" s="1">
        <v>11.51643</v>
      </c>
    </row>
    <row r="8" spans="1:2" x14ac:dyDescent="0.25">
      <c r="A8" s="1">
        <v>14</v>
      </c>
      <c r="B8" s="1">
        <v>11.91099</v>
      </c>
    </row>
    <row r="9" spans="1:2" x14ac:dyDescent="0.25">
      <c r="A9" s="1">
        <v>16</v>
      </c>
      <c r="B9" s="1">
        <v>12.889290000000001</v>
      </c>
    </row>
    <row r="10" spans="1:2" x14ac:dyDescent="0.25">
      <c r="A10" s="1">
        <v>18.5</v>
      </c>
      <c r="B10" s="1">
        <v>13.48925</v>
      </c>
    </row>
    <row r="11" spans="1:2" x14ac:dyDescent="0.25">
      <c r="A11" s="1">
        <v>21.3</v>
      </c>
      <c r="B11" s="1">
        <v>14.11623</v>
      </c>
    </row>
    <row r="12" spans="1:2" x14ac:dyDescent="0.25">
      <c r="A12" s="1">
        <v>23.5</v>
      </c>
      <c r="B12" s="1">
        <v>15.316129999999999</v>
      </c>
    </row>
    <row r="13" spans="1:2" x14ac:dyDescent="0.25">
      <c r="A13" s="1">
        <v>25.7</v>
      </c>
      <c r="B13" s="1">
        <v>16.370100000000001</v>
      </c>
    </row>
    <row r="14" spans="1:2" x14ac:dyDescent="0.25">
      <c r="A14" s="1">
        <v>27.7</v>
      </c>
      <c r="B14" s="1">
        <v>16.851140000000001</v>
      </c>
    </row>
    <row r="15" spans="1:2" x14ac:dyDescent="0.25">
      <c r="A15" s="1">
        <v>30.7</v>
      </c>
      <c r="B15" s="1">
        <v>16.494420000000002</v>
      </c>
    </row>
    <row r="16" spans="1:2" x14ac:dyDescent="0.25">
      <c r="A16" s="1">
        <v>33</v>
      </c>
      <c r="B16" s="1">
        <v>16.899789999999999</v>
      </c>
    </row>
    <row r="17" spans="1:2" x14ac:dyDescent="0.25">
      <c r="A17" s="1">
        <v>35.299999999999997</v>
      </c>
      <c r="B17" s="1">
        <v>17.494340000000001</v>
      </c>
    </row>
    <row r="18" spans="1:2" x14ac:dyDescent="0.25">
      <c r="A18" s="1">
        <v>37.4</v>
      </c>
      <c r="B18" s="1">
        <v>18.229410000000001</v>
      </c>
    </row>
    <row r="19" spans="1:2" x14ac:dyDescent="0.25">
      <c r="A19" s="1">
        <v>39.700000000000003</v>
      </c>
      <c r="B19" s="1">
        <v>18.029430000000001</v>
      </c>
    </row>
    <row r="20" spans="1:2" x14ac:dyDescent="0.25">
      <c r="A20" s="1">
        <v>41.5</v>
      </c>
      <c r="B20" s="1">
        <v>17.602440000000001</v>
      </c>
    </row>
    <row r="21" spans="1:2" x14ac:dyDescent="0.25">
      <c r="A21" s="1">
        <v>44.1</v>
      </c>
      <c r="B21" s="1">
        <v>16.98086</v>
      </c>
    </row>
    <row r="22" spans="1:2" x14ac:dyDescent="0.25">
      <c r="A22" s="1">
        <v>47</v>
      </c>
      <c r="B22" s="1">
        <v>14.6297</v>
      </c>
    </row>
    <row r="23" spans="1:2" x14ac:dyDescent="0.25">
      <c r="A23" s="1">
        <v>50</v>
      </c>
      <c r="B23" s="1">
        <v>14.94319</v>
      </c>
    </row>
    <row r="24" spans="1:2" x14ac:dyDescent="0.25">
      <c r="A24" s="1">
        <v>53</v>
      </c>
      <c r="B24" s="1">
        <v>9.7490020000000008</v>
      </c>
    </row>
    <row r="25" spans="1:2" x14ac:dyDescent="0.25">
      <c r="A25" s="1">
        <v>56</v>
      </c>
      <c r="B25" s="1">
        <v>8.2193930000000002</v>
      </c>
    </row>
    <row r="26" spans="1:2" x14ac:dyDescent="0.25">
      <c r="A26" s="1">
        <v>59</v>
      </c>
      <c r="B26" s="1">
        <v>7.3491910000000003</v>
      </c>
    </row>
    <row r="27" spans="1:2" x14ac:dyDescent="0.25">
      <c r="A27" s="1">
        <v>61.7</v>
      </c>
      <c r="B27" s="1">
        <v>6.6573539999999998</v>
      </c>
    </row>
    <row r="28" spans="1:2" x14ac:dyDescent="0.25">
      <c r="A28" s="1">
        <v>64.7</v>
      </c>
      <c r="B28" s="1">
        <v>6.31684</v>
      </c>
    </row>
    <row r="29" spans="1:2" x14ac:dyDescent="0.25">
      <c r="A29" s="1">
        <v>69</v>
      </c>
      <c r="B29" s="1">
        <v>5.743913</v>
      </c>
    </row>
    <row r="30" spans="1:2" x14ac:dyDescent="0.25">
      <c r="A30" s="1">
        <v>72</v>
      </c>
      <c r="B30" s="1">
        <v>5.8574169999999999</v>
      </c>
    </row>
    <row r="31" spans="1:2" x14ac:dyDescent="0.25">
      <c r="A31" s="1">
        <v>75</v>
      </c>
      <c r="B31" s="1">
        <v>5.4250189999999998</v>
      </c>
    </row>
    <row r="32" spans="1:2" x14ac:dyDescent="0.25">
      <c r="A32" s="1">
        <v>78</v>
      </c>
      <c r="B32" s="1">
        <v>5.4574490000000004</v>
      </c>
    </row>
    <row r="33" spans="1:2" x14ac:dyDescent="0.25">
      <c r="A33" s="1">
        <v>80.599999999999994</v>
      </c>
      <c r="B33" s="1">
        <v>5.3115139999999998</v>
      </c>
    </row>
    <row r="34" spans="1:2" x14ac:dyDescent="0.25">
      <c r="A34" s="1">
        <v>83.1</v>
      </c>
      <c r="B34" s="1">
        <v>5.05748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458AD-B85C-437D-9A40-BED0FC55C54F}">
  <dimension ref="A1:G12"/>
  <sheetViews>
    <sheetView workbookViewId="0"/>
  </sheetViews>
  <sheetFormatPr defaultRowHeight="15" x14ac:dyDescent="0.25"/>
  <sheetData>
    <row r="1" spans="1:7" x14ac:dyDescent="0.25">
      <c r="A1" t="s">
        <v>77</v>
      </c>
    </row>
    <row r="2" spans="1:7" ht="15.75" x14ac:dyDescent="0.3">
      <c r="A2" s="18" t="s">
        <v>14</v>
      </c>
      <c r="B2" s="60" t="s">
        <v>75</v>
      </c>
      <c r="C2" s="60"/>
      <c r="D2" s="60"/>
      <c r="E2" s="60" t="s">
        <v>76</v>
      </c>
      <c r="F2" s="60"/>
      <c r="G2" s="60"/>
    </row>
    <row r="3" spans="1:7" x14ac:dyDescent="0.25">
      <c r="A3" s="1">
        <v>0</v>
      </c>
      <c r="B3" s="1">
        <v>5.32</v>
      </c>
      <c r="C3" s="1">
        <v>5.82</v>
      </c>
      <c r="D3" s="1">
        <v>4.74</v>
      </c>
      <c r="E3" s="1">
        <v>4.82</v>
      </c>
      <c r="F3" s="1">
        <v>4.78</v>
      </c>
      <c r="G3" s="1">
        <v>4.74</v>
      </c>
    </row>
    <row r="4" spans="1:7" x14ac:dyDescent="0.25">
      <c r="A4" s="1">
        <v>5</v>
      </c>
      <c r="B4" s="1">
        <v>4.67</v>
      </c>
      <c r="C4" s="1">
        <v>4.41</v>
      </c>
      <c r="D4" s="1">
        <v>4.5999999999999996</v>
      </c>
      <c r="E4" s="1">
        <v>5.0199999999999996</v>
      </c>
      <c r="F4" s="1">
        <v>4.79</v>
      </c>
      <c r="G4" s="1">
        <v>4.8</v>
      </c>
    </row>
    <row r="5" spans="1:7" x14ac:dyDescent="0.25">
      <c r="A5" s="1">
        <v>10</v>
      </c>
      <c r="B5" s="1">
        <v>4.0199999999999996</v>
      </c>
      <c r="C5" s="1">
        <v>4.41</v>
      </c>
      <c r="D5" s="1">
        <v>3.83</v>
      </c>
      <c r="E5" s="1">
        <v>6.16</v>
      </c>
      <c r="F5" s="1">
        <v>5.67</v>
      </c>
      <c r="G5" s="1">
        <v>5.93</v>
      </c>
    </row>
    <row r="6" spans="1:7" x14ac:dyDescent="0.25">
      <c r="A6" s="1">
        <v>15</v>
      </c>
      <c r="B6" s="1">
        <v>3.61</v>
      </c>
      <c r="C6" s="1">
        <v>3.6</v>
      </c>
      <c r="D6" s="1">
        <v>3.6</v>
      </c>
      <c r="E6" s="1">
        <v>8.66</v>
      </c>
      <c r="F6" s="1">
        <v>7.16</v>
      </c>
      <c r="G6" s="1">
        <v>8.09</v>
      </c>
    </row>
    <row r="7" spans="1:7" x14ac:dyDescent="0.25">
      <c r="A7" s="1">
        <v>20</v>
      </c>
      <c r="B7" s="1">
        <v>3.47</v>
      </c>
      <c r="C7" s="1">
        <v>3.41</v>
      </c>
      <c r="D7" s="1">
        <v>3.39</v>
      </c>
      <c r="E7" s="1">
        <v>9.3800000000000008</v>
      </c>
      <c r="F7" s="1">
        <v>8.94</v>
      </c>
      <c r="G7" s="1">
        <v>9.26</v>
      </c>
    </row>
    <row r="8" spans="1:7" x14ac:dyDescent="0.25">
      <c r="A8" s="1">
        <v>25</v>
      </c>
      <c r="B8" s="1">
        <v>3.34</v>
      </c>
      <c r="C8" s="1">
        <v>3.27</v>
      </c>
      <c r="D8" s="1">
        <v>3.29</v>
      </c>
      <c r="E8" s="1">
        <v>9.74</v>
      </c>
      <c r="F8" s="1">
        <v>9.4499999999999993</v>
      </c>
      <c r="G8" s="1">
        <v>9.64</v>
      </c>
    </row>
    <row r="9" spans="1:7" x14ac:dyDescent="0.25">
      <c r="A9" s="1">
        <v>30</v>
      </c>
      <c r="B9" s="1">
        <v>3.24</v>
      </c>
      <c r="C9" s="1">
        <v>3.21</v>
      </c>
      <c r="D9" s="1">
        <v>3.21</v>
      </c>
      <c r="E9" s="1">
        <v>10.02</v>
      </c>
      <c r="F9" s="1">
        <v>9.76</v>
      </c>
      <c r="G9" s="1">
        <v>9.89</v>
      </c>
    </row>
    <row r="10" spans="1:7" x14ac:dyDescent="0.25">
      <c r="A10" s="1">
        <v>40</v>
      </c>
      <c r="B10" s="1">
        <v>3.09</v>
      </c>
      <c r="C10" s="1">
        <v>3.08</v>
      </c>
      <c r="D10" s="1">
        <v>3.06</v>
      </c>
      <c r="E10" s="1">
        <v>10.41</v>
      </c>
      <c r="F10" s="1">
        <v>10.1</v>
      </c>
      <c r="G10" s="1">
        <v>10.33</v>
      </c>
    </row>
    <row r="11" spans="1:7" x14ac:dyDescent="0.25">
      <c r="A11" s="1">
        <v>50</v>
      </c>
      <c r="B11" s="1">
        <v>2.96</v>
      </c>
      <c r="C11" s="1">
        <v>2.95</v>
      </c>
      <c r="D11" s="1">
        <v>2.94</v>
      </c>
      <c r="E11" s="1">
        <v>10.65</v>
      </c>
      <c r="F11" s="1">
        <v>10.51</v>
      </c>
      <c r="G11" s="1">
        <v>10.6</v>
      </c>
    </row>
    <row r="12" spans="1:7" x14ac:dyDescent="0.25">
      <c r="A12" s="1">
        <v>60</v>
      </c>
      <c r="B12" s="1">
        <v>2.91</v>
      </c>
      <c r="C12" s="1">
        <v>2.86</v>
      </c>
      <c r="D12" s="1">
        <v>2.9</v>
      </c>
      <c r="E12" s="1">
        <v>10.85</v>
      </c>
      <c r="F12" s="1">
        <v>10.66</v>
      </c>
      <c r="G12" s="1">
        <v>10.79</v>
      </c>
    </row>
  </sheetData>
  <mergeCells count="2">
    <mergeCell ref="B2:D2"/>
    <mergeCell ref="E2:G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9E1D-752C-48EB-9263-AA8A8DD7EFD5}">
  <dimension ref="A1:M26"/>
  <sheetViews>
    <sheetView tabSelected="1" topLeftCell="A4" workbookViewId="0">
      <selection activeCell="R18" sqref="R18"/>
    </sheetView>
  </sheetViews>
  <sheetFormatPr defaultRowHeight="15" x14ac:dyDescent="0.25"/>
  <cols>
    <col min="9" max="9" width="19.7109375" customWidth="1"/>
    <col min="10" max="10" width="14.7109375" customWidth="1"/>
    <col min="11" max="11" width="15.7109375" customWidth="1"/>
    <col min="12" max="12" width="14.5703125" customWidth="1"/>
    <col min="13" max="13" width="14.28515625" customWidth="1"/>
  </cols>
  <sheetData>
    <row r="1" spans="1:13" x14ac:dyDescent="0.25">
      <c r="A1" s="59" t="s">
        <v>204</v>
      </c>
      <c r="B1" s="59"/>
      <c r="C1" s="59"/>
      <c r="D1" s="59"/>
      <c r="I1" s="58" t="s">
        <v>132</v>
      </c>
      <c r="J1" s="58"/>
      <c r="K1" s="58"/>
      <c r="L1" s="58"/>
      <c r="M1" s="58"/>
    </row>
    <row r="2" spans="1:13" x14ac:dyDescent="0.25">
      <c r="A2" s="21" t="s">
        <v>78</v>
      </c>
      <c r="B2" s="21"/>
      <c r="C2" s="21"/>
      <c r="D2" s="21"/>
      <c r="E2" s="21"/>
      <c r="F2" s="21"/>
      <c r="G2" s="21"/>
      <c r="H2" s="21"/>
      <c r="I2" s="22" t="s">
        <v>197</v>
      </c>
      <c r="J2" s="33" t="s">
        <v>196</v>
      </c>
      <c r="K2" s="22" t="s">
        <v>135</v>
      </c>
      <c r="L2" s="22" t="s">
        <v>149</v>
      </c>
    </row>
    <row r="3" spans="1:13" x14ac:dyDescent="0.25">
      <c r="A3" s="42"/>
      <c r="B3" s="62" t="s">
        <v>5</v>
      </c>
      <c r="C3" s="62"/>
      <c r="D3" s="62"/>
      <c r="E3" s="21"/>
      <c r="F3" s="21"/>
      <c r="G3" s="21"/>
      <c r="H3" s="21"/>
      <c r="I3" s="22" t="s">
        <v>186</v>
      </c>
      <c r="J3" s="22">
        <v>1.4407130000000001</v>
      </c>
      <c r="K3" s="22">
        <v>0.46523023958333337</v>
      </c>
      <c r="L3" s="22">
        <v>3.1120497604166668</v>
      </c>
      <c r="M3" s="22"/>
    </row>
    <row r="4" spans="1:13" x14ac:dyDescent="0.25">
      <c r="A4" s="24" t="s">
        <v>20</v>
      </c>
      <c r="B4" s="23">
        <v>3.1120497600000001</v>
      </c>
      <c r="C4" s="23">
        <v>3.0822978330000002</v>
      </c>
      <c r="D4" s="23">
        <v>3.1358513019999998</v>
      </c>
      <c r="E4" s="21"/>
      <c r="F4" s="21"/>
      <c r="G4" s="21"/>
      <c r="H4" s="21"/>
      <c r="I4" s="22" t="s">
        <v>187</v>
      </c>
      <c r="J4" s="22">
        <v>1.532848</v>
      </c>
      <c r="K4" s="22">
        <v>0.49498216666666672</v>
      </c>
      <c r="L4" s="22">
        <v>3.0822978333333335</v>
      </c>
      <c r="M4" s="22"/>
    </row>
    <row r="5" spans="1:13" x14ac:dyDescent="0.25">
      <c r="A5" s="24" t="s">
        <v>21</v>
      </c>
      <c r="B5" s="23">
        <v>1.2198271979999999</v>
      </c>
      <c r="C5" s="23">
        <v>1.3269341349999999</v>
      </c>
      <c r="D5" s="23">
        <v>1.094869104</v>
      </c>
      <c r="E5" s="21"/>
      <c r="F5" s="21"/>
      <c r="G5" s="21"/>
      <c r="H5" s="21"/>
      <c r="I5" s="22" t="s">
        <v>188</v>
      </c>
      <c r="J5" s="22">
        <v>1.367005</v>
      </c>
      <c r="K5" s="22">
        <v>0.44142869791666667</v>
      </c>
      <c r="L5" s="22">
        <v>3.1358513020833332</v>
      </c>
      <c r="M5" s="22"/>
    </row>
    <row r="6" spans="1:13" x14ac:dyDescent="0.25">
      <c r="A6" s="21"/>
      <c r="B6" s="21"/>
      <c r="C6" s="21"/>
      <c r="D6" s="21"/>
      <c r="E6" s="21"/>
      <c r="F6" s="21"/>
      <c r="G6" s="21"/>
      <c r="H6" s="21"/>
      <c r="I6" s="22" t="s">
        <v>189</v>
      </c>
      <c r="J6" s="22">
        <v>7.3004990000000003</v>
      </c>
      <c r="K6" s="22">
        <v>2.3574528020833334</v>
      </c>
      <c r="L6" s="22">
        <v>1.2198271979166666</v>
      </c>
      <c r="M6" s="22"/>
    </row>
    <row r="7" spans="1:13" x14ac:dyDescent="0.25">
      <c r="A7" s="21" t="s">
        <v>79</v>
      </c>
      <c r="B7" s="21"/>
      <c r="C7" s="21"/>
      <c r="D7" s="21"/>
      <c r="E7" s="21"/>
      <c r="F7" s="21"/>
      <c r="G7" s="21"/>
      <c r="H7" s="21"/>
      <c r="I7" s="22" t="s">
        <v>190</v>
      </c>
      <c r="J7" s="22">
        <v>6.9688129999999999</v>
      </c>
      <c r="K7" s="22">
        <v>2.2503458645833336</v>
      </c>
      <c r="L7" s="22">
        <v>1.3269341354166664</v>
      </c>
      <c r="M7" s="22"/>
    </row>
    <row r="8" spans="1:13" x14ac:dyDescent="0.25">
      <c r="A8" s="21"/>
      <c r="B8" s="54" t="s">
        <v>9</v>
      </c>
      <c r="C8" s="54"/>
      <c r="D8" s="54"/>
      <c r="E8" s="21"/>
      <c r="F8" s="21"/>
      <c r="G8" s="21"/>
      <c r="H8" s="21"/>
      <c r="I8" s="22" t="s">
        <v>191</v>
      </c>
      <c r="J8" s="22">
        <v>7.6874659999999997</v>
      </c>
      <c r="K8" s="22">
        <v>2.4824108958333331</v>
      </c>
      <c r="L8" s="22">
        <v>1.0948691041666669</v>
      </c>
      <c r="M8" s="22"/>
    </row>
    <row r="9" spans="1:13" x14ac:dyDescent="0.25">
      <c r="A9" s="24" t="s">
        <v>20</v>
      </c>
      <c r="B9" s="1">
        <v>52.77</v>
      </c>
      <c r="C9" s="1">
        <v>46.38</v>
      </c>
      <c r="D9" s="1">
        <v>46.63</v>
      </c>
      <c r="H9" s="21"/>
      <c r="I9" s="22" t="s">
        <v>192</v>
      </c>
      <c r="J9" s="33">
        <v>11.207023000000001</v>
      </c>
      <c r="K9" s="22">
        <v>3.618934510416667</v>
      </c>
      <c r="L9" s="22"/>
      <c r="M9" s="22"/>
    </row>
    <row r="10" spans="1:13" x14ac:dyDescent="0.25">
      <c r="A10" s="24" t="s">
        <v>21</v>
      </c>
      <c r="B10" s="1">
        <v>41.13</v>
      </c>
      <c r="C10" s="1">
        <v>38.340000000000003</v>
      </c>
      <c r="D10" s="1">
        <v>43.27</v>
      </c>
      <c r="H10" s="21"/>
      <c r="I10" s="22" t="s">
        <v>193</v>
      </c>
      <c r="J10" s="33">
        <v>11.207023000000001</v>
      </c>
      <c r="K10" s="22">
        <v>3.618934510416667</v>
      </c>
      <c r="L10" s="22"/>
      <c r="M10" s="22"/>
    </row>
    <row r="11" spans="1:13" x14ac:dyDescent="0.25">
      <c r="A11" s="21"/>
      <c r="B11" s="21"/>
      <c r="C11" s="21"/>
      <c r="D11" s="21"/>
      <c r="E11" s="21"/>
      <c r="F11" s="21"/>
      <c r="G11" s="21"/>
      <c r="H11" s="21"/>
      <c r="I11" s="22" t="s">
        <v>194</v>
      </c>
      <c r="J11" s="22">
        <v>10.820056000000001</v>
      </c>
      <c r="K11" s="22">
        <v>3.4939764166666669</v>
      </c>
      <c r="L11" s="22"/>
      <c r="M11" s="22"/>
    </row>
    <row r="12" spans="1:13" x14ac:dyDescent="0.25">
      <c r="A12" s="21"/>
      <c r="B12" s="21"/>
      <c r="C12" s="21"/>
      <c r="D12" s="21"/>
      <c r="E12" s="21"/>
      <c r="F12" s="21"/>
      <c r="G12" s="21"/>
      <c r="H12" s="21"/>
      <c r="I12" s="46" t="s">
        <v>195</v>
      </c>
      <c r="J12" s="46"/>
      <c r="K12" s="46">
        <v>3.5772818125000003</v>
      </c>
      <c r="L12" s="22"/>
      <c r="M12" s="22"/>
    </row>
    <row r="13" spans="1:13" x14ac:dyDescent="0.25">
      <c r="A13" s="42"/>
      <c r="B13" s="62" t="s">
        <v>80</v>
      </c>
      <c r="C13" s="62"/>
      <c r="D13" s="62"/>
      <c r="E13" s="21"/>
      <c r="F13" s="21"/>
      <c r="G13" s="21"/>
      <c r="H13" s="21"/>
      <c r="I13" s="22"/>
      <c r="J13" s="22"/>
      <c r="K13" s="22"/>
      <c r="L13" s="22"/>
      <c r="M13" s="22"/>
    </row>
    <row r="14" spans="1:13" x14ac:dyDescent="0.25">
      <c r="A14" s="24" t="s">
        <v>29</v>
      </c>
      <c r="B14" s="23">
        <v>22</v>
      </c>
      <c r="C14" s="23">
        <v>24</v>
      </c>
      <c r="D14" s="23">
        <v>21</v>
      </c>
      <c r="E14" s="21"/>
      <c r="F14" s="21"/>
      <c r="G14" s="21"/>
      <c r="H14" s="21"/>
      <c r="I14" s="22"/>
      <c r="J14" s="22"/>
      <c r="K14" s="22"/>
      <c r="L14" s="22"/>
      <c r="M14" s="22"/>
    </row>
    <row r="15" spans="1:13" x14ac:dyDescent="0.25">
      <c r="A15" s="24" t="s">
        <v>81</v>
      </c>
      <c r="B15" s="23">
        <v>17</v>
      </c>
      <c r="C15" s="23">
        <v>16</v>
      </c>
      <c r="D15" s="23">
        <v>18</v>
      </c>
      <c r="E15" s="21"/>
      <c r="F15" s="21"/>
      <c r="G15" s="21"/>
      <c r="H15" s="21"/>
      <c r="J15" s="22"/>
      <c r="K15" s="22"/>
      <c r="L15" s="22"/>
      <c r="M15" s="22"/>
    </row>
    <row r="16" spans="1:13" x14ac:dyDescent="0.25">
      <c r="A16" s="24" t="s">
        <v>82</v>
      </c>
      <c r="B16" s="23">
        <v>25</v>
      </c>
      <c r="C16" s="23"/>
      <c r="D16" s="23">
        <v>30</v>
      </c>
      <c r="E16" s="21"/>
      <c r="F16" s="21"/>
      <c r="G16" s="21"/>
      <c r="H16" s="21"/>
      <c r="I16" s="22" t="s">
        <v>205</v>
      </c>
      <c r="J16" s="22" t="s">
        <v>148</v>
      </c>
      <c r="K16" s="43" t="s">
        <v>136</v>
      </c>
      <c r="M16" s="22"/>
    </row>
    <row r="17" spans="9:13" x14ac:dyDescent="0.25">
      <c r="I17" s="43" t="s">
        <v>198</v>
      </c>
      <c r="J17" s="22">
        <v>31.790445600000005</v>
      </c>
      <c r="K17" s="21">
        <f>(52.9-J17)*0.0125/0.005</f>
        <v>52.773885999999983</v>
      </c>
      <c r="L17" s="22"/>
      <c r="M17" s="22"/>
    </row>
    <row r="18" spans="9:13" x14ac:dyDescent="0.25">
      <c r="I18" s="43" t="s">
        <v>199</v>
      </c>
      <c r="J18" s="22">
        <v>34.348638399999999</v>
      </c>
      <c r="K18" s="21">
        <f t="shared" ref="K18:K22" si="0">(52.9-J18)*0.0125/0.005</f>
        <v>46.378404000000003</v>
      </c>
      <c r="L18" s="22"/>
      <c r="M18" s="22"/>
    </row>
    <row r="19" spans="9:13" x14ac:dyDescent="0.25">
      <c r="I19" s="43" t="s">
        <v>200</v>
      </c>
      <c r="J19" s="22">
        <v>34.246780800000003</v>
      </c>
      <c r="K19" s="21">
        <f t="shared" si="0"/>
        <v>46.633047999999988</v>
      </c>
      <c r="L19" s="22"/>
      <c r="M19" s="22"/>
    </row>
    <row r="20" spans="9:13" x14ac:dyDescent="0.25">
      <c r="I20" s="43" t="s">
        <v>201</v>
      </c>
      <c r="J20" s="22">
        <v>36.44847200000001</v>
      </c>
      <c r="K20" s="21">
        <f t="shared" si="0"/>
        <v>41.128819999999976</v>
      </c>
      <c r="L20" s="22"/>
      <c r="M20" s="22"/>
    </row>
    <row r="21" spans="9:13" x14ac:dyDescent="0.25">
      <c r="I21" s="43" t="s">
        <v>202</v>
      </c>
      <c r="J21" s="22">
        <v>37.564988000000007</v>
      </c>
      <c r="K21" s="21">
        <f t="shared" si="0"/>
        <v>38.33752999999998</v>
      </c>
      <c r="L21" s="22"/>
      <c r="M21" s="22"/>
    </row>
    <row r="22" spans="9:13" x14ac:dyDescent="0.25">
      <c r="I22" s="43" t="s">
        <v>203</v>
      </c>
      <c r="J22" s="22">
        <v>35.590517600000005</v>
      </c>
      <c r="K22" s="21">
        <f t="shared" si="0"/>
        <v>43.273705999999983</v>
      </c>
      <c r="L22" s="22"/>
      <c r="M22" s="22"/>
    </row>
    <row r="23" spans="9:13" x14ac:dyDescent="0.25">
      <c r="I23" s="48" t="s">
        <v>192</v>
      </c>
      <c r="J23" s="46">
        <v>52.996414400000006</v>
      </c>
      <c r="K23" s="21"/>
      <c r="L23" s="21"/>
      <c r="M23" s="21"/>
    </row>
    <row r="24" spans="9:13" x14ac:dyDescent="0.25">
      <c r="I24" s="48" t="s">
        <v>193</v>
      </c>
      <c r="J24" s="46">
        <v>52.765276000000007</v>
      </c>
      <c r="K24" s="21"/>
      <c r="L24" s="21"/>
      <c r="M24" s="21"/>
    </row>
    <row r="25" spans="9:13" x14ac:dyDescent="0.25">
      <c r="I25" s="48" t="s">
        <v>194</v>
      </c>
      <c r="J25" s="46">
        <v>52.96115600000001</v>
      </c>
      <c r="K25" s="21"/>
      <c r="L25" s="21"/>
      <c r="M25" s="21"/>
    </row>
    <row r="26" spans="9:13" x14ac:dyDescent="0.25">
      <c r="I26" s="48" t="s">
        <v>195</v>
      </c>
      <c r="J26" s="46">
        <v>52.907615466666677</v>
      </c>
      <c r="K26" s="21"/>
      <c r="L26" s="21"/>
      <c r="M26" s="21"/>
    </row>
  </sheetData>
  <mergeCells count="5">
    <mergeCell ref="B3:D3"/>
    <mergeCell ref="B8:D8"/>
    <mergeCell ref="B13:D13"/>
    <mergeCell ref="A1:D1"/>
    <mergeCell ref="I1:M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Figure 2</vt:lpstr>
      <vt:lpstr>Figure 3</vt:lpstr>
      <vt:lpstr>Figure 4</vt:lpstr>
      <vt:lpstr>Figure 5</vt:lpstr>
      <vt:lpstr>Figure 6</vt:lpstr>
      <vt:lpstr>Figure S1</vt:lpstr>
      <vt:lpstr>Figure S3</vt:lpstr>
      <vt:lpstr>Figure S4</vt:lpstr>
      <vt:lpstr>Figure S5</vt:lpstr>
      <vt:lpstr>Figure S6</vt:lpstr>
      <vt:lpstr>Figure S7</vt:lpstr>
      <vt:lpstr>Figure S10</vt:lpstr>
      <vt:lpstr>Figure S11</vt:lpstr>
      <vt:lpstr>Figure S13</vt:lpstr>
      <vt:lpstr>Figure S14</vt:lpstr>
      <vt:lpstr>Figure S15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HD</dc:creator>
  <cp:lastModifiedBy>Lucas HD</cp:lastModifiedBy>
  <dcterms:created xsi:type="dcterms:W3CDTF">2015-06-05T18:17:20Z</dcterms:created>
  <dcterms:modified xsi:type="dcterms:W3CDTF">2020-07-12T21:49:45Z</dcterms:modified>
</cp:coreProperties>
</file>