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7960" yWindow="40" windowWidth="19820" windowHeight="16700"/>
  </bookViews>
  <sheets>
    <sheet name="基本信息" sheetId="1" r:id="rId1"/>
    <sheet name="査証人名簿" sheetId="2" r:id="rId2"/>
    <sheet name="滞在予定表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2"/>
  <c r="A17"/>
  <c r="A11"/>
  <c r="A12"/>
  <c r="A13"/>
  <c r="A14"/>
  <c r="A15"/>
  <c r="A10"/>
  <c r="A19"/>
  <c r="A18"/>
  <c r="A8"/>
  <c r="A9"/>
  <c r="A7"/>
  <c r="A6"/>
  <c r="A4"/>
  <c r="A14" i="3"/>
  <c r="A13"/>
  <c r="A8"/>
  <c r="A7"/>
  <c r="A6"/>
  <c r="A5"/>
  <c r="A35"/>
  <c r="A34"/>
  <c r="A33"/>
  <c r="A32"/>
  <c r="A31"/>
  <c r="A30"/>
  <c r="A29"/>
  <c r="A28"/>
  <c r="A27"/>
  <c r="A26"/>
  <c r="A25"/>
  <c r="A24"/>
  <c r="A22"/>
  <c r="A23"/>
  <c r="A21"/>
  <c r="A20"/>
  <c r="A19"/>
  <c r="A17"/>
  <c r="A18"/>
  <c r="A16"/>
  <c r="A15"/>
  <c r="A12"/>
  <c r="A11"/>
  <c r="A10"/>
  <c r="A9"/>
  <c r="A2"/>
  <c r="A39"/>
  <c r="A38"/>
  <c r="A37"/>
  <c r="A3"/>
</calcChain>
</file>

<file path=xl/sharedStrings.xml><?xml version="1.0" encoding="utf-8"?>
<sst xmlns="http://schemas.openxmlformats.org/spreadsheetml/2006/main" count="61" uniqueCount="59">
  <si>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</si>
  <si>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</si>
  <si>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</si>
  <si>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</si>
  <si>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</si>
  <si>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</si>
  <si>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</si>
  <si>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</si>
  <si>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</si>
  <si>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</si>
  <si>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</si>
  <si>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</si>
  <si>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</si>
  <si>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</si>
  <si>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</si>
  <si>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</si>
  <si>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</si>
  <si>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</si>
  <si>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</si>
  <si>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</si>
  <si>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</si>
  <si>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</si>
  <si>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</si>
  <si>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</si>
  <si>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</si>
  <si>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</si>
  <si>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</si>
  <si>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</si>
  <si>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</si>
  <si>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</si>
  <si>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</si>
  <si>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</si>
  <si>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</si>
  <si>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</si>
  <si>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</si>
  <si>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</si>
  <si>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</si>
  <si>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</si>
  <si>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</si>
  <si>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</si>
  <si>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</si>
  <si>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</si>
  <si>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</si>
  <si>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</si>
  <si>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个人</t>
  </si>
  <si>
    <t>NH292 (1000-1445) 便にて成田空港へ。到着後、ホテルへ。</t>
  </si>
  <si>
    <t>ジェーティージー華信株式会社</t>
  </si>
  <si>
    <t>高 鵬</t>
  </si>
  <si>
    <t>1102-004</t>
  </si>
  <si>
    <t>1959年9月27日</t>
  </si>
  <si>
    <t>03-5325-6288</t>
  </si>
  <si>
    <t>〒160-0023東京都新宿区西新宿7-5-6 グリーン西新宿ビル4階</t>
    <phoneticPr fontId="21"/>
  </si>
  <si>
    <t>会社名:  ジェーティージー華信株式会社
地址：東京都新宿区西新宿7-5-6 グリーン西新宿ビル4F
担当者：高　鵬
電話：03-5325-6288</t>
    <phoneticPr fontId="21"/>
  </si>
  <si>
    <t>会社名: ジェーティージー華信株式会社
地址：東京都新宿区西新宿7-5-6 グリーン西新宿ビル4F
担当者：高　鵬
電話：03-5325-6288</t>
    <phoneticPr fontId="21"/>
  </si>
  <si>
    <t>访问城市</t>
    <rPh sb="0" eb="2">
      <t>faンg weン</t>
    </rPh>
    <rPh sb="2" eb="4">
      <t>cheンg shi</t>
    </rPh>
    <phoneticPr fontId="21"/>
  </si>
  <si>
    <t>沖縄県,宮城県</t>
    <phoneticPr fontId="21"/>
  </si>
  <si>
    <t>(沖縄県,青森県,岩手県,宮城県,秋田県,山形県,福島県)</t>
    <rPh sb="1" eb="4">
      <t>オキナワケン</t>
    </rPh>
    <rPh sb="5" eb="8">
      <t>アオモリケン</t>
    </rPh>
    <rPh sb="9" eb="12">
      <t>イワテケン</t>
    </rPh>
    <rPh sb="13" eb="16">
      <t>ミヤギケン</t>
    </rPh>
    <rPh sb="17" eb="20">
      <t>アキタケン</t>
    </rPh>
    <rPh sb="21" eb="24">
      <t>ヤマガタケン</t>
    </rPh>
    <rPh sb="25" eb="28">
      <t>フクシマケン</t>
    </rPh>
    <phoneticPr fontId="21"/>
  </si>
  <si>
    <t>住宿城市</t>
    <rPh sb="0" eb="2">
      <t>zhu su</t>
    </rPh>
    <rPh sb="2" eb="4">
      <t>cheンg shi</t>
    </rPh>
    <phoneticPr fontId="21"/>
  </si>
  <si>
    <t>沖縄県</t>
    <phoneticPr fontId="21"/>
  </si>
</sst>
</file>

<file path=xl/styles.xml><?xml version="1.0" encoding="utf-8"?>
<styleSheet xmlns="http://schemas.openxmlformats.org/spreadsheetml/2006/main">
  <fonts count="24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  <font>
      <sz val="12"/>
      <color indexed="10"/>
      <name val="宋体"/>
      <charset val="134"/>
    </font>
    <font>
      <u/>
      <sz val="12"/>
      <color indexed="20"/>
      <name val="宋体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4" fontId="15" fillId="2" borderId="3" xfId="0" applyNumberFormat="1" applyFont="1" applyFill="1" applyBorder="1" applyAlignment="1"/>
    <xf numFmtId="1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4" fontId="3" fillId="2" borderId="5" xfId="0" applyNumberFormat="1" applyFont="1" applyFill="1" applyBorder="1" applyAlignment="1">
      <alignment horizontal="left"/>
    </xf>
    <xf numFmtId="0" fontId="16" fillId="0" borderId="0" xfId="1" applyAlignment="1">
      <alignment wrapText="1"/>
    </xf>
    <xf numFmtId="0" fontId="20" fillId="0" borderId="5" xfId="0" applyFont="1" applyBorder="1" applyAlignment="1">
      <alignment wrapText="1"/>
    </xf>
    <xf numFmtId="0" fontId="20" fillId="0" borderId="5" xfId="0" applyFont="1" applyBorder="1"/>
    <xf numFmtId="0" fontId="20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22" fillId="0" borderId="5" xfId="0" applyFont="1" applyBorder="1" applyAlignment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9" fillId="0" borderId="0" xfId="0" applyFont="1" applyAlignment="1">
      <alignment horizontal="left" vertical="center" wrapText="1"/>
    </xf>
    <xf numFmtId="0" fontId="18" fillId="0" borderId="0" xfId="0" applyFont="1" applyAlignment="1"/>
    <xf numFmtId="0" fontId="17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3">
    <cellStyle name="ハイパーリンク" xfId="1" builtinId="8"/>
    <cellStyle name="標準" xfId="0" builtinId="0"/>
    <cellStyle name="表示済みのハイパーリンク" xfId="2" builtinId="9" hidden="1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335280</xdr:colOff>
      <xdr:row>19</xdr:row>
      <xdr:rowOff>279292</xdr:rowOff>
    </xdr:from>
    <xdr:to>
      <xdr:col>5</xdr:col>
      <xdr:colOff>99059</xdr:colOff>
      <xdr:row>19</xdr:row>
      <xdr:rowOff>787240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3914032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6</xdr:col>
      <xdr:colOff>386220</xdr:colOff>
      <xdr:row>19</xdr:row>
      <xdr:rowOff>142322</xdr:rowOff>
    </xdr:from>
    <xdr:to>
      <xdr:col>7</xdr:col>
      <xdr:colOff>144780</xdr:colOff>
      <xdr:row>20</xdr:row>
      <xdr:rowOff>22802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7740" y="3777062"/>
          <a:ext cx="672960" cy="672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</xdr:colOff>
      <xdr:row>39</xdr:row>
      <xdr:rowOff>289370</xdr:rowOff>
    </xdr:from>
    <xdr:to>
      <xdr:col>2</xdr:col>
      <xdr:colOff>594359</xdr:colOff>
      <xdr:row>39</xdr:row>
      <xdr:rowOff>797318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18066830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2</xdr:col>
      <xdr:colOff>1247280</xdr:colOff>
      <xdr:row>39</xdr:row>
      <xdr:rowOff>114300</xdr:rowOff>
    </xdr:from>
    <xdr:to>
      <xdr:col>2</xdr:col>
      <xdr:colOff>1920240</xdr:colOff>
      <xdr:row>39</xdr:row>
      <xdr:rowOff>787260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7740" y="17891760"/>
          <a:ext cx="672960" cy="67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C27" sqref="C27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51.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44</v>
      </c>
      <c r="D7" s="1"/>
      <c r="E7" s="1"/>
      <c r="F7" s="1"/>
      <c r="G7" s="1"/>
    </row>
    <row r="8" spans="1:7" ht="16.5" customHeight="1">
      <c r="A8" s="1"/>
      <c r="B8" s="21" t="s">
        <v>54</v>
      </c>
      <c r="C8" s="33" t="s">
        <v>55</v>
      </c>
      <c r="D8" s="1" t="s">
        <v>56</v>
      </c>
      <c r="E8" s="1"/>
      <c r="F8" s="1"/>
      <c r="G8" s="1"/>
    </row>
    <row r="9" spans="1:7" ht="16.75" customHeight="1">
      <c r="A9" s="1"/>
      <c r="B9" s="21" t="s">
        <v>57</v>
      </c>
      <c r="C9" s="33" t="s">
        <v>58</v>
      </c>
      <c r="D9" s="1" t="s">
        <v>56</v>
      </c>
      <c r="E9" s="1"/>
      <c r="F9" s="1"/>
      <c r="G9" s="1"/>
    </row>
    <row r="10" spans="1:7" ht="17.5" customHeight="1">
      <c r="A10" s="1"/>
      <c r="B10" s="21" t="s">
        <v>11</v>
      </c>
      <c r="C10" s="25">
        <v>43079</v>
      </c>
      <c r="D10" s="1"/>
      <c r="E10" s="1"/>
      <c r="F10" s="1"/>
      <c r="G10" s="1"/>
    </row>
    <row r="11" spans="1:7" ht="14.25" customHeight="1">
      <c r="A11" s="1"/>
      <c r="B11" s="21" t="s">
        <v>12</v>
      </c>
      <c r="C11" s="25">
        <v>43094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46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48</v>
      </c>
      <c r="D17" s="1"/>
      <c r="E17" s="1"/>
      <c r="F17" s="1"/>
      <c r="G17" s="1"/>
    </row>
    <row r="18" spans="1:7" ht="14.25" customHeight="1">
      <c r="A18" s="1"/>
      <c r="B18" s="27" t="s">
        <v>6</v>
      </c>
      <c r="C18" s="27" t="s">
        <v>47</v>
      </c>
      <c r="D18" s="1"/>
      <c r="E18" s="1"/>
      <c r="F18" s="1"/>
      <c r="G18" s="1"/>
    </row>
    <row r="19" spans="1:7" ht="14.25" customHeight="1">
      <c r="A19" s="1"/>
      <c r="B19" s="27" t="s">
        <v>35</v>
      </c>
      <c r="C19" s="27" t="s">
        <v>36</v>
      </c>
      <c r="D19" s="1"/>
      <c r="E19" s="1"/>
      <c r="F19" s="1"/>
      <c r="G19" s="1"/>
    </row>
    <row r="20" spans="1:7" ht="14.25" customHeight="1">
      <c r="A20" s="1"/>
      <c r="B20" s="27" t="s">
        <v>37</v>
      </c>
      <c r="C20" s="27" t="s">
        <v>49</v>
      </c>
      <c r="D20" s="1"/>
      <c r="E20" s="1"/>
      <c r="F20" s="1"/>
      <c r="G20" s="1"/>
    </row>
    <row r="21" spans="1:7" ht="14.25" customHeight="1">
      <c r="A21" s="1"/>
      <c r="B21" s="27" t="s">
        <v>38</v>
      </c>
      <c r="C21" s="27" t="s">
        <v>39</v>
      </c>
      <c r="D21" s="1"/>
      <c r="E21" s="1"/>
      <c r="F21" s="1"/>
      <c r="G21" s="1"/>
    </row>
    <row r="22" spans="1:7" ht="14.25" customHeight="1">
      <c r="A22" s="1"/>
      <c r="B22" s="27" t="s">
        <v>40</v>
      </c>
      <c r="C22" s="27" t="s">
        <v>41</v>
      </c>
      <c r="D22" s="1"/>
      <c r="E22" s="1"/>
      <c r="F22" s="1"/>
      <c r="G22" s="1"/>
    </row>
    <row r="23" spans="1:7" ht="28.25" customHeight="1">
      <c r="A23" s="1"/>
      <c r="B23" s="29" t="s">
        <v>42</v>
      </c>
      <c r="C23" s="27" t="s">
        <v>51</v>
      </c>
      <c r="D23" s="1"/>
      <c r="E23" s="1"/>
      <c r="F23" s="1"/>
      <c r="G23" s="1"/>
    </row>
    <row r="24" spans="1:7" ht="14.25" customHeight="1">
      <c r="A24" s="6"/>
      <c r="B24" s="28" t="s">
        <v>43</v>
      </c>
      <c r="C24" s="28" t="s">
        <v>50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1"/>
  <dataValidations count="1">
    <dataValidation type="list" allowBlank="1" showInputMessage="1" showErrorMessage="1" sqref="C7">
      <formula1>"个人,冲绳东北六县多次,一定经济能力多次"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95"/>
  <sheetViews>
    <sheetView workbookViewId="0">
      <selection activeCell="E31" sqref="E31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0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0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0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0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5" customHeight="1">
      <c r="A20" s="7"/>
      <c r="B20" s="7"/>
      <c r="C20" s="7"/>
      <c r="D20" s="7"/>
      <c r="E20" s="38" t="s">
        <v>52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A6" sqref="A6"/>
    </sheetView>
  </sheetViews>
  <sheetFormatPr baseColWidth="12" defaultColWidth="13.33203125" defaultRowHeight="15" customHeight="1"/>
  <cols>
    <col min="1" max="1" width="18" customWidth="1"/>
    <col min="2" max="2" width="30.332031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1" t="s">
        <v>29</v>
      </c>
      <c r="B4" s="31" t="s">
        <v>30</v>
      </c>
      <c r="C4" s="31" t="s">
        <v>31</v>
      </c>
    </row>
    <row r="5" spans="1:3" ht="42" customHeight="1">
      <c r="A5" s="16">
        <f>IF(AND(LEN(基本信息!C10),LEN(基本信息!C10)),基本信息!C10,"")</f>
        <v>43079</v>
      </c>
      <c r="B5" s="17" t="s">
        <v>45</v>
      </c>
      <c r="C5" s="17" t="s">
        <v>32</v>
      </c>
    </row>
    <row r="6" spans="1:3" ht="44.25" customHeight="1">
      <c r="A6" s="16">
        <f>IF(LEN(A5),IF(A5+1&lt;=基本信息!C11,A5+1,""),"")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IF(LEN(A5),IF(A5+2&lt;=基本信息!C11,A5+2,""),"")</f>
        <v>43081</v>
      </c>
      <c r="B7" s="18"/>
      <c r="C7" s="18"/>
    </row>
    <row r="8" spans="1:3" ht="44.25" customHeight="1">
      <c r="A8" s="16">
        <f>IF(LEN(A5),IF(A5+3&lt;=基本信息!C11,A5+3,""),"")</f>
        <v>43082</v>
      </c>
      <c r="B8" s="18"/>
      <c r="C8" s="18"/>
    </row>
    <row r="9" spans="1:3" ht="42" customHeight="1">
      <c r="A9" s="16">
        <f>IF(LEN(A5),IF(A5+4&lt;=基本信息!C11,A5+4,""),"")</f>
        <v>43083</v>
      </c>
      <c r="B9" s="18"/>
      <c r="C9" s="18"/>
    </row>
    <row r="10" spans="1:3" ht="42" customHeight="1">
      <c r="A10" s="16">
        <f>IF(LEN(A5),IF(A5+5&lt;=基本信息!C11,A5+5,""),"")</f>
        <v>43084</v>
      </c>
      <c r="B10" s="18"/>
      <c r="C10" s="18"/>
    </row>
    <row r="11" spans="1:3" ht="46.5" customHeight="1">
      <c r="A11" s="16">
        <f>IF(LEN(A5),IF(A5+6&lt;=基本信息!C11,A5+6,""),"")</f>
        <v>43085</v>
      </c>
      <c r="B11" s="18"/>
      <c r="C11" s="18"/>
    </row>
    <row r="12" spans="1:3" ht="47.25" customHeight="1">
      <c r="A12" s="16">
        <f>IF(LEN(A5),IF(A5+7&lt;=基本信息!C11,A5+7,""),"")</f>
        <v>43086</v>
      </c>
      <c r="B12" s="18"/>
      <c r="C12" s="18"/>
    </row>
    <row r="13" spans="1:3" ht="41.25" customHeight="1">
      <c r="A13" s="16">
        <f>IF(LEN(A5),IF(A5+8&lt;=基本信息!C11,A5+8,""),"")</f>
        <v>43087</v>
      </c>
      <c r="B13" s="18"/>
      <c r="C13" s="18"/>
    </row>
    <row r="14" spans="1:3" ht="42" customHeight="1">
      <c r="A14" s="16">
        <f>IF(LEN(A5),IF(A5+9&lt;=基本信息!C11,A5+9,""),"")</f>
        <v>43088</v>
      </c>
      <c r="B14" s="18"/>
      <c r="C14" s="18"/>
    </row>
    <row r="15" spans="1:3" ht="42" customHeight="1">
      <c r="A15" s="16">
        <f>IF(LEN(A5),IF(A5+10&lt;=基本信息!C11,A5+10,""),"")</f>
        <v>43089</v>
      </c>
      <c r="B15" s="18"/>
      <c r="C15" s="18"/>
    </row>
    <row r="16" spans="1:3" ht="39.75" customHeight="1">
      <c r="A16" s="16">
        <f>IF(LEN(A5),IF(A5+11&lt;=基本信息!C11,A5+11,""),"")</f>
        <v>43090</v>
      </c>
      <c r="B16" s="18"/>
      <c r="C16" s="18"/>
    </row>
    <row r="17" spans="1:3" ht="39.75" customHeight="1">
      <c r="A17" s="16">
        <f>IF(LEN(A5),IF(A5+12&lt;=基本信息!C11,A5+12,""),"")</f>
        <v>43091</v>
      </c>
      <c r="B17" s="18"/>
      <c r="C17" s="18"/>
    </row>
    <row r="18" spans="1:3" ht="39.75" customHeight="1">
      <c r="A18" s="16">
        <f>IF(LEN(A5),IF(A5+13&lt;=基本信息!C11,A5+13,""),"")</f>
        <v>43092</v>
      </c>
      <c r="B18" s="18"/>
      <c r="C18" s="18"/>
    </row>
    <row r="19" spans="1:3" ht="40.5" customHeight="1">
      <c r="A19" s="16">
        <f>IF(LEN(A5),IF(A5+14&lt;=基本信息!C11,A5+14,""),"")</f>
        <v>43093</v>
      </c>
      <c r="B19" s="18"/>
      <c r="C19" s="18"/>
    </row>
    <row r="20" spans="1:3" ht="39.75" customHeight="1">
      <c r="A20" s="16">
        <f>IF(LEN(A5),IF(A5+15&lt;=基本信息!C11,A5+15,""),"")</f>
        <v>43094</v>
      </c>
      <c r="B20" s="18"/>
      <c r="C20" s="18"/>
    </row>
    <row r="21" spans="1:3" ht="41.25" customHeight="1">
      <c r="A21" s="19" t="str">
        <f>IF(LEN(A5),IF(A5+16&lt;=基本信息!C11,A5+16,""),"")</f>
        <v/>
      </c>
      <c r="B21" s="18"/>
      <c r="C21" s="18"/>
    </row>
    <row r="22" spans="1:3" ht="40.5" customHeight="1">
      <c r="A22" s="19" t="str">
        <f>IF(LEN(A5),IF(A5+17&lt;=基本信息!C11,A5+17,""),"")</f>
        <v/>
      </c>
      <c r="B22" s="18"/>
      <c r="C22" s="18"/>
    </row>
    <row r="23" spans="1:3" ht="39" customHeight="1">
      <c r="A23" s="19" t="str">
        <f>IF(LEN(A5),IF(A5+18&lt;=基本信息!C11,A5+18,""),"")</f>
        <v/>
      </c>
      <c r="B23" s="18"/>
      <c r="C23" s="18"/>
    </row>
    <row r="24" spans="1:3" ht="40.5" customHeight="1">
      <c r="A24" s="19" t="str">
        <f>IF(LEN(A5),IF(A5+19&lt;=基本信息!C11,A5+19,""),"")</f>
        <v/>
      </c>
      <c r="B24" s="18"/>
      <c r="C24" s="18"/>
    </row>
    <row r="25" spans="1:3" ht="39.75" customHeight="1">
      <c r="A25" s="19" t="str">
        <f>IF(LEN(A5),IF(A5+20&lt;=基本信息!C11,A5+20,""),"")</f>
        <v/>
      </c>
      <c r="B25" s="18"/>
      <c r="C25" s="18"/>
    </row>
    <row r="26" spans="1:3" ht="34.5" customHeight="1">
      <c r="A26" s="19" t="str">
        <f>IF(LEN(A5),IF(A5+21&lt;=基本信息!C11,A5+21,""),"")</f>
        <v/>
      </c>
      <c r="B26" s="18"/>
      <c r="C26" s="18"/>
    </row>
    <row r="27" spans="1:3" ht="39" customHeight="1">
      <c r="A27" s="19" t="str">
        <f>IF(LEN(A5),IF(A5+22&lt;=基本信息!C11,A5+22,""),"")</f>
        <v/>
      </c>
      <c r="B27" s="18"/>
      <c r="C27" s="18"/>
    </row>
    <row r="28" spans="1:3" ht="39" customHeight="1">
      <c r="A28" s="19" t="str">
        <f>IF(LEN(A5),IF(A5+23&lt;=基本信息!C11,A5+23,""),"")</f>
        <v/>
      </c>
      <c r="B28" s="18"/>
      <c r="C28" s="18"/>
    </row>
    <row r="29" spans="1:3" ht="39" customHeight="1">
      <c r="A29" s="19" t="str">
        <f>IF(LEN(A5),IF(A5+24&lt;=基本信息!C11,A5+24,""),"")</f>
        <v/>
      </c>
      <c r="B29" s="18"/>
      <c r="C29" s="18"/>
    </row>
    <row r="30" spans="1:3" ht="38.25" customHeight="1">
      <c r="A30" s="19" t="str">
        <f>IF(LEN(A5),IF(A5+25&lt;=基本信息!C11,A5+25,""),"")</f>
        <v/>
      </c>
      <c r="B30" s="18"/>
      <c r="C30" s="18"/>
    </row>
    <row r="31" spans="1:3" ht="39" customHeight="1">
      <c r="A31" s="19" t="str">
        <f>IF(LEN(A5),IF(A5+26&lt;=基本信息!C11,A5+26,""),"")</f>
        <v/>
      </c>
      <c r="B31" s="18"/>
      <c r="C31" s="18"/>
    </row>
    <row r="32" spans="1:3" ht="38.25" customHeight="1">
      <c r="A32" s="19" t="str">
        <f>IF(LEN(A5),IF(A5+27&lt;=基本信息!C11,A5+27,""),"")</f>
        <v/>
      </c>
      <c r="B32" s="18"/>
      <c r="C32" s="18"/>
    </row>
    <row r="33" spans="1:3" ht="37.5" customHeight="1">
      <c r="A33" s="19" t="str">
        <f>IF(LEN(A5),IF(A5+28&lt;=基本信息!C11,A5+28,""),"")</f>
        <v/>
      </c>
      <c r="B33" s="18"/>
      <c r="C33" s="18"/>
    </row>
    <row r="34" spans="1:3" ht="39.5" customHeight="1">
      <c r="A34" s="19" t="str">
        <f>IF(LEN(A5),IF(A5+29&lt;=基本信息!C11,A5+29,""),"")</f>
        <v/>
      </c>
      <c r="B34" s="18"/>
      <c r="C34" s="18"/>
    </row>
    <row r="35" spans="1:3" ht="40.75" customHeight="1">
      <c r="A35" s="20" t="str">
        <f>IF(LEN(A5),IF(A5+30&lt;=基本信息!C11,A5+30,""),"")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32" t="s">
        <v>53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sheetCalcPr fullCalcOnLoad="1"/>
  <mergeCells count="6">
    <mergeCell ref="A1:C1"/>
    <mergeCell ref="A3:C3"/>
    <mergeCell ref="A37:C37"/>
    <mergeCell ref="A38:C38"/>
    <mergeCell ref="A39:C39"/>
    <mergeCell ref="A2:C2"/>
  </mergeCells>
  <phoneticPr fontId="21"/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2017-07-04T04:01:11Z</dcterms:modified>
</cp:coreProperties>
</file>