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-640" yWindow="0" windowWidth="25600" windowHeight="14880" activeTab="1"/>
  </bookViews>
  <sheets>
    <sheet name="基本信息" sheetId="1" r:id="rId1"/>
    <sheet name="査証人名簿" sheetId="2" r:id="rId2"/>
    <sheet name="滞在予定表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2" i="3"/>
  <c r="A3" i="2"/>
  <c r="A17" i="2"/>
  <c r="A11" i="2"/>
  <c r="A12" i="2"/>
  <c r="A13" i="2"/>
  <c r="A14" i="2"/>
  <c r="A15" i="2"/>
  <c r="A10" i="2"/>
  <c r="A19" i="2"/>
  <c r="A18" i="2"/>
  <c r="A8" i="2"/>
  <c r="A9" i="2"/>
  <c r="A7" i="2"/>
  <c r="A6" i="2"/>
  <c r="A4" i="2"/>
  <c r="A39" i="3"/>
  <c r="A38" i="3"/>
  <c r="A37" i="3"/>
  <c r="A3" i="3"/>
</calcChain>
</file>

<file path=xl/sharedStrings.xml><?xml version="1.0" encoding="utf-8"?>
<sst xmlns="http://schemas.openxmlformats.org/spreadsheetml/2006/main" count="60" uniqueCount="58">
  <si>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</si>
  <si>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</si>
  <si>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</si>
  <si>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</si>
  <si>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</si>
  <si>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</si>
  <si>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</si>
  <si>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</si>
  <si>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</si>
  <si>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</si>
  <si>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</si>
  <si>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</si>
  <si>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</si>
  <si>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</si>
  <si>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</si>
  <si>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</si>
  <si>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</si>
  <si>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</si>
  <si>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</si>
  <si>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</si>
  <si>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</si>
  <si>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</si>
  <si>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</si>
  <si>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</si>
  <si>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</si>
  <si>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</si>
  <si>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</si>
  <si>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</si>
  <si>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</si>
  <si>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</si>
  <si>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</si>
  <si>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</si>
  <si>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</si>
  <si>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</si>
  <si>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</si>
  <si>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</si>
  <si>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出生年月</t>
  </si>
  <si>
    <t>职务</t>
  </si>
  <si>
    <t>国籍</t>
  </si>
  <si>
    <t>地址</t>
  </si>
  <si>
    <t>联络方式</t>
  </si>
  <si>
    <t>个人</t>
  </si>
  <si>
    <t>NH292 (1000-1445) 便にて成田空港へ。到着後、ホテルへ。</t>
  </si>
  <si>
    <t>访问城市</t>
    <rPh sb="0" eb="2">
      <t>faンg weン</t>
    </rPh>
    <rPh sb="2" eb="4">
      <t>cheンg shi</t>
    </rPh>
    <phoneticPr fontId="21"/>
  </si>
  <si>
    <t>沖縄県,宮城県</t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</si>
  <si>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</si>
  <si>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住宿城市</t>
    <rPh sb="0" eb="2">
      <t>zhu su</t>
    </rPh>
    <rPh sb="2" eb="4">
      <t>cheンg shi</t>
    </rPh>
    <phoneticPr fontId="21"/>
  </si>
  <si>
    <t>沖縄県</t>
    <phoneticPr fontId="21"/>
  </si>
  <si>
    <t>女</t>
    <rPh sb="0" eb="1">
      <t>ジョセイ</t>
    </rPh>
    <phoneticPr fontId="21"/>
  </si>
  <si>
    <t>代表</t>
    <rPh sb="0" eb="2">
      <t>ダイヒョウ</t>
    </rPh>
    <phoneticPr fontId="21"/>
  </si>
  <si>
    <t>日本国籍</t>
    <rPh sb="0" eb="4">
      <t>ニホンコクセキ</t>
    </rPh>
    <phoneticPr fontId="21"/>
  </si>
  <si>
    <t>029-350-2242</t>
    <phoneticPr fontId="21"/>
  </si>
  <si>
    <t>会社名:  グローバルIBARAKI
地址：茨城県水戸市根本2-780 星野ビル 202号室
担当者：関　理江
電話：029-350-2242</t>
    <phoneticPr fontId="21"/>
  </si>
  <si>
    <t>会社名: グローバルIBARAKI
地址：茨城県水戸市根本2-780 星野ビル 202号室
担当者：関　理江
電話：029-350-2242</t>
    <phoneticPr fontId="21"/>
  </si>
  <si>
    <t>グローバルIBARAKI</t>
    <phoneticPr fontId="21"/>
  </si>
  <si>
    <t>1501-001</t>
    <phoneticPr fontId="21"/>
  </si>
  <si>
    <t>関　理江</t>
    <phoneticPr fontId="21"/>
  </si>
  <si>
    <t>〒310-0067茨城県水戸市根本2-780 星野ビル 202号室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</si>
</sst>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2"/>
      <color rgb="FFFF0000"/>
      <name val="宋体"/>
      <charset val="134"/>
    </font>
    <font>
      <u/>
      <sz val="12"/>
      <color theme="11"/>
      <name val="宋体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22" fillId="0" borderId="5" xfId="0" applyFont="1" applyBorder="1" applyAlignment="1"/>
    <xf numFmtId="0" fontId="2" fillId="0" borderId="5" xfId="0" applyFont="1" applyBorder="1" applyAlignment="1">
      <alignment wrapText="1"/>
    </xf>
    <xf numFmtId="31" fontId="20" fillId="0" borderId="5" xfId="0" applyNumberFormat="1" applyFont="1" applyBorder="1" applyAlignment="1">
      <alignment horizontal="left" wrapText="1"/>
    </xf>
    <xf numFmtId="0" fontId="2" fillId="0" borderId="5" xfId="0" applyFont="1" applyBorder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4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</xdr:colOff>
      <xdr:row>19</xdr:row>
      <xdr:rowOff>101600</xdr:rowOff>
    </xdr:from>
    <xdr:to>
      <xdr:col>4</xdr:col>
      <xdr:colOff>692150</xdr:colOff>
      <xdr:row>19</xdr:row>
      <xdr:rowOff>762000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3400" y="3746500"/>
          <a:ext cx="641350" cy="66040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18</xdr:row>
      <xdr:rowOff>165100</xdr:rowOff>
    </xdr:from>
    <xdr:to>
      <xdr:col>6</xdr:col>
      <xdr:colOff>716435</xdr:colOff>
      <xdr:row>21</xdr:row>
      <xdr:rowOff>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2600" y="3632200"/>
          <a:ext cx="970435" cy="97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39</xdr:row>
      <xdr:rowOff>63500</xdr:rowOff>
    </xdr:from>
    <xdr:to>
      <xdr:col>2</xdr:col>
      <xdr:colOff>717550</xdr:colOff>
      <xdr:row>39</xdr:row>
      <xdr:rowOff>723900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9200" y="17792700"/>
          <a:ext cx="641350" cy="660400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1295400</xdr:colOff>
      <xdr:row>38</xdr:row>
      <xdr:rowOff>127000</xdr:rowOff>
    </xdr:from>
    <xdr:to>
      <xdr:col>2</xdr:col>
      <xdr:colOff>2265835</xdr:colOff>
      <xdr:row>40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8400" y="17678400"/>
          <a:ext cx="970435" cy="977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vidual_jk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信息"/>
      <sheetName val="査証人名簿"/>
      <sheetName val="滞在予定表"/>
    </sheetNames>
    <sheetDataSet>
      <sheetData sheetId="0">
        <row r="10">
          <cell r="C10">
            <v>43079</v>
          </cell>
        </row>
        <row r="11">
          <cell r="C11">
            <v>43094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workbookViewId="0">
      <selection activeCell="C14" sqref="C14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41</v>
      </c>
      <c r="D7" s="1"/>
      <c r="E7" s="1"/>
      <c r="F7" s="1"/>
      <c r="G7" s="1"/>
    </row>
    <row r="8" spans="1:7" ht="16.5" customHeight="1">
      <c r="A8" s="1"/>
      <c r="B8" s="21" t="s">
        <v>43</v>
      </c>
      <c r="C8" s="33" t="s">
        <v>44</v>
      </c>
      <c r="D8" s="1" t="s">
        <v>45</v>
      </c>
      <c r="E8" s="1"/>
      <c r="F8" s="1"/>
      <c r="G8" s="1"/>
    </row>
    <row r="9" spans="1:7" ht="16.75" customHeight="1">
      <c r="A9" s="1"/>
      <c r="B9" s="21" t="s">
        <v>46</v>
      </c>
      <c r="C9" s="33" t="s">
        <v>47</v>
      </c>
      <c r="D9" s="1" t="s">
        <v>45</v>
      </c>
      <c r="E9" s="1"/>
      <c r="F9" s="1"/>
      <c r="G9" s="1"/>
    </row>
    <row r="10" spans="1:7" ht="17.5" customHeight="1">
      <c r="A10" s="1"/>
      <c r="B10" s="21" t="s">
        <v>11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12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54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55</v>
      </c>
      <c r="D17" s="1"/>
      <c r="E17" s="1"/>
      <c r="F17" s="1"/>
      <c r="G17" s="1"/>
    </row>
    <row r="18" spans="1:7" ht="14.25" customHeight="1">
      <c r="A18" s="1"/>
      <c r="B18" s="27" t="s">
        <v>6</v>
      </c>
      <c r="C18" s="34" t="s">
        <v>56</v>
      </c>
      <c r="D18" s="1"/>
      <c r="E18" s="1"/>
      <c r="F18" s="1"/>
      <c r="G18" s="1"/>
    </row>
    <row r="19" spans="1:7" ht="14.25" customHeight="1">
      <c r="A19" s="1"/>
      <c r="B19" s="27" t="s">
        <v>35</v>
      </c>
      <c r="C19" s="34" t="s">
        <v>48</v>
      </c>
      <c r="D19" s="1"/>
      <c r="E19" s="1"/>
      <c r="F19" s="1"/>
      <c r="G19" s="1"/>
    </row>
    <row r="20" spans="1:7" ht="14.25" customHeight="1">
      <c r="A20" s="1"/>
      <c r="B20" s="27" t="s">
        <v>36</v>
      </c>
      <c r="C20" s="35">
        <v>24553</v>
      </c>
      <c r="D20" s="1"/>
      <c r="E20" s="1"/>
      <c r="F20" s="1"/>
      <c r="G20" s="1"/>
    </row>
    <row r="21" spans="1:7" ht="14.25" customHeight="1">
      <c r="A21" s="1"/>
      <c r="B21" s="27" t="s">
        <v>37</v>
      </c>
      <c r="C21" s="34" t="s">
        <v>49</v>
      </c>
      <c r="D21" s="1"/>
      <c r="E21" s="1"/>
      <c r="F21" s="1"/>
      <c r="G21" s="1"/>
    </row>
    <row r="22" spans="1:7" ht="14.25" customHeight="1">
      <c r="A22" s="1"/>
      <c r="B22" s="27" t="s">
        <v>38</v>
      </c>
      <c r="C22" s="34" t="s">
        <v>50</v>
      </c>
      <c r="D22" s="1"/>
      <c r="E22" s="1"/>
      <c r="F22" s="1"/>
      <c r="G22" s="1"/>
    </row>
    <row r="23" spans="1:7" ht="28.25" customHeight="1">
      <c r="A23" s="1"/>
      <c r="B23" s="29" t="s">
        <v>39</v>
      </c>
      <c r="C23" s="34" t="s">
        <v>57</v>
      </c>
      <c r="D23" s="1"/>
      <c r="E23" s="1"/>
      <c r="F23" s="1"/>
      <c r="G23" s="1"/>
    </row>
    <row r="24" spans="1:7" ht="14.25" customHeight="1">
      <c r="A24" s="6"/>
      <c r="B24" s="28" t="s">
        <v>40</v>
      </c>
      <c r="C24" s="36" t="s">
        <v>51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C20" sqref="C20"/>
    </sheetView>
  </sheetViews>
  <sheetFormatPr baseColWidth="12" defaultColWidth="13.33203125" defaultRowHeight="15" customHeight="1" x14ac:dyDescent="0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7" t="s">
        <v>13</v>
      </c>
      <c r="B1" s="38"/>
      <c r="C1" s="38"/>
      <c r="D1" s="38"/>
      <c r="E1" s="38"/>
      <c r="F1" s="38"/>
      <c r="G1" s="38"/>
      <c r="H1" s="38"/>
    </row>
    <row r="2" spans="1:8" ht="18.75" customHeight="1">
      <c r="A2" s="37"/>
      <c r="B2" s="38"/>
      <c r="C2" s="38"/>
      <c r="D2" s="38"/>
      <c r="E2" s="38"/>
      <c r="F2" s="38"/>
      <c r="G2" s="38"/>
      <c r="H2" s="38"/>
    </row>
    <row r="3" spans="1:8" ht="14.25" customHeight="1">
      <c r="A3" s="42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8"/>
      <c r="C3" s="38"/>
      <c r="D3" s="38"/>
      <c r="E3" s="38"/>
      <c r="F3" s="38"/>
      <c r="G3" s="38"/>
      <c r="H3" s="38"/>
    </row>
    <row r="4" spans="1:8" ht="14.25" customHeight="1">
      <c r="A4" s="42" t="str">
        <f>"（旅行参加者"&amp;MAX(A6:A15)&amp;"名、"&amp;"代表者"&amp;B6&amp;"、他"&amp;MAX(A6:A15)-1&amp;"名）"</f>
        <v>（旅行参加者1名、代表者王利、他0名）</v>
      </c>
      <c r="B4" s="38"/>
      <c r="C4" s="38"/>
      <c r="D4" s="38"/>
      <c r="E4" s="38"/>
      <c r="F4" s="38"/>
      <c r="G4" s="38"/>
      <c r="H4" s="38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0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0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0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0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9" t="str">
        <f>"公司名称："&amp;基本信息!C3</f>
        <v>公司名称：北京新日国際旅行社有限公司成都分公司</v>
      </c>
      <c r="B17" s="40"/>
      <c r="C17" s="40"/>
      <c r="D17" s="40"/>
      <c r="E17" s="40"/>
      <c r="F17" s="40"/>
      <c r="G17" s="40"/>
      <c r="H17" s="40"/>
    </row>
    <row r="18" spans="1:8" ht="14.25" customHeight="1">
      <c r="A18" s="39" t="str">
        <f>"担当者："&amp;基本信息!C5</f>
        <v>担当者：小利</v>
      </c>
      <c r="B18" s="40"/>
      <c r="C18" s="40"/>
      <c r="D18" s="40"/>
      <c r="E18" s="40"/>
      <c r="F18" s="40"/>
      <c r="G18" s="40"/>
      <c r="H18" s="40"/>
    </row>
    <row r="19" spans="1:8" ht="14.25" customHeight="1">
      <c r="A19" s="39" t="str">
        <f>"电话："&amp;基本信息!C6</f>
        <v>电话：0000-88983820</v>
      </c>
      <c r="B19" s="40"/>
      <c r="C19" s="40"/>
      <c r="D19" s="40"/>
      <c r="E19" s="40"/>
      <c r="F19" s="40"/>
      <c r="G19" s="40"/>
      <c r="H19" s="40"/>
    </row>
    <row r="20" spans="1:8" ht="62.5" customHeight="1">
      <c r="A20" s="7"/>
      <c r="B20" s="7"/>
      <c r="C20" s="7"/>
      <c r="D20" s="7"/>
      <c r="E20" s="41" t="s">
        <v>52</v>
      </c>
      <c r="F20" s="40"/>
      <c r="G20" s="40"/>
      <c r="H20" s="40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opLeftCell="A33" workbookViewId="0">
      <selection activeCell="E40" sqref="E40"/>
    </sheetView>
  </sheetViews>
  <sheetFormatPr baseColWidth="12" defaultColWidth="13.33203125" defaultRowHeight="15" customHeight="1" x14ac:dyDescent="0"/>
  <cols>
    <col min="1" max="1" width="18" customWidth="1"/>
    <col min="2" max="2" width="30.33203125" customWidth="1"/>
    <col min="3" max="3" width="31.83203125" customWidth="1"/>
    <col min="4" max="26" width="8" customWidth="1"/>
  </cols>
  <sheetData>
    <row r="1" spans="1:3" ht="22.5" customHeight="1">
      <c r="A1" s="43" t="s">
        <v>14</v>
      </c>
      <c r="B1" s="38"/>
      <c r="C1" s="38"/>
    </row>
    <row r="2" spans="1:3" ht="21" customHeight="1">
      <c r="A2" s="47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8"/>
      <c r="C2" s="38"/>
    </row>
    <row r="3" spans="1:3" ht="19.5" customHeight="1">
      <c r="A3" s="44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5"/>
      <c r="C3" s="45"/>
    </row>
    <row r="4" spans="1:3" ht="25.5" customHeight="1">
      <c r="A4" s="31" t="s">
        <v>29</v>
      </c>
      <c r="B4" s="31" t="s">
        <v>30</v>
      </c>
      <c r="C4" s="31" t="s">
        <v>31</v>
      </c>
    </row>
    <row r="5" spans="1:3" ht="42" customHeight="1">
      <c r="A5" s="16">
        <f>IF(AND(LEN([1]基本信息!C10),LEN([1]基本信息!C10)),[1]基本信息!C10,"")</f>
        <v>43079</v>
      </c>
      <c r="B5" s="17" t="s">
        <v>42</v>
      </c>
      <c r="C5" s="17" t="s">
        <v>32</v>
      </c>
    </row>
    <row r="6" spans="1:3" ht="44.25" customHeight="1">
      <c r="A6" s="16">
        <f>IF(LEN(A5),IF(A5+1&lt;=[1]基本信息!C11,A5+1,""),"")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IF(LEN(A5),IF(A5+2&lt;=[1]基本信息!C11,A5+2,""),"")</f>
        <v>43081</v>
      </c>
      <c r="B7" s="18"/>
      <c r="C7" s="18"/>
    </row>
    <row r="8" spans="1:3" ht="44.25" customHeight="1">
      <c r="A8" s="16">
        <f>IF(LEN(A5),IF(A5+3&lt;=[1]基本信息!C11,A5+3,""),"")</f>
        <v>43082</v>
      </c>
      <c r="B8" s="18"/>
      <c r="C8" s="18"/>
    </row>
    <row r="9" spans="1:3" ht="42" customHeight="1">
      <c r="A9" s="16">
        <f>IF(LEN(A5),IF(A5+4&lt;=[1]基本信息!C11,A5+4,""),"")</f>
        <v>43083</v>
      </c>
      <c r="B9" s="18"/>
      <c r="C9" s="18"/>
    </row>
    <row r="10" spans="1:3" ht="42" customHeight="1">
      <c r="A10" s="16">
        <f>IF(LEN(A5),IF(A5+5&lt;=[1]基本信息!C11,A5+5,""),"")</f>
        <v>43084</v>
      </c>
      <c r="B10" s="18"/>
      <c r="C10" s="18"/>
    </row>
    <row r="11" spans="1:3" ht="46.5" customHeight="1">
      <c r="A11" s="16">
        <f>IF(LEN(A5),IF(A5+6&lt;=[1]基本信息!C11,A5+6,""),"")</f>
        <v>43085</v>
      </c>
      <c r="B11" s="18"/>
      <c r="C11" s="18"/>
    </row>
    <row r="12" spans="1:3" ht="47.25" customHeight="1">
      <c r="A12" s="16">
        <f>IF(LEN(A5),IF(A5+7&lt;=[1]基本信息!C11,A5+7,""),"")</f>
        <v>43086</v>
      </c>
      <c r="B12" s="18"/>
      <c r="C12" s="18"/>
    </row>
    <row r="13" spans="1:3" ht="41.25" customHeight="1">
      <c r="A13" s="16">
        <f>IF(LEN(A5),IF(A5+8&lt;=[1]基本信息!C11,A5+8,""),"")</f>
        <v>43087</v>
      </c>
      <c r="B13" s="18"/>
      <c r="C13" s="18"/>
    </row>
    <row r="14" spans="1:3" ht="42" customHeight="1">
      <c r="A14" s="16">
        <f>IF(LEN(A5),IF(A5+9&lt;=[1]基本信息!C11,A5+9,""),"")</f>
        <v>43088</v>
      </c>
      <c r="B14" s="18"/>
      <c r="C14" s="18"/>
    </row>
    <row r="15" spans="1:3" ht="42" customHeight="1">
      <c r="A15" s="16">
        <f>IF(LEN(A5),IF(A5+10&lt;=[1]基本信息!C11,A5+10,""),"")</f>
        <v>43089</v>
      </c>
      <c r="B15" s="18"/>
      <c r="C15" s="18"/>
    </row>
    <row r="16" spans="1:3" ht="39.75" customHeight="1">
      <c r="A16" s="16">
        <f>IF(LEN(A5),IF(A5+11&lt;=[1]基本信息!C11,A5+11,""),"")</f>
        <v>43090</v>
      </c>
      <c r="B16" s="18"/>
      <c r="C16" s="18"/>
    </row>
    <row r="17" spans="1:3" ht="39.75" customHeight="1">
      <c r="A17" s="16">
        <f>IF(LEN(A5),IF(A5+12&lt;=[1]基本信息!C11,A5+12,""),"")</f>
        <v>43091</v>
      </c>
      <c r="B17" s="18"/>
      <c r="C17" s="18"/>
    </row>
    <row r="18" spans="1:3" ht="39.75" customHeight="1">
      <c r="A18" s="16">
        <f>IF(LEN(A5),IF(A5+13&lt;=[1]基本信息!C11,A5+13,""),"")</f>
        <v>43092</v>
      </c>
      <c r="B18" s="18"/>
      <c r="C18" s="18"/>
    </row>
    <row r="19" spans="1:3" ht="40.5" customHeight="1">
      <c r="A19" s="16">
        <f>IF(LEN(A5),IF(A5+14&lt;=[1]基本信息!C11,A5+14,""),"")</f>
        <v>43093</v>
      </c>
      <c r="B19" s="18"/>
      <c r="C19" s="18"/>
    </row>
    <row r="20" spans="1:3" ht="39.75" customHeight="1">
      <c r="A20" s="16">
        <f>IF(LEN(A5),IF(A5+15&lt;=[1]基本信息!C11,A5+15,""),"")</f>
        <v>43094</v>
      </c>
      <c r="B20" s="18"/>
      <c r="C20" s="18"/>
    </row>
    <row r="21" spans="1:3" ht="41.25" customHeight="1">
      <c r="A21" s="19" t="str">
        <f>IF(LEN(A5),IF(A5+16&lt;=[1]基本信息!C11,A5+16,""),"")</f>
        <v/>
      </c>
      <c r="B21" s="18"/>
      <c r="C21" s="18"/>
    </row>
    <row r="22" spans="1:3" ht="40.5" customHeight="1">
      <c r="A22" s="19" t="str">
        <f>IF(LEN(A5),IF(A5+17&lt;=[1]基本信息!C11,A5+17,""),"")</f>
        <v/>
      </c>
      <c r="B22" s="18"/>
      <c r="C22" s="18"/>
    </row>
    <row r="23" spans="1:3" ht="39" customHeight="1">
      <c r="A23" s="19" t="str">
        <f>IF(LEN(A5),IF(A5+18&lt;=[1]基本信息!C11,A5+18,""),"")</f>
        <v/>
      </c>
      <c r="B23" s="18"/>
      <c r="C23" s="18"/>
    </row>
    <row r="24" spans="1:3" ht="40.5" customHeight="1">
      <c r="A24" s="19" t="str">
        <f>IF(LEN(A5),IF(A5+19&lt;=[1]基本信息!C11,A5+19,""),"")</f>
        <v/>
      </c>
      <c r="B24" s="18"/>
      <c r="C24" s="18"/>
    </row>
    <row r="25" spans="1:3" ht="39.75" customHeight="1">
      <c r="A25" s="19" t="str">
        <f>IF(LEN(A5),IF(A5+20&lt;=[1]基本信息!C11,A5+20,""),"")</f>
        <v/>
      </c>
      <c r="B25" s="18"/>
      <c r="C25" s="18"/>
    </row>
    <row r="26" spans="1:3" ht="34.5" customHeight="1">
      <c r="A26" s="19" t="str">
        <f>IF(LEN(A5),IF(A5+21&lt;=[1]基本信息!C11,A5+21,""),"")</f>
        <v/>
      </c>
      <c r="B26" s="18"/>
      <c r="C26" s="18"/>
    </row>
    <row r="27" spans="1:3" ht="39" customHeight="1">
      <c r="A27" s="19" t="str">
        <f>IF(LEN(A5),IF(A5+22&lt;=[1]基本信息!C11,A5+22,""),"")</f>
        <v/>
      </c>
      <c r="B27" s="18"/>
      <c r="C27" s="18"/>
    </row>
    <row r="28" spans="1:3" ht="39" customHeight="1">
      <c r="A28" s="19" t="str">
        <f>IF(LEN(A5),IF(A5+23&lt;=[1]基本信息!C11,A5+23,""),"")</f>
        <v/>
      </c>
      <c r="B28" s="18"/>
      <c r="C28" s="18"/>
    </row>
    <row r="29" spans="1:3" ht="39" customHeight="1">
      <c r="A29" s="19" t="str">
        <f>IF(LEN(A5),IF(A5+24&lt;=[1]基本信息!C11,A5+24,""),"")</f>
        <v/>
      </c>
      <c r="B29" s="18"/>
      <c r="C29" s="18"/>
    </row>
    <row r="30" spans="1:3" ht="38.25" customHeight="1">
      <c r="A30" s="19" t="str">
        <f>IF(LEN(A5),IF(A5+25&lt;=[1]基本信息!C11,A5+25,""),"")</f>
        <v/>
      </c>
      <c r="B30" s="18"/>
      <c r="C30" s="18"/>
    </row>
    <row r="31" spans="1:3" ht="39" customHeight="1">
      <c r="A31" s="19" t="str">
        <f>IF(LEN(A5),IF(A5+26&lt;=[1]基本信息!C11,A5+26,""),"")</f>
        <v/>
      </c>
      <c r="B31" s="18"/>
      <c r="C31" s="18"/>
    </row>
    <row r="32" spans="1:3" ht="38.25" customHeight="1">
      <c r="A32" s="19" t="str">
        <f>IF(LEN(A5),IF(A5+27&lt;=[1]基本信息!C11,A5+27,""),"")</f>
        <v/>
      </c>
      <c r="B32" s="18"/>
      <c r="C32" s="18"/>
    </row>
    <row r="33" spans="1:3" ht="37.5" customHeight="1">
      <c r="A33" s="19" t="str">
        <f>IF(LEN(A5),IF(A5+28&lt;=[1]基本信息!C11,A5+28,""),"")</f>
        <v/>
      </c>
      <c r="B33" s="18"/>
      <c r="C33" s="18"/>
    </row>
    <row r="34" spans="1:3" ht="39.5" customHeight="1">
      <c r="A34" s="19" t="str">
        <f>IF(LEN(A5),IF(A5+29&lt;=[1]基本信息!C11,A5+29,""),"")</f>
        <v/>
      </c>
      <c r="B34" s="18"/>
      <c r="C34" s="18"/>
    </row>
    <row r="35" spans="1:3" ht="40.75" customHeight="1">
      <c r="A35" s="20" t="str">
        <f>IF(LEN(A5),IF(A5+30&lt;=[1]基本信息!C11,A5+30,""),"")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6" t="str">
        <f>"公司名称："&amp;基本信息!C3</f>
        <v>公司名称：北京新日国際旅行社有限公司成都分公司</v>
      </c>
      <c r="B37" s="40"/>
      <c r="C37" s="40"/>
    </row>
    <row r="38" spans="1:3" ht="14.25" customHeight="1">
      <c r="A38" s="46" t="str">
        <f>"担当者："&amp;基本信息!C5</f>
        <v>担当者：小利</v>
      </c>
      <c r="B38" s="40"/>
      <c r="C38" s="40"/>
    </row>
    <row r="39" spans="1:3" ht="14.25" customHeight="1">
      <c r="A39" s="46" t="str">
        <f>"电话："&amp;基本信息!C6</f>
        <v>电话：0000-88983820</v>
      </c>
      <c r="B39" s="40"/>
      <c r="C39" s="40"/>
    </row>
    <row r="40" spans="1:3" ht="73.75" customHeight="1">
      <c r="A40" s="7"/>
      <c r="B40" s="7"/>
      <c r="C40" s="32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2017-10-12T18:36:34Z</dcterms:modified>
</cp:coreProperties>
</file>