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28" i="1" l="1"/>
  <c r="B58" i="1" s="1"/>
  <c r="B32" i="1" l="1"/>
  <c r="B30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31" i="1"/>
  <c r="B29" i="1"/>
  <c r="B34" i="1"/>
  <c r="B36" i="1"/>
  <c r="B38" i="1"/>
  <c r="B40" i="1"/>
  <c r="B42" i="1"/>
  <c r="B44" i="1"/>
  <c r="B46" i="1"/>
  <c r="B48" i="1"/>
  <c r="B50" i="1"/>
  <c r="B52" i="1"/>
  <c r="B54" i="1"/>
  <c r="B56" i="1"/>
</calcChain>
</file>

<file path=xl/sharedStrings.xml><?xml version="1.0" encoding="utf-8"?>
<sst xmlns="http://schemas.openxmlformats.org/spreadsheetml/2006/main" count="58" uniqueCount="55">
  <si>
    <t>中国旅行社名</t>
  </si>
  <si>
    <t>北京新日国際旅行社有限公司成都分公司</t>
  </si>
  <si>
    <t>中国旅行社编号</t>
  </si>
  <si>
    <t>GTC-SC-25-0</t>
  </si>
  <si>
    <t>签证种类</t>
  </si>
  <si>
    <t>※个人，团体，三年，五年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</si>
  <si>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</si>
  <si>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</si>
  <si>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</si>
  <si>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</si>
  <si>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</si>
  <si>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</si>
  <si>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</si>
  <si>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</si>
  <si>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</si>
  <si>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</si>
  <si>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</si>
  <si>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</si>
  <si>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</si>
  <si>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</si>
  <si>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</si>
  <si>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</si>
  <si>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</si>
  <si>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</si>
  <si>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</si>
  <si>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</si>
  <si>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</si>
  <si>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</si>
  <si>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</si>
  <si>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</si>
  <si>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担当者</t>
  </si>
  <si>
    <t>男</t>
  </si>
  <si>
    <t>出生年月</t>
  </si>
  <si>
    <t>职务</t>
  </si>
  <si>
    <t>社長</t>
  </si>
  <si>
    <t>国籍</t>
  </si>
  <si>
    <t>中国(日本永住)</t>
  </si>
  <si>
    <t>地址</t>
  </si>
  <si>
    <t>指定番号</t>
  </si>
  <si>
    <t>联络方式</t>
  </si>
  <si>
    <t>公司名称</t>
  </si>
  <si>
    <t>日本旅行社名</t>
  </si>
  <si>
    <t>日本旅行社编号</t>
  </si>
  <si>
    <t>東木慶新</t>
  </si>
  <si>
    <t>1952年5月18日</t>
  </si>
  <si>
    <t>クレーンインターナショナル株式会社</t>
  </si>
  <si>
    <t>0509-003</t>
  </si>
  <si>
    <t>03-3470-6851</t>
  </si>
  <si>
    <t>会社名:  クレーンインターナショナル株式会社</t>
  </si>
  <si>
    <t>〒106-00 東京都港区六本⽊7-18-5 ソフイアビル 212号室</t>
  </si>
  <si>
    <t>地址：東京都港区六本⽊</t>
  </si>
  <si>
    <t>7-18-5 ソフイアビル 212号室</t>
  </si>
  <si>
    <t>電話：03-3470-6851</t>
  </si>
  <si>
    <t>担当者：東木慶新</t>
  </si>
  <si>
    <t>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</si>
</sst>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61</xdr:row>
      <xdr:rowOff>116701</xdr:rowOff>
    </xdr:from>
    <xdr:to>
      <xdr:col>3</xdr:col>
      <xdr:colOff>701039</xdr:colOff>
      <xdr:row>64</xdr:row>
      <xdr:rowOff>144490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76968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1407300</xdr:colOff>
      <xdr:row>60</xdr:row>
      <xdr:rowOff>38100</xdr:rowOff>
    </xdr:from>
    <xdr:to>
      <xdr:col>4</xdr:col>
      <xdr:colOff>251459</xdr:colOff>
      <xdr:row>64</xdr:row>
      <xdr:rowOff>61948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380" y="27508200"/>
          <a:ext cx="688199" cy="73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502921</xdr:colOff>
      <xdr:row>12</xdr:row>
      <xdr:rowOff>45721</xdr:rowOff>
    </xdr:from>
    <xdr:to>
      <xdr:col>3</xdr:col>
      <xdr:colOff>1066800</xdr:colOff>
      <xdr:row>15</xdr:row>
      <xdr:rowOff>60960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1" y="270510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1361581</xdr:colOff>
      <xdr:row>11</xdr:row>
      <xdr:rowOff>58560</xdr:rowOff>
    </xdr:from>
    <xdr:to>
      <xdr:col>3</xdr:col>
      <xdr:colOff>2049780</xdr:colOff>
      <xdr:row>15</xdr:row>
      <xdr:rowOff>63583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601" y="2535060"/>
          <a:ext cx="688199" cy="7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abSelected="1" zoomScale="85" zoomScaleNormal="85" workbookViewId="0">
      <selection activeCell="E67" sqref="E67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41</v>
      </c>
      <c r="C2" s="20" t="s">
        <v>45</v>
      </c>
    </row>
    <row r="3" spans="1:8" ht="19.5" customHeight="1" x14ac:dyDescent="0.3">
      <c r="B3" s="8" t="s">
        <v>42</v>
      </c>
      <c r="C3" s="20" t="s">
        <v>46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54</v>
      </c>
      <c r="D6" s="3" t="s">
        <v>5</v>
      </c>
    </row>
    <row r="7" spans="1:8" ht="17.399999999999999" customHeight="1" x14ac:dyDescent="0.3">
      <c r="B7" s="8" t="s">
        <v>6</v>
      </c>
      <c r="C7" s="15">
        <v>42348</v>
      </c>
    </row>
    <row r="8" spans="1:8" ht="20.399999999999999" customHeight="1" x14ac:dyDescent="0.3">
      <c r="B8" s="8" t="s">
        <v>7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8</v>
      </c>
    </row>
    <row r="13" spans="1:8" x14ac:dyDescent="0.3">
      <c r="A13" s="4"/>
      <c r="B13" s="5" t="s">
        <v>9</v>
      </c>
      <c r="C13" s="6" t="s">
        <v>10</v>
      </c>
      <c r="D13" s="6" t="s">
        <v>11</v>
      </c>
      <c r="E13" s="6" t="s">
        <v>12</v>
      </c>
      <c r="F13" s="6" t="s">
        <v>13</v>
      </c>
      <c r="G13" s="6" t="s">
        <v>14</v>
      </c>
      <c r="H13" s="6" t="s">
        <v>15</v>
      </c>
    </row>
    <row r="14" spans="1:8" x14ac:dyDescent="0.3">
      <c r="A14" s="7">
        <v>1</v>
      </c>
      <c r="B14" s="10" t="s">
        <v>16</v>
      </c>
      <c r="C14" s="11" t="s">
        <v>17</v>
      </c>
      <c r="D14" s="18">
        <v>29441</v>
      </c>
      <c r="E14" s="11" t="s">
        <v>18</v>
      </c>
      <c r="F14" s="11" t="s">
        <v>19</v>
      </c>
      <c r="G14" s="11" t="s">
        <v>20</v>
      </c>
      <c r="H14" s="11" t="s">
        <v>21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6" spans="1:8" ht="21" x14ac:dyDescent="0.4">
      <c r="C26" s="2" t="s">
        <v>22</v>
      </c>
    </row>
    <row r="27" spans="1:8" x14ac:dyDescent="0.3">
      <c r="B27" s="12" t="s">
        <v>23</v>
      </c>
      <c r="C27" s="12" t="s">
        <v>24</v>
      </c>
      <c r="D27" s="12" t="s">
        <v>25</v>
      </c>
    </row>
    <row r="28" spans="1:8" ht="41.4" x14ac:dyDescent="0.3">
      <c r="B28" s="16">
        <f>IF(AND(LEN(C7),LEN(C8)),C7,"")</f>
        <v>42348</v>
      </c>
      <c r="C28" s="13" t="s">
        <v>26</v>
      </c>
      <c r="D28" s="14" t="s">
        <v>27</v>
      </c>
    </row>
    <row r="29" spans="1:8" ht="43.8" customHeight="1" x14ac:dyDescent="0.3">
      <c r="B29" s="16">
        <f>IF(LEN(B28),IF(B28+1&lt;=C8,B28+1,""),"")</f>
        <v>42349</v>
      </c>
      <c r="C29" s="13" t="s">
        <v>28</v>
      </c>
      <c r="D29" s="14" t="s">
        <v>29</v>
      </c>
    </row>
    <row r="30" spans="1:8" ht="43.2" customHeight="1" x14ac:dyDescent="0.3">
      <c r="B30" s="17">
        <f>IF(LEN(B28),IF(B28+2&lt;=C8,B28+2,""),"")</f>
        <v>42350</v>
      </c>
      <c r="C30" s="14"/>
      <c r="D30" s="14"/>
    </row>
    <row r="31" spans="1:8" ht="43.2" customHeight="1" x14ac:dyDescent="0.3">
      <c r="B31" s="17">
        <f>IF(LEN(B28),IF(B28+3&lt;=C8,B28+3,""),"")</f>
        <v>42351</v>
      </c>
      <c r="C31" s="14"/>
      <c r="D31" s="14"/>
    </row>
    <row r="32" spans="1:8" ht="43.2" customHeight="1" x14ac:dyDescent="0.3">
      <c r="B32" s="16">
        <f>IF(LEN(B28),IF(B28+4&lt;=C8,B28+4,""),"")</f>
        <v>42352</v>
      </c>
      <c r="C32" s="14"/>
      <c r="D32" s="14"/>
    </row>
    <row r="33" spans="2:4" ht="42.6" customHeight="1" x14ac:dyDescent="0.3">
      <c r="B33" s="16">
        <f>IF(LEN(B28),IF(B28+5&lt;=C8,B28+5,""),"")</f>
        <v>42353</v>
      </c>
      <c r="C33" s="14"/>
      <c r="D33" s="14"/>
    </row>
    <row r="34" spans="2:4" ht="43.2" customHeight="1" x14ac:dyDescent="0.3">
      <c r="B34" s="16">
        <f>IF(LEN(B28),IF(B28+6&lt;=C8,B28+6,""),"")</f>
        <v>42354</v>
      </c>
      <c r="C34" s="14"/>
      <c r="D34" s="14"/>
    </row>
    <row r="35" spans="2:4" ht="43.2" customHeight="1" x14ac:dyDescent="0.3">
      <c r="B35" s="16">
        <f>IF(LEN(B28),IF(B28+7&lt;=C8,B28+7,""),"")</f>
        <v>42355</v>
      </c>
      <c r="C35" s="14"/>
      <c r="D35" s="14"/>
    </row>
    <row r="36" spans="2:4" ht="43.2" customHeight="1" x14ac:dyDescent="0.3">
      <c r="B36" s="16">
        <f>IF(LEN(B28),IF(B28+8&lt;=C8,B28+8,""),"")</f>
        <v>42356</v>
      </c>
      <c r="C36" s="14"/>
      <c r="D36" s="14"/>
    </row>
    <row r="37" spans="2:4" ht="43.2" customHeight="1" x14ac:dyDescent="0.3">
      <c r="B37" s="16">
        <f>IF(LEN(B28),IF(B28+9&lt;=C8,B28+9,""),"")</f>
        <v>42357</v>
      </c>
      <c r="C37" s="14"/>
      <c r="D37" s="14"/>
    </row>
    <row r="38" spans="2:4" ht="43.2" customHeight="1" x14ac:dyDescent="0.3">
      <c r="B38" s="16">
        <f>IF(LEN(B28),IF(B28+10&lt;=C8,B28+10,""),"")</f>
        <v>42358</v>
      </c>
      <c r="C38" s="14"/>
      <c r="D38" s="14"/>
    </row>
    <row r="39" spans="2:4" ht="42" customHeight="1" x14ac:dyDescent="0.3">
      <c r="B39" s="16">
        <f>IF(LEN(B28),IF(B28+11&lt;=C8,B28+11,""),"")</f>
        <v>42359</v>
      </c>
      <c r="C39" s="14"/>
      <c r="D39" s="14"/>
    </row>
    <row r="40" spans="2:4" ht="42.6" customHeight="1" x14ac:dyDescent="0.3">
      <c r="B40" s="16">
        <f>IF(LEN(B28),IF(B28+12&lt;=C8,B28+12,""),"")</f>
        <v>42360</v>
      </c>
      <c r="C40" s="14"/>
      <c r="D40" s="14"/>
    </row>
    <row r="41" spans="2:4" ht="42" customHeight="1" x14ac:dyDescent="0.3">
      <c r="B41" s="16">
        <f>IF(LEN(B28),IF(B28+13&lt;=C8,B28+13,""),"")</f>
        <v>42361</v>
      </c>
      <c r="C41" s="14"/>
      <c r="D41" s="14"/>
    </row>
    <row r="42" spans="2:4" ht="42" customHeight="1" x14ac:dyDescent="0.3">
      <c r="B42" s="16">
        <f>IF(LEN(B28),IF(B28+14&lt;=C8,B28+14,""),"")</f>
        <v>42362</v>
      </c>
      <c r="C42" s="14"/>
      <c r="D42" s="14"/>
    </row>
    <row r="43" spans="2:4" ht="43.2" customHeight="1" x14ac:dyDescent="0.3">
      <c r="B43" s="16">
        <f>IF(LEN(B28),IF(B28+15&lt;=C8,B28+15,""),"")</f>
        <v>42363</v>
      </c>
      <c r="C43" s="14"/>
      <c r="D43" s="14"/>
    </row>
    <row r="44" spans="2:4" ht="42.6" customHeight="1" x14ac:dyDescent="0.3">
      <c r="B44" s="16" t="str">
        <f>IF(LEN(B28),IF(B28+16&lt;=C8,B28+16,""),"")</f>
        <v/>
      </c>
      <c r="C44" s="14"/>
      <c r="D44" s="14"/>
    </row>
    <row r="45" spans="2:4" ht="42" customHeight="1" x14ac:dyDescent="0.3">
      <c r="B45" s="16" t="str">
        <f>IF(LEN(B28),IF(B28+17&lt;=C8,B28+17,""),"")</f>
        <v/>
      </c>
      <c r="C45" s="14"/>
      <c r="D45" s="14"/>
    </row>
    <row r="46" spans="2:4" ht="42.6" customHeight="1" x14ac:dyDescent="0.3">
      <c r="B46" s="16" t="str">
        <f>IF(LEN(B28),IF(B28+18&lt;=C8,B28+18,""),"")</f>
        <v/>
      </c>
      <c r="C46" s="14"/>
      <c r="D46" s="14"/>
    </row>
    <row r="47" spans="2:4" ht="42.6" customHeight="1" x14ac:dyDescent="0.3">
      <c r="B47" s="16" t="str">
        <f>IF(LEN(B28),IF(B28+19&lt;=C8,B28+19,""),"")</f>
        <v/>
      </c>
      <c r="C47" s="14"/>
      <c r="D47" s="14"/>
    </row>
    <row r="48" spans="2:4" ht="42.6" customHeight="1" x14ac:dyDescent="0.3">
      <c r="B48" s="16" t="str">
        <f>IF(LEN(B28),IF(B28+20&lt;=C8,B28+20,""),"")</f>
        <v/>
      </c>
      <c r="C48" s="14"/>
      <c r="D48" s="14"/>
    </row>
    <row r="49" spans="2:4" ht="43.2" customHeight="1" x14ac:dyDescent="0.3">
      <c r="B49" s="16" t="str">
        <f>IF(LEN(B28),IF(B28+21&lt;=C8,B28+21,""),"")</f>
        <v/>
      </c>
      <c r="C49" s="14"/>
      <c r="D49" s="14"/>
    </row>
    <row r="50" spans="2:4" ht="42" customHeight="1" x14ac:dyDescent="0.3">
      <c r="B50" s="16" t="str">
        <f>IF(LEN(B28),IF(B28+22&lt;=C8,B28+22,""),"")</f>
        <v/>
      </c>
      <c r="C50" s="14"/>
      <c r="D50" s="14"/>
    </row>
    <row r="51" spans="2:4" ht="42.6" customHeight="1" x14ac:dyDescent="0.3">
      <c r="B51" s="16" t="str">
        <f>IF(LEN(B28),IF(B28+23&lt;=C8,B28+23,""),"")</f>
        <v/>
      </c>
      <c r="C51" s="14"/>
      <c r="D51" s="14"/>
    </row>
    <row r="52" spans="2:4" ht="42" customHeight="1" x14ac:dyDescent="0.3">
      <c r="B52" s="16" t="str">
        <f>IF(LEN(B28),IF(B28+24&lt;=C8,B28+24,""),"")</f>
        <v/>
      </c>
      <c r="C52" s="14"/>
      <c r="D52" s="14"/>
    </row>
    <row r="53" spans="2:4" ht="42.6" customHeight="1" x14ac:dyDescent="0.3">
      <c r="B53" s="16" t="str">
        <f>IF(LEN(B28),IF(B28+25&lt;=C8,B28+25,""),"")</f>
        <v/>
      </c>
      <c r="C53" s="14"/>
      <c r="D53" s="14"/>
    </row>
    <row r="54" spans="2:4" ht="42.6" customHeight="1" x14ac:dyDescent="0.3">
      <c r="B54" s="16" t="str">
        <f>IF(LEN(B28),IF(B28+26&lt;=C8,B28+26,""),"")</f>
        <v/>
      </c>
      <c r="C54" s="14"/>
      <c r="D54" s="14"/>
    </row>
    <row r="55" spans="2:4" ht="43.2" customHeight="1" x14ac:dyDescent="0.3">
      <c r="B55" s="16" t="str">
        <f>IF(LEN(B28),IF(B28+27&lt;=C8,B28+27,""),"")</f>
        <v/>
      </c>
      <c r="C55" s="14"/>
      <c r="D55" s="14"/>
    </row>
    <row r="56" spans="2:4" ht="44.4" customHeight="1" x14ac:dyDescent="0.3">
      <c r="B56" s="16" t="str">
        <f>IF(LEN(B28),IF(B28+28&lt;=C8,B28+28,""),"")</f>
        <v/>
      </c>
      <c r="C56" s="14"/>
      <c r="D56" s="14"/>
    </row>
    <row r="57" spans="2:4" ht="46.2" customHeight="1" x14ac:dyDescent="0.3">
      <c r="B57" s="16" t="str">
        <f>IF(LEN(B28),IF(B28+29&lt;=C8,B28+29,""),"")</f>
        <v/>
      </c>
      <c r="C57" s="14"/>
      <c r="D57" s="14"/>
    </row>
    <row r="58" spans="2:4" ht="41.4" customHeight="1" x14ac:dyDescent="0.3">
      <c r="B58" s="16" t="str">
        <f>IF(LEN(B28),IF(B28+30&lt;=C8,B28+30,""),"")</f>
        <v/>
      </c>
      <c r="C58" s="14"/>
      <c r="D58" s="14"/>
    </row>
    <row r="61" spans="2:4" x14ac:dyDescent="0.3">
      <c r="D61" t="s">
        <v>48</v>
      </c>
    </row>
    <row r="62" spans="2:4" x14ac:dyDescent="0.3">
      <c r="D62" t="s">
        <v>50</v>
      </c>
    </row>
    <row r="63" spans="2:4" x14ac:dyDescent="0.3">
      <c r="D63" t="s">
        <v>51</v>
      </c>
    </row>
    <row r="64" spans="2:4" x14ac:dyDescent="0.3">
      <c r="D64" t="s">
        <v>53</v>
      </c>
    </row>
    <row r="65" spans="4:4" x14ac:dyDescent="0.3">
      <c r="D65" t="s">
        <v>52</v>
      </c>
    </row>
  </sheetData>
  <dataValidations count="1">
    <dataValidation type="list" allowBlank="1" showInputMessage="1" showErrorMessage="1" sqref="C6">
      <formula1>"个人,团体,三年多次,五年多次"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C18" sqref="C18"/>
    </sheetView>
  </sheetViews>
  <sheetFormatPr defaultRowHeight="14.4" x14ac:dyDescent="0.3"/>
  <cols>
    <col min="3" max="3" width="12.33203125" customWidth="1"/>
    <col min="4" max="4" width="31.44140625" customWidth="1"/>
  </cols>
  <sheetData>
    <row r="2" spans="3:4" ht="15" thickBot="1" x14ac:dyDescent="0.35"/>
    <row r="3" spans="3:4" ht="15" thickBot="1" x14ac:dyDescent="0.35">
      <c r="C3" s="19" t="s">
        <v>30</v>
      </c>
      <c r="D3" s="19" t="s">
        <v>43</v>
      </c>
    </row>
    <row r="4" spans="3:4" ht="15" thickBot="1" x14ac:dyDescent="0.35">
      <c r="C4" s="19" t="s">
        <v>12</v>
      </c>
      <c r="D4" s="19" t="s">
        <v>31</v>
      </c>
    </row>
    <row r="5" spans="3:4" ht="15" thickBot="1" x14ac:dyDescent="0.35">
      <c r="C5" s="19" t="s">
        <v>32</v>
      </c>
      <c r="D5" s="19" t="s">
        <v>44</v>
      </c>
    </row>
    <row r="6" spans="3:4" ht="15" thickBot="1" x14ac:dyDescent="0.35">
      <c r="C6" s="19" t="s">
        <v>33</v>
      </c>
      <c r="D6" s="19" t="s">
        <v>34</v>
      </c>
    </row>
    <row r="7" spans="3:4" ht="15" thickBot="1" x14ac:dyDescent="0.35">
      <c r="C7" s="19" t="s">
        <v>35</v>
      </c>
      <c r="D7" s="19" t="s">
        <v>36</v>
      </c>
    </row>
    <row r="8" spans="3:4" ht="39" customHeight="1" thickBot="1" x14ac:dyDescent="0.35">
      <c r="C8" s="19" t="s">
        <v>37</v>
      </c>
      <c r="D8" s="19" t="s">
        <v>49</v>
      </c>
    </row>
    <row r="9" spans="3:4" ht="21.6" customHeight="1" thickBot="1" x14ac:dyDescent="0.35">
      <c r="C9" s="19" t="s">
        <v>40</v>
      </c>
      <c r="D9" s="19" t="s">
        <v>45</v>
      </c>
    </row>
    <row r="10" spans="3:4" ht="15" thickBot="1" x14ac:dyDescent="0.35">
      <c r="C10" s="19" t="s">
        <v>38</v>
      </c>
      <c r="D10" s="19" t="s">
        <v>46</v>
      </c>
    </row>
    <row r="11" spans="3:4" ht="15" thickBot="1" x14ac:dyDescent="0.35">
      <c r="C11" s="19" t="s">
        <v>39</v>
      </c>
      <c r="D11" s="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2015-10-24T11:05:33Z</dcterms:modified>
</cp:coreProperties>
</file>