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7" rupBuild="9.104.123.46490"/>
  <workbookPr/>
  <bookViews>
    <workbookView xWindow="360" yWindow="30" windowWidth="25755" windowHeight="11595" activeTab="0"/>
  </bookViews>
  <sheets>
    <sheet name="5월12일~5월18일 (20주차)" sheetId="4" r:id="rId1"/>
    <sheet name="5월5일~5월11일 (19주차)" sheetId="3" r:id="rId2"/>
    <sheet name="4월28일~5월4일 (18주차)" sheetId="2" r:id="rId3"/>
    <sheet name="4월21일~4월27일 (17주차)" sheetId="1" r:id="rId4"/>
  </sheets>
  <externalReferences>
    <externalReference r:id="rId5"/>
  </externalReferences>
  <definedNames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  <definedName name="IFS" hidden="1">#NAME?</definedName>
  </definedNames>
  <calcPr calcId="152511"/>
</workbook>
</file>

<file path=xl/sharedStrings.xml><?xml version="1.0" encoding="utf-8"?>
<sst xmlns="http://schemas.openxmlformats.org/spreadsheetml/2006/main" count="188" uniqueCount="188">
  <si>
    <t>주차</t>
  </si>
  <si>
    <t>일요일</t>
  </si>
  <si>
    <t>월요일</t>
  </si>
  <si>
    <t>화요일</t>
  </si>
  <si>
    <t>수요일</t>
  </si>
  <si>
    <t>목요일</t>
  </si>
  <si>
    <t>금요일</t>
  </si>
  <si>
    <t>토요일</t>
  </si>
  <si>
    <t>OP Shift</t>
  </si>
  <si>
    <t>CL Shift</t>
  </si>
  <si>
    <t>김장현</t>
  </si>
  <si>
    <t>김해수</t>
  </si>
  <si>
    <t>최인화</t>
  </si>
  <si>
    <t>유건희</t>
  </si>
  <si>
    <t>이희정</t>
  </si>
  <si>
    <t>강민지</t>
  </si>
  <si>
    <t>권태영</t>
  </si>
  <si>
    <t>김경민</t>
  </si>
  <si>
    <t>김무준</t>
  </si>
  <si>
    <t>김세희</t>
  </si>
  <si>
    <t>김영록</t>
  </si>
  <si>
    <t>김은경</t>
  </si>
  <si>
    <t>김지환</t>
  </si>
  <si>
    <t>박현선</t>
  </si>
  <si>
    <t>복금현</t>
  </si>
  <si>
    <t>서준영</t>
  </si>
  <si>
    <t>안지연</t>
  </si>
  <si>
    <t>원동하</t>
  </si>
  <si>
    <t>유영현</t>
  </si>
  <si>
    <t>이상건</t>
  </si>
  <si>
    <t>이영현</t>
  </si>
  <si>
    <t>이재원</t>
  </si>
  <si>
    <t>전예준</t>
  </si>
  <si>
    <t>조경서</t>
  </si>
  <si>
    <t>조관우</t>
  </si>
  <si>
    <t>홍지오</t>
  </si>
  <si>
    <t>9.3~18.3</t>
  </si>
  <si>
    <t>18~22.3</t>
  </si>
  <si>
    <t>16~22.3</t>
  </si>
  <si>
    <t>12~20</t>
  </si>
  <si>
    <t>R</t>
  </si>
  <si>
    <t>11~17</t>
  </si>
  <si>
    <t>9~14</t>
  </si>
  <si>
    <t>11~20</t>
  </si>
  <si>
    <t>9~15</t>
  </si>
  <si>
    <t>14.3~22.3</t>
  </si>
  <si>
    <t>16~21.3</t>
  </si>
  <si>
    <t>11.3~17</t>
  </si>
  <si>
    <t>17~22.3</t>
  </si>
  <si>
    <t>전주 매출</t>
  </si>
  <si>
    <t>2주전 매출</t>
  </si>
  <si>
    <t>전주 신장비</t>
  </si>
  <si>
    <t>예상인건비</t>
  </si>
  <si>
    <t>전주 평균 신장비 (A)</t>
  </si>
  <si>
    <t>전주 최근3일 신장비 (B)</t>
  </si>
  <si>
    <t>예상 차주 신장비     (C)</t>
  </si>
  <si>
    <t>예상매출 (A)</t>
  </si>
  <si>
    <t>예상매출 (B)</t>
  </si>
  <si>
    <t>예상매출 (C)</t>
  </si>
  <si>
    <t>예상인건비율 (B)</t>
  </si>
  <si>
    <t>예상인건비율 (C)</t>
  </si>
  <si>
    <t>예상인건비율 (A)</t>
  </si>
  <si>
    <t>주간 평균 예상인건비율</t>
  </si>
  <si>
    <t>발생</t>
  </si>
  <si>
    <t>사용</t>
  </si>
  <si>
    <t>잔여</t>
  </si>
  <si>
    <t>비고</t>
  </si>
  <si>
    <t>대체휴무</t>
  </si>
  <si>
    <t>일별 근무시간</t>
  </si>
  <si>
    <t>주휴발생</t>
  </si>
  <si>
    <t>주간      근무시간</t>
  </si>
  <si>
    <t>근로계약 시간충족</t>
  </si>
  <si>
    <t>일</t>
  </si>
  <si>
    <t>월</t>
  </si>
  <si>
    <t>화</t>
  </si>
  <si>
    <t>수</t>
  </si>
  <si>
    <t>목</t>
  </si>
  <si>
    <t>금</t>
  </si>
  <si>
    <t>토</t>
  </si>
  <si>
    <t>OP</t>
  </si>
  <si>
    <t>LUNCH</t>
  </si>
  <si>
    <t>DINNER</t>
  </si>
  <si>
    <t>CL</t>
  </si>
  <si>
    <t>인원</t>
  </si>
  <si>
    <t>TOTAL</t>
  </si>
  <si>
    <t>10.3~16</t>
  </si>
  <si>
    <t>9~18</t>
  </si>
  <si>
    <t>10~19</t>
  </si>
  <si>
    <t>11.3~22.3</t>
  </si>
  <si>
    <t>12.3~22.3</t>
  </si>
  <si>
    <t>11.3~21.3</t>
  </si>
  <si>
    <t>9~19</t>
  </si>
  <si>
    <t>9~20</t>
  </si>
  <si>
    <t>9-18</t>
  </si>
  <si>
    <t>윤승관    (첫출근)</t>
  </si>
  <si>
    <t>전주        인건비</t>
  </si>
  <si>
    <t>전주대비</t>
  </si>
  <si>
    <t>전주대비 예상평균</t>
  </si>
  <si>
    <t>박대용  (OP교육)</t>
  </si>
  <si>
    <t>12.3~20</t>
  </si>
  <si>
    <t>16.3~22.3</t>
  </si>
  <si>
    <t>야간수당  (인원)</t>
  </si>
  <si>
    <t>야간수당  (시간환산)</t>
  </si>
  <si>
    <t>12~17.5</t>
  </si>
  <si>
    <t>댄</t>
  </si>
  <si>
    <t>제리</t>
  </si>
  <si>
    <t>미라클</t>
  </si>
  <si>
    <t>루피</t>
  </si>
  <si>
    <t>금월 Labor 현황</t>
  </si>
  <si>
    <t>1주차</t>
  </si>
  <si>
    <t>2주차</t>
  </si>
  <si>
    <t>3주차</t>
  </si>
  <si>
    <t>4주차</t>
  </si>
  <si>
    <t>5주차</t>
  </si>
  <si>
    <t>일</t>
  </si>
  <si>
    <t>월</t>
  </si>
  <si>
    <t>화</t>
  </si>
  <si>
    <t>수</t>
  </si>
  <si>
    <t>목</t>
  </si>
  <si>
    <t>금</t>
  </si>
  <si>
    <t>토</t>
  </si>
  <si>
    <t>주간평균</t>
  </si>
  <si>
    <t>월간평균 Labor</t>
  </si>
  <si>
    <t>연차</t>
  </si>
  <si>
    <t>R</t>
  </si>
  <si>
    <t>9~16</t>
  </si>
  <si>
    <t>10.3~17</t>
  </si>
  <si>
    <t>강민지    OP교육</t>
  </si>
  <si>
    <t>윤승관</t>
  </si>
  <si>
    <t>15~22.3</t>
  </si>
  <si>
    <t>13.3~21</t>
  </si>
  <si>
    <t>11~18</t>
  </si>
  <si>
    <t>11~16.3</t>
  </si>
  <si>
    <t>9~15.3</t>
  </si>
  <si>
    <t>9-16.3</t>
  </si>
  <si>
    <t>박대용    프랩교육</t>
  </si>
  <si>
    <t>10~17.3</t>
  </si>
  <si>
    <t>댄</t>
  </si>
  <si>
    <t>제리</t>
  </si>
  <si>
    <t>루피</t>
  </si>
  <si>
    <t>R</t>
  </si>
  <si>
    <t>박대용</t>
  </si>
  <si>
    <t>R</t>
  </si>
  <si>
    <t>11.3~16</t>
  </si>
  <si>
    <t>주말</t>
  </si>
  <si>
    <t>15주차</t>
  </si>
  <si>
    <t>16주차</t>
  </si>
  <si>
    <t>17주차</t>
  </si>
  <si>
    <t>18주차</t>
  </si>
  <si>
    <t>최근 Labor 현황</t>
  </si>
  <si>
    <t>12~19</t>
  </si>
  <si>
    <t>13.3~22.3</t>
  </si>
  <si>
    <t>마오권</t>
  </si>
  <si>
    <t>10.3~19.3</t>
  </si>
  <si>
    <t>전주대비</t>
  </si>
  <si>
    <t>금주총합</t>
  </si>
  <si>
    <t>전월평균 Labor</t>
  </si>
  <si>
    <t>19주차</t>
  </si>
  <si>
    <t>댄</t>
  </si>
  <si>
    <t>제이슨</t>
  </si>
  <si>
    <t>미라클</t>
  </si>
  <si>
    <t>제리</t>
  </si>
  <si>
    <t>루피</t>
  </si>
  <si>
    <t>12~18</t>
  </si>
  <si>
    <t>R</t>
  </si>
  <si>
    <t>9~16.3</t>
  </si>
  <si>
    <t>대체</t>
  </si>
  <si>
    <t>D/O</t>
  </si>
  <si>
    <t>주휴</t>
  </si>
  <si>
    <t>10.3~20.3</t>
  </si>
  <si>
    <r>
      <t xml:space="preserve">김해수    </t>
    </r>
    <r>
      <rPr>
        <b/>
        <sz val="8"/>
        <color theme="1"/>
        <rFont val="맑은 고딕"/>
      </rPr>
      <t>OP동석근무</t>
    </r>
  </si>
  <si>
    <t>유건희</t>
  </si>
  <si>
    <r>
      <t xml:space="preserve">최인화    </t>
    </r>
    <r>
      <rPr>
        <b/>
        <sz val="8"/>
        <color theme="1"/>
        <rFont val="맑은 고딕"/>
      </rPr>
      <t>OP동석근무</t>
    </r>
  </si>
  <si>
    <t>김해    OP동석근무</t>
  </si>
  <si>
    <r>
      <t xml:space="preserve">김해    </t>
    </r>
    <r>
      <rPr>
        <b/>
        <sz val="8"/>
        <color theme="1"/>
        <rFont val="맑은 고딕"/>
      </rPr>
      <t>OP동석근무</t>
    </r>
  </si>
  <si>
    <t>가
나
다</t>
  </si>
  <si>
    <t>이상한말 이름</t>
  </si>
  <si>
    <t>지연 프랩교육</t>
  </si>
  <si/>
  <si>
    <t>김해수    OP동석근무</t>
  </si>
  <si>
    <t>안지연(프랩교육)</t>
  </si>
  <si>
    <t>김장</t>
  </si>
  <si>
    <t>김장현님</t>
  </si>
  <si>
    <t>김장현님
하이요</t>
  </si>
  <si>
    <t>김해수님    OP동석근무</t>
  </si>
  <si>
    <r>
      <t>김해수</t>
    </r>
    <r>
      <rPr>
        <b/>
        <sz val="10"/>
        <color theme="1"/>
        <rFont val="맑은 고딕"/>
      </rPr>
      <t xml:space="preserve">님    </t>
    </r>
    <r>
      <rPr>
        <b/>
        <sz val="8"/>
        <color theme="1"/>
        <rFont val="맑은 고딕"/>
      </rPr>
      <t>OP동석근무</t>
    </r>
  </si>
  <si>
    <t>김해수    OP동석근무</t>
  </si>
  <si>
    <r>
      <t>김해수</t>
    </r>
    <r>
      <rPr>
        <b/>
        <sz val="10"/>
        <color theme="1"/>
        <rFont val="맑은 고딕"/>
      </rPr>
      <t xml:space="preserve">    </t>
    </r>
    <r>
      <rPr>
        <b/>
        <sz val="8"/>
        <color theme="1"/>
        <rFont val="맑은 고딕"/>
      </rPr>
      <t>OP동석근무</t>
    </r>
  </si>
</sst>
</file>

<file path=xl/styles.xml><?xml version="1.0" encoding="utf-8"?>
<styleSheet xmlns="http://schemas.openxmlformats.org/spreadsheetml/2006/main">
  <numFmts count="5">
    <numFmt numFmtId="6" formatCode="&quot;₩&quot;#,##0;[Red]\-&quot;₩&quot;#,##0"/>
    <numFmt numFmtId="42" formatCode="_-&quot;₩&quot;* #,##0_-;\-&quot;₩&quot;* #,##0_-;_-&quot;₩&quot;* &quot;-&quot;_-;_-@_-"/>
    <numFmt numFmtId="176" formatCode="yyyy&quot;년&quot;\ m&quot;월&quot;\ d&quot;일&quot;;@"/>
    <numFmt numFmtId="177" formatCode="m&quot;월&quot;\ d&quot;일&quot;;@"/>
    <numFmt numFmtId="178" formatCode="&quot;₩&quot;#,##0_);[Red]\(&quot;₩&quot;#,##0\)"/>
  </numFmts>
  <fonts count="38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0.0"/>
      <name val="맑은 고딕"/>
      <scheme val="minor"/>
      <color theme="1"/>
    </font>
    <font>
      <sz val="10.0"/>
      <name val="맑은 고딕"/>
      <scheme val="minor"/>
      <color theme="1"/>
    </font>
    <font>
      <sz val="9.0"/>
      <name val="맑은 고딕"/>
      <scheme val="minor"/>
      <color theme="1"/>
    </font>
    <font>
      <sz val="11.0"/>
      <name val="맑은 고딕"/>
      <scheme val="minor"/>
      <color theme="0"/>
    </font>
    <font>
      <sz val="11.0"/>
      <name val="맑은 고딕"/>
      <scheme val="minor"/>
      <color rgb="FF000000"/>
    </font>
    <font>
      <sz val="9.0"/>
      <name val="맑은 고딕"/>
      <scheme val="minor"/>
      <color rgb="FF000000"/>
    </font>
    <font>
      <b/>
      <sz val="11.0"/>
      <name val="맑은 고딕"/>
      <scheme val="minor"/>
      <color theme="0"/>
    </font>
    <font>
      <b/>
      <sz val="10.0"/>
      <name val="맑은 고딕"/>
      <scheme val="minor"/>
      <color rgb="FFFF0000"/>
    </font>
    <font>
      <b/>
      <sz val="10.0"/>
      <name val="맑은 고딕"/>
      <scheme val="minor"/>
      <color theme="1"/>
    </font>
    <font>
      <b/>
      <sz val="10.0"/>
      <name val="맑은 고딕"/>
      <scheme val="minor"/>
      <color rgb="FF0070C0"/>
    </font>
    <font>
      <b/>
      <sz val="11.0"/>
      <name val="맑은 고딕"/>
      <scheme val="minor"/>
      <color theme="1"/>
    </font>
    <font>
      <b/>
      <sz val="9.0"/>
      <name val="맑은 고딕"/>
      <scheme val="minor"/>
      <color theme="1"/>
    </font>
    <font>
      <sz val="8.0"/>
      <name val="맑은 고딕"/>
      <scheme val="minor"/>
      <color theme="1"/>
    </font>
    <font>
      <b/>
      <sz val="10.0"/>
      <name val="맑은 고딕"/>
      <scheme val="minor"/>
      <color theme="0"/>
    </font>
    <font>
      <b/>
      <sz val="11.0"/>
      <name val="맑은 고딕"/>
      <scheme val="minor"/>
      <color rgb="FF000000"/>
    </font>
    <font>
      <b/>
      <sz val="8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0.0"/>
      <name val="맑은 고딕"/>
      <color theme="1"/>
    </font>
  </fonts>
  <fills count="4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92D050"/>
        <bgColor rgb="FF000000"/>
      </patternFill>
    </fill>
    <fill>
      <patternFill patternType="solid">
        <fgColor rgb="FFFF505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1" tint="0.34999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EC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dashed">
        <color rgb="FF000000"/>
      </right>
      <top/>
      <bottom/>
    </border>
    <border>
      <left/>
      <right style="dashed">
        <color rgb="FF000000"/>
      </right>
      <top/>
      <bottom style="thin">
        <color rgb="FF000000"/>
      </bottom>
    </border>
    <border>
      <left/>
      <right style="dashed">
        <color rgb="FF000000"/>
      </right>
      <top style="thin">
        <color rgb="FF000000"/>
      </top>
      <bottom/>
    </border>
    <border>
      <left style="dashed">
        <color rgb="FF000000"/>
      </left>
      <right/>
      <top/>
      <bottom/>
    </border>
    <border>
      <left style="dashed">
        <color rgb="FF000000"/>
      </left>
      <right/>
      <top/>
      <bottom style="thin">
        <color rgb="FF000000"/>
      </bottom>
    </border>
    <border>
      <left style="dashed">
        <color rgb="FF000000"/>
      </left>
      <right/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Alignment="0" applyBorder="0" applyFill="0" applyFont="0" applyProtection="0">
      <alignment vertical="center"/>
    </xf>
    <xf numFmtId="9" fontId="1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0" fillId="16" borderId="20" applyAlignment="0" applyFont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21" applyAlignment="0" applyFill="0" applyNumberFormat="0" applyProtection="0">
      <alignment vertical="center"/>
    </xf>
    <xf numFmtId="0" fontId="24" fillId="0" borderId="22" applyAlignment="0" applyFill="0" applyNumberFormat="0" applyProtection="0">
      <alignment vertical="center"/>
    </xf>
    <xf numFmtId="0" fontId="25" fillId="0" borderId="23" applyAlignment="0" applyFill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26" fillId="17" borderId="24" applyAlignment="0" applyNumberFormat="0" applyProtection="0">
      <alignment vertical="center"/>
    </xf>
    <xf numFmtId="0" fontId="27" fillId="18" borderId="25" applyAlignment="0" applyNumberFormat="0" applyProtection="0">
      <alignment vertical="center"/>
    </xf>
    <xf numFmtId="0" fontId="28" fillId="18" borderId="24" applyAlignment="0" applyNumberFormat="0" applyProtection="0">
      <alignment vertical="center"/>
    </xf>
    <xf numFmtId="0" fontId="29" fillId="19" borderId="26" applyAlignment="0" applyNumberFormat="0" applyProtection="0">
      <alignment vertical="center"/>
    </xf>
    <xf numFmtId="0" fontId="30" fillId="0" borderId="27" applyAlignment="0" applyFill="0" applyNumberFormat="0" applyProtection="0">
      <alignment vertical="center"/>
    </xf>
    <xf numFmtId="0" fontId="31" fillId="0" borderId="28" applyAlignment="0" applyFill="0" applyNumberFormat="0" applyProtection="0">
      <alignment vertical="center"/>
    </xf>
    <xf numFmtId="0" fontId="32" fillId="20" borderId="0" applyAlignment="0" applyBorder="0" applyNumberFormat="0" applyProtection="0">
      <alignment vertical="center"/>
    </xf>
    <xf numFmtId="0" fontId="33" fillId="21" borderId="0" applyAlignment="0" applyBorder="0" applyNumberFormat="0" applyProtection="0">
      <alignment vertical="center"/>
    </xf>
    <xf numFmtId="0" fontId="34" fillId="22" borderId="0" applyAlignment="0" applyBorder="0" applyNumberFormat="0" applyProtection="0">
      <alignment vertical="center"/>
    </xf>
    <xf numFmtId="0" fontId="35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35" fillId="26" borderId="0" applyAlignment="0" applyBorder="0" applyNumberFormat="0" applyProtection="0">
      <alignment vertical="center"/>
    </xf>
    <xf numFmtId="0" fontId="35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35" fillId="30" borderId="0" applyAlignment="0" applyBorder="0" applyNumberFormat="0" applyProtection="0">
      <alignment vertical="center"/>
    </xf>
    <xf numFmtId="0" fontId="35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35" fillId="34" borderId="0" applyAlignment="0" applyBorder="0" applyNumberFormat="0" applyProtection="0">
      <alignment vertical="center"/>
    </xf>
    <xf numFmtId="0" fontId="35" fillId="35" borderId="0" applyAlignment="0" applyBorder="0" applyNumberFormat="0" applyProtection="0">
      <alignment vertical="center"/>
    </xf>
    <xf numFmtId="0" fontId="0" fillId="36" borderId="0" applyAlignment="0" applyBorder="0" applyNumberFormat="0" applyProtection="0">
      <alignment vertical="center"/>
    </xf>
    <xf numFmtId="0" fontId="0" fillId="37" borderId="0" applyAlignment="0" applyBorder="0" applyNumberFormat="0" applyProtection="0">
      <alignment vertical="center"/>
    </xf>
    <xf numFmtId="0" fontId="35" fillId="38" borderId="0" applyAlignment="0" applyBorder="0" applyNumberFormat="0" applyProtection="0">
      <alignment vertical="center"/>
    </xf>
    <xf numFmtId="0" fontId="35" fillId="39" borderId="0" applyAlignment="0" applyBorder="0" applyNumberFormat="0" applyProtection="0">
      <alignment vertical="center"/>
    </xf>
    <xf numFmtId="0" fontId="0" fillId="40" borderId="0" applyAlignment="0" applyBorder="0" applyNumberFormat="0" applyProtection="0">
      <alignment vertical="center"/>
    </xf>
    <xf numFmtId="0" fontId="0" fillId="41" borderId="0" applyAlignment="0" applyBorder="0" applyNumberFormat="0" applyProtection="0">
      <alignment vertical="center"/>
    </xf>
    <xf numFmtId="0" fontId="35" fillId="42" borderId="0" applyAlignment="0" applyBorder="0" applyNumberFormat="0" applyProtection="0">
      <alignment vertical="center"/>
    </xf>
    <xf numFmtId="0" fontId="35" fillId="43" borderId="0" applyAlignment="0" applyBorder="0" applyNumberFormat="0" applyProtection="0">
      <alignment vertical="center"/>
    </xf>
    <xf numFmtId="0" fontId="0" fillId="44" borderId="0" applyAlignment="0" applyBorder="0" applyNumberFormat="0" applyProtection="0">
      <alignment vertical="center"/>
    </xf>
    <xf numFmtId="0" fontId="0" fillId="45" borderId="0" applyAlignment="0" applyBorder="0" applyNumberFormat="0" applyProtection="0">
      <alignment vertical="center"/>
    </xf>
    <xf numFmtId="0" fontId="35" fillId="46" borderId="0" applyAlignment="0" applyBorder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</cellStyleXfs>
  <cellXfs count="2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Alignment="1">
      <alignment horizontal="center" vertical="center"/>
    </xf>
    <xf numFmtId="0" fontId="10" fillId="0" borderId="2" xfId="0" applyBorder="1" applyAlignment="1">
      <alignment horizontal="center" vertical="center"/>
    </xf>
    <xf numFmtId="0" fontId="11" fillId="0" borderId="2" xfId="0" applyBorder="1" applyAlignment="1">
      <alignment horizontal="center" vertical="center"/>
    </xf>
    <xf numFmtId="0" fontId="12" fillId="0" borderId="2" xfId="0" applyBorder="1" applyAlignment="1">
      <alignment horizontal="center" vertical="center"/>
    </xf>
    <xf numFmtId="0" fontId="13" fillId="0" borderId="0" xfId="0" applyAlignment="1">
      <alignment horizontal="center" vertical="center"/>
    </xf>
    <xf numFmtId="177" fontId="10" fillId="0" borderId="3" xfId="0" applyNumberFormat="1" applyBorder="1" applyAlignment="1">
      <alignment horizontal="center" vertical="center"/>
    </xf>
    <xf numFmtId="177" fontId="11" fillId="0" borderId="3" xfId="0" applyNumberFormat="1" applyBorder="1" applyAlignment="1">
      <alignment horizontal="center" vertical="center"/>
    </xf>
    <xf numFmtId="177" fontId="12" fillId="0" borderId="3" xfId="0" applyNumberFormat="1" applyBorder="1" applyAlignment="1">
      <alignment horizontal="center" vertical="center"/>
    </xf>
    <xf numFmtId="177" fontId="10" fillId="0" borderId="9" xfId="0" applyNumberFormat="1" applyBorder="1" applyAlignment="1">
      <alignment horizontal="center" vertical="center"/>
    </xf>
    <xf numFmtId="177" fontId="11" fillId="0" borderId="9" xfId="0" applyNumberFormat="1" applyBorder="1" applyAlignment="1">
      <alignment horizontal="center" vertical="center"/>
    </xf>
    <xf numFmtId="177" fontId="12" fillId="0" borderId="9" xfId="0" applyNumberFormat="1" applyBorder="1" applyAlignment="1">
      <alignment horizontal="center" vertical="center"/>
    </xf>
    <xf numFmtId="0" fontId="11" fillId="0" borderId="6" xfId="0" applyBorder="1" applyAlignment="1">
      <alignment horizontal="right" vertical="center"/>
    </xf>
    <xf numFmtId="0" fontId="11" fillId="0" borderId="7" xfId="0" applyBorder="1" applyAlignment="1">
      <alignment horizontal="left" vertical="center"/>
    </xf>
    <xf numFmtId="0" fontId="10" fillId="0" borderId="0" xfId="0" applyAlignment="1">
      <alignment horizontal="center" vertical="center"/>
    </xf>
    <xf numFmtId="0" fontId="11" fillId="0" borderId="0" xfId="0" applyAlignment="1">
      <alignment horizontal="center" vertical="center"/>
    </xf>
    <xf numFmtId="0" fontId="12" fillId="0" borderId="0" xfId="0" applyAlignment="1">
      <alignment horizontal="center" vertical="center"/>
    </xf>
    <xf numFmtId="0" fontId="5" fillId="0" borderId="0" xfId="0" applyAlignment="1">
      <alignment horizontal="center" vertical="center"/>
    </xf>
    <xf numFmtId="9" fontId="0" fillId="0" borderId="0" xfId="2" applyAlignment="1">
      <alignment horizontal="center" vertical="center"/>
    </xf>
    <xf numFmtId="178" fontId="0" fillId="0" borderId="0" xfId="0" applyNumberFormat="1">
      <alignment vertical="center"/>
    </xf>
    <xf numFmtId="0" fontId="15" fillId="0" borderId="0" xfId="0" applyAlignment="1">
      <alignment vertical="center" wrapText="1"/>
    </xf>
    <xf numFmtId="0" fontId="4" fillId="0" borderId="0" xfId="0" applyAlignment="1">
      <alignment vertical="center" wrapText="1"/>
    </xf>
    <xf numFmtId="0" fontId="3" fillId="0" borderId="0" xfId="0" applyAlignment="1">
      <alignment vertical="center" wrapText="1"/>
    </xf>
    <xf numFmtId="0" fontId="14" fillId="0" borderId="0" xfId="0" applyAlignment="1">
      <alignment horizontal="center" vertical="center"/>
    </xf>
    <xf numFmtId="0" fontId="9" fillId="0" borderId="0" xfId="0" applyAlignment="1">
      <alignment horizontal="center" vertical="center"/>
    </xf>
    <xf numFmtId="0" fontId="16" fillId="0" borderId="0" xfId="0" applyAlignment="1">
      <alignment horizontal="center" vertical="center"/>
    </xf>
    <xf numFmtId="0" fontId="13" fillId="0" borderId="0" xfId="0">
      <alignment vertical="center"/>
    </xf>
    <xf numFmtId="0" fontId="14" fillId="0" borderId="0" xfId="0">
      <alignment vertical="center"/>
    </xf>
    <xf numFmtId="0" fontId="11" fillId="0" borderId="0" xfId="0">
      <alignment vertical="center"/>
    </xf>
    <xf numFmtId="0" fontId="14" fillId="2" borderId="3" xfId="0" applyFill="1" applyBorder="1" applyAlignment="1">
      <alignment horizontal="center" vertical="center"/>
    </xf>
    <xf numFmtId="0" fontId="14" fillId="9" borderId="2" xfId="0" applyFill="1" applyBorder="1" applyAlignment="1">
      <alignment horizontal="center" vertical="center"/>
    </xf>
    <xf numFmtId="0" fontId="14" fillId="3" borderId="2" xfId="0" applyFill="1" applyBorder="1" applyAlignment="1">
      <alignment horizontal="center" vertical="center"/>
    </xf>
    <xf numFmtId="0" fontId="14" fillId="4" borderId="2" xfId="0" applyFill="1" applyBorder="1" applyAlignment="1">
      <alignment horizontal="center" vertical="center"/>
    </xf>
    <xf numFmtId="0" fontId="14" fillId="5" borderId="2" xfId="0" applyFill="1" applyBorder="1" applyAlignment="1">
      <alignment horizontal="center" vertical="center"/>
    </xf>
    <xf numFmtId="0" fontId="14" fillId="8" borderId="2" xfId="0" applyFill="1" applyBorder="1" applyAlignment="1">
      <alignment horizontal="center" vertical="center"/>
    </xf>
    <xf numFmtId="0" fontId="14" fillId="9" borderId="3" xfId="0" applyFill="1" applyBorder="1" applyAlignment="1">
      <alignment horizontal="center" vertical="center"/>
    </xf>
    <xf numFmtId="0" fontId="14" fillId="11" borderId="2" xfId="0" applyFill="1" applyBorder="1" applyAlignment="1">
      <alignment horizontal="center" vertical="center"/>
    </xf>
    <xf numFmtId="0" fontId="14" fillId="11" borderId="3" xfId="0" applyFill="1" applyBorder="1" applyAlignment="1">
      <alignment horizontal="center" vertical="center"/>
    </xf>
    <xf numFmtId="0" fontId="14" fillId="6" borderId="2" xfId="0" applyFill="1" applyBorder="1" applyAlignment="1">
      <alignment horizontal="center" vertical="center"/>
    </xf>
    <xf numFmtId="0" fontId="14" fillId="6" borderId="3" xfId="0" applyFill="1" applyBorder="1" applyAlignment="1">
      <alignment horizontal="center" vertical="center"/>
    </xf>
    <xf numFmtId="0" fontId="14" fillId="3" borderId="3" xfId="0" applyFill="1" applyBorder="1" applyAlignment="1">
      <alignment horizontal="center" vertical="center"/>
    </xf>
    <xf numFmtId="0" fontId="14" fillId="10" borderId="2" xfId="0" applyFill="1" applyBorder="1" applyAlignment="1">
      <alignment horizontal="center" vertical="center"/>
    </xf>
    <xf numFmtId="0" fontId="14" fillId="10" borderId="3" xfId="0" applyFill="1" applyBorder="1" applyAlignment="1">
      <alignment horizontal="center" vertical="center"/>
    </xf>
    <xf numFmtId="0" fontId="14" fillId="4" borderId="3" xfId="0" applyFill="1" applyBorder="1" applyAlignment="1">
      <alignment horizontal="center" vertical="center"/>
    </xf>
    <xf numFmtId="0" fontId="14" fillId="5" borderId="3" xfId="0" applyFill="1" applyBorder="1" applyAlignment="1">
      <alignment horizontal="center" vertical="center"/>
    </xf>
    <xf numFmtId="0" fontId="14" fillId="8" borderId="3" xfId="0" applyFill="1" applyBorder="1" applyAlignment="1">
      <alignment horizontal="center" vertical="center"/>
    </xf>
    <xf numFmtId="49" fontId="14" fillId="6" borderId="2" xfId="0" applyNumberFormat="1" applyFill="1" applyBorder="1" applyAlignment="1">
      <alignment horizontal="center" vertical="center"/>
    </xf>
    <xf numFmtId="0" fontId="3" fillId="0" borderId="0" xfId="0">
      <alignment vertical="center"/>
    </xf>
    <xf numFmtId="0" fontId="5" fillId="0" borderId="0" xfId="0">
      <alignment vertical="center"/>
    </xf>
    <xf numFmtId="0" fontId="1" fillId="0" borderId="0" xfId="0">
      <alignment vertical="center"/>
    </xf>
    <xf numFmtId="49" fontId="14" fillId="9" borderId="2" xfId="0" applyNumberFormat="1" applyFill="1" applyBorder="1" applyAlignment="1">
      <alignment horizontal="center" vertical="center"/>
    </xf>
    <xf numFmtId="49" fontId="14" fillId="9" borderId="3" xfId="0" applyNumberFormat="1" applyFill="1" applyBorder="1" applyAlignment="1">
      <alignment horizontal="center" vertical="center"/>
    </xf>
    <xf numFmtId="49" fontId="14" fillId="2" borderId="2" xfId="0" applyNumberFormat="1" applyFill="1" applyBorder="1" applyAlignment="1">
      <alignment horizontal="center" vertical="center"/>
    </xf>
    <xf numFmtId="0" fontId="14" fillId="2" borderId="2" xfId="0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10" fillId="15" borderId="2" xfId="0" applyFill="1" applyBorder="1" applyAlignment="1">
      <alignment horizontal="center" vertical="center"/>
    </xf>
    <xf numFmtId="0" fontId="11" fillId="15" borderId="2" xfId="0" applyFill="1" applyBorder="1" applyAlignment="1">
      <alignment horizontal="center" vertical="center"/>
    </xf>
    <xf numFmtId="0" fontId="12" fillId="15" borderId="2" xfId="0" applyFill="1" applyBorder="1" applyAlignment="1">
      <alignment horizontal="center" vertical="center"/>
    </xf>
    <xf numFmtId="177" fontId="10" fillId="15" borderId="3" xfId="0" applyNumberFormat="1" applyFill="1" applyBorder="1" applyAlignment="1">
      <alignment horizontal="center" vertical="center"/>
    </xf>
    <xf numFmtId="177" fontId="11" fillId="15" borderId="3" xfId="0" applyNumberFormat="1" applyFill="1" applyBorder="1" applyAlignment="1">
      <alignment horizontal="center" vertical="center"/>
    </xf>
    <xf numFmtId="177" fontId="12" fillId="15" borderId="3" xfId="0" applyNumberFormat="1" applyFill="1" applyBorder="1" applyAlignment="1">
      <alignment horizontal="center" vertical="center"/>
    </xf>
    <xf numFmtId="0" fontId="12" fillId="6" borderId="2" xfId="0" applyFill="1" applyBorder="1" applyAlignment="1">
      <alignment horizontal="center" vertical="center"/>
    </xf>
    <xf numFmtId="177" fontId="12" fillId="6" borderId="3" xfId="0" applyNumberFormat="1" applyFill="1" applyBorder="1" applyAlignment="1">
      <alignment horizontal="center" vertical="center"/>
    </xf>
    <xf numFmtId="0" fontId="11" fillId="11" borderId="2" xfId="0" applyFill="1" applyBorder="1" applyAlignment="1">
      <alignment horizontal="center" vertical="center"/>
    </xf>
    <xf numFmtId="177" fontId="11" fillId="11" borderId="3" xfId="0" applyNumberFormat="1" applyFill="1" applyBorder="1" applyAlignment="1">
      <alignment horizontal="center" vertical="center"/>
    </xf>
    <xf numFmtId="0" fontId="10" fillId="7" borderId="2" xfId="0" applyFill="1" applyBorder="1" applyAlignment="1">
      <alignment horizontal="center" vertical="center"/>
    </xf>
    <xf numFmtId="0" fontId="11" fillId="7" borderId="2" xfId="0" applyFill="1" applyBorder="1" applyAlignment="1">
      <alignment horizontal="center" vertical="center"/>
    </xf>
    <xf numFmtId="177" fontId="10" fillId="7" borderId="3" xfId="0" applyNumberFormat="1" applyFill="1" applyBorder="1" applyAlignment="1">
      <alignment horizontal="center" vertical="center"/>
    </xf>
    <xf numFmtId="177" fontId="11" fillId="7" borderId="3" xfId="0" applyNumberFormat="1" applyFill="1" applyBorder="1" applyAlignment="1">
      <alignment horizontal="center" vertical="center"/>
    </xf>
    <xf numFmtId="0" fontId="10" fillId="8" borderId="2" xfId="0" applyFill="1" applyBorder="1" applyAlignment="1">
      <alignment horizontal="center" vertical="center"/>
    </xf>
    <xf numFmtId="177" fontId="10" fillId="8" borderId="3" xfId="0" applyNumberFormat="1" applyFill="1" applyBorder="1" applyAlignment="1">
      <alignment horizontal="center" vertical="center"/>
    </xf>
    <xf numFmtId="10" fontId="17" fillId="0" borderId="1" xfId="2" applyNumberFormat="1" applyBorder="1" applyAlignment="1">
      <alignment horizontal="center" vertical="center"/>
    </xf>
    <xf numFmtId="10" fontId="0" fillId="0" borderId="1" xfId="2" applyNumberFormat="1" applyBorder="1" applyAlignment="1">
      <alignment horizontal="center" vertical="center"/>
    </xf>
    <xf numFmtId="0" fontId="15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5" fillId="0" borderId="0" xfId="0" applyAlignment="1">
      <alignment horizontal="center" vertical="center" wrapText="1"/>
    </xf>
    <xf numFmtId="10" fontId="17" fillId="0" borderId="2" xfId="2" applyNumberFormat="1" applyBorder="1" applyAlignment="1">
      <alignment horizontal="center" vertical="center"/>
    </xf>
    <xf numFmtId="10" fontId="17" fillId="0" borderId="3" xfId="2" applyNumberFormat="1" applyBorder="1" applyAlignment="1">
      <alignment horizontal="center" vertical="center"/>
    </xf>
    <xf numFmtId="0" fontId="5" fillId="2" borderId="4" xfId="0" applyFill="1" applyBorder="1" applyAlignment="1">
      <alignment horizontal="center" vertical="center" wrapText="1"/>
    </xf>
    <xf numFmtId="0" fontId="5" fillId="2" borderId="16" xfId="0" applyFill="1" applyBorder="1" applyAlignment="1">
      <alignment horizontal="center" vertical="center" wrapText="1"/>
    </xf>
    <xf numFmtId="0" fontId="5" fillId="2" borderId="6" xfId="0" applyFill="1" applyBorder="1" applyAlignment="1">
      <alignment horizontal="center" vertical="center" wrapText="1"/>
    </xf>
    <xf numFmtId="0" fontId="5" fillId="2" borderId="15" xfId="0" applyFill="1" applyBorder="1" applyAlignment="1">
      <alignment horizontal="center" vertical="center" wrapText="1"/>
    </xf>
    <xf numFmtId="10" fontId="0" fillId="2" borderId="19" xfId="2" applyNumberFormat="1" applyFill="1" applyBorder="1" applyAlignment="1">
      <alignment horizontal="center" vertical="center"/>
    </xf>
    <xf numFmtId="10" fontId="0" fillId="2" borderId="16" xfId="2" applyNumberFormat="1" applyFill="1" applyBorder="1" applyAlignment="1">
      <alignment horizontal="center" vertical="center"/>
    </xf>
    <xf numFmtId="10" fontId="0" fillId="2" borderId="18" xfId="2" applyNumberFormat="1" applyFill="1" applyBorder="1" applyAlignment="1">
      <alignment horizontal="center" vertical="center"/>
    </xf>
    <xf numFmtId="10" fontId="0" fillId="2" borderId="15" xfId="2" applyNumberFormat="1" applyFill="1" applyBorder="1" applyAlignment="1">
      <alignment horizontal="center" vertical="center"/>
    </xf>
    <xf numFmtId="10" fontId="0" fillId="2" borderId="8" xfId="2" applyNumberFormat="1" applyFill="1" applyBorder="1" applyAlignment="1">
      <alignment horizontal="center" vertical="center"/>
    </xf>
    <xf numFmtId="10" fontId="0" fillId="2" borderId="13" xfId="2" applyNumberFormat="1" applyFill="1" applyBorder="1" applyAlignment="1">
      <alignment horizontal="center" vertical="center"/>
    </xf>
    <xf numFmtId="10" fontId="0" fillId="2" borderId="5" xfId="2" applyNumberFormat="1" applyFill="1" applyBorder="1" applyAlignment="1">
      <alignment horizontal="center" vertical="center"/>
    </xf>
    <xf numFmtId="10" fontId="0" fillId="2" borderId="7" xfId="2" applyNumberFormat="1" applyFill="1" applyBorder="1" applyAlignment="1">
      <alignment horizontal="center" vertical="center"/>
    </xf>
    <xf numFmtId="10" fontId="0" fillId="14" borderId="0" xfId="0" applyNumberFormat="1" applyFill="1" applyAlignment="1">
      <alignment horizontal="center" vertical="center"/>
    </xf>
    <xf numFmtId="0" fontId="5" fillId="6" borderId="4" xfId="0" applyFill="1" applyBorder="1" applyAlignment="1">
      <alignment horizontal="center" vertical="center" wrapText="1"/>
    </xf>
    <xf numFmtId="0" fontId="5" fillId="6" borderId="16" xfId="0" applyFill="1" applyBorder="1" applyAlignment="1">
      <alignment horizontal="center" vertical="center" wrapText="1"/>
    </xf>
    <xf numFmtId="0" fontId="5" fillId="6" borderId="6" xfId="0" applyFill="1" applyBorder="1" applyAlignment="1">
      <alignment horizontal="center" vertical="center" wrapText="1"/>
    </xf>
    <xf numFmtId="0" fontId="5" fillId="6" borderId="15" xfId="0" applyFill="1" applyBorder="1" applyAlignment="1">
      <alignment horizontal="center" vertical="center" wrapText="1"/>
    </xf>
    <xf numFmtId="10" fontId="0" fillId="6" borderId="19" xfId="2" applyNumberFormat="1" applyFill="1" applyBorder="1" applyAlignment="1">
      <alignment horizontal="center" vertical="center"/>
    </xf>
    <xf numFmtId="10" fontId="0" fillId="6" borderId="16" xfId="2" applyNumberFormat="1" applyFill="1" applyBorder="1" applyAlignment="1">
      <alignment horizontal="center" vertical="center"/>
    </xf>
    <xf numFmtId="10" fontId="0" fillId="6" borderId="18" xfId="2" applyNumberFormat="1" applyFill="1" applyBorder="1" applyAlignment="1">
      <alignment horizontal="center" vertical="center"/>
    </xf>
    <xf numFmtId="10" fontId="0" fillId="6" borderId="15" xfId="2" applyNumberFormat="1" applyFill="1" applyBorder="1" applyAlignment="1">
      <alignment horizontal="center" vertical="center"/>
    </xf>
    <xf numFmtId="10" fontId="0" fillId="6" borderId="8" xfId="2" applyNumberFormat="1" applyFill="1" applyBorder="1" applyAlignment="1">
      <alignment horizontal="center" vertical="center"/>
    </xf>
    <xf numFmtId="10" fontId="0" fillId="6" borderId="13" xfId="2" applyNumberFormat="1" applyFill="1" applyBorder="1" applyAlignment="1">
      <alignment horizontal="center" vertical="center"/>
    </xf>
    <xf numFmtId="10" fontId="0" fillId="6" borderId="5" xfId="2" applyNumberFormat="1" applyFill="1" applyBorder="1" applyAlignment="1">
      <alignment horizontal="center" vertical="center"/>
    </xf>
    <xf numFmtId="10" fontId="0" fillId="6" borderId="7" xfId="2" applyNumberFormat="1" applyFill="1" applyBorder="1" applyAlignment="1">
      <alignment horizontal="center" vertical="center"/>
    </xf>
    <xf numFmtId="10" fontId="0" fillId="13" borderId="0" xfId="0" applyNumberFormat="1" applyFill="1" applyAlignment="1">
      <alignment horizontal="center" vertical="center"/>
    </xf>
    <xf numFmtId="178" fontId="0" fillId="2" borderId="19" xfId="0" applyNumberFormat="1" applyFill="1" applyBorder="1" applyAlignment="1">
      <alignment horizontal="center" vertical="center"/>
    </xf>
    <xf numFmtId="178" fontId="0" fillId="2" borderId="16" xfId="0" applyNumberFormat="1" applyFill="1" applyBorder="1" applyAlignment="1">
      <alignment horizontal="center" vertical="center"/>
    </xf>
    <xf numFmtId="178" fontId="0" fillId="2" borderId="18" xfId="0" applyNumberFormat="1" applyFill="1" applyBorder="1" applyAlignment="1">
      <alignment horizontal="center" vertical="center"/>
    </xf>
    <xf numFmtId="178" fontId="0" fillId="2" borderId="15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8" fontId="0" fillId="2" borderId="13" xfId="0" applyNumberFormat="1" applyFill="1" applyBorder="1" applyAlignment="1">
      <alignment horizontal="center" vertical="center"/>
    </xf>
    <xf numFmtId="178" fontId="0" fillId="2" borderId="7" xfId="0" applyNumberFormat="1" applyFill="1" applyBorder="1" applyAlignment="1">
      <alignment horizontal="center" vertical="center"/>
    </xf>
    <xf numFmtId="0" fontId="4" fillId="0" borderId="0" xfId="0" applyAlignment="1">
      <alignment horizontal="center" vertical="center" wrapText="1"/>
    </xf>
    <xf numFmtId="0" fontId="5" fillId="7" borderId="4" xfId="0" applyFill="1" applyBorder="1" applyAlignment="1">
      <alignment horizontal="center" vertical="center" wrapText="1"/>
    </xf>
    <xf numFmtId="0" fontId="5" fillId="7" borderId="16" xfId="0" applyFill="1" applyBorder="1" applyAlignment="1">
      <alignment horizontal="center" vertical="center" wrapText="1"/>
    </xf>
    <xf numFmtId="0" fontId="5" fillId="7" borderId="6" xfId="0" applyFill="1" applyBorder="1" applyAlignment="1">
      <alignment horizontal="center" vertical="center" wrapText="1"/>
    </xf>
    <xf numFmtId="0" fontId="5" fillId="7" borderId="15" xfId="0" applyFill="1" applyBorder="1" applyAlignment="1">
      <alignment horizontal="center" vertical="center" wrapText="1"/>
    </xf>
    <xf numFmtId="10" fontId="0" fillId="7" borderId="19" xfId="2" applyNumberFormat="1" applyFill="1" applyBorder="1" applyAlignment="1">
      <alignment horizontal="center" vertical="center"/>
    </xf>
    <xf numFmtId="10" fontId="0" fillId="7" borderId="16" xfId="2" applyNumberFormat="1" applyFill="1" applyBorder="1" applyAlignment="1">
      <alignment horizontal="center" vertical="center"/>
    </xf>
    <xf numFmtId="10" fontId="0" fillId="7" borderId="18" xfId="2" applyNumberFormat="1" applyFill="1" applyBorder="1" applyAlignment="1">
      <alignment horizontal="center" vertical="center"/>
    </xf>
    <xf numFmtId="10" fontId="0" fillId="7" borderId="15" xfId="2" applyNumberFormat="1" applyFill="1" applyBorder="1" applyAlignment="1">
      <alignment horizontal="center" vertical="center"/>
    </xf>
    <xf numFmtId="10" fontId="0" fillId="7" borderId="8" xfId="2" applyNumberFormat="1" applyFill="1" applyBorder="1" applyAlignment="1">
      <alignment horizontal="center" vertical="center"/>
    </xf>
    <xf numFmtId="10" fontId="0" fillId="7" borderId="13" xfId="2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7" borderId="5" xfId="2" applyNumberFormat="1" applyFill="1" applyBorder="1" applyAlignment="1">
      <alignment horizontal="center" vertical="center"/>
    </xf>
    <xf numFmtId="10" fontId="0" fillId="7" borderId="7" xfId="2" applyNumberFormat="1" applyFill="1" applyBorder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178" fontId="7" fillId="7" borderId="19" xfId="0" applyNumberFormat="1" applyFill="1" applyBorder="1" applyAlignment="1">
      <alignment horizontal="center" vertical="center"/>
    </xf>
    <xf numFmtId="178" fontId="7" fillId="7" borderId="16" xfId="0" applyNumberFormat="1" applyFill="1" applyBorder="1" applyAlignment="1">
      <alignment horizontal="center" vertical="center"/>
    </xf>
    <xf numFmtId="178" fontId="7" fillId="7" borderId="18" xfId="0" applyNumberFormat="1" applyFill="1" applyBorder="1" applyAlignment="1">
      <alignment horizontal="center" vertical="center"/>
    </xf>
    <xf numFmtId="178" fontId="7" fillId="7" borderId="15" xfId="0" applyNumberFormat="1" applyFill="1" applyBorder="1" applyAlignment="1">
      <alignment horizontal="center" vertical="center"/>
    </xf>
    <xf numFmtId="178" fontId="7" fillId="7" borderId="8" xfId="0" applyNumberFormat="1" applyFill="1" applyBorder="1" applyAlignment="1">
      <alignment horizontal="center" vertical="center"/>
    </xf>
    <xf numFmtId="178" fontId="7" fillId="7" borderId="5" xfId="0" applyNumberFormat="1" applyFill="1" applyBorder="1" applyAlignment="1">
      <alignment horizontal="center" vertical="center"/>
    </xf>
    <xf numFmtId="178" fontId="7" fillId="7" borderId="13" xfId="0" applyNumberFormat="1" applyFill="1" applyBorder="1" applyAlignment="1">
      <alignment horizontal="center" vertical="center"/>
    </xf>
    <xf numFmtId="178" fontId="7" fillId="7" borderId="7" xfId="0" applyNumberFormat="1" applyFill="1" applyBorder="1" applyAlignment="1">
      <alignment horizontal="center" vertical="center"/>
    </xf>
    <xf numFmtId="178" fontId="0" fillId="6" borderId="19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178" fontId="0" fillId="6" borderId="18" xfId="0" applyNumberFormat="1" applyFill="1" applyBorder="1" applyAlignment="1">
      <alignment horizontal="center" vertical="center"/>
    </xf>
    <xf numFmtId="178" fontId="0" fillId="6" borderId="15" xfId="0" applyNumberFormat="1" applyFill="1" applyBorder="1" applyAlignment="1">
      <alignment horizontal="center" vertical="center"/>
    </xf>
    <xf numFmtId="178" fontId="0" fillId="6" borderId="8" xfId="0" applyNumberFormat="1" applyFill="1" applyBorder="1" applyAlignment="1">
      <alignment horizontal="center" vertical="center"/>
    </xf>
    <xf numFmtId="178" fontId="0" fillId="6" borderId="13" xfId="0" applyNumberFormat="1" applyFill="1" applyBorder="1" applyAlignment="1">
      <alignment horizontal="center" vertical="center"/>
    </xf>
    <xf numFmtId="178" fontId="0" fillId="6" borderId="5" xfId="0" applyNumberForma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0" fontId="8" fillId="7" borderId="10" xfId="0" applyFill="1" applyBorder="1" applyAlignment="1">
      <alignment horizontal="center" vertical="center" wrapText="1"/>
    </xf>
    <xf numFmtId="0" fontId="8" fillId="7" borderId="14" xfId="0" applyFill="1" applyBorder="1" applyAlignment="1">
      <alignment horizontal="center" vertical="center" wrapText="1"/>
    </xf>
    <xf numFmtId="0" fontId="8" fillId="7" borderId="6" xfId="0" applyFill="1" applyBorder="1" applyAlignment="1">
      <alignment horizontal="center" vertical="center" wrapText="1"/>
    </xf>
    <xf numFmtId="0" fontId="8" fillId="7" borderId="15" xfId="0" applyFill="1" applyBorder="1" applyAlignment="1">
      <alignment horizontal="center" vertical="center" wrapText="1"/>
    </xf>
    <xf numFmtId="6" fontId="7" fillId="7" borderId="17" xfId="0" applyNumberFormat="1" applyFill="1" applyBorder="1" applyAlignment="1">
      <alignment horizontal="center" vertical="center"/>
    </xf>
    <xf numFmtId="6" fontId="7" fillId="7" borderId="14" xfId="0" applyNumberFormat="1" applyFill="1" applyBorder="1" applyAlignment="1">
      <alignment horizontal="center" vertical="center"/>
    </xf>
    <xf numFmtId="6" fontId="7" fillId="7" borderId="18" xfId="0" applyNumberFormat="1" applyFill="1" applyBorder="1" applyAlignment="1">
      <alignment horizontal="center" vertical="center"/>
    </xf>
    <xf numFmtId="6" fontId="7" fillId="7" borderId="15" xfId="0" applyNumberFormat="1" applyFill="1" applyBorder="1" applyAlignment="1">
      <alignment horizontal="center" vertical="center"/>
    </xf>
    <xf numFmtId="6" fontId="7" fillId="7" borderId="19" xfId="0" applyNumberFormat="1" applyFill="1" applyBorder="1" applyAlignment="1">
      <alignment horizontal="center" vertical="center"/>
    </xf>
    <xf numFmtId="6" fontId="7" fillId="7" borderId="16" xfId="0" applyNumberFormat="1" applyFill="1" applyBorder="1" applyAlignment="1">
      <alignment horizontal="center" vertical="center"/>
    </xf>
    <xf numFmtId="10" fontId="0" fillId="0" borderId="0" xfId="2" applyNumberFormat="1" applyAlignment="1">
      <alignment horizontal="center" vertical="center"/>
    </xf>
    <xf numFmtId="0" fontId="8" fillId="7" borderId="4" xfId="0" applyFill="1" applyBorder="1" applyAlignment="1">
      <alignment horizontal="center" vertical="center" wrapText="1"/>
    </xf>
    <xf numFmtId="0" fontId="8" fillId="7" borderId="8" xfId="0" applyFill="1" applyBorder="1" applyAlignment="1">
      <alignment horizontal="center" vertical="center" wrapText="1"/>
    </xf>
    <xf numFmtId="0" fontId="8" fillId="7" borderId="0" xfId="0" applyFill="1" applyAlignment="1">
      <alignment horizontal="center" vertical="center" wrapText="1"/>
    </xf>
    <xf numFmtId="10" fontId="7" fillId="7" borderId="8" xfId="2" applyNumberFormat="1" applyFill="1" applyBorder="1" applyAlignment="1">
      <alignment horizontal="center" vertical="center"/>
    </xf>
    <xf numFmtId="10" fontId="7" fillId="7" borderId="5" xfId="2" applyNumberFormat="1" applyFill="1" applyBorder="1" applyAlignment="1">
      <alignment horizontal="center" vertical="center"/>
    </xf>
    <xf numFmtId="10" fontId="7" fillId="7" borderId="0" xfId="2" applyNumberFormat="1" applyFill="1" applyBorder="1" applyAlignment="1">
      <alignment horizontal="center" vertical="center"/>
    </xf>
    <xf numFmtId="10" fontId="7" fillId="7" borderId="11" xfId="2" applyNumberFormat="1" applyFill="1" applyBorder="1" applyAlignment="1">
      <alignment horizontal="center" vertical="center"/>
    </xf>
    <xf numFmtId="178" fontId="8" fillId="6" borderId="4" xfId="0" applyNumberFormat="1" applyFill="1" applyBorder="1" applyAlignment="1">
      <alignment horizontal="center" vertical="center" wrapText="1"/>
    </xf>
    <xf numFmtId="178" fontId="8" fillId="6" borderId="8" xfId="0" applyNumberFormat="1" applyFill="1" applyBorder="1" applyAlignment="1">
      <alignment horizontal="center" vertical="center" wrapText="1"/>
    </xf>
    <xf numFmtId="178" fontId="8" fillId="6" borderId="6" xfId="0" applyNumberFormat="1" applyFill="1" applyBorder="1" applyAlignment="1">
      <alignment horizontal="center" vertical="center" wrapText="1"/>
    </xf>
    <xf numFmtId="178" fontId="8" fillId="6" borderId="13" xfId="0" applyNumberFormat="1" applyFill="1" applyBorder="1" applyAlignment="1">
      <alignment horizontal="center" vertical="center" wrapText="1"/>
    </xf>
    <xf numFmtId="10" fontId="7" fillId="6" borderId="8" xfId="2" applyNumberFormat="1" applyFill="1" applyBorder="1" applyAlignment="1">
      <alignment horizontal="center" vertical="center"/>
    </xf>
    <xf numFmtId="10" fontId="7" fillId="6" borderId="5" xfId="2" applyNumberFormat="1" applyFill="1" applyBorder="1" applyAlignment="1">
      <alignment horizontal="center" vertical="center"/>
    </xf>
    <xf numFmtId="10" fontId="7" fillId="6" borderId="13" xfId="2" applyNumberFormat="1" applyFill="1" applyBorder="1" applyAlignment="1">
      <alignment horizontal="center" vertical="center"/>
    </xf>
    <xf numFmtId="10" fontId="7" fillId="6" borderId="7" xfId="2" applyNumberFormat="1" applyFill="1" applyBorder="1" applyAlignment="1">
      <alignment horizontal="center" vertical="center"/>
    </xf>
    <xf numFmtId="178" fontId="8" fillId="2" borderId="4" xfId="0" applyNumberFormat="1" applyFill="1" applyBorder="1" applyAlignment="1">
      <alignment horizontal="center" vertical="center" wrapText="1"/>
    </xf>
    <xf numFmtId="178" fontId="8" fillId="2" borderId="8" xfId="0" applyNumberFormat="1" applyFill="1" applyBorder="1" applyAlignment="1">
      <alignment horizontal="center" vertical="center" wrapText="1"/>
    </xf>
    <xf numFmtId="178" fontId="8" fillId="2" borderId="6" xfId="0" applyNumberFormat="1" applyFill="1" applyBorder="1" applyAlignment="1">
      <alignment horizontal="center" vertical="center" wrapText="1"/>
    </xf>
    <xf numFmtId="178" fontId="8" fillId="2" borderId="13" xfId="0" applyNumberFormat="1" applyFill="1" applyBorder="1" applyAlignment="1">
      <alignment horizontal="center" vertical="center" wrapText="1"/>
    </xf>
    <xf numFmtId="10" fontId="7" fillId="2" borderId="8" xfId="2" applyNumberFormat="1" applyFill="1" applyBorder="1" applyAlignment="1">
      <alignment horizontal="center" vertical="center"/>
    </xf>
    <xf numFmtId="10" fontId="7" fillId="2" borderId="5" xfId="2" applyNumberFormat="1" applyFill="1" applyBorder="1" applyAlignment="1">
      <alignment horizontal="center" vertical="center"/>
    </xf>
    <xf numFmtId="10" fontId="7" fillId="2" borderId="13" xfId="2" applyNumberFormat="1" applyFill="1" applyBorder="1" applyAlignment="1">
      <alignment horizontal="center" vertical="center"/>
    </xf>
    <xf numFmtId="10" fontId="7" fillId="2" borderId="7" xfId="2" applyNumberForma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1" fillId="0" borderId="0" xfId="0" applyNumberFormat="1" applyAlignment="1">
      <alignment horizontal="center" vertical="center"/>
    </xf>
    <xf numFmtId="0" fontId="1" fillId="0" borderId="0" xfId="0" applyAlignment="1">
      <alignment horizontal="center" vertical="center"/>
    </xf>
    <xf numFmtId="0" fontId="3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1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10" fillId="0" borderId="0" xfId="0" applyNumberFormat="1" applyAlignment="1">
      <alignment horizontal="center" vertical="center"/>
    </xf>
    <xf numFmtId="177" fontId="11" fillId="0" borderId="0" xfId="0" applyNumberFormat="1" applyAlignment="1">
      <alignment horizontal="center" vertical="center"/>
    </xf>
    <xf numFmtId="177" fontId="12" fillId="0" borderId="0" xfId="0" applyNumberFormat="1" applyAlignment="1">
      <alignment horizontal="center" vertical="center"/>
    </xf>
    <xf numFmtId="0" fontId="11" fillId="6" borderId="1" xfId="0" applyFill="1" applyBorder="1" applyAlignment="1">
      <alignment horizontal="center" vertical="center"/>
    </xf>
    <xf numFmtId="0" fontId="11" fillId="6" borderId="4" xfId="0" applyFill="1" applyBorder="1" applyAlignment="1">
      <alignment horizontal="center" vertical="center"/>
    </xf>
    <xf numFmtId="0" fontId="11" fillId="6" borderId="5" xfId="0" applyFill="1" applyBorder="1" applyAlignment="1">
      <alignment horizontal="center" vertical="center"/>
    </xf>
    <xf numFmtId="0" fontId="11" fillId="6" borderId="6" xfId="0" applyFill="1" applyBorder="1" applyAlignment="1">
      <alignment horizontal="center" vertical="center"/>
    </xf>
    <xf numFmtId="0" fontId="11" fillId="6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6" borderId="12" xfId="0" applyFill="1" applyBorder="1" applyAlignment="1">
      <alignment horizontal="center" vertical="center"/>
    </xf>
    <xf numFmtId="0" fontId="14" fillId="0" borderId="10" xfId="0" applyBorder="1" applyAlignment="1">
      <alignment horizontal="center" vertical="center" wrapText="1"/>
    </xf>
    <xf numFmtId="0" fontId="14" fillId="0" borderId="11" xfId="0" applyBorder="1" applyAlignment="1">
      <alignment horizontal="center" vertical="center"/>
    </xf>
    <xf numFmtId="176" fontId="9" fillId="0" borderId="4" xfId="0" applyNumberFormat="1" applyBorder="1" applyAlignment="1">
      <alignment horizontal="center" vertical="center"/>
    </xf>
    <xf numFmtId="176" fontId="9" fillId="0" borderId="5" xfId="0" applyNumberFormat="1" applyBorder="1" applyAlignment="1">
      <alignment horizontal="center" vertical="center"/>
    </xf>
    <xf numFmtId="0" fontId="11" fillId="0" borderId="10" xfId="0" applyBorder="1" applyAlignment="1">
      <alignment horizontal="center" vertical="center" wrapText="1"/>
    </xf>
    <xf numFmtId="0" fontId="13" fillId="12" borderId="2" xfId="0" applyFill="1" applyBorder="1" applyAlignment="1">
      <alignment horizontal="center" vertical="center"/>
    </xf>
    <xf numFmtId="0" fontId="13" fillId="12" borderId="3" xfId="0" applyFill="1" applyBorder="1" applyAlignment="1">
      <alignment horizontal="center" vertical="center"/>
    </xf>
    <xf numFmtId="0" fontId="13" fillId="0" borderId="1" xfId="0" applyBorder="1" applyAlignment="1">
      <alignment horizontal="center" vertical="center"/>
    </xf>
    <xf numFmtId="0" fontId="11" fillId="0" borderId="4" xfId="0" applyBorder="1" applyAlignment="1">
      <alignment horizontal="center" vertical="center"/>
    </xf>
    <xf numFmtId="0" fontId="11" fillId="0" borderId="5" xfId="0" applyBorder="1" applyAlignment="1">
      <alignment horizontal="center" vertical="center"/>
    </xf>
    <xf numFmtId="0" fontId="11" fillId="0" borderId="6" xfId="0" applyBorder="1" applyAlignment="1">
      <alignment horizontal="center" vertical="center"/>
    </xf>
    <xf numFmtId="0" fontId="11" fillId="0" borderId="7" xfId="0" applyBorder="1" applyAlignment="1">
      <alignment horizontal="center" vertical="center"/>
    </xf>
    <xf numFmtId="0" fontId="5" fillId="12" borderId="1" xfId="0" applyFill="1" applyBorder="1" applyAlignment="1">
      <alignment horizontal="center" vertical="center" wrapText="1"/>
    </xf>
    <xf numFmtId="2" fontId="13" fillId="0" borderId="1" xfId="0" applyNumberFormat="1" applyBorder="1" applyAlignment="1">
      <alignment horizontal="center" vertical="center"/>
    </xf>
    <xf numFmtId="0" fontId="11" fillId="0" borderId="4" xfId="0" applyBorder="1" applyAlignment="1">
      <alignment horizontal="center" vertical="center" wrapText="1"/>
    </xf>
    <xf numFmtId="0" fontId="11" fillId="0" borderId="5" xfId="0" applyBorder="1" applyAlignment="1">
      <alignment horizontal="center" vertical="center" wrapText="1"/>
    </xf>
    <xf numFmtId="0" fontId="11" fillId="0" borderId="6" xfId="0" applyBorder="1" applyAlignment="1">
      <alignment horizontal="center" vertical="center" wrapText="1"/>
    </xf>
    <xf numFmtId="0" fontId="11" fillId="0" borderId="7" xfId="0" applyBorder="1" applyAlignment="1">
      <alignment horizontal="center" vertical="center" wrapText="1"/>
    </xf>
    <xf numFmtId="0" fontId="11" fillId="6" borderId="4" xfId="0" applyFill="1" applyBorder="1" applyAlignment="1">
      <alignment horizontal="center" vertical="center" wrapText="1"/>
    </xf>
    <xf numFmtId="0" fontId="11" fillId="6" borderId="5" xfId="0" applyFill="1" applyBorder="1" applyAlignment="1">
      <alignment horizontal="center" vertical="center" wrapText="1"/>
    </xf>
    <xf numFmtId="0" fontId="11" fillId="6" borderId="6" xfId="0" applyFill="1" applyBorder="1" applyAlignment="1">
      <alignment horizontal="center" vertical="center" wrapText="1"/>
    </xf>
    <xf numFmtId="0" fontId="11" fillId="6" borderId="7" xfId="0" applyFill="1" applyBorder="1" applyAlignment="1">
      <alignment horizontal="center" vertical="center" wrapText="1"/>
    </xf>
    <xf numFmtId="0" fontId="11" fillId="0" borderId="1" xfId="0" applyBorder="1" applyAlignment="1">
      <alignment horizontal="center" vertical="center" wrapText="1"/>
    </xf>
    <xf numFmtId="0" fontId="14" fillId="0" borderId="1" xfId="0" applyBorder="1" applyAlignment="1">
      <alignment horizontal="center" vertical="center"/>
    </xf>
    <xf numFmtId="0" fontId="13" fillId="0" borderId="2" xfId="0" applyBorder="1" applyAlignment="1">
      <alignment horizontal="center" vertical="center"/>
    </xf>
    <xf numFmtId="0" fontId="13" fillId="0" borderId="3" xfId="0" applyBorder="1" applyAlignment="1">
      <alignment horizontal="center" vertical="center"/>
    </xf>
    <xf numFmtId="49" fontId="13" fillId="3" borderId="2" xfId="0" applyNumberFormat="1" applyFill="1" applyBorder="1" applyAlignment="1">
      <alignment horizontal="center" vertical="center"/>
    </xf>
    <xf numFmtId="0" fontId="13" fillId="3" borderId="3" xfId="0" applyFill="1" applyBorder="1" applyAlignment="1">
      <alignment horizontal="center" vertical="center"/>
    </xf>
    <xf numFmtId="0" fontId="13" fillId="3" borderId="2" xfId="0" applyFill="1" applyBorder="1" applyAlignment="1">
      <alignment horizontal="center" vertical="center"/>
    </xf>
    <xf numFmtId="0" fontId="14" fillId="0" borderId="2" xfId="0" applyBorder="1" applyAlignment="1">
      <alignment horizontal="center" vertical="center"/>
    </xf>
    <xf numFmtId="0" fontId="14" fillId="0" borderId="3" xfId="0" applyBorder="1" applyAlignment="1">
      <alignment horizontal="center" vertical="center"/>
    </xf>
    <xf numFmtId="0" fontId="14" fillId="0" borderId="11" xfId="0" applyBorder="1" applyAlignment="1">
      <alignment horizontal="center" vertical="center" wrapText="1"/>
    </xf>
    <xf numFmtId="0" fontId="13" fillId="6" borderId="1" xfId="0" applyFill="1" applyBorder="1" applyAlignment="1">
      <alignment horizontal="center" vertical="center"/>
    </xf>
    <xf numFmtId="0" fontId="13" fillId="6" borderId="2" xfId="0" applyFill="1" applyBorder="1" applyAlignment="1">
      <alignment horizontal="center" vertical="center"/>
    </xf>
    <xf numFmtId="0" fontId="13" fillId="6" borderId="3" xfId="0" applyFill="1" applyBorder="1" applyAlignment="1">
      <alignment horizontal="center" vertical="center"/>
    </xf>
    <xf numFmtId="0" fontId="11" fillId="0" borderId="1" xfId="0" applyBorder="1" applyAlignment="1">
      <alignment horizontal="center" vertical="center"/>
    </xf>
    <xf numFmtId="0" fontId="11" fillId="6" borderId="1" xfId="0" applyFill="1" applyBorder="1" applyAlignment="1">
      <alignment horizontal="center" vertical="center" wrapText="1"/>
    </xf>
    <xf numFmtId="0" fontId="11" fillId="6" borderId="12" xfId="0" applyFill="1" applyBorder="1" applyAlignment="1">
      <alignment horizontal="center" vertical="center" wrapText="1"/>
    </xf>
    <xf numFmtId="0" fontId="14" fillId="6" borderId="1" xfId="0" applyFill="1" applyBorder="1" applyAlignment="1">
      <alignment horizontal="center" vertical="center"/>
    </xf>
    <xf numFmtId="0" fontId="11" fillId="12" borderId="1" xfId="0" applyFill="1" applyBorder="1" applyAlignment="1">
      <alignment horizontal="center" vertical="center"/>
    </xf>
    <xf numFmtId="0" fontId="11" fillId="0" borderId="12" xfId="0" applyBorder="1" applyAlignment="1">
      <alignment horizontal="center" vertical="center" wrapText="1"/>
    </xf>
    <xf numFmtId="0" fontId="11" fillId="0" borderId="12" xfId="0" applyBorder="1" applyAlignment="1">
      <alignment horizontal="center" vertical="center"/>
    </xf>
    <xf numFmtId="9" fontId="0" fillId="2" borderId="19" xfId="2" applyFill="1" applyBorder="1" applyAlignment="1">
      <alignment horizontal="center" vertical="center"/>
    </xf>
    <xf numFmtId="9" fontId="0" fillId="2" borderId="16" xfId="2" applyFill="1" applyBorder="1" applyAlignment="1">
      <alignment horizontal="center" vertical="center"/>
    </xf>
    <xf numFmtId="9" fontId="0" fillId="2" borderId="18" xfId="2" applyFill="1" applyBorder="1" applyAlignment="1">
      <alignment horizontal="center" vertical="center"/>
    </xf>
    <xf numFmtId="9" fontId="0" fillId="2" borderId="15" xfId="2" applyFill="1" applyBorder="1" applyAlignment="1">
      <alignment horizontal="center" vertical="center"/>
    </xf>
    <xf numFmtId="9" fontId="0" fillId="2" borderId="8" xfId="2" applyFill="1" applyBorder="1" applyAlignment="1">
      <alignment horizontal="center" vertical="center"/>
    </xf>
    <xf numFmtId="9" fontId="0" fillId="2" borderId="13" xfId="2" applyFill="1" applyBorder="1" applyAlignment="1">
      <alignment horizontal="center" vertical="center"/>
    </xf>
    <xf numFmtId="9" fontId="0" fillId="2" borderId="5" xfId="2" applyFill="1" applyBorder="1" applyAlignment="1">
      <alignment horizontal="center" vertical="center"/>
    </xf>
    <xf numFmtId="9" fontId="0" fillId="2" borderId="7" xfId="2" applyFill="1" applyBorder="1" applyAlignment="1">
      <alignment horizontal="center" vertical="center"/>
    </xf>
    <xf numFmtId="9" fontId="0" fillId="14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9" fontId="0" fillId="6" borderId="19" xfId="2" applyFill="1" applyBorder="1" applyAlignment="1">
      <alignment horizontal="center" vertical="center"/>
    </xf>
    <xf numFmtId="9" fontId="0" fillId="6" borderId="16" xfId="2" applyFill="1" applyBorder="1" applyAlignment="1">
      <alignment horizontal="center" vertical="center"/>
    </xf>
    <xf numFmtId="9" fontId="0" fillId="6" borderId="18" xfId="2" applyFill="1" applyBorder="1" applyAlignment="1">
      <alignment horizontal="center" vertical="center"/>
    </xf>
    <xf numFmtId="9" fontId="0" fillId="6" borderId="15" xfId="2" applyFill="1" applyBorder="1" applyAlignment="1">
      <alignment horizontal="center" vertical="center"/>
    </xf>
    <xf numFmtId="9" fontId="0" fillId="6" borderId="8" xfId="2" applyFill="1" applyBorder="1" applyAlignment="1">
      <alignment horizontal="center" vertical="center"/>
    </xf>
    <xf numFmtId="9" fontId="0" fillId="6" borderId="13" xfId="2" applyFill="1" applyBorder="1" applyAlignment="1">
      <alignment horizontal="center" vertical="center"/>
    </xf>
    <xf numFmtId="9" fontId="0" fillId="6" borderId="5" xfId="2" applyFill="1" applyBorder="1" applyAlignment="1">
      <alignment horizontal="center" vertical="center"/>
    </xf>
    <xf numFmtId="9" fontId="0" fillId="6" borderId="7" xfId="2" applyFill="1" applyBorder="1" applyAlignment="1">
      <alignment horizontal="center" vertical="center"/>
    </xf>
    <xf numFmtId="9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9" fontId="0" fillId="7" borderId="19" xfId="2" applyFill="1" applyBorder="1" applyAlignment="1">
      <alignment horizontal="center" vertical="center"/>
    </xf>
    <xf numFmtId="9" fontId="0" fillId="7" borderId="16" xfId="2" applyFill="1" applyBorder="1" applyAlignment="1">
      <alignment horizontal="center" vertical="center"/>
    </xf>
    <xf numFmtId="9" fontId="0" fillId="7" borderId="18" xfId="2" applyFill="1" applyBorder="1" applyAlignment="1">
      <alignment horizontal="center" vertical="center"/>
    </xf>
    <xf numFmtId="9" fontId="0" fillId="7" borderId="15" xfId="2" applyFill="1" applyBorder="1" applyAlignment="1">
      <alignment horizontal="center" vertical="center"/>
    </xf>
    <xf numFmtId="9" fontId="0" fillId="7" borderId="8" xfId="2" applyFill="1" applyBorder="1" applyAlignment="1">
      <alignment horizontal="center" vertical="center"/>
    </xf>
    <xf numFmtId="9" fontId="0" fillId="7" borderId="13" xfId="2" applyFill="1" applyBorder="1" applyAlignment="1">
      <alignment horizontal="center" vertical="center"/>
    </xf>
    <xf numFmtId="9" fontId="0" fillId="7" borderId="5" xfId="2" applyFill="1" applyBorder="1" applyAlignment="1">
      <alignment horizontal="center" vertical="center"/>
    </xf>
    <xf numFmtId="9" fontId="0" fillId="7" borderId="7" xfId="2" applyFill="1" applyBorder="1" applyAlignment="1">
      <alignment horizontal="center" vertical="center"/>
    </xf>
    <xf numFmtId="9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9" fontId="7" fillId="7" borderId="8" xfId="2" applyFill="1" applyBorder="1" applyAlignment="1">
      <alignment horizontal="center" vertical="center"/>
    </xf>
    <xf numFmtId="9" fontId="7" fillId="7" borderId="5" xfId="2" applyFill="1" applyBorder="1" applyAlignment="1">
      <alignment horizontal="center" vertical="center"/>
    </xf>
    <xf numFmtId="9" fontId="7" fillId="7" borderId="0" xfId="2" applyFill="1" applyBorder="1" applyAlignment="1">
      <alignment horizontal="center" vertical="center"/>
    </xf>
    <xf numFmtId="9" fontId="7" fillId="7" borderId="11" xfId="2" applyFill="1" applyBorder="1" applyAlignment="1">
      <alignment horizontal="center" vertical="center"/>
    </xf>
    <xf numFmtId="9" fontId="7" fillId="6" borderId="8" xfId="2" applyFill="1" applyBorder="1" applyAlignment="1">
      <alignment horizontal="center" vertical="center"/>
    </xf>
    <xf numFmtId="9" fontId="7" fillId="6" borderId="5" xfId="2" applyFill="1" applyBorder="1" applyAlignment="1">
      <alignment horizontal="center" vertical="center"/>
    </xf>
    <xf numFmtId="9" fontId="7" fillId="6" borderId="13" xfId="2" applyFill="1" applyBorder="1" applyAlignment="1">
      <alignment horizontal="center" vertical="center"/>
    </xf>
    <xf numFmtId="9" fontId="7" fillId="6" borderId="7" xfId="2" applyFill="1" applyBorder="1" applyAlignment="1">
      <alignment horizontal="center" vertical="center"/>
    </xf>
    <xf numFmtId="9" fontId="7" fillId="2" borderId="8" xfId="2" applyFill="1" applyBorder="1" applyAlignment="1">
      <alignment horizontal="center" vertical="center"/>
    </xf>
    <xf numFmtId="9" fontId="7" fillId="2" borderId="5" xfId="2" applyFill="1" applyBorder="1" applyAlignment="1">
      <alignment horizontal="center" vertical="center"/>
    </xf>
    <xf numFmtId="9" fontId="7" fillId="2" borderId="13" xfId="2" applyFill="1" applyBorder="1" applyAlignment="1">
      <alignment horizontal="center" vertical="center"/>
    </xf>
    <xf numFmtId="9" fontId="7" fillId="2" borderId="7" xfId="2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12" borderId="1" xfId="0" applyFill="1" applyBorder="1" applyAlignment="1">
      <alignment horizontal="center" vertical="center"/>
    </xf>
    <xf numFmtId="0" fontId="13" fillId="0" borderId="0" xfId="0" applyAlignment="1">
      <alignment horizontal="center" vertical="center" wrapText="1"/>
    </xf>
    <xf numFmtId="0" fontId="37" fillId="0" borderId="1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2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5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 [0]" xfId="1" builtinId="7"/>
    <cellStyle name="표준" xfId="0" builtinId="0"/>
    <cellStyle name="하이퍼링크" xfId="6" builtinId="8" hidden="1"/>
  </cellStyles>
  <dxfs count="44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externalLink" Target="externalLinks/externalLink1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138"/>
  <sheetViews>
    <sheetView tabSelected="1" zoomScale="90" zoomScaleNormal="90" workbookViewId="0">
      <selection activeCell="A9" sqref="A9:B10"/>
    </sheetView>
  </sheetViews>
  <sheetFormatPr defaultColWidth="7.62500000" defaultRowHeight="14.100000" customHeight="1"/>
  <cols>
    <col min="1" max="2" style="1" width="4.13000011" customWidth="1" outlineLevel="0"/>
    <col min="3" max="9" style="1" width="7.63000011" customWidth="1" outlineLevel="0"/>
    <col min="10" max="10" style="1" width="8.00500011" customWidth="1" outlineLevel="0"/>
    <col min="11" max="11" style="1" width="7.63000011" customWidth="1" outlineLevel="0"/>
    <col min="12" max="13" style="1" width="4.13000011" customWidth="1" outlineLevel="0"/>
    <col min="14" max="14" style="1" width="7.63000011" customWidth="1" outlineLevel="0"/>
    <col min="15" max="15" style="1" width="7.63000011" customWidth="1" outlineLevel="0"/>
    <col min="16" max="16" style="1" width="7.63000011" customWidth="1" outlineLevel="0"/>
    <col min="17" max="21" style="1" width="7.63000011" customWidth="1" outlineLevel="0"/>
    <col min="22" max="22" style="1" width="7.63000011" customWidth="1" outlineLevel="0"/>
    <col min="23" max="23" style="1" width="7.63000011" customWidth="1" outlineLevel="0"/>
    <col min="24" max="25" style="1" width="7.63000011" customWidth="1" outlineLevel="0"/>
    <col min="26" max="16384" style="1" width="7.63000011" customWidth="1" outlineLevel="0"/>
  </cols>
  <sheetData>
    <row r="1" spans="1:31" ht="14.100000" customHeight="1">
      <c r="A1" s="200">
        <v>45424</v>
      </c>
      <c r="B1" s="201"/>
      <c r="C1" s="70" t="s">
        <v>1</v>
      </c>
      <c r="D1" s="64" t="s">
        <v>2</v>
      </c>
      <c r="E1" s="64" t="s">
        <v>3</v>
      </c>
      <c r="F1" s="66" t="s">
        <v>4</v>
      </c>
      <c r="G1" s="67" t="s">
        <v>5</v>
      </c>
      <c r="H1" s="67" t="s">
        <v>6</v>
      </c>
      <c r="I1" s="62" t="s">
        <v>7</v>
      </c>
      <c r="J1" s="6"/>
      <c r="K1" s="6"/>
      <c r="L1" s="200">
        <f>A1</f>
        <v>45424</v>
      </c>
      <c r="M1" s="201"/>
      <c r="N1" s="3" t="s">
        <v>1</v>
      </c>
      <c r="O1" s="4" t="s">
        <v>2</v>
      </c>
      <c r="P1" s="4" t="s">
        <v>3</v>
      </c>
      <c r="Q1" s="56" t="s">
        <v>4</v>
      </c>
      <c r="R1" s="4" t="s">
        <v>5</v>
      </c>
      <c r="S1" s="4" t="s">
        <v>6</v>
      </c>
      <c r="T1" s="5" t="s">
        <v>7</v>
      </c>
      <c r="U1" s="202" t="s">
        <v>70</v>
      </c>
      <c r="V1" s="24" t="s">
        <v>69</v>
      </c>
      <c r="X1" s="237" t="s">
        <v>83</v>
      </c>
      <c r="Y1" s="237" t="s">
        <v>72</v>
      </c>
      <c r="Z1" s="237" t="s">
        <v>73</v>
      </c>
      <c r="AA1" s="237" t="s">
        <v>74</v>
      </c>
      <c r="AB1" s="237" t="s">
        <v>75</v>
      </c>
      <c r="AC1" s="237" t="s">
        <v>76</v>
      </c>
      <c r="AD1" s="237" t="s">
        <v>77</v>
      </c>
      <c r="AE1" s="237" t="s">
        <v>78</v>
      </c>
    </row>
    <row r="2" spans="1:31" ht="14.100000" customHeight="1">
      <c r="A2" s="13">
        <f>WEEKNUM(A1,1)</f>
        <v>20</v>
      </c>
      <c r="B2" s="14" t="s">
        <v>0</v>
      </c>
      <c r="C2" s="71">
        <v>45424</v>
      </c>
      <c r="D2" s="65">
        <f>C2+1</f>
        <v>45425</v>
      </c>
      <c r="E2" s="65">
        <f>C2+2</f>
        <v>45426</v>
      </c>
      <c r="F2" s="68">
        <f>C2+3</f>
        <v>45427</v>
      </c>
      <c r="G2" s="69">
        <f>C2+4</f>
        <v>45428</v>
      </c>
      <c r="H2" s="69">
        <f>C2+5</f>
        <v>45429</v>
      </c>
      <c r="I2" s="63">
        <f>C2+6</f>
        <v>45430</v>
      </c>
      <c r="J2" s="6"/>
      <c r="K2" s="6"/>
      <c r="L2" s="13">
        <f>WEEKNUM(L1,1)</f>
        <v>20</v>
      </c>
      <c r="M2" s="14" t="s">
        <v>0</v>
      </c>
      <c r="N2" s="10">
        <f>C2</f>
        <v>45424</v>
      </c>
      <c r="O2" s="11">
        <f>N2+1</f>
        <v>45425</v>
      </c>
      <c r="P2" s="8">
        <f>N2+2</f>
        <v>45426</v>
      </c>
      <c r="Q2" s="59">
        <f>N2+3</f>
        <v>45427</v>
      </c>
      <c r="R2" s="11">
        <f>N2+4</f>
        <v>45428</v>
      </c>
      <c r="S2" s="11">
        <f>N2+5</f>
        <v>45429</v>
      </c>
      <c r="T2" s="12">
        <f>N2+6</f>
        <v>45430</v>
      </c>
      <c r="U2" s="202"/>
      <c r="V2" s="24"/>
      <c r="X2" s="237"/>
      <c r="Y2" s="237"/>
      <c r="Z2" s="237"/>
      <c r="AA2" s="237"/>
      <c r="AB2" s="237"/>
      <c r="AC2" s="237"/>
      <c r="AD2" s="237"/>
      <c r="AE2" s="237"/>
    </row>
    <row r="3" spans="1:31" ht="14.100000" customHeight="1">
      <c r="A3" s="233" t="s">
        <v>8</v>
      </c>
      <c r="B3" s="233"/>
      <c r="C3" s="205"/>
      <c r="D3" s="205"/>
      <c r="E3" s="205"/>
      <c r="F3" s="205"/>
      <c r="G3" s="205"/>
      <c r="H3" s="205"/>
      <c r="I3" s="205"/>
      <c r="J3" s="6"/>
      <c r="K3" s="6"/>
      <c r="L3" s="234" t="s">
        <v>141</v>
      </c>
      <c r="M3" s="235"/>
      <c r="N3" s="31"/>
      <c r="O3" s="47" t="s">
        <v>165</v>
      </c>
      <c r="P3" s="47" t="s">
        <v>165</v>
      </c>
      <c r="Q3" s="31"/>
      <c r="R3" s="47" t="s">
        <v>86</v>
      </c>
      <c r="S3" s="47" t="s">
        <v>93</v>
      </c>
      <c r="T3" s="47" t="s">
        <v>86</v>
      </c>
      <c r="X3" s="236" t="s">
        <v>79</v>
      </c>
      <c r="Y3" s="231">
        <f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31">
        <f>COUNTIFS(D7:D44,"9~14")+COUNTIFS(D7:D44,"9~15")+COUNTIFS(D7:D44,"9~16")+COUNTIFS(D7:D44,"9~17")+COUNTIFS(D7:D44,"9~18")+COUNTIFS(D7:D44,"9~19")+COUNTIFS(D7:D44,"9~20")+COUNTIFS(D7:D44,"9.3~16.3")+COUNTIFS(D7:D44,"9~16.3")+COUNTIFS(O3:O44,"9~14")+COUNTIFS(O3:O44,"9~15")+COUNTIFS(O3:O44,"9~16")+COUNTIFS(O3:O44,"9~17")+COUNTIFS(O3:O44,"9~18")+COUNTIFS(O3:O44,"9~19")+COUNTIFS(D7:D44,"8~14")+COUNTIFS(D7:D44,"8~15")+COUNTIFS(D7:D44,"8~16")+COUNTIFS(D7:D44,"8~17")+COUNTIFS(D7:D44,"8~18")+COUNTIFS(D7:D44,"8~19")+COUNTIFS(D7:D44,"8~20")+COUNTIFS(O3:O44,"8~14")+COUNTIFS(O3:O44,"8~15")+COUNTIFS(O3:O44,"8~16")+COUNTIFS(O3:O44,"8~17")+COUNTIFS(O3:O44,"8~18")+COUNTIFS(O3:O44,"8~19")+COUNTIFS(O3:O44,"9.3~16.3")+COUNTIFS(O3:O44,"9~16.3")</f>
        <v>3</v>
      </c>
      <c r="AA3" s="230">
        <f>COUNTIFS(E7:E44,"9~14")+COUNTIFS(E7:E44,"9~15")+COUNTIFS(E7:E44,"9~16")+COUNTIFS(E7:E44,"9~17")+COUNTIFS(E7:E44,"9~18")+COUNTIFS(E7:E44,"9~19")+COUNTIFS(E7:E44,"9~20")+COUNTIFS(E7:E44,"9.3~16.3")+COUNTIFS(E7:E44,"9~16.3")+COUNTIFS(P3:P44,"9~14")+COUNTIFS(P3:P44,"9~15")+COUNTIFS(P3:P44,"9~16")+COUNTIFS(P3:P44,"9~17")+COUNTIFS(P3:P44,"9~18")+COUNTIFS(P3:P44,"9~19")+COUNTIFS(E7:E44,"8~14")+COUNTIFS(E7:E44,"8~15")+COUNTIFS(E7:E44,"8~16")+COUNTIFS(E7:E44,"8~17")+COUNTIFS(E7:E44,"8~18")+COUNTIFS(E7:E44,"8~19")+COUNTIFS(E7:E44,"8~20")+COUNTIFS(P3:P44,"8~14")+COUNTIFS(P3:P44,"8~15")+COUNTIFS(P3:P44,"8~16")+COUNTIFS(P3:P44,"8~17")+COUNTIFS(P3:P44,"8~18")+COUNTIFS(P3:P44,"8~19")+COUNTIFS(P3:P44,"9.3~16.3")+COUNTIFS(P3:P44,"9~16.3")</f>
        <v>2</v>
      </c>
      <c r="AB3" s="231">
        <f>COUNTIFS(F7:F44,"9~14")+COUNTIFS(F7:F44,"9~15")+COUNTIFS(F7:F44,"9~16")+COUNTIFS(F7:F44,"9~17")+COUNTIFS(F7:F44,"9~18")+COUNTIFS(F7:F44,"9~19")+COUNTIFS(F7:F44,"9~20")+COUNTIFS(F7:F44,"9.3~16.3")+COUNTIFS(F7:F44,"9~16.3")+COUNTIFS(Q3:Q44,"9~14")+COUNTIFS(Q3:Q44,"9~15")+COUNTIFS(Q3:Q44,"9~16")+COUNTIFS(Q3:Q44,"9~17")+COUNTIFS(Q3:Q44,"9~18")+COUNTIFS(Q3:Q44,"9~19")+COUNTIFS(F7:F44,"8~14")+COUNTIFS(F7:F44,"8~15")+COUNTIFS(F7:F44,"8~16")+COUNTIFS(F7:F44,"8~17")+COUNTIFS(F7:F44,"8~18")+COUNTIFS(F7:F44,"8~19")+COUNTIFS(F7:F44,"8~20")+COUNTIFS(Q3:Q44,"8~14")+COUNTIFS(Q3:Q44,"8~15")+COUNTIFS(Q3:Q44,"8~16")+COUNTIFS(Q3:Q44,"8~17")+COUNTIFS(Q3:Q44,"8~18")+COUNTIFS(Q3:Q44,"8~19")+COUNTIFS(Q3:Q44,"9.3~16.3")+COUNTIFS(Q3:Q44,"9~16.3")</f>
        <v>2</v>
      </c>
      <c r="AC3" s="231">
        <f>COUNTIFS(G7:G44,"9~14")+COUNTIFS(G7:G44,"9~15")+COUNTIFS(G7:G44,"9~16")+COUNTIFS(G7:G44,"9~17")+COUNTIFS(G7:G44,"9~18")+COUNTIFS(G7:G44,"9~19")+COUNTIFS(G7:G44,"9~20")+COUNTIFS(G7:G44,"9.3~16.3")+COUNTIFS(G7:G44,"9~16.3")+COUNTIFS(R3:R44,"9~14")+COUNTIFS(R3:R44,"9~15")+COUNTIFS(R3:R44,"9~16")+COUNTIFS(R3:R44,"9~17")+COUNTIFS(R3:R44,"9~18")+COUNTIFS(R3:R44,"9~19")+COUNTIFS(G7:G44,"8~14")+COUNTIFS(G7:G44,"8~15")+COUNTIFS(G7:G44,"8~16")+COUNTIFS(G7:G44,"8~17")+COUNTIFS(G7:G44,"8~18")+COUNTIFS(G7:G44,"8~19")+COUNTIFS(G7:G44,"8~20")+COUNTIFS(R3:R44,"8~14")+COUNTIFS(R3:R44,"8~15")+COUNTIFS(R3:R44,"8~16")+COUNTIFS(R3:R44,"8~17")+COUNTIFS(R3:R44,"8~18")+COUNTIFS(R3:R44,"8~19")+COUNTIFS(R3:R44,"9.3~16.3")+COUNTIFS(R3:R44,"9~16.3")</f>
        <v>2</v>
      </c>
      <c r="AD3" s="231">
        <f>COUNTIFS(H7:H44,"9~14")+COUNTIFS(H7:H44,"9~15")+COUNTIFS(H7:H44,"9~16")+COUNTIFS(H7:H44,"9~17")+COUNTIFS(H7:H44,"9~18")+COUNTIFS(H7:H44,"9~19")+COUNTIFS(H7:H44,"9~20")+COUNTIFS(H7:H44,"9.3~16.3")+COUNTIFS(H7:H44,"9~16.3")+COUNTIFS(S3:S44,"9~14")+COUNTIFS(S3:S44,"9~15")+COUNTIFS(S3:S44,"9~16")+COUNTIFS(S3:S44,"9~17")+COUNTIFS(S3:S44,"9~18")+COUNTIFS(S3:S44,"9~19")+COUNTIFS(H7:H44,"8~14")+COUNTIFS(H7:H44,"8~15")+COUNTIFS(H7:H44,"8~16")+COUNTIFS(H7:H44,"8~17")+COUNTIFS(H7:H44,"8~18")+COUNTIFS(H7:H44,"8~19")+COUNTIFS(H7:H44,"8~20")+COUNTIFS(S3:S44,"8~14")+COUNTIFS(S3:S44,"8~15")+COUNTIFS(S3:S44,"8~16")+COUNTIFS(S3:S44,"8~17")+COUNTIFS(S3:S44,"8~18")+COUNTIFS(S3:S44,"8~19")+COUNTIFS(S3:S44,"9.3~16.3")+COUNTIFS(S3:S44,"9~16.3")</f>
        <v>2</v>
      </c>
      <c r="AE3" s="231">
        <f>COUNTIFS(I7:I44,"9~14")+COUNTIFS(I7:I44,"9~15")+COUNTIFS(I7:I44,"9~16")+COUNTIFS(I7:I44,"9~17")+COUNTIFS(I7:I44,"9~18")+COUNTIFS(I7:I44,"9~19")+COUNTIFS(I7:I44,"9~20")+COUNTIFS(I7:I44,"9.3~16.3")+COUNTIFS(I7:I44,"9~16.3")+COUNTIFS(T3:T44,"9~14")+COUNTIFS(T3:T44,"9~15")+COUNTIFS(T3:T44,"9~16")+COUNTIFS(T3:T44,"9~17")+COUNTIFS(T3:T44,"9~18")+COUNTIFS(T3:T44,"9~19")+COUNTIFS(I7:I44,"8~14")+COUNTIFS(I7:I44,"8~15")+COUNTIFS(I7:I44,"8~16")+COUNTIFS(I7:I44,"8~17")+COUNTIFS(I7:I44,"8~18")+COUNTIFS(I7:I44,"8~19")+COUNTIFS(I7:I44,"8~20")+COUNTIFS(T3:T44,"8~14")+COUNTIFS(T3:T44,"8~15")+COUNTIFS(T3:T44,"8~16")+COUNTIFS(T3:T44,"8~17")+COUNTIFS(T3:T44,"8~18")+COUNTIFS(T3:T44,"8~19")+COUNTIFS(T3:T44,"9.3~16.3")+COUNTIFS(T3:T44,"9~16.3")</f>
        <v>3</v>
      </c>
    </row>
    <row r="4" spans="1:31" ht="14.100000" customHeight="1">
      <c r="A4" s="233" t="s">
        <v>9</v>
      </c>
      <c r="B4" s="233"/>
      <c r="C4" s="205"/>
      <c r="D4" s="205"/>
      <c r="E4" s="205"/>
      <c r="F4" s="205"/>
      <c r="G4" s="205"/>
      <c r="H4" s="205"/>
      <c r="I4" s="205"/>
      <c r="J4" s="6"/>
      <c r="K4" s="6"/>
      <c r="L4" s="234"/>
      <c r="M4" s="235"/>
      <c r="N4" s="36"/>
      <c r="O4" s="40">
        <v>7</v>
      </c>
      <c r="P4" s="40">
        <v>7</v>
      </c>
      <c r="Q4" s="36"/>
      <c r="R4" s="40">
        <v>8</v>
      </c>
      <c r="S4" s="40">
        <v>8</v>
      </c>
      <c r="T4" s="40">
        <v>8</v>
      </c>
      <c r="U4" s="16">
        <f>SUM(N4:T4)</f>
        <v>38</v>
      </c>
      <c r="V4" s="16" t="str">
        <f t="array" ref="V4">_xlfn.IFS(U4&gt;15,"O",U4=15,"O",U4&lt;15,"X")</f>
        <v>O</v>
      </c>
      <c r="X4" s="236"/>
      <c r="Y4" s="232"/>
      <c r="Z4" s="232"/>
      <c r="AA4" s="230"/>
      <c r="AB4" s="232"/>
      <c r="AC4" s="232"/>
      <c r="AD4" s="232"/>
      <c r="AE4" s="232"/>
    </row>
    <row r="5" spans="1:31" ht="14.100000" customHeight="1">
      <c r="A5" s="233" t="s">
        <v>9</v>
      </c>
      <c r="B5" s="233"/>
      <c r="C5" s="205"/>
      <c r="D5" s="205"/>
      <c r="E5" s="205"/>
      <c r="F5" s="205"/>
      <c r="G5" s="205"/>
      <c r="H5" s="205"/>
      <c r="I5" s="205"/>
      <c r="J5" s="198" t="s">
        <v>70</v>
      </c>
      <c r="K5" s="229" t="s">
        <v>71</v>
      </c>
      <c r="L5" s="190" t="s">
        <v>23</v>
      </c>
      <c r="M5" s="197"/>
      <c r="N5" s="31"/>
      <c r="O5" s="31"/>
      <c r="P5" s="31"/>
      <c r="Q5" s="31"/>
      <c r="R5" s="31"/>
      <c r="S5" s="54" t="s">
        <v>163</v>
      </c>
      <c r="T5" s="31"/>
      <c r="U5" s="6"/>
      <c r="X5" s="221" t="s">
        <v>80</v>
      </c>
      <c r="Y5" s="205">
        <f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5</v>
      </c>
      <c r="Z5" s="205">
        <f>COUNTIFS(D7:D44,"8~14")+COUNTIFS(D7:D44,"8~15")+COUNTIFS(D7:D44,"8~16")+COUNTIFS(D7:D44,"8~17")+COUNTIFS(D7:D44,"8~18")+COUNTIFS(D7:D44,"8~19")+COUNTIFS(D7:D44,"9~14")+COUNTIFS(D7:D44,"9~15")+COUNTIFS(D7:D44,"9~16")+COUNTIFS(D7:D44,"9~16.3")+COUNTIFS(D7:D44,"9~17")+COUNTIFS(D7:D44,"9~18")+COUNTIFS(D7:D44,"9~19")+COUNTIFS(D7:D44,"9~20")+COUNTIFS(D7:D44,"10~14")+COUNTIFS(D7:D44,"10~14.3")+COUNTIFS(D7:D44,"10~15")+COUNTIFS(D7:D44,"10~15.3")+COUNTIFS(D7:D44,"10~16")+COUNTIFS(D7:D44,"10~16.3")+COUNTIFS(D7:D44,"10~17")+COUNTIFS(D7:D44,"10~17.3")+COUNTIFS(D7:D44,"10~18")+COUNTIFS(D7:D44,"10~18.3")+COUNTIFS(D7:D44,"10~19")+COUNTIFS(D7:D44,"10~19.3")+COUNTIFS(D7:D44,"10~20")+COUNTIFS(D7:D44,"10~20.3")+COUNTIFS(D7:D44,"10.3~14")+COUNTIFS(D7:D44,"10.3~14.3")+COUNTIFS(D7:D44,"10.3~15")+COUNTIFS(D7:D44,"10.3~15.3")+COUNTIFS(D7:D44,"10.3~16")+COUNTIFS(D7:D44,"10.3~16.3")+COUNTIFS(D7:D44,"10.3~17")+COUNTIFS(D7:D44,"10.3~17.3")+COUNTIFS(D7:D44,"10.3~18")+COUNTIFS(D7:D44,"10.3~18.3")+COUNTIFS(D7:D44,"10.3~19")+COUNTIFS(D7:D44,"10.3~19.3")+COUNTIFS(D7:D44,"10.3~20")+COUNTIFS(D7:D44,"10.3~20.3")+COUNTIFS(D7:D44,"11~14")+COUNTIFS(D7:D44,"11~15")+COUNTIFS(D7:D44,"11~16")+COUNTIFS(D7:D44,"11~17")+COUNTIFS(D7:D44,"11~18")+COUNTIFS(D7:D44,"11~19")+COUNTIFS(D7:D44,"11~20")+COUNTIFS(D7:D44,"11~21")+COUNTIFS(D7:D44,"11.3~14.3")+COUNTIFS(D7:D44,"11.3~15.3")+COUNTIFS(D7:D44,"11.3~16.3")+COUNTIFS(D7:D44,"11.3~17")+COUNTIFS(D7:D44,"11.3~17.3")+COUNTIFS(D7:D44,"11.3~18.3")+COUNTIFS(D7:D44,"11.3~19.3")+COUNTIFS(D7:D44,"11.3~20.3")+COUNTIFS(D7:D44,"11.3~21.3")+COUNTIFS(D7:D44,"11.3~22.3")+COUNTIFS(D7:D44,"12~15")+COUNTIFS(D7:D44,"12~16")+COUNTIFS(D7:D44,"12~17")+COUNTIFS(D7:D44,"12~18")+COUNTIFS(D7:D44,"12~19")+COUNTIFS(D7:D44,"12~20")+COUNTIFS(D7:D44,"12~21")+COUNTIFS(D7:D44,"12~22")+COUNTIFS(D7:D44,"12~15.3")+COUNTIFS(D7:D44,"12~16.3")+COUNTIFS(D7:D44,"12~17.3")+COUNTIFS(D7:D44,"12~18.3")+COUNTIFS(D7:D44,"12~19.3")+COUNTIFS(D7:D44,"12~20.3")+COUNTIFS(D7:D44,"12~21.3")+COUNTIFS(D7:D44,"12~22.3")+COUNTIFS(D7:D44,"12.3~15")+COUNTIFS(D7:D44,"12.3~16")+COUNTIFS(D7:D44,"12.3~17")+COUNTIFS(D7:D44,"12.3~18")+COUNTIFS(D7:D44,"12.3~19")+COUNTIFS(D7:D44,"12.3~20")+COUNTIFS(D7:D44,"12.3~21")+COUNTIFS(D7:D44,"12.3~22")+COUNTIFS(D7:D44,"12.3~22.3")+COUNTIFS(O3:O44,"8~14")+COUNTIFS(O3:O44,"8~15")+COUNTIFS(O3:O44,"8~16")+COUNTIFS(O3:O44,"8~17")+COUNTIFS(O3:O44,"8~18")+COUNTIFS(O3:O44,"8~19")+COUNTIFS(O3:O44,"9~14")+COUNTIFS(O3:O44,"9~15")+COUNTIFS(O3:O44,"9~16")+COUNTIFS(O3:O44,"9~16.3")+COUNTIFS(O3:O44,"9~17")+COUNTIFS(O3:O44,"9~18")+COUNTIFS(O3:O44,"9~19")+COUNTIFS(O3:O44,"9~20")+COUNTIFS(O3:O44,"10~14")+COUNTIFS(O3:O44,"10~14.3")+COUNTIFS(O3:O44,"10~15")+COUNTIFS(O3:O44,"10~15.3")+COUNTIFS(O3:O44,"10~16")+COUNTIFS(O3:O44,"10~16.3")+COUNTIFS(O3:O44,"10~17")+COUNTIFS(O3:O44,"10~17.3")+COUNTIFS(O3:O44,"10~18")+COUNTIFS(O3:O44,"10~18.3")+COUNTIFS(O3:O44,"10~19")+COUNTIFS(O3:O44,"10~19.3")+COUNTIFS(O3:O44,"10~20")+COUNTIFS(O3:O44,"10~20.3")+COUNTIFS(O3:O44,"10.3~14")+COUNTIFS(O3:O44,"10.3~14.3")+COUNTIFS(O3:O44,"10.3~15")+COUNTIFS(O3:O44,"10.3~15.3")+COUNTIFS(O3:O44,"10.3~16")+COUNTIFS(O3:O44,"10.3~16.3")+COUNTIFS(O3:O44,"10.3~17")+COUNTIFS(O3:O44,"10.3~17.3")+COUNTIFS(O3:O44,"10.3~18")+COUNTIFS(O3:O44,"10.3~18.3")+COUNTIFS(O3:O44,"10.3~19")+COUNTIFS(O3:O44,"10.3~19.3")+COUNTIFS(O3:O44,"10.3~20")+COUNTIFS(O3:O44,"10.3~20.3")+COUNTIFS(O3:O44,"11~14")+COUNTIFS(O3:O44,"11~15")+COUNTIFS(O3:O44,"11~16")+COUNTIFS(O3:O44,"11~17")+COUNTIFS(O3:O44,"11~18")+COUNTIFS(O3:O44,"11~19")+COUNTIFS(O3:O44,"11~20")+COUNTIFS(O3:O44,"11~21")+COUNTIFS(O3:O44,"11.3~14.3")+COUNTIFS(O3:O44,"11.3~15.3")+COUNTIFS(O3:O44,"11.3~16.3")+COUNTIFS(O3:O44,"11.3~17")+COUNTIFS(O3:O44,"11.3~17.3")+COUNTIFS(O3:O44,"11.3~18.3")+COUNTIFS(O3:O44,"11.3~19.3")+COUNTIFS(O3:O44,"11.3~20.3")+COUNTIFS(O3:O44,"11.3~21.3")+COUNTIFS(O3:O44,"11.3~22.3")+COUNTIFS(O3:O44,"12~15")+COUNTIFS(O3:O44,"12~16")+COUNTIFS(O3:O44,"12~17")+COUNTIFS(O3:O44,"12~18")+COUNTIFS(O3:O44,"12~19")+COUNTIFS(O3:O44,"12~20")+COUNTIFS(O3:O44,"12~21")+COUNTIFS(O3:O44,"12~22")+COUNTIFS(O3:O44,"12~15.3")+COUNTIFS(O3:O44,"12~16.3")+COUNTIFS(O3:O44,"12~17.3")+COUNTIFS(O3:O44,"12~18.3")+COUNTIFS(O3:O44,"12~19.3")+COUNTIFS(O3:O44,"12~20.3")+COUNTIFS(O3:O44,"12~21.3")+COUNTIFS(O3:O44,"12~22.3")+COUNTIFS(O3:O44,"12.3~15")+COUNTIFS(O3:O44,"12.3~16")+COUNTIFS(O3:O44,"12.3~17")+COUNTIFS(O3:O44,"12.3~18")+COUNTIFS(O3:O44,"12.3~19")+COUNTIFS(O3:O44,"12.3~20")+COUNTIFS(O3:O44,"12.3~21")+COUNTIFS(O3:O44,"12.3~22")+COUNTIFS(O3:O44,"12.3~22.3")</f>
        <v>5</v>
      </c>
      <c r="AA5" s="205">
        <f>COUNTIFS(E7:E44,"8~14")+COUNTIFS(E7:E44,"8~15")+COUNTIFS(E7:E44,"8~16")+COUNTIFS(E7:E44,"8~17")+COUNTIFS(E7:E44,"8~18")+COUNTIFS(E7:E44,"8~19")+COUNTIFS(E7:E44,"9~14")+COUNTIFS(E7:E44,"9~15")+COUNTIFS(E7:E44,"9~16")+COUNTIFS(E7:E44,"9~16.3")+COUNTIFS(E7:E44,"9~17")+COUNTIFS(E7:E44,"9~18")+COUNTIFS(E7:E44,"9~19")+COUNTIFS(E7:E44,"9~20")+COUNTIFS(E7:E44,"10~14")+COUNTIFS(E7:E44,"10~14.3")+COUNTIFS(E7:E44,"10~15")+COUNTIFS(E7:E44,"10~15.3")+COUNTIFS(E7:E44,"10~16")+COUNTIFS(E7:E44,"10~16.3")+COUNTIFS(E7:E44,"10~17")+COUNTIFS(E7:E44,"10~17.3")+COUNTIFS(E7:E44,"10~18")+COUNTIFS(E7:E44,"10~18.3")+COUNTIFS(E7:E44,"10~19")+COUNTIFS(E7:E44,"10~19.3")+COUNTIFS(E7:E44,"10~20")+COUNTIFS(E7:E44,"10~20.3")+COUNTIFS(E7:E44,"10.3~14")+COUNTIFS(E7:E44,"10.3~14.3")+COUNTIFS(E7:E44,"10.3~15")+COUNTIFS(E7:E44,"10.3~15.3")+COUNTIFS(E7:E44,"10.3~16")+COUNTIFS(E7:E44,"10.3~16.3")+COUNTIFS(E7:E44,"10.3~17")+COUNTIFS(E7:E44,"10.3~17.3")+COUNTIFS(E7:E44,"10.3~18")+COUNTIFS(E7:E44,"10.3~18.3")+COUNTIFS(E7:E44,"10.3~19")+COUNTIFS(E7:E44,"10.3~19.3")+COUNTIFS(E7:E44,"10.3~20")+COUNTIFS(E7:E44,"10.3~20.3")+COUNTIFS(E7:E44,"11~14")+COUNTIFS(E7:E44,"11~15")+COUNTIFS(E7:E44,"11~16")+COUNTIFS(E7:E44,"11~17")+COUNTIFS(E7:E44,"11~18")+COUNTIFS(E7:E44,"11~19")+COUNTIFS(E7:E44,"11~20")+COUNTIFS(E7:E44,"11~21")+COUNTIFS(E7:E44,"11.3~14.3")+COUNTIFS(E7:E44,"11.3~15.3")+COUNTIFS(E7:E44,"11.3~16.3")+COUNTIFS(E7:E44,"11.3~17")+COUNTIFS(E7:E44,"11.3~17.3")+COUNTIFS(E7:E44,"11.3~18.3")+COUNTIFS(E7:E44,"11.3~19.3")+COUNTIFS(E7:E44,"11.3~20.3")+COUNTIFS(E7:E44,"11.3~21.3")+COUNTIFS(E7:E44,"11.3~22.3")+COUNTIFS(E7:E44,"12~15")+COUNTIFS(E7:E44,"12~16")+COUNTIFS(E7:E44,"12~17")+COUNTIFS(E7:E44,"12~18")+COUNTIFS(E7:E44,"12~19")+COUNTIFS(E7:E44,"12~20")+COUNTIFS(E7:E44,"12~21")+COUNTIFS(E7:E44,"12~22")+COUNTIFS(E7:E44,"12~15.3")+COUNTIFS(E7:E44,"12~16.3")+COUNTIFS(E7:E44,"12~17.3")+COUNTIFS(E7:E44,"12~18.3")+COUNTIFS(E7:E44,"12~19.3")+COUNTIFS(E7:E44,"12~20.3")+COUNTIFS(E7:E44,"12~21.3")+COUNTIFS(E7:E44,"12~22.3")+COUNTIFS(E7:E44,"12.3~15")+COUNTIFS(E7:E44,"12.3~16")+COUNTIFS(E7:E44,"12.3~17")+COUNTIFS(E7:E44,"12.3~18")+COUNTIFS(E7:E44,"12.3~19")+COUNTIFS(E7:E44,"12.3~20")+COUNTIFS(E7:E44,"12.3~21")+COUNTIFS(E7:E44,"12.3~22")+COUNTIFS(E7:E44,"12.3~22.3")+COUNTIFS(P3:P44,"8~14")+COUNTIFS(P3:P44,"8~15")+COUNTIFS(P3:P44,"8~16")+COUNTIFS(P3:P44,"8~17")+COUNTIFS(P3:P44,"8~18")+COUNTIFS(P3:P44,"8~19")+COUNTIFS(P3:P44,"9~14")+COUNTIFS(P3:P44,"9~15")+COUNTIFS(P3:P44,"9~16")+COUNTIFS(P3:P44,"9~16.3")+COUNTIFS(P3:P44,"9~17")+COUNTIFS(P3:P44,"9~18")+COUNTIFS(P3:P44,"9~19")+COUNTIFS(P3:P44,"9~20")+COUNTIFS(P3:P44,"10~14")+COUNTIFS(P3:P44,"10~14.3")+COUNTIFS(P3:P44,"10~15")+COUNTIFS(P3:P44,"10~15.3")+COUNTIFS(P3:P44,"10~16")+COUNTIFS(P3:P44,"10~16.3")+COUNTIFS(P3:P44,"10~17")+COUNTIFS(P3:P44,"10~17.3")+COUNTIFS(P3:P44,"10~18")+COUNTIFS(P3:P44,"10~18.3")+COUNTIFS(P3:P44,"10~19")+COUNTIFS(P3:P44,"10~19.3")+COUNTIFS(P3:P44,"10~20")+COUNTIFS(P3:P44,"10~20.3")+COUNTIFS(P3:P44,"10.3~14")+COUNTIFS(P3:P44,"10.3~14.3")+COUNTIFS(P3:P44,"10.3~15")+COUNTIFS(P3:P44,"10.3~15.3")+COUNTIFS(P3:P44,"10.3~16")+COUNTIFS(P3:P44,"10.3~16.3")+COUNTIFS(P3:P44,"10.3~17")+COUNTIFS(P3:P44,"10.3~17.3")+COUNTIFS(P3:P44,"10.3~18")+COUNTIFS(P3:P44,"10.3~18.3")+COUNTIFS(P3:P44,"10.3~19")+COUNTIFS(P3:P44,"10.3~19.3")+COUNTIFS(P3:P44,"10.3~20")+COUNTIFS(P3:P44,"10.3~20.3")+COUNTIFS(P3:P44,"11~14")+COUNTIFS(P3:P44,"11~15")+COUNTIFS(P3:P44,"11~16")+COUNTIFS(P3:P44,"11~17")+COUNTIFS(P3:P44,"11~18")+COUNTIFS(P3:P44,"11~19")+COUNTIFS(P3:P44,"11~20")+COUNTIFS(P3:P44,"11~21")+COUNTIFS(P3:P44,"11.3~14.3")+COUNTIFS(P3:P44,"11.3~15.3")+COUNTIFS(P3:P44,"11.3~16.3")+COUNTIFS(P3:P44,"11.3~17")+COUNTIFS(P3:P44,"11.3~17.3")+COUNTIFS(P3:P44,"11.3~18.3")+COUNTIFS(P3:P44,"11.3~19.3")+COUNTIFS(P3:P44,"11.3~20.3")+COUNTIFS(P3:P44,"11.3~21.3")+COUNTIFS(P3:P44,"11.3~22.3")+COUNTIFS(P3:P44,"12~15")+COUNTIFS(P3:P44,"12~16")+COUNTIFS(P3:P44,"12~17")+COUNTIFS(P3:P44,"12~18")+COUNTIFS(P3:P44,"12~19")+COUNTIFS(P3:P44,"12~20")+COUNTIFS(P3:P44,"12~21")+COUNTIFS(P3:P44,"12~22")+COUNTIFS(P3:P44,"12~15.3")+COUNTIFS(P3:P44,"12~16.3")+COUNTIFS(P3:P44,"12~17.3")+COUNTIFS(P3:P44,"12~18.3")+COUNTIFS(P3:P44,"12~19.3")+COUNTIFS(P3:P44,"12~20.3")+COUNTIFS(P3:P44,"12~21.3")+COUNTIFS(P3:P44,"12~22.3")+COUNTIFS(P3:P44,"12.3~15")+COUNTIFS(P3:P44,"12.3~16")+COUNTIFS(P3:P44,"12.3~17")+COUNTIFS(P3:P44,"12.3~18")+COUNTIFS(P3:P44,"12.3~19")+COUNTIFS(P3:P44,"12.3~20")+COUNTIFS(P3:P44,"12.3~21")+COUNTIFS(P3:P44,"12.3~22")+COUNTIFS(P3:P44,"12.3~22.3")</f>
        <v>4</v>
      </c>
      <c r="AB5" s="205">
        <f>COUNTIFS(F7:F44,"8~14")+COUNTIFS(F7:F44,"8~15")+COUNTIFS(F7:F44,"8~16")+COUNTIFS(F7:F44,"8~17")+COUNTIFS(F7:F44,"8~18")+COUNTIFS(F7:F44,"8~19")+COUNTIFS(F7:F44,"9~14")+COUNTIFS(F7:F44,"9~15")+COUNTIFS(F7:F44,"9~16")+COUNTIFS(F7:F44,"9~16.3")+COUNTIFS(F7:F44,"9~17")+COUNTIFS(F7:F44,"9~18")+COUNTIFS(F7:F44,"9~19")+COUNTIFS(F7:F44,"9~20")+COUNTIFS(F7:F44,"10~14")+COUNTIFS(F7:F44,"10~14.3")+COUNTIFS(F7:F44,"10~15")+COUNTIFS(F7:F44,"10~15.3")+COUNTIFS(F7:F44,"10~16")+COUNTIFS(F7:F44,"10~16.3")+COUNTIFS(F7:F44,"10~17")+COUNTIFS(F7:F44,"10~17.3")+COUNTIFS(F7:F44,"10~18")+COUNTIFS(F7:F44,"10~18.3")+COUNTIFS(F7:F44,"10~19")+COUNTIFS(F7:F44,"10~19.3")+COUNTIFS(F7:F44,"10~20")+COUNTIFS(F7:F44,"10~20.3")+COUNTIFS(F7:F44,"10.3~14")+COUNTIFS(F7:F44,"10.3~14.3")+COUNTIFS(F7:F44,"10.3~15")+COUNTIFS(F7:F44,"10.3~15.3")+COUNTIFS(F7:F44,"10.3~16")+COUNTIFS(F7:F44,"10.3~16.3")+COUNTIFS(F7:F44,"10.3~17")+COUNTIFS(F7:F44,"10.3~17.3")+COUNTIFS(F7:F44,"10.3~18")+COUNTIFS(F7:F44,"10.3~18.3")+COUNTIFS(F7:F44,"10.3~19")+COUNTIFS(F7:F44,"10.3~19.3")+COUNTIFS(F7:F44,"10.3~20")+COUNTIFS(F7:F44,"10.3~20.3")+COUNTIFS(F7:F44,"11~14")+COUNTIFS(F7:F44,"11~15")+COUNTIFS(F7:F44,"11~16")+COUNTIFS(F7:F44,"11~17")+COUNTIFS(F7:F44,"11~18")+COUNTIFS(F7:F44,"11~19")+COUNTIFS(F7:F44,"11~20")+COUNTIFS(F7:F44,"11~21")+COUNTIFS(F7:F44,"11.3~14.3")+COUNTIFS(F7:F44,"11.3~15.3")+COUNTIFS(F7:F44,"11.3~16.3")+COUNTIFS(F7:F44,"11.3~17")+COUNTIFS(F7:F44,"11.3~17.3")+COUNTIFS(F7:F44,"11.3~18.3")+COUNTIFS(F7:F44,"11.3~19.3")+COUNTIFS(F7:F44,"11.3~20.3")+COUNTIFS(F7:F44,"11.3~21.3")+COUNTIFS(F7:F44,"11.3~22.3")+COUNTIFS(F7:F44,"12~15")+COUNTIFS(F7:F44,"12~16")+COUNTIFS(F7:F44,"12~17")+COUNTIFS(F7:F44,"12~18")+COUNTIFS(F7:F44,"12~19")+COUNTIFS(F7:F44,"12~20")+COUNTIFS(F7:F44,"12~21")+COUNTIFS(F7:F44,"12~22")+COUNTIFS(F7:F44,"12~15.3")+COUNTIFS(F7:F44,"12~16.3")+COUNTIFS(F7:F44,"12~17.3")+COUNTIFS(F7:F44,"12~18.3")+COUNTIFS(F7:F44,"12~19.3")+COUNTIFS(F7:F44,"12~20.3")+COUNTIFS(F7:F44,"12~21.3")+COUNTIFS(F7:F44,"12~22.3")+COUNTIFS(F7:F44,"12.3~15")+COUNTIFS(F7:F44,"12.3~16")+COUNTIFS(F7:F44,"12.3~17")+COUNTIFS(F7:F44,"12.3~18")+COUNTIFS(F7:F44,"12.3~19")+COUNTIFS(F7:F44,"12.3~20")+COUNTIFS(F7:F44,"12.3~21")+COUNTIFS(F7:F44,"12.3~22")+COUNTIFS(F7:F44,"12.3~22.3")+COUNTIFS(Q3:Q44,"8~14")+COUNTIFS(Q3:Q44,"8~15")+COUNTIFS(Q3:Q44,"8~16")+COUNTIFS(Q3:Q44,"8~17")+COUNTIFS(Q3:Q44,"8~18")+COUNTIFS(Q3:Q44,"8~19")+COUNTIFS(Q3:Q44,"9~14")+COUNTIFS(Q3:Q44,"9~15")+COUNTIFS(Q3:Q44,"9~16")+COUNTIFS(Q3:Q44,"9~16.3")+COUNTIFS(Q3:Q44,"9~17")+COUNTIFS(Q3:Q44,"9~18")+COUNTIFS(Q3:Q44,"9~19")+COUNTIFS(Q3:Q44,"9~20")+COUNTIFS(Q3:Q44,"10~14")+COUNTIFS(Q3:Q44,"10~14.3")+COUNTIFS(Q3:Q44,"10~15")+COUNTIFS(Q3:Q44,"10~15.3")+COUNTIFS(Q3:Q44,"10~16")+COUNTIFS(Q3:Q44,"10~16.3")+COUNTIFS(Q3:Q44,"10~17")+COUNTIFS(Q3:Q44,"10~17.3")+COUNTIFS(Q3:Q44,"10~18")+COUNTIFS(Q3:Q44,"10~18.3")+COUNTIFS(Q3:Q44,"10~19")+COUNTIFS(Q3:Q44,"10~19.3")+COUNTIFS(Q3:Q44,"10~20")+COUNTIFS(Q3:Q44,"10~20.3")+COUNTIFS(Q3:Q44,"10.3~14")+COUNTIFS(Q3:Q44,"10.3~14.3")+COUNTIFS(Q3:Q44,"10.3~15")+COUNTIFS(Q3:Q44,"10.3~15.3")+COUNTIFS(Q3:Q44,"10.3~16")+COUNTIFS(Q3:Q44,"10.3~16.3")+COUNTIFS(Q3:Q44,"10.3~17")+COUNTIFS(Q3:Q44,"10.3~17.3")+COUNTIFS(Q3:Q44,"10.3~18")+COUNTIFS(Q3:Q44,"10.3~18.3")+COUNTIFS(Q3:Q44,"10.3~19")+COUNTIFS(Q3:Q44,"10.3~19.3")+COUNTIFS(Q3:Q44,"10.3~20")+COUNTIFS(Q3:Q44,"10.3~20.3")+COUNTIFS(Q3:Q44,"11~14")+COUNTIFS(Q3:Q44,"11~15")+COUNTIFS(Q3:Q44,"11~16")+COUNTIFS(Q3:Q44,"11~17")+COUNTIFS(Q3:Q44,"11~18")+COUNTIFS(Q3:Q44,"11~19")+COUNTIFS(Q3:Q44,"11~20")+COUNTIFS(Q3:Q44,"11~21")+COUNTIFS(Q3:Q44,"11.3~14.3")+COUNTIFS(Q3:Q44,"11.3~15.3")+COUNTIFS(Q3:Q44,"11.3~16.3")+COUNTIFS(Q3:Q44,"11.3~17")+COUNTIFS(Q3:Q44,"11.3~17.3")+COUNTIFS(Q3:Q44,"11.3~18.3")+COUNTIFS(Q3:Q44,"11.3~19.3")+COUNTIFS(Q3:Q44,"11.3~20.3")+COUNTIFS(Q3:Q44,"11.3~21.3")+COUNTIFS(Q3:Q44,"11.3~22.3")+COUNTIFS(Q3:Q44,"12~15")+COUNTIFS(Q3:Q44,"12~16")+COUNTIFS(Q3:Q44,"12~17")+COUNTIFS(Q3:Q44,"12~18")+COUNTIFS(Q3:Q44,"12~19")+COUNTIFS(Q3:Q44,"12~20")+COUNTIFS(Q3:Q44,"12~21")+COUNTIFS(Q3:Q44,"12~22")+COUNTIFS(Q3:Q44,"12~15.3")+COUNTIFS(Q3:Q44,"12~16.3")+COUNTIFS(Q3:Q44,"12~17.3")+COUNTIFS(Q3:Q44,"12~18.3")+COUNTIFS(Q3:Q44,"12~19.3")+COUNTIFS(Q3:Q44,"12~20.3")+COUNTIFS(Q3:Q44,"12~21.3")+COUNTIFS(Q3:Q44,"12~22.3")+COUNTIFS(Q3:Q44,"12.3~15")+COUNTIFS(Q3:Q44,"12.3~16")+COUNTIFS(Q3:Q44,"12.3~17")+COUNTIFS(Q3:Q44,"12.3~18")+COUNTIFS(Q3:Q44,"12.3~19")+COUNTIFS(Q3:Q44,"12.3~20")+COUNTIFS(Q3:Q44,"12.3~21")+COUNTIFS(Q3:Q44,"12.3~22")+COUNTIFS(Q3:Q44,"12.3~22.3")</f>
        <v>7</v>
      </c>
      <c r="AC5" s="205">
        <f>COUNTIFS(G7:G44,"8~14")+COUNTIFS(G7:G44,"8~15")+COUNTIFS(G7:G44,"8~16")+COUNTIFS(G7:G44,"8~17")+COUNTIFS(G7:G44,"8~18")+COUNTIFS(G7:G44,"8~19")+COUNTIFS(G7:G44,"9~14")+COUNTIFS(G7:G44,"9~15")+COUNTIFS(G7:G44,"9~16")+COUNTIFS(G7:G44,"9~16.3")+COUNTIFS(G7:G44,"9~17")+COUNTIFS(G7:G44,"9~18")+COUNTIFS(G7:G44,"9~19")+COUNTIFS(G7:G44,"9~20")+COUNTIFS(G7:G44,"10~14")+COUNTIFS(G7:G44,"10~14.3")+COUNTIFS(G7:G44,"10~15")+COUNTIFS(G7:G44,"10~15.3")+COUNTIFS(G7:G44,"10~16")+COUNTIFS(G7:G44,"10~16.3")+COUNTIFS(G7:G44,"10~17")+COUNTIFS(G7:G44,"10~17.3")+COUNTIFS(G7:G44,"10~18")+COUNTIFS(G7:G44,"10~18.3")+COUNTIFS(G7:G44,"10~19")+COUNTIFS(G7:G44,"10~19.3")+COUNTIFS(G7:G44,"10~20")+COUNTIFS(G7:G44,"10~20.3")+COUNTIFS(G7:G44,"10.3~14")+COUNTIFS(G7:G44,"10.3~14.3")+COUNTIFS(G7:G44,"10.3~15")+COUNTIFS(G7:G44,"10.3~15.3")+COUNTIFS(G7:G44,"10.3~16")+COUNTIFS(G7:G44,"10.3~16.3")+COUNTIFS(G7:G44,"10.3~17")+COUNTIFS(G7:G44,"10.3~17.3")+COUNTIFS(G7:G44,"10.3~18")+COUNTIFS(G7:G44,"10.3~18.3")+COUNTIFS(G7:G44,"10.3~19")+COUNTIFS(G7:G44,"10.3~19.3")+COUNTIFS(G7:G44,"10.3~20")+COUNTIFS(G7:G44,"10.3~20.3")+COUNTIFS(G7:G44,"11~14")+COUNTIFS(G7:G44,"11~15")+COUNTIFS(G7:G44,"11~16")+COUNTIFS(G7:G44,"11~17")+COUNTIFS(G7:G44,"11~18")+COUNTIFS(G7:G44,"11~19")+COUNTIFS(G7:G44,"11~20")+COUNTIFS(G7:G44,"11~21")+COUNTIFS(G7:G44,"11.3~14.3")+COUNTIFS(G7:G44,"11.3~15.3")+COUNTIFS(G7:G44,"11.3~16.3")+COUNTIFS(G7:G44,"11.3~17")+COUNTIFS(G7:G44,"11.3~17.3")+COUNTIFS(G7:G44,"11.3~18.3")+COUNTIFS(G7:G44,"11.3~19.3")+COUNTIFS(G7:G44,"11.3~20.3")+COUNTIFS(G7:G44,"11.3~21.3")+COUNTIFS(G7:G44,"11.3~22.3")+COUNTIFS(G7:G44,"12~15")+COUNTIFS(G7:G44,"12~16")+COUNTIFS(G7:G44,"12~17")+COUNTIFS(G7:G44,"12~18")+COUNTIFS(G7:G44,"12~19")+COUNTIFS(G7:G44,"12~20")+COUNTIFS(G7:G44,"12~21")+COUNTIFS(G7:G44,"12~22")+COUNTIFS(G7:G44,"12~15.3")+COUNTIFS(G7:G44,"12~16.3")+COUNTIFS(G7:G44,"12~17.3")+COUNTIFS(G7:G44,"12~18.3")+COUNTIFS(G7:G44,"12~19.3")+COUNTIFS(G7:G44,"12~20.3")+COUNTIFS(G7:G44,"12~21.3")+COUNTIFS(G7:G44,"12~22.3")+COUNTIFS(G7:G44,"12.3~15")+COUNTIFS(G7:G44,"12.3~16")+COUNTIFS(G7:G44,"12.3~17")+COUNTIFS(G7:G44,"12.3~18")+COUNTIFS(G7:G44,"12.3~19")+COUNTIFS(G7:G44,"12.3~20")+COUNTIFS(G7:G44,"12.3~21")+COUNTIFS(G7:G44,"12.3~22")+COUNTIFS(G7:G44,"12.3~22.3")+COUNTIFS(R3:R44,"8~14")+COUNTIFS(R3:R44,"8~15")+COUNTIFS(R3:R44,"8~16")+COUNTIFS(R3:R44,"8~17")+COUNTIFS(R3:R44,"8~18")+COUNTIFS(R3:R44,"8~19")+COUNTIFS(R3:R44,"9~14")+COUNTIFS(R3:R44,"9~15")+COUNTIFS(R3:R44,"9~16")+COUNTIFS(R3:R44,"9~16.3")+COUNTIFS(R3:R44,"9~17")+COUNTIFS(R3:R44,"9~18")+COUNTIFS(R3:R44,"9~19")+COUNTIFS(R3:R44,"9~20")+COUNTIFS(R3:R44,"10~14")+COUNTIFS(R3:R44,"10~14.3")+COUNTIFS(R3:R44,"10~15")+COUNTIFS(R3:R44,"10~15.3")+COUNTIFS(R3:R44,"10~16")+COUNTIFS(R3:R44,"10~16.3")+COUNTIFS(R3:R44,"10~17")+COUNTIFS(R3:R44,"10~17.3")+COUNTIFS(R3:R44,"10~18")+COUNTIFS(R3:R44,"10~18.3")+COUNTIFS(R3:R44,"10~19")+COUNTIFS(R3:R44,"10~19.3")+COUNTIFS(R3:R44,"10~20")+COUNTIFS(R3:R44,"10~20.3")+COUNTIFS(R3:R44,"10.3~14")+COUNTIFS(R3:R44,"10.3~14.3")+COUNTIFS(R3:R44,"10.3~15")+COUNTIFS(R3:R44,"10.3~15.3")+COUNTIFS(R3:R44,"10.3~16")+COUNTIFS(R3:R44,"10.3~16.3")+COUNTIFS(R3:R44,"10.3~17")+COUNTIFS(R3:R44,"10.3~17.3")+COUNTIFS(R3:R44,"10.3~18")+COUNTIFS(R3:R44,"10.3~18.3")+COUNTIFS(R3:R44,"10.3~19")+COUNTIFS(R3:R44,"10.3~19.3")+COUNTIFS(R3:R44,"10.3~20")+COUNTIFS(R3:R44,"10.3~20.3")+COUNTIFS(R3:R44,"11~14")+COUNTIFS(R3:R44,"11~15")+COUNTIFS(R3:R44,"11~16")+COUNTIFS(R3:R44,"11~17")+COUNTIFS(R3:R44,"11~18")+COUNTIFS(R3:R44,"11~19")+COUNTIFS(R3:R44,"11~20")+COUNTIFS(R3:R44,"11~21")+COUNTIFS(R3:R44,"11.3~14.3")+COUNTIFS(R3:R44,"11.3~15.3")+COUNTIFS(R3:R44,"11.3~16.3")+COUNTIFS(R3:R44,"11.3~17")+COUNTIFS(R3:R44,"11.3~17.3")+COUNTIFS(R3:R44,"11.3~18.3")+COUNTIFS(R3:R44,"11.3~19.3")+COUNTIFS(R3:R44,"11.3~20.3")+COUNTIFS(R3:R44,"11.3~21.3")+COUNTIFS(R3:R44,"11.3~22.3")+COUNTIFS(R3:R44,"12~15")+COUNTIFS(R3:R44,"12~16")+COUNTIFS(R3:R44,"12~17")+COUNTIFS(R3:R44,"12~18")+COUNTIFS(R3:R44,"12~19")+COUNTIFS(R3:R44,"12~20")+COUNTIFS(R3:R44,"12~21")+COUNTIFS(R3:R44,"12~22")+COUNTIFS(R3:R44,"12~15.3")+COUNTIFS(R3:R44,"12~16.3")+COUNTIFS(R3:R44,"12~17.3")+COUNTIFS(R3:R44,"12~18.3")+COUNTIFS(R3:R44,"12~19.3")+COUNTIFS(R3:R44,"12~20.3")+COUNTIFS(R3:R44,"12~21.3")+COUNTIFS(R3:R44,"12~22.3")+COUNTIFS(R3:R44,"12.3~15")+COUNTIFS(R3:R44,"12.3~16")+COUNTIFS(R3:R44,"12.3~17")+COUNTIFS(R3:R44,"12.3~18")+COUNTIFS(R3:R44,"12.3~19")+COUNTIFS(R3:R44,"12.3~20")+COUNTIFS(R3:R44,"12.3~21")+COUNTIFS(R3:R44,"12.3~22")+COUNTIFS(R3:R44,"12.3~22.3")</f>
        <v>5</v>
      </c>
      <c r="AD5" s="205">
        <f>COUNTIFS(H7:H44,"8~14")+COUNTIFS(H7:H44,"8~15")+COUNTIFS(H7:H44,"8~16")+COUNTIFS(H7:H44,"8~17")+COUNTIFS(H7:H44,"8~18")+COUNTIFS(H7:H44,"8~19")+COUNTIFS(H7:H44,"9~14")+COUNTIFS(H7:H44,"9~15")+COUNTIFS(H7:H44,"9~16")+COUNTIFS(H7:H44,"9~16.3")+COUNTIFS(H7:H44,"9~17")+COUNTIFS(H7:H44,"9~18")+COUNTIFS(H7:H44,"9~19")+COUNTIFS(H7:H44,"9~20")+COUNTIFS(H7:H44,"10~14")+COUNTIFS(H7:H44,"10~14.3")+COUNTIFS(H7:H44,"10~15")+COUNTIFS(H7:H44,"10~15.3")+COUNTIFS(H7:H44,"10~16")+COUNTIFS(H7:H44,"10~16.3")+COUNTIFS(H7:H44,"10~17")+COUNTIFS(H7:H44,"10~17.3")+COUNTIFS(H7:H44,"10~18")+COUNTIFS(H7:H44,"10~18.3")+COUNTIFS(H7:H44,"10~19")+COUNTIFS(H7:H44,"10~19.3")+COUNTIFS(H7:H44,"10~20")+COUNTIFS(H7:H44,"10~20.3")+COUNTIFS(H7:H44,"10.3~14")+COUNTIFS(H7:H44,"10.3~14.3")+COUNTIFS(H7:H44,"10.3~15")+COUNTIFS(H7:H44,"10.3~15.3")+COUNTIFS(H7:H44,"10.3~16")+COUNTIFS(H7:H44,"10.3~16.3")+COUNTIFS(H7:H44,"10.3~17")+COUNTIFS(H7:H44,"10.3~17.3")+COUNTIFS(H7:H44,"10.3~18")+COUNTIFS(H7:H44,"10.3~18.3")+COUNTIFS(H7:H44,"10.3~19")+COUNTIFS(H7:H44,"10.3~19.3")+COUNTIFS(H7:H44,"10.3~20")+COUNTIFS(H7:H44,"10.3~20.3")+COUNTIFS(H7:H44,"11~14")+COUNTIFS(H7:H44,"11~15")+COUNTIFS(H7:H44,"11~16")+COUNTIFS(H7:H44,"11~17")+COUNTIFS(H7:H44,"11~18")+COUNTIFS(H7:H44,"11~19")+COUNTIFS(H7:H44,"11~20")+COUNTIFS(H7:H44,"11~21")+COUNTIFS(H7:H44,"11.3~14.3")+COUNTIFS(H7:H44,"11.3~15.3")+COUNTIFS(H7:H44,"11.3~16.3")+COUNTIFS(H7:H44,"11.3~17")+COUNTIFS(H7:H44,"11.3~17.3")+COUNTIFS(H7:H44,"11.3~18.3")+COUNTIFS(H7:H44,"11.3~19.3")+COUNTIFS(H7:H44,"11.3~20.3")+COUNTIFS(H7:H44,"11.3~21.3")+COUNTIFS(H7:H44,"11.3~22.3")+COUNTIFS(H7:H44,"12~15")+COUNTIFS(H7:H44,"12~16")+COUNTIFS(H7:H44,"12~17")+COUNTIFS(H7:H44,"12~18")+COUNTIFS(H7:H44,"12~19")+COUNTIFS(H7:H44,"12~20")+COUNTIFS(H7:H44,"12~21")+COUNTIFS(H7:H44,"12~22")+COUNTIFS(H7:H44,"12~15.3")+COUNTIFS(H7:H44,"12~16.3")+COUNTIFS(H7:H44,"12~17.3")+COUNTIFS(H7:H44,"12~18.3")+COUNTIFS(H7:H44,"12~19.3")+COUNTIFS(H7:H44,"12~20.3")+COUNTIFS(H7:H44,"12~21.3")+COUNTIFS(H7:H44,"12~22.3")+COUNTIFS(H7:H44,"12.3~15")+COUNTIFS(H7:H44,"12.3~16")+COUNTIFS(H7:H44,"12.3~17")+COUNTIFS(H7:H44,"12.3~18")+COUNTIFS(H7:H44,"12.3~19")+COUNTIFS(H7:H44,"12.3~20")+COUNTIFS(H7:H44,"12.3~21")+COUNTIFS(H7:H44,"12.3~22")+COUNTIFS(H7:H44,"12.3~22.3")+COUNTIFS(S3:S44,"8~14")+COUNTIFS(S3:S44,"8~15")+COUNTIFS(S3:S44,"8~16")+COUNTIFS(S3:S44,"8~17")+COUNTIFS(S3:S44,"8~18")+COUNTIFS(S3:S44,"8~19")+COUNTIFS(S3:S44,"9~14")+COUNTIFS(S3:S44,"9~15")+COUNTIFS(S3:S44,"9~16")+COUNTIFS(S3:S44,"9~16.3")+COUNTIFS(S3:S44,"9~17")+COUNTIFS(S3:S44,"9~18")+COUNTIFS(S3:S44,"9~19")+COUNTIFS(S3:S44,"9~20")+COUNTIFS(S3:S44,"10~14")+COUNTIFS(S3:S44,"10~14.3")+COUNTIFS(S3:S44,"10~15")+COUNTIFS(S3:S44,"10~15.3")+COUNTIFS(S3:S44,"10~16")+COUNTIFS(S3:S44,"10~16.3")+COUNTIFS(S3:S44,"10~17")+COUNTIFS(S3:S44,"10~17.3")+COUNTIFS(S3:S44,"10~18")+COUNTIFS(S3:S44,"10~18.3")+COUNTIFS(S3:S44,"10~19")+COUNTIFS(S3:S44,"10~19.3")+COUNTIFS(S3:S44,"10~20")+COUNTIFS(S3:S44,"10~20.3")+COUNTIFS(S3:S44,"10.3~14")+COUNTIFS(S3:S44,"10.3~14.3")+COUNTIFS(S3:S44,"10.3~15")+COUNTIFS(S3:S44,"10.3~15.3")+COUNTIFS(S3:S44,"10.3~16")+COUNTIFS(S3:S44,"10.3~16.3")+COUNTIFS(S3:S44,"10.3~17")+COUNTIFS(S3:S44,"10.3~17.3")+COUNTIFS(S3:S44,"10.3~18")+COUNTIFS(S3:S44,"10.3~18.3")+COUNTIFS(S3:S44,"10.3~19")+COUNTIFS(S3:S44,"10.3~19.3")+COUNTIFS(S3:S44,"10.3~20")+COUNTIFS(S3:S44,"10.3~20.3")+COUNTIFS(S3:S44,"11~14")+COUNTIFS(S3:S44,"11~15")+COUNTIFS(S3:S44,"11~16")+COUNTIFS(S3:S44,"11~17")+COUNTIFS(S3:S44,"11~18")+COUNTIFS(S3:S44,"11~19")+COUNTIFS(S3:S44,"11~20")+COUNTIFS(S3:S44,"11~21")+COUNTIFS(S3:S44,"11.3~14.3")+COUNTIFS(S3:S44,"11.3~15.3")+COUNTIFS(S3:S44,"11.3~16.3")+COUNTIFS(S3:S44,"11.3~17")+COUNTIFS(S3:S44,"11.3~17.3")+COUNTIFS(S3:S44,"11.3~18.3")+COUNTIFS(S3:S44,"11.3~19.3")+COUNTIFS(S3:S44,"11.3~20.3")+COUNTIFS(S3:S44,"11.3~21.3")+COUNTIFS(S3:S44,"11.3~22.3")+COUNTIFS(S3:S44,"12~15")+COUNTIFS(S3:S44,"12~16")+COUNTIFS(S3:S44,"12~17")+COUNTIFS(S3:S44,"12~18")+COUNTIFS(S3:S44,"12~19")+COUNTIFS(S3:S44,"12~20")+COUNTIFS(S3:S44,"12~21")+COUNTIFS(S3:S44,"12~22")+COUNTIFS(S3:S44,"12~15.3")+COUNTIFS(S3:S44,"12~16.3")+COUNTIFS(S3:S44,"12~17.3")+COUNTIFS(S3:S44,"12~18.3")+COUNTIFS(S3:S44,"12~19.3")+COUNTIFS(S3:S44,"12~20.3")+COUNTIFS(S3:S44,"12~21.3")+COUNTIFS(S3:S44,"12~22.3")+COUNTIFS(S3:S44,"12.3~15")+COUNTIFS(S3:S44,"12.3~16")+COUNTIFS(S3:S44,"12.3~17")+COUNTIFS(S3:S44,"12.3~18")+COUNTIFS(S3:S44,"12.3~19")+COUNTIFS(S3:S44,"12.3~20")+COUNTIFS(S3:S44,"12.3~21")+COUNTIFS(S3:S44,"12.3~22")+COUNTIFS(S3:S44,"12.3~22.3")</f>
        <v>7</v>
      </c>
      <c r="AE5" s="205">
        <f>COUNTIFS(I7:I44,"8~14")+COUNTIFS(I7:I44,"8~15")+COUNTIFS(I7:I44,"8~16")+COUNTIFS(I7:I44,"8~17")+COUNTIFS(I7:I44,"8~18")+COUNTIFS(I7:I44,"8~19")+COUNTIFS(I7:I44,"9~14")+COUNTIFS(I7:I44,"9~15")+COUNTIFS(I7:I44,"9~16")+COUNTIFS(I7:I44,"9~16.3")+COUNTIFS(I7:I44,"9~17")+COUNTIFS(I7:I44,"9~18")+COUNTIFS(I7:I44,"9~19")+COUNTIFS(I7:I44,"9~20")+COUNTIFS(I7:I44,"10~14")+COUNTIFS(I7:I44,"10~14.3")+COUNTIFS(I7:I44,"10~15")+COUNTIFS(I7:I44,"10~15.3")+COUNTIFS(I7:I44,"10~16")+COUNTIFS(I7:I44,"10~16.3")+COUNTIFS(I7:I44,"10~17")+COUNTIFS(I7:I44,"10~17.3")+COUNTIFS(I7:I44,"10~18")+COUNTIFS(I7:I44,"10~18.3")+COUNTIFS(I7:I44,"10~19")+COUNTIFS(I7:I44,"10~19.3")+COUNTIFS(I7:I44,"10~20")+COUNTIFS(I7:I44,"10~20.3")+COUNTIFS(I7:I44,"10.3~14")+COUNTIFS(I7:I44,"10.3~14.3")+COUNTIFS(I7:I44,"10.3~15")+COUNTIFS(I7:I44,"10.3~15.3")+COUNTIFS(I7:I44,"10.3~16")+COUNTIFS(I7:I44,"10.3~16.3")+COUNTIFS(I7:I44,"10.3~17")+COUNTIFS(I7:I44,"10.3~17.3")+COUNTIFS(I7:I44,"10.3~18")+COUNTIFS(I7:I44,"10.3~18.3")+COUNTIFS(I7:I44,"10.3~19")+COUNTIFS(I7:I44,"10.3~19.3")+COUNTIFS(I7:I44,"10.3~20")+COUNTIFS(I7:I44,"10.3~20.3")+COUNTIFS(I7:I44,"11~14")+COUNTIFS(I7:I44,"11~15")+COUNTIFS(I7:I44,"11~16")+COUNTIFS(I7:I44,"11~17")+COUNTIFS(I7:I44,"11~18")+COUNTIFS(I7:I44,"11~19")+COUNTIFS(I7:I44,"11~20")+COUNTIFS(I7:I44,"11~21")+COUNTIFS(I7:I44,"11.3~14.3")+COUNTIFS(I7:I44,"11.3~15.3")+COUNTIFS(I7:I44,"11.3~16.3")+COUNTIFS(I7:I44,"11.3~17")+COUNTIFS(I7:I44,"11.3~17.3")+COUNTIFS(I7:I44,"11.3~18.3")+COUNTIFS(I7:I44,"11.3~19.3")+COUNTIFS(I7:I44,"11.3~20.3")+COUNTIFS(I7:I44,"11.3~21.3")+COUNTIFS(I7:I44,"11.3~22.3")+COUNTIFS(I7:I44,"12~15")+COUNTIFS(I7:I44,"12~16")+COUNTIFS(I7:I44,"12~17")+COUNTIFS(I7:I44,"12~18")+COUNTIFS(I7:I44,"12~19")+COUNTIFS(I7:I44,"12~20")+COUNTIFS(I7:I44,"12~21")+COUNTIFS(I7:I44,"12~22")+COUNTIFS(I7:I44,"12~15.3")+COUNTIFS(I7:I44,"12~16.3")+COUNTIFS(I7:I44,"12~17.3")+COUNTIFS(I7:I44,"12~18.3")+COUNTIFS(I7:I44,"12~19.3")+COUNTIFS(I7:I44,"12~20.3")+COUNTIFS(I7:I44,"12~21.3")+COUNTIFS(I7:I44,"12~22.3")+COUNTIFS(I7:I44,"12.3~15")+COUNTIFS(I7:I44,"12.3~16")+COUNTIFS(I7:I44,"12.3~17")+COUNTIFS(I7:I44,"12.3~18")+COUNTIFS(I7:I44,"12.3~19")+COUNTIFS(I7:I44,"12.3~20")+COUNTIFS(I7:I44,"12.3~21")+COUNTIFS(I7:I44,"12.3~22")+COUNTIFS(I7:I44,"12.3~22.3")+COUNTIFS(T3:T44,"8~14")+COUNTIFS(T3:T44,"8~15")+COUNTIFS(T3:T44,"8~16")+COUNTIFS(T3:T44,"8~17")+COUNTIFS(T3:T44,"8~18")+COUNTIFS(T3:T44,"8~19")+COUNTIFS(T3:T44,"9~14")+COUNTIFS(T3:T44,"9~15")+COUNTIFS(T3:T44,"9~16")+COUNTIFS(T3:T44,"9~16.3")+COUNTIFS(T3:T44,"9~17")+COUNTIFS(T3:T44,"9~18")+COUNTIFS(T3:T44,"9~19")+COUNTIFS(T3:T44,"9~20")+COUNTIFS(T3:T44,"10~14")+COUNTIFS(T3:T44,"10~14.3")+COUNTIFS(T3:T44,"10~15")+COUNTIFS(T3:T44,"10~15.3")+COUNTIFS(T3:T44,"10~16")+COUNTIFS(T3:T44,"10~16.3")+COUNTIFS(T3:T44,"10~17")+COUNTIFS(T3:T44,"10~17.3")+COUNTIFS(T3:T44,"10~18")+COUNTIFS(T3:T44,"10~18.3")+COUNTIFS(T3:T44,"10~19")+COUNTIFS(T3:T44,"10~19.3")+COUNTIFS(T3:T44,"10~20")+COUNTIFS(T3:T44,"10~20.3")+COUNTIFS(T3:T44,"10.3~14")+COUNTIFS(T3:T44,"10.3~14.3")+COUNTIFS(T3:T44,"10.3~15")+COUNTIFS(T3:T44,"10.3~15.3")+COUNTIFS(T3:T44,"10.3~16")+COUNTIFS(T3:T44,"10.3~16.3")+COUNTIFS(T3:T44,"10.3~17")+COUNTIFS(T3:T44,"10.3~17.3")+COUNTIFS(T3:T44,"10.3~18")+COUNTIFS(T3:T44,"10.3~18.3")+COUNTIFS(T3:T44,"10.3~19")+COUNTIFS(T3:T44,"10.3~19.3")+COUNTIFS(T3:T44,"10.3~20")+COUNTIFS(T3:T44,"10.3~20.3")+COUNTIFS(T3:T44,"11~14")+COUNTIFS(T3:T44,"11~15")+COUNTIFS(T3:T44,"11~16")+COUNTIFS(T3:T44,"11~17")+COUNTIFS(T3:T44,"11~18")+COUNTIFS(T3:T44,"11~19")+COUNTIFS(T3:T44,"11~20")+COUNTIFS(T3:T44,"11~21")+COUNTIFS(T3:T44,"11.3~14.3")+COUNTIFS(T3:T44,"11.3~15.3")+COUNTIFS(T3:T44,"11.3~16.3")+COUNTIFS(T3:T44,"11.3~17")+COUNTIFS(T3:T44,"11.3~17.3")+COUNTIFS(T3:T44,"11.3~18.3")+COUNTIFS(T3:T44,"11.3~19.3")+COUNTIFS(T3:T44,"11.3~20.3")+COUNTIFS(T3:T44,"11.3~21.3")+COUNTIFS(T3:T44,"11.3~22.3")+COUNTIFS(T3:T44,"12~15")+COUNTIFS(T3:T44,"12~16")+COUNTIFS(T3:T44,"12~17")+COUNTIFS(T3:T44,"12~18")+COUNTIFS(T3:T44,"12~19")+COUNTIFS(T3:T44,"12~20")+COUNTIFS(T3:T44,"12~21")+COUNTIFS(T3:T44,"12~22")+COUNTIFS(T3:T44,"12~15.3")+COUNTIFS(T3:T44,"12~16.3")+COUNTIFS(T3:T44,"12~17.3")+COUNTIFS(T3:T44,"12~18.3")+COUNTIFS(T3:T44,"12~19.3")+COUNTIFS(T3:T44,"12~20.3")+COUNTIFS(T3:T44,"12~21.3")+COUNTIFS(T3:T44,"12~22.3")+COUNTIFS(T3:T44,"12.3~15")+COUNTIFS(T3:T44,"12.3~16")+COUNTIFS(T3:T44,"12.3~17")+COUNTIFS(T3:T44,"12.3~18")+COUNTIFS(T3:T44,"12.3~19")+COUNTIFS(T3:T44,"12.3~20")+COUNTIFS(T3:T44,"12.3~21")+COUNTIFS(T3:T44,"12.3~22")+COUNTIFS(T3:T44,"12.3~22.3")</f>
        <v>7</v>
      </c>
    </row>
    <row r="6" spans="1:31" ht="14.100000" customHeight="1">
      <c r="A6" s="233"/>
      <c r="B6" s="233"/>
      <c r="C6" s="205"/>
      <c r="D6" s="205"/>
      <c r="E6" s="205"/>
      <c r="F6" s="205"/>
      <c r="G6" s="205"/>
      <c r="H6" s="205"/>
      <c r="I6" s="205"/>
      <c r="J6" s="198"/>
      <c r="K6" s="229"/>
      <c r="L6" s="190"/>
      <c r="M6" s="197"/>
      <c r="N6" s="36"/>
      <c r="O6" s="36"/>
      <c r="P6" s="36"/>
      <c r="Q6" s="36"/>
      <c r="R6" s="36"/>
      <c r="S6" s="30">
        <v>5.5</v>
      </c>
      <c r="T6" s="36"/>
      <c r="U6" s="16">
        <f>SUM(N6:T6)</f>
        <v>5.5</v>
      </c>
      <c r="V6" s="16" t="str">
        <f t="array" ref="V6">_xlfn.IFS(U6&gt;15,"O",U6=15,"O",U6&lt;15,"X")</f>
        <v>X</v>
      </c>
      <c r="X6" s="221"/>
      <c r="Y6" s="205"/>
      <c r="Z6" s="205"/>
      <c r="AA6" s="205"/>
      <c r="AB6" s="205"/>
      <c r="AC6" s="205"/>
      <c r="AD6" s="205"/>
      <c r="AE6" s="205"/>
    </row>
    <row r="7" spans="1:31" ht="14.100000" customHeight="1">
      <c r="A7" s="212" t="s">
        <v>10</v>
      </c>
      <c r="B7" s="207"/>
      <c r="C7" s="51"/>
      <c r="D7" s="47" t="s">
        <v>86</v>
      </c>
      <c r="E7" s="53" t="s">
        <v>36</v>
      </c>
      <c r="F7" s="53" t="s">
        <v>36</v>
      </c>
      <c r="G7" s="47" t="s">
        <v>86</v>
      </c>
      <c r="H7" s="47" t="s">
        <v>86</v>
      </c>
      <c r="I7" s="51"/>
      <c r="J7" s="24"/>
      <c r="K7" s="6"/>
      <c r="L7" s="191" t="s">
        <v>24</v>
      </c>
      <c r="M7" s="192"/>
      <c r="N7" s="37" t="s">
        <v>43</v>
      </c>
      <c r="O7" s="31"/>
      <c r="P7" s="31"/>
      <c r="Q7" s="39" t="s">
        <v>42</v>
      </c>
      <c r="R7" s="31" t="s">
        <v>40</v>
      </c>
      <c r="S7" s="32" t="s">
        <v>151</v>
      </c>
      <c r="T7" s="37" t="s">
        <v>43</v>
      </c>
      <c r="U7" s="6"/>
      <c r="X7" s="227" t="s">
        <v>81</v>
      </c>
      <c r="Y7" s="222">
        <f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22">
        <f>COUNTIFS(D7:D44,"9~20")+COUNTIFS(D7:D44,"10~20")+COUNTIFS(D7:D44,"10.3~20")+COUNTIFS(D7:D44,"11~20")+COUNTIFS(D7:D44,"11~21")+COUNTIFS(D7:D44,"11.3~20.3")+COUNTIFS(D7:D44,"11.3~21.3")+COUNTIFS(D7:D44,"11.3~22.3")+COUNTIFS(D7:D44,"12~20")+COUNTIFS(D7:D44,"12~21")+COUNTIFS(D7:D44,"12~22")+COUNTIFS(D7:D44,"12~22.3")+COUNTIFS(D7:D44,"12.3~20")+COUNTIFS(D7:D44,"12.3~21")+COUNTIFS(D7:D44,"12.3~22")+COUNTIFS(D7:D44,"12.3~22.3")+COUNTIFS(O3:O44,"9~20")+COUNTIFS(O3:O44,"10~20")+COUNTIFS(O3:O44,"10.3~20")+COUNTIFS(O3:O44,"11~20")+COUNTIFS(O3:O44,"11~21")+COUNTIFS(O3:O44,"11.3~20.3")+COUNTIFS(O3:O44,"11.3~21.3")+COUNTIFS(O3:O44,"11.3~22.3")+COUNTIFS(O3:O44,"12~20")+COUNTIFS(O3:O44,"12~21")+COUNTIFS(O3:O44,"12~22")+COUNTIFS(O3:O44,"12~22.3")+COUNTIFS(O3:O44,"12.3~20")+COUNTIFS(O3:O44,"12.3~21")+COUNTIFS(O3:O44,"12.3~22")+COUNTIFS(O3:O44,"12.3~22.3")+COUNTIFS(D7:D44,"13.3~20")+COUNTIFS(D7:D44,"13.3~21")+COUNTIFS(D7:D44,"13.3~21.3")+COUNTIFS(D7:D44,"13.3~22")+COUNTIFS(D7:D44,"13.3~22.3")+COUNTIFS(D7:D44,"14~20")+COUNTIFS(D7:D44,"14~21")+COUNTIFS(D7:D44,"14~22")+COUNTIFS(D7:D44,"14~22.3")+COUNTIFS(D7:D44,"14.3~20")+COUNTIFS(D7:D44,"14.3~20.3")+COUNTIFS(D7:D44,"14.3~21.3")+COUNTIFS(D7:D44,"14.3~22.3")+COUNTIFS(D7:D44,"15~20")+COUNTIFS(D7:D44,"15~21")+COUNTIFS(D7:D44,"15~22")+COUNTIFS(D7:D44,"15~21.3")+COUNTIFS(D7:D44,"15~22.3")+COUNTIFS(D7:D44,"15.3~20")+COUNTIFS(D7:D44,"15.3~21")+COUNTIFS(D7:D44,"15.3~22")+COUNTIFS(D7:D44,"15.3~21.3")+COUNTIFS(D7:D44,"15.3~22.3")+COUNTIFS(D7:D44,"16~20")+COUNTIFS(D7:D44,"16~21")+COUNTIFS(D7:D44,"16~21.3")+COUNTIFS(D7:D44,"16~22")+COUNTIFS(D7:D44,"16~22.3")+COUNTIFS(D7:D44,"16.3~20")+COUNTIFS(D7:D44,"16.3~21")+COUNTIFS(D7:D44,"16.3~21.3")+COUNTIFS(D7:D44,"16.3~22")+COUNTIFS(D7:D44,"16.3~22.3")+COUNTIFS(D7:D44,"17~20")+COUNTIFS(D7:D44,"17~21")+COUNTIFS(D7:D44,"17~21.3")+COUNTIFS(D7:D44,"17~22")+COUNTIFS(D7:D44,"17~22.3")+COUNTIFS(D7:D44,"18~20")+COUNTIFS(D7:D44,"18~21")+COUNTIFS(D7:D44,"18~21.3")+COUNTIFS(D7:D44,"18~22")+COUNTIFS(D7:D44,"18~22.3")+COUNTIFS(O3:O44,"13.3~20")+COUNTIFS(O3:O44,"13.3~21")+COUNTIFS(O3:O44,"13.3~21.3")+COUNTIFS(O3:O44,"13.3~22")+COUNTIFS(O3:O44,"13.3~22.3")+COUNTIFS(O3:O44,"14~20")+COUNTIFS(O3:O44,"14~21")+COUNTIFS(O3:O44,"14~22")+COUNTIFS(O3:O44,"14~22.3")+COUNTIFS(O3:O44,"14.3~20")+COUNTIFS(O3:O44,"14.3~20.3")+COUNTIFS(O3:O44,"14.3~21.3")+COUNTIFS(O3:O44,"14.3~22.3")+COUNTIFS(O3:O44,"15~20")+COUNTIFS(O3:O44,"15~21")+COUNTIFS(O3:O44,"15~21.3")+COUNTIFS(O3:O44,"15~22")+COUNTIFS(O3:O44,"15~22.3")+COUNTIFS(O3:O44,"15.3~20")+COUNTIFS(O3:O44,"15.3~21")+COUNTIFS(O3:O44,"15.3~21.3")+COUNTIFS(O3:O44,"15.3~22")+COUNTIFS(O3:O44,"15.3~22.3")+COUNTIFS(O3:O44,"16~20")+COUNTIFS(O3:O44,"16~21")+COUNTIFS(O3:O44,"16~21.3")+COUNTIFS(O3:O44,"16~22")+COUNTIFS(O3:O44,"16~22.3")+COUNTIFS(O3:O44,"16.3~20")+COUNTIFS(O3:O44,"16.3~21")+COUNTIFS(O3:O44,"16.3~21.3")+COUNTIFS(O3:O44,"16.3~22")+COUNTIFS(O3:O44,"16.3~22.3")+COUNTIFS(O3:O44,"17~20")+COUNTIFS(O3:O44,"17~21")+COUNTIFS(O3:O44,"17~21.3")+COUNTIFS(O3:O44,"17~22")+COUNTIFS(O3:O44,"17~22.3")+COUNTIFS(O3:O44,"18~20")+COUNTIFS(O3:O44,"18~21")+COUNTIFS(O3:O44,"18~21.3")+COUNTIFS(O3:O44,"18~22")+COUNTIFS(O3:O44,"18~22.3")</f>
        <v>5</v>
      </c>
      <c r="AA7" s="222">
        <f>COUNTIFS(E7:E44,"9~20")+COUNTIFS(E7:E44,"10~20")+COUNTIFS(E7:E44,"10.3~20")+COUNTIFS(E7:E44,"11~20")+COUNTIFS(E7:E44,"11~21")+COUNTIFS(E7:E44,"11.3~20.3")+COUNTIFS(E7:E44,"11.3~21.3")+COUNTIFS(E7:E44,"11.3~22.3")+COUNTIFS(E7:E44,"12~20")+COUNTIFS(E7:E44,"12~21")+COUNTIFS(E7:E44,"12~22")+COUNTIFS(E7:E44,"12~22.3")+COUNTIFS(E7:E44,"12.3~20")+COUNTIFS(E7:E44,"12.3~21")+COUNTIFS(E7:E44,"12.3~22")+COUNTIFS(E7:E44,"12.3~22.3")+COUNTIFS(P3:P44,"9~20")+COUNTIFS(P3:P44,"10~20")+COUNTIFS(P3:P44,"10.3~20")+COUNTIFS(P3:P44,"11~20")+COUNTIFS(P3:P44,"11~21")+COUNTIFS(P3:P44,"11.3~20.3")+COUNTIFS(P3:P44,"11.3~21.3")+COUNTIFS(P3:P44,"11.3~22.3")+COUNTIFS(P3:P44,"12~20")+COUNTIFS(P3:P44,"12~21")+COUNTIFS(P3:P44,"12~22")+COUNTIFS(P3:P44,"12~22.3")+COUNTIFS(P3:P44,"12.3~20")+COUNTIFS(P3:P44,"12.3~21")+COUNTIFS(P3:P44,"12.3~22")+COUNTIFS(P3:P44,"12.3~22.3")+COUNTIFS(E7:E44,"13.3~20")+COUNTIFS(E7:E44,"13.3~21")+COUNTIFS(E7:E44,"13.3~21.3")+COUNTIFS(E7:E44,"13.3~22")+COUNTIFS(E7:E44,"13.3~22.3")+COUNTIFS(E7:E44,"14~20")+COUNTIFS(E7:E44,"14~21")+COUNTIFS(E7:E44,"14~22")+COUNTIFS(E7:E44,"14~22.3")+COUNTIFS(E7:E44,"14.3~20")+COUNTIFS(E7:E44,"14.3~20.3")+COUNTIFS(E7:E44,"14.3~21.3")+COUNTIFS(E7:E44,"14.3~22.3")+COUNTIFS(E7:E44,"15~20")+COUNTIFS(E7:E44,"15~21")+COUNTIFS(E7:E44,"15~22")+COUNTIFS(E7:E44,"15~21.3")+COUNTIFS(E7:E44,"15~22.3")+COUNTIFS(E7:E44,"15.3~20")+COUNTIFS(E7:E44,"15.3~21")+COUNTIFS(E7:E44,"15.3~22")+COUNTIFS(E7:E44,"15.3~21.3")+COUNTIFS(E7:E44,"15.3~22.3")+COUNTIFS(E7:E44,"16~20")+COUNTIFS(E7:E44,"16~21")+COUNTIFS(E7:E44,"16~21.3")+COUNTIFS(E7:E44,"16~22")+COUNTIFS(E7:E44,"16~22.3")+COUNTIFS(E7:E44,"16.3~20")+COUNTIFS(E7:E44,"16.3~21")+COUNTIFS(E7:E44,"16.3~21.3")+COUNTIFS(E7:E44,"16.3~22")+COUNTIFS(E7:E44,"16.3~22.3")+COUNTIFS(E7:E44,"17~20")+COUNTIFS(E7:E44,"17~21")+COUNTIFS(E7:E44,"17~21.3")+COUNTIFS(E7:E44,"17~22")+COUNTIFS(E7:E44,"17~22.3")+COUNTIFS(E7:E44,"18~20")+COUNTIFS(E7:E44,"18~21")+COUNTIFS(E7:E44,"18~21.3")+COUNTIFS(E7:E44,"18~22")+COUNTIFS(E7:E44,"18~22.3")+COUNTIFS(P3:P44,"13.3~20")+COUNTIFS(P3:P44,"13.3~21")+COUNTIFS(P3:P44,"13.3~21.3")+COUNTIFS(P3:P44,"13.3~22")+COUNTIFS(P3:P44,"13.3~22.3")+COUNTIFS(P3:P44,"14~20")+COUNTIFS(P3:P44,"14~21")+COUNTIFS(P3:P44,"14~22")+COUNTIFS(P3:P44,"14~22.3")+COUNTIFS(P3:P44,"14.3~20")+COUNTIFS(P3:P44,"14.3~20.3")+COUNTIFS(P3:P44,"14.3~21.3")+COUNTIFS(P3:P44,"14.3~22.3")+COUNTIFS(P3:P44,"15~20")+COUNTIFS(P3:P44,"15~21")+COUNTIFS(P3:P44,"15~21.3")+COUNTIFS(P3:P44,"15~22")+COUNTIFS(P3:P44,"15~22.3")+COUNTIFS(P3:P44,"15.3~20")+COUNTIFS(P3:P44,"15.3~21")+COUNTIFS(P3:P44,"15.3~21.3")+COUNTIFS(P3:P44,"15.3~22")+COUNTIFS(P3:P44,"15.3~22.3")+COUNTIFS(P3:P44,"16~20")+COUNTIFS(P3:P44,"16~21")+COUNTIFS(P3:P44,"16~21.3")+COUNTIFS(P3:P44,"16~22")+COUNTIFS(P3:P44,"16~22.3")+COUNTIFS(P3:P44,"16.3~20")+COUNTIFS(P3:P44,"16.3~21")+COUNTIFS(P3:P44,"16.3~21.3")+COUNTIFS(P3:P44,"16.3~22")+COUNTIFS(P3:P44,"16.3~22.3")+COUNTIFS(P3:P44,"17~20")+COUNTIFS(P3:P44,"17~21")+COUNTIFS(P3:P44,"17~21.3")+COUNTIFS(P3:P44,"17~22")+COUNTIFS(P3:P44,"17~22.3")+COUNTIFS(P3:P44,"18~20")+COUNTIFS(P3:P44,"18~21")+COUNTIFS(P3:P44,"18~21.3")+COUNTIFS(P3:P44,"18~22")+COUNTIFS(P3:P44,"18~22.3")</f>
        <v>6</v>
      </c>
      <c r="AB7" s="222">
        <f>COUNTIFS(F7:F44,"9~20")+COUNTIFS(F7:F44,"10~20")+COUNTIFS(F7:F44,"10.3~20")+COUNTIFS(F7:F44,"11~20")+COUNTIFS(F7:F44,"11~21")+COUNTIFS(F7:F44,"11.3~20.3")+COUNTIFS(F7:F44,"11.3~21.3")+COUNTIFS(F7:F44,"11.3~22.3")+COUNTIFS(F7:F44,"12~20")+COUNTIFS(F7:F44,"12~21")+COUNTIFS(F7:F44,"12~22")+COUNTIFS(F7:F44,"12~22.3")+COUNTIFS(F7:F44,"12.3~20")+COUNTIFS(F7:F44,"12.3~21")+COUNTIFS(F7:F44,"12.3~22")+COUNTIFS(F7:F44,"12.3~22.3")+COUNTIFS(Q3:Q44,"9~20")+COUNTIFS(Q3:Q44,"10~20")+COUNTIFS(Q3:Q44,"10.3~20")+COUNTIFS(Q3:Q44,"11~20")+COUNTIFS(Q3:Q44,"11~21")+COUNTIFS(Q3:Q44,"11.3~20.3")+COUNTIFS(Q3:Q44,"11.3~21.3")+COUNTIFS(Q3:Q44,"11.3~22.3")+COUNTIFS(Q3:Q44,"12~20")+COUNTIFS(Q3:Q44,"12~21")+COUNTIFS(Q3:Q44,"12~22")+COUNTIFS(Q3:Q44,"12~22.3")+COUNTIFS(Q3:Q44,"12.3~20")+COUNTIFS(Q3:Q44,"12.3~21")+COUNTIFS(Q3:Q44,"12.3~22")+COUNTIFS(Q3:Q44,"12.3~22.3")+COUNTIFS(F7:F44,"13.3~20")+COUNTIFS(F7:F44,"13.3~21")+COUNTIFS(F7:F44,"13.3~21.3")+COUNTIFS(F7:F44,"13.3~22")+COUNTIFS(F7:F44,"13.3~22.3")+COUNTIFS(F7:F44,"14~20")+COUNTIFS(F7:F44,"14~21")+COUNTIFS(F7:F44,"14~22")+COUNTIFS(F7:F44,"14~22.3")+COUNTIFS(F7:F44,"14.3~20")+COUNTIFS(F7:F44,"14.3~20.3")+COUNTIFS(F7:F44,"14.3~21.3")+COUNTIFS(F7:F44,"14.3~22.3")+COUNTIFS(F7:F44,"15~20")+COUNTIFS(F7:F44,"15~21")+COUNTIFS(F7:F44,"15~22")+COUNTIFS(F7:F44,"15~21.3")+COUNTIFS(F7:F44,"15~22.3")+COUNTIFS(F7:F44,"15.3~20")+COUNTIFS(F7:F44,"15.3~21")+COUNTIFS(F7:F44,"15.3~22")+COUNTIFS(F7:F44,"15.3~21.3")+COUNTIFS(F7:F44,"15.3~22.3")+COUNTIFS(F7:F44,"16~20")+COUNTIFS(F7:F44,"16~21")+COUNTIFS(F7:F44,"16~21.3")+COUNTIFS(F7:F44,"16~22")+COUNTIFS(F7:F44,"16~22.3")+COUNTIFS(F7:F44,"16.3~20")+COUNTIFS(F7:F44,"16.3~21")+COUNTIFS(F7:F44,"16.3~21.3")+COUNTIFS(F7:F44,"16.3~22")+COUNTIFS(F7:F44,"16.3~22.3")+COUNTIFS(F7:F44,"17~20")+COUNTIFS(F7:F44,"17~21")+COUNTIFS(F7:F44,"17~21.3")+COUNTIFS(F7:F44,"17~22")+COUNTIFS(F7:F44,"17~22.3")+COUNTIFS(F7:F44,"18~20")+COUNTIFS(F7:F44,"18~21")+COUNTIFS(F7:F44,"18~21.3")+COUNTIFS(F7:F44,"18~22")+COUNTIFS(F7:F44,"18~22.3")+COUNTIFS(Q3:Q44,"13.3~20")+COUNTIFS(Q3:Q44,"13.3~21")+COUNTIFS(Q3:Q44,"13.3~21.3")+COUNTIFS(Q3:Q44,"13.3~22")+COUNTIFS(Q3:Q44,"13.3~22.3")+COUNTIFS(Q3:Q44,"14~20")+COUNTIFS(Q3:Q44,"14~21")+COUNTIFS(Q3:Q44,"14~22")+COUNTIFS(Q3:Q44,"14~22.3")+COUNTIFS(Q3:Q44,"14.3~20")+COUNTIFS(Q3:Q44,"14.3~20.3")+COUNTIFS(Q3:Q44,"14.3~21.3")+COUNTIFS(Q3:Q44,"14.3~22.3")+COUNTIFS(Q3:Q44,"15~20")+COUNTIFS(Q3:Q44,"15~21")+COUNTIFS(Q3:Q44,"15~21.3")+COUNTIFS(Q3:Q44,"15~22")+COUNTIFS(Q3:Q44,"15~22.3")+COUNTIFS(Q3:Q44,"15.3~20")+COUNTIFS(Q3:Q44,"15.3~21")+COUNTIFS(Q3:Q44,"15.3~21.3")+COUNTIFS(Q3:Q44,"15.3~22")+COUNTIFS(Q3:Q44,"15.3~22.3")+COUNTIFS(Q3:Q44,"16~20")+COUNTIFS(Q3:Q44,"16~21")+COUNTIFS(Q3:Q44,"16~21.3")+COUNTIFS(Q3:Q44,"16~22")+COUNTIFS(Q3:Q44,"16~22.3")+COUNTIFS(Q3:Q44,"16.3~20")+COUNTIFS(Q3:Q44,"16.3~21")+COUNTIFS(Q3:Q44,"16.3~21.3")+COUNTIFS(Q3:Q44,"16.3~22")+COUNTIFS(Q3:Q44,"16.3~22.3")+COUNTIFS(Q3:Q44,"17~20")+COUNTIFS(Q3:Q44,"17~21")+COUNTIFS(Q3:Q44,"17~21.3")+COUNTIFS(Q3:Q44,"17~22")+COUNTIFS(Q3:Q44,"17~22.3")+COUNTIFS(Q3:Q44,"18~20")+COUNTIFS(Q3:Q44,"18~21")+COUNTIFS(Q3:Q44,"18~21.3")+COUNTIFS(Q3:Q44,"18~22")+COUNTIFS(Q3:Q44,"18~22.3")</f>
        <v>6</v>
      </c>
      <c r="AC7" s="222">
        <f>COUNTIFS(G7:G44,"9~20")+COUNTIFS(G7:G44,"10~20")+COUNTIFS(G7:G44,"10.3~20")+COUNTIFS(G7:G44,"11~20")+COUNTIFS(G7:G44,"11~21")+COUNTIFS(G7:G44,"11.3~20.3")+COUNTIFS(G7:G44,"11.3~21.3")+COUNTIFS(G7:G44,"11.3~22.3")+COUNTIFS(G7:G44,"12~20")+COUNTIFS(G7:G44,"12~21")+COUNTIFS(G7:G44,"12~22")+COUNTIFS(G7:G44,"12~22.3")+COUNTIFS(G7:G44,"12.3~20")+COUNTIFS(G7:G44,"12.3~21")+COUNTIFS(G7:G44,"12.3~22")+COUNTIFS(G7:G44,"12.3~22.3")+COUNTIFS(R3:R44,"9~20")+COUNTIFS(R3:R44,"10~20")+COUNTIFS(R3:R44,"10.3~20")+COUNTIFS(R3:R44,"11~20")+COUNTIFS(R3:R44,"11~21")+COUNTIFS(R3:R44,"11.3~20.3")+COUNTIFS(R3:R44,"11.3~21.3")+COUNTIFS(R3:R44,"11.3~22.3")+COUNTIFS(R3:R44,"12~20")+COUNTIFS(R3:R44,"12~21")+COUNTIFS(R3:R44,"12~22")+COUNTIFS(R3:R44,"12~22.3")+COUNTIFS(R3:R44,"12.3~20")+COUNTIFS(R3:R44,"12.3~21")+COUNTIFS(R3:R44,"12.3~22")+COUNTIFS(R3:R44,"12.3~22.3")+COUNTIFS(G7:G44,"13.3~20")+COUNTIFS(G7:G44,"13.3~21")+COUNTIFS(G7:G44,"13.3~21.3")+COUNTIFS(G7:G44,"13.3~22")+COUNTIFS(G7:G44,"13.3~22.3")+COUNTIFS(G7:G44,"14~20")+COUNTIFS(G7:G44,"14~21")+COUNTIFS(G7:G44,"14~22")+COUNTIFS(G7:G44,"14~22.3")+COUNTIFS(G7:G44,"14.3~20")+COUNTIFS(G7:G44,"14.3~20.3")+COUNTIFS(G7:G44,"14.3~21.3")+COUNTIFS(G7:G44,"14.3~22.3")+COUNTIFS(G7:G44,"15~20")+COUNTIFS(G7:G44,"15~21")+COUNTIFS(G7:G44,"15~22")+COUNTIFS(G7:G44,"15~21.3")+COUNTIFS(G7:G44,"15~22.3")+COUNTIFS(G7:G44,"15.3~20")+COUNTIFS(G7:G44,"15.3~21")+COUNTIFS(G7:G44,"15.3~22")+COUNTIFS(G7:G44,"15.3~21.3")+COUNTIFS(G7:G44,"15.3~22.3")+COUNTIFS(G7:G44,"16~20")+COUNTIFS(G7:G44,"16~21")+COUNTIFS(G7:G44,"16~21.3")+COUNTIFS(G7:G44,"16~22")+COUNTIFS(G7:G44,"16~22.3")+COUNTIFS(G7:G44,"16.3~20")+COUNTIFS(G7:G44,"16.3~21")+COUNTIFS(G7:G44,"16.3~21.3")+COUNTIFS(G7:G44,"16.3~22")+COUNTIFS(G7:G44,"16.3~22.3")+COUNTIFS(G7:G44,"17~20")+COUNTIFS(G7:G44,"17~21")+COUNTIFS(G7:G44,"17~21.3")+COUNTIFS(G7:G44,"17~22")+COUNTIFS(G7:G44,"17~22.3")+COUNTIFS(G7:G44,"18~20")+COUNTIFS(G7:G44,"18~21")+COUNTIFS(G7:G44,"18~21.3")+COUNTIFS(G7:G44,"18~22")+COUNTIFS(G7:G44,"18~22.3")+COUNTIFS(R3:R44,"13.3~20")+COUNTIFS(R3:R44,"13.3~21")+COUNTIFS(R3:R44,"13.3~21.3")+COUNTIFS(R3:R44,"13.3~22")+COUNTIFS(R3:R44,"13.3~22.3")+COUNTIFS(R3:R44,"14~20")+COUNTIFS(R3:R44,"14~21")+COUNTIFS(R3:R44,"14~22")+COUNTIFS(R3:R44,"14~22.3")+COUNTIFS(R3:R44,"14.3~20")+COUNTIFS(R3:R44,"14.3~20.3")+COUNTIFS(R3:R44,"14.3~21.3")+COUNTIFS(R3:R44,"14.3~22.3")+COUNTIFS(R3:R44,"15~20")+COUNTIFS(R3:R44,"15~21")+COUNTIFS(R3:R44,"15~21.3")+COUNTIFS(R3:R44,"15~22")+COUNTIFS(R3:R44,"15~22.3")+COUNTIFS(R3:R44,"15.3~20")+COUNTIFS(R3:R44,"15.3~21")+COUNTIFS(R3:R44,"15.3~21.3")+COUNTIFS(R3:R44,"15.3~22")+COUNTIFS(R3:R44,"15.3~22.3")+COUNTIFS(R3:R44,"16~20")+COUNTIFS(R3:R44,"16~21")+COUNTIFS(R3:R44,"16~21.3")+COUNTIFS(R3:R44,"16~22")+COUNTIFS(R3:R44,"16~22.3")+COUNTIFS(R3:R44,"16.3~20")+COUNTIFS(R3:R44,"16.3~21")+COUNTIFS(R3:R44,"16.3~21.3")+COUNTIFS(R3:R44,"16.3~22")+COUNTIFS(R3:R44,"16.3~22.3")+COUNTIFS(R3:R44,"17~20")+COUNTIFS(R3:R44,"17~21")+COUNTIFS(R3:R44,"17~21.3")+COUNTIFS(R3:R44,"17~22")+COUNTIFS(R3:R44,"17~22.3")+COUNTIFS(R3:R44,"18~20")+COUNTIFS(R3:R44,"18~21")+COUNTIFS(R3:R44,"18~21.3")+COUNTIFS(R3:R44,"18~22")+COUNTIFS(R3:R44,"18~22.3")</f>
        <v>6</v>
      </c>
      <c r="AD7" s="222">
        <f>COUNTIFS(H7:H44,"9~20")+COUNTIFS(H7:H44,"10~20")+COUNTIFS(H7:H44,"10.3~20")+COUNTIFS(H7:H44,"11~20")+COUNTIFS(H7:H44,"11~21")+COUNTIFS(H7:H44,"11.3~20.3")+COUNTIFS(H7:H44,"11.3~21.3")+COUNTIFS(H7:H44,"11.3~22.3")+COUNTIFS(H7:H44,"12~20")+COUNTIFS(H7:H44,"12~21")+COUNTIFS(H7:H44,"12~22")+COUNTIFS(H7:H44,"12~22.3")+COUNTIFS(H7:H44,"12.3~20")+COUNTIFS(H7:H44,"12.3~21")+COUNTIFS(H7:H44,"12.3~22")+COUNTIFS(H7:H44,"12.3~22.3")+COUNTIFS(S3:S44,"9~20")+COUNTIFS(S3:S44,"10~20")+COUNTIFS(S3:S44,"10.3~20")+COUNTIFS(S3:S44,"11~20")+COUNTIFS(S3:S44,"11~21")+COUNTIFS(S3:S44,"11.3~20.3")+COUNTIFS(S3:S44,"11.3~21.3")+COUNTIFS(S3:S44,"11.3~22.3")+COUNTIFS(S3:S44,"12~20")+COUNTIFS(S3:S44,"12~21")+COUNTIFS(S3:S44,"12~22")+COUNTIFS(S3:S44,"12~22.3")+COUNTIFS(S3:S44,"12.3~20")+COUNTIFS(S3:S44,"12.3~21")+COUNTIFS(S3:S44,"12.3~22")+COUNTIFS(S3:S44,"12.3~22.3")+COUNTIFS(H7:H44,"13.3~20")+COUNTIFS(H7:H44,"13.3~21")+COUNTIFS(H7:H44,"13.3~21.3")+COUNTIFS(H7:H44,"13.3~22")+COUNTIFS(H7:H44,"13.3~22.3")+COUNTIFS(H7:H44,"14~20")+COUNTIFS(H7:H44,"14~21")+COUNTIFS(H7:H44,"14~22")+COUNTIFS(H7:H44,"14~22.3")+COUNTIFS(H7:H44,"14.3~20")+COUNTIFS(H7:H44,"14.3~20.3")+COUNTIFS(H7:H44,"14.3~21.3")+COUNTIFS(H7:H44,"14.3~22.3")+COUNTIFS(H7:H44,"15~20")+COUNTIFS(H7:H44,"15~21")+COUNTIFS(H7:H44,"15~22")+COUNTIFS(H7:H44,"15~21.3")+COUNTIFS(H7:H44,"15~22.3")+COUNTIFS(H7:H44,"15.3~20")+COUNTIFS(H7:H44,"15.3~21")+COUNTIFS(H7:H44,"15.3~22")+COUNTIFS(H7:H44,"15.3~21.3")+COUNTIFS(H7:H44,"15.3~22.3")+COUNTIFS(H7:H44,"16~20")+COUNTIFS(H7:H44,"16~21")+COUNTIFS(H7:H44,"16~21.3")+COUNTIFS(H7:H44,"16~22")+COUNTIFS(H7:H44,"16~22.3")+COUNTIFS(H7:H44,"16.3~20")+COUNTIFS(H7:H44,"16.3~21")+COUNTIFS(H7:H44,"16.3~21.3")+COUNTIFS(H7:H44,"16.3~22")+COUNTIFS(H7:H44,"16.3~22.3")+COUNTIFS(H7:H44,"17~20")+COUNTIFS(H7:H44,"17~21")+COUNTIFS(H7:H44,"17~21.3")+COUNTIFS(H7:H44,"17~22")+COUNTIFS(H7:H44,"17~22.3")+COUNTIFS(H7:H44,"18~20")+COUNTIFS(H7:H44,"18~21")+COUNTIFS(H7:H44,"18~21.3")+COUNTIFS(H7:H44,"18~22")+COUNTIFS(H7:H44,"18~22.3")+COUNTIFS(S3:S44,"13.3~20")+COUNTIFS(S3:S44,"13.3~21")+COUNTIFS(S3:S44,"13.3~21.3")+COUNTIFS(S3:S44,"13.3~22")+COUNTIFS(S3:S44,"13.3~22.3")+COUNTIFS(S3:S44,"14~20")+COUNTIFS(S3:S44,"14~21")+COUNTIFS(S3:S44,"14~22")+COUNTIFS(S3:S44,"14~22.3")+COUNTIFS(S3:S44,"14.3~20")+COUNTIFS(S3:S44,"14.3~20.3")+COUNTIFS(S3:S44,"14.3~21.3")+COUNTIFS(S3:S44,"14.3~22.3")+COUNTIFS(S3:S44,"15~20")+COUNTIFS(S3:S44,"15~21")+COUNTIFS(S3:S44,"15~21.3")+COUNTIFS(S3:S44,"15~22")+COUNTIFS(S3:S44,"15~22.3")+COUNTIFS(S3:S44,"15.3~20")+COUNTIFS(S3:S44,"15.3~21")+COUNTIFS(S3:S44,"15.3~21.3")+COUNTIFS(S3:S44,"15.3~22")+COUNTIFS(S3:S44,"15.3~22.3")+COUNTIFS(S3:S44,"16~20")+COUNTIFS(S3:S44,"16~21")+COUNTIFS(S3:S44,"16~21.3")+COUNTIFS(S3:S44,"16~22")+COUNTIFS(S3:S44,"16~22.3")+COUNTIFS(S3:S44,"16.3~20")+COUNTIFS(S3:S44,"16.3~21")+COUNTIFS(S3:S44,"16.3~21.3")+COUNTIFS(S3:S44,"16.3~22")+COUNTIFS(S3:S44,"16.3~22.3")+COUNTIFS(S3:S44,"17~20")+COUNTIFS(S3:S44,"17~21")+COUNTIFS(S3:S44,"17~21.3")+COUNTIFS(S3:S44,"17~22")+COUNTIFS(S3:S44,"17~22.3")+COUNTIFS(S3:S44,"18~20")+COUNTIFS(S3:S44,"18~21")+COUNTIFS(S3:S44,"18~21.3")+COUNTIFS(S3:S44,"18~22")+COUNTIFS(S3:S44,"18~22.3")</f>
        <v>6</v>
      </c>
      <c r="AE7" s="222">
        <f>COUNTIFS(I7:I44,"9~20")+COUNTIFS(I7:I44,"10~20")+COUNTIFS(I7:I44,"10.3~20")+COUNTIFS(I7:I44,"11~20")+COUNTIFS(I7:I44,"11~21")+COUNTIFS(I7:I44,"11.3~20.3")+COUNTIFS(I7:I44,"11.3~21.3")+COUNTIFS(I7:I44,"11.3~22.3")+COUNTIFS(I7:I44,"12~20")+COUNTIFS(I7:I44,"12~21")+COUNTIFS(I7:I44,"12~22")+COUNTIFS(I7:I44,"12~22.3")+COUNTIFS(I7:I44,"12.3~20")+COUNTIFS(I7:I44,"12.3~21")+COUNTIFS(I7:I44,"12.3~22")+COUNTIFS(I7:I44,"12.3~22.3")+COUNTIFS(T3:T44,"9~20")+COUNTIFS(T3:T44,"10~20")+COUNTIFS(T3:T44,"10.3~20")+COUNTIFS(T3:T44,"11~20")+COUNTIFS(T3:T44,"11~21")+COUNTIFS(T3:T44,"11.3~20.3")+COUNTIFS(T3:T44,"11.3~21.3")+COUNTIFS(T3:T44,"11.3~22.3")+COUNTIFS(T3:T44,"12~20")+COUNTIFS(T3:T44,"12~21")+COUNTIFS(T3:T44,"12~22")+COUNTIFS(T3:T44,"12~22.3")+COUNTIFS(T3:T44,"12.3~20")+COUNTIFS(T3:T44,"12.3~21")+COUNTIFS(T3:T44,"12.3~22")+COUNTIFS(T3:T44,"12.3~22.3")+COUNTIFS(I7:I44,"13.3~20")+COUNTIFS(I7:I44,"13.3~21")+COUNTIFS(I7:I44,"13.3~21.3")+COUNTIFS(I7:I44,"13.3~22")+COUNTIFS(I7:I44,"13.3~22.3")+COUNTIFS(I7:I44,"14~20")+COUNTIFS(I7:I44,"14~21")+COUNTIFS(I7:I44,"14~22")+COUNTIFS(I7:I44,"14~22.3")+COUNTIFS(I7:I44,"14.3~20")+COUNTIFS(I7:I44,"14.3~20.3")+COUNTIFS(I7:I44,"14.3~21.3")+COUNTIFS(I7:I44,"14.3~22.3")+COUNTIFS(I7:I44,"15~20")+COUNTIFS(I7:I44,"15~21")+COUNTIFS(I7:I44,"15~22")+COUNTIFS(I7:I44,"15~21.3")+COUNTIFS(I7:I44,"15~22.3")+COUNTIFS(I7:I44,"15.3~20")+COUNTIFS(I7:I44,"15.3~21")+COUNTIFS(I7:I44,"15.3~22")+COUNTIFS(I7:I44,"15.3~21.3")+COUNTIFS(I7:I44,"15.3~22.3")+COUNTIFS(I7:I44,"16~20")+COUNTIFS(I7:I44,"16~21")+COUNTIFS(I7:I44,"16~21.3")+COUNTIFS(I7:I44,"16~22")+COUNTIFS(I7:I44,"16~22.3")+COUNTIFS(I7:I44,"16.3~20")+COUNTIFS(I7:I44,"16.3~21")+COUNTIFS(I7:I44,"16.3~21.3")+COUNTIFS(I7:I44,"16.3~22")+COUNTIFS(I7:I44,"16.3~22.3")+COUNTIFS(I7:I44,"17~20")+COUNTIFS(I7:I44,"17~21")+COUNTIFS(I7:I44,"17~21.3")+COUNTIFS(I7:I44,"17~22")+COUNTIFS(I7:I44,"17~22.3")+COUNTIFS(I7:I44,"18~20")+COUNTIFS(I7:I44,"18~21")+COUNTIFS(I7:I44,"18~21.3")+COUNTIFS(I7:I44,"18~22")+COUNTIFS(I7:I44,"18~22.3")+COUNTIFS(T3:T44,"13.3~20")+COUNTIFS(T3:T44,"13.3~21")+COUNTIFS(T3:T44,"13.3~21.3")+COUNTIFS(T3:T44,"13.3~22")+COUNTIFS(T3:T44,"13.3~22.3")+COUNTIFS(T3:T44,"14~20")+COUNTIFS(T3:T44,"14~21")+COUNTIFS(T3:T44,"14~22")+COUNTIFS(T3:T44,"14~22.3")+COUNTIFS(T3:T44,"14.3~20")+COUNTIFS(T3:T44,"14.3~20.3")+COUNTIFS(T3:T44,"14.3~21.3")+COUNTIFS(T3:T44,"14.3~22.3")+COUNTIFS(T3:T44,"15~20")+COUNTIFS(T3:T44,"15~21")+COUNTIFS(T3:T44,"15~21.3")+COUNTIFS(T3:T44,"15~22")+COUNTIFS(T3:T44,"15~22.3")+COUNTIFS(T3:T44,"15.3~20")+COUNTIFS(T3:T44,"15.3~21")+COUNTIFS(T3:T44,"15.3~21.3")+COUNTIFS(T3:T44,"15.3~22")+COUNTIFS(T3:T44,"15.3~22.3")+COUNTIFS(T3:T44,"16~20")+COUNTIFS(T3:T44,"16~21")+COUNTIFS(T3:T44,"16~21.3")+COUNTIFS(T3:T44,"16~22")+COUNTIFS(T3:T44,"16~22.3")+COUNTIFS(T3:T44,"16.3~20")+COUNTIFS(T3:T44,"16.3~21")+COUNTIFS(T3:T44,"16.3~21.3")+COUNTIFS(T3:T44,"16.3~22")+COUNTIFS(T3:T44,"16.3~22.3")+COUNTIFS(T3:T44,"17~20")+COUNTIFS(T3:T44,"17~21")+COUNTIFS(T3:T44,"17~21.3")+COUNTIFS(T3:T44,"17~22")+COUNTIFS(T3:T44,"17~22.3")+COUNTIFS(T3:T44,"18~20")+COUNTIFS(T3:T44,"18~21")+COUNTIFS(T3:T44,"18~21.3")+COUNTIFS(T3:T44,"18~22")+COUNTIFS(T3:T44,"18~22.3")</f>
        <v>7</v>
      </c>
    </row>
    <row r="8" spans="1:31" ht="14.100000" customHeight="1">
      <c r="A8" s="208"/>
      <c r="B8" s="209"/>
      <c r="C8" s="36"/>
      <c r="D8" s="40">
        <v>8</v>
      </c>
      <c r="E8" s="30">
        <v>8</v>
      </c>
      <c r="F8" s="30">
        <v>8</v>
      </c>
      <c r="G8" s="40">
        <v>8</v>
      </c>
      <c r="H8" s="40">
        <v>8</v>
      </c>
      <c r="I8" s="36"/>
      <c r="J8" s="16">
        <f>SUM(C8:I8)</f>
        <v>40</v>
      </c>
      <c r="K8" s="16" t="str">
        <f t="array" ref="K8">_xlfn.IFS(J8=40,"O",J8&lt;40,"LOW",J8&gt;40,"HIGH")</f>
        <v>O</v>
      </c>
      <c r="L8" s="193"/>
      <c r="M8" s="194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>
        <f t="array" ref="V8">_xlfn.IFS(U8&gt;15,"O",U8=15,"O",U8&lt;15,"X")</f>
        <v>O</v>
      </c>
      <c r="X8" s="228"/>
      <c r="Y8" s="223"/>
      <c r="Z8" s="223"/>
      <c r="AA8" s="223"/>
      <c r="AB8" s="223"/>
      <c r="AC8" s="223"/>
      <c r="AD8" s="223"/>
      <c r="AE8" s="223"/>
    </row>
    <row r="9" spans="1:31" ht="14.100000" customHeight="1">
      <c r="A9" s="286" t="s">
        <v>187</v>
      </c>
      <c r="B9" s="220"/>
      <c r="C9" s="39" t="s">
        <v>91</v>
      </c>
      <c r="D9" s="51" t="s">
        <v>166</v>
      </c>
      <c r="E9" s="39" t="s">
        <v>91</v>
      </c>
      <c r="F9" s="33" t="s">
        <v>92</v>
      </c>
      <c r="G9" s="31" t="s">
        <v>167</v>
      </c>
      <c r="H9" s="31" t="s">
        <v>168</v>
      </c>
      <c r="I9" s="39" t="s">
        <v>91</v>
      </c>
      <c r="J9" s="6"/>
      <c r="K9" s="6"/>
      <c r="L9" s="191" t="s">
        <v>25</v>
      </c>
      <c r="M9" s="192"/>
      <c r="N9" s="42"/>
      <c r="O9" s="42"/>
      <c r="P9" s="42"/>
      <c r="Q9" s="42"/>
      <c r="R9" s="42"/>
      <c r="S9" s="42"/>
      <c r="T9" s="42"/>
      <c r="U9" s="6"/>
      <c r="X9" s="32" t="s">
        <v>82</v>
      </c>
      <c r="Y9" s="224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6</v>
      </c>
      <c r="Z9" s="226">
        <f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5</v>
      </c>
      <c r="AA9" s="226">
        <f>COUNTIFS(E7:E44,"11.3~21.3")+COUNTIFS(E7:E44,"11.3~22.3")+COUNTIFS(E7:E44,"11.3~22")+COUNTIFS(E7:E44,"12~21.3")+COUNTIFS(E7:E44,"12~22")+COUNTIFS(E7:E44,"12.3~22.3")+COUNTIFS(P3:P44,"11.3~21.3")+COUNTIFS(P3:P44,"11.3~22.3")+COUNTIFS(P3:P44,"11.3~22")+COUNTIFS(P3:P44,"12~22")+COUNTIFS(P3:P44,"12.3~21.3")+COUNTIFS(P3:P44,"12.3~22.3")+COUNTIFS(E7:E44,"13.3~21.3")+COUNTIFS(E7:E44,"13.3~22")+COUNTIFS(E7:E44,"13.3~22.3")+COUNTIFS(E7:E44,"14~21.3")+COUNTIFS(E7:E44,"14~22")+COUNTIFS(E7:E44,"14~22.3")+COUNTIFS(E7:E44,"14.3~21.3")+COUNTIFS(E7:E44,"14.3~22.3")+COUNTIFS(E7:E44,"14.3~22")+COUNTIFS(E7:E44,"15~21.3")+COUNTIFS(E7:E44,"15~22")+COUNTIFS(E7:E44,"15~22.3")+COUNTIFS(E7:E44,"15.3~21.3")+COUNTIFS(E7:E44,"15.3~22")+COUNTIFS(E7:E44,"15.3~22.3")+COUNTIFS(E7:E44,"16~21.3")+COUNTIFS(E7:E44,"16~22")+COUNTIFS(E7:E44,"16~22.3")+COUNTIFS(E7:E44,"16.3~21.3")+COUNTIFS(E7:E44,"16.3~22")+COUNTIFS(E7:E44,"16.3~22.3")+COUNTIFS(E7:E44,"17~21.3")+COUNTIFS(E7:E44,"17~22")+COUNTIFS(E7:E44,"17~22.3")+COUNTIFS(E7:E44,"18~21.3")+COUNTIFS(E7:E44,"18~22")+COUNTIFS(E7:E44,"18~22.3")+COUNTIFS(P3:P44,"13.3~21.3")+COUNTIFS(P3:P44,"13.3~22")+COUNTIFS(P3:P44,"13.3~22.3")+COUNTIFS(P3:P44,"14~21.3")+COUNTIFS(P3:P44,"14~22")+COUNTIFS(P3:P44,"14~22.3")+COUNTIFS(P3:P44,"14.3~21.3")+COUNTIFS(P3:P44,"14.3~22")+COUNTIFS(P3:P44,"14.3~22.3")+COUNTIFS(P3:P44,"15~21.3")+COUNTIFS(P3:P44,"15~22")+COUNTIFS(P3:P44,"15~22.3")+COUNTIFS(P3:P44,"15.3~21.3")+COUNTIFS(P3:P44,"15.3~22")+COUNTIFS(P3:P44,"15.3~22.3")+COUNTIFS(P3:P44,"16~21.3")+COUNTIFS(P3:P44,"16~22")+COUNTIFS(P3:P44,"16~22.3")+COUNTIFS(P3:P44,"16.3~21.3")+COUNTIFS(P3:P44,"16.3~22")+COUNTIFS(P3:P44,"16.3~22.3")+COUNTIFS(P3:P44,"17~21.3")+COUNTIFS(P3:P44,"17~22")+COUNTIFS(P3:P44,"17~22.3")+COUNTIFS(P3:P44,"18~21.3")+COUNTIFS(P3:P44,"18~22")+COUNTIFS(P3:P44,"18~22.3")</f>
        <v>6</v>
      </c>
      <c r="AB9" s="226">
        <f>COUNTIFS(F7:F44,"11.3~21.3")+COUNTIFS(F7:F44,"11.3~22.3")+COUNTIFS(F7:F44,"11.3~22")+COUNTIFS(F7:F44,"12~21.3")+COUNTIFS(F7:F44,"12~22")+COUNTIFS(F7:F44,"12.3~22.3")+COUNTIFS(Q3:Q44,"11.3~21.3")+COUNTIFS(Q3:Q44,"11.3~22.3")+COUNTIFS(Q3:Q44,"11.3~22")+COUNTIFS(Q3:Q44,"12~22")+COUNTIFS(Q3:Q44,"12.3~21.3")+COUNTIFS(Q3:Q44,"12.3~22.3")+COUNTIFS(F7:F44,"13.3~21.3")+COUNTIFS(F7:F44,"13.3~22")+COUNTIFS(F7:F44,"13.3~22.3")+COUNTIFS(F7:F44,"14~21.3")+COUNTIFS(F7:F44,"14~22")+COUNTIFS(F7:F44,"14~22.3")+COUNTIFS(F7:F44,"14.3~21.3")+COUNTIFS(F7:F44,"14.3~22.3")+COUNTIFS(F7:F44,"14.3~22")+COUNTIFS(F7:F44,"15~21.3")+COUNTIFS(F7:F44,"15~22")+COUNTIFS(F7:F44,"15~22.3")+COUNTIFS(F7:F44,"15.3~21.3")+COUNTIFS(F7:F44,"15.3~22")+COUNTIFS(F7:F44,"15.3~22.3")+COUNTIFS(F7:F44,"16~21.3")+COUNTIFS(F7:F44,"16~22")+COUNTIFS(F7:F44,"16~22.3")+COUNTIFS(F7:F44,"16.3~21.3")+COUNTIFS(F7:F44,"16.3~22")+COUNTIFS(F7:F44,"16.3~22.3")+COUNTIFS(F7:F44,"17~21.3")+COUNTIFS(F7:F44,"17~22")+COUNTIFS(F7:F44,"17~22.3")+COUNTIFS(F7:F44,"18~21.3")+COUNTIFS(F7:F44,"18~22")+COUNTIFS(F7:F44,"18~22.3")+COUNTIFS(Q3:Q44,"13.3~21.3")+COUNTIFS(Q3:Q44,"13.3~22")+COUNTIFS(Q3:Q44,"13.3~22.3")+COUNTIFS(Q3:Q44,"14~21.3")+COUNTIFS(Q3:Q44,"14~22")+COUNTIFS(Q3:Q44,"14~22.3")+COUNTIFS(Q3:Q44,"14.3~21.3")+COUNTIFS(Q3:Q44,"14.3~22")+COUNTIFS(Q3:Q44,"14.3~22.3")+COUNTIFS(Q3:Q44,"15~21.3")+COUNTIFS(Q3:Q44,"15~22")+COUNTIFS(Q3:Q44,"15~22.3")+COUNTIFS(Q3:Q44,"15.3~21.3")+COUNTIFS(Q3:Q44,"15.3~22")+COUNTIFS(Q3:Q44,"15.3~22.3")+COUNTIFS(Q3:Q44,"16~21.3")+COUNTIFS(Q3:Q44,"16~22")+COUNTIFS(Q3:Q44,"16~22.3")+COUNTIFS(Q3:Q44,"16.3~21.3")+COUNTIFS(Q3:Q44,"16.3~22")+COUNTIFS(Q3:Q44,"16.3~22.3")+COUNTIFS(Q3:Q44,"17~21.3")+COUNTIFS(Q3:Q44,"17~22")+COUNTIFS(Q3:Q44,"17~22.3")+COUNTIFS(Q3:Q44,"18~21.3")+COUNTIFS(Q3:Q44,"18~22")+COUNTIFS(Q3:Q44,"18~22.3")</f>
        <v>5</v>
      </c>
      <c r="AC9" s="226">
        <f>COUNTIFS(G7:G44,"11.3~21.3")+COUNTIFS(G7:G44,"11.3~22.3")+COUNTIFS(G7:G44,"11.3~22")+COUNTIFS(G7:G44,"12~21.3")+COUNTIFS(G7:G44,"12~22")+COUNTIFS(G7:G44,"12.3~22.3")+COUNTIFS(R3:R44,"11.3~21.3")+COUNTIFS(R3:R44,"11.3~22.3")+COUNTIFS(R3:R44,"11.3~22")+COUNTIFS(R3:R44,"12~22")+COUNTIFS(R3:R44,"12.3~21.3")+COUNTIFS(R3:R44,"12.3~22.3")+COUNTIFS(G7:G44,"13.3~21.3")+COUNTIFS(G7:G44,"13.3~22")+COUNTIFS(G7:G44,"13.3~22.3")+COUNTIFS(G7:G44,"14~21.3")+COUNTIFS(G7:G44,"14~22")+COUNTIFS(G7:G44,"14~22.3")+COUNTIFS(G7:G44,"14.3~21.3")+COUNTIFS(G7:G44,"14.3~22.3")+COUNTIFS(G7:G44,"14.3~22")+COUNTIFS(G7:G44,"15~21.3")+COUNTIFS(G7:G44,"15~22")+COUNTIFS(G7:G44,"15~22.3")+COUNTIFS(G7:G44,"15.3~21.3")+COUNTIFS(G7:G44,"15.3~22")+COUNTIFS(G7:G44,"15.3~22.3")+COUNTIFS(G7:G44,"16~21.3")+COUNTIFS(G7:G44,"16~22")+COUNTIFS(G7:G44,"16~22.3")+COUNTIFS(G7:G44,"16.3~21.3")+COUNTIFS(G7:G44,"16.3~22")+COUNTIFS(G7:G44,"16.3~22.3")+COUNTIFS(G7:G44,"17~21.3")+COUNTIFS(G7:G44,"17~22")+COUNTIFS(G7:G44,"17~22.3")+COUNTIFS(G7:G44,"18~21.3")+COUNTIFS(G7:G44,"18~22")+COUNTIFS(G7:G44,"18~22.3")+COUNTIFS(R3:R44,"13.3~21.3")+COUNTIFS(R3:R44,"13.3~22")+COUNTIFS(R3:R44,"13.3~22.3")+COUNTIFS(R3:R44,"14~21.3")+COUNTIFS(R3:R44,"14~22")+COUNTIFS(R3:R44,"14~22.3")+COUNTIFS(R3:R44,"14.3~21.3")+COUNTIFS(R3:R44,"14.3~22")+COUNTIFS(R3:R44,"14.3~22.3")+COUNTIFS(R3:R44,"15~21.3")+COUNTIFS(R3:R44,"15~22")+COUNTIFS(R3:R44,"15~22.3")+COUNTIFS(R3:R44,"15.3~21.3")+COUNTIFS(R3:R44,"15.3~22")+COUNTIFS(R3:R44,"15.3~22.3")+COUNTIFS(R3:R44,"16~21.3")+COUNTIFS(R3:R44,"16~22")+COUNTIFS(R3:R44,"16~22.3")+COUNTIFS(R3:R44,"16.3~21.3")+COUNTIFS(R3:R44,"16.3~22")+COUNTIFS(R3:R44,"16.3~22.3")+COUNTIFS(R3:R44,"17~21.3")+COUNTIFS(R3:R44,"17~22")+COUNTIFS(R3:R44,"17~22.3")+COUNTIFS(R3:R44,"18~21.3")+COUNTIFS(R3:R44,"18~22")+COUNTIFS(R3:R44,"18~22.3")</f>
        <v>6</v>
      </c>
      <c r="AD9" s="226">
        <f>COUNTIFS(H7:H44,"11.3~21.3")+COUNTIFS(H7:H44,"11.3~22.3")+COUNTIFS(H7:H44,"11.3~22")+COUNTIFS(H7:H44,"12~21.3")+COUNTIFS(H7:H44,"12~22")+COUNTIFS(H7:H44,"12.3~22.3")+COUNTIFS(S3:S44,"11.3~21.3")+COUNTIFS(S3:S44,"11.3~22.3")+COUNTIFS(S3:S44,"11.3~22")+COUNTIFS(S3:S44,"12~22")+COUNTIFS(S3:S44,"12.3~21.3")+COUNTIFS(S3:S44,"12.3~22.3")+COUNTIFS(H7:H44,"13.3~21.3")+COUNTIFS(H7:H44,"13.3~22")+COUNTIFS(H7:H44,"13.3~22.3")+COUNTIFS(H7:H44,"14~21.3")+COUNTIFS(H7:H44,"14~22")+COUNTIFS(H7:H44,"14~22.3")+COUNTIFS(H7:H44,"14.3~21.3")+COUNTIFS(H7:H44,"14.3~22.3")+COUNTIFS(H7:H44,"14.3~22")+COUNTIFS(H7:H44,"15~21.3")+COUNTIFS(H7:H44,"15~22")+COUNTIFS(H7:H44,"15~22.3")+COUNTIFS(H7:H44,"15.3~21.3")+COUNTIFS(H7:H44,"15.3~22")+COUNTIFS(H7:H44,"15.3~22.3")+COUNTIFS(H7:H44,"16~21.3")+COUNTIFS(H7:H44,"16~22")+COUNTIFS(H7:H44,"16~22.3")+COUNTIFS(H7:H44,"16.3~21.3")+COUNTIFS(H7:H44,"16.3~22")+COUNTIFS(H7:H44,"16.3~22.3")+COUNTIFS(H7:H44,"17~21.3")+COUNTIFS(H7:H44,"17~22")+COUNTIFS(H7:H44,"17~22.3")+COUNTIFS(H7:H44,"18~21.3")+COUNTIFS(H7:H44,"18~22")+COUNTIFS(H7:H44,"18~22.3")+COUNTIFS(S3:S44,"13.3~21.3")+COUNTIFS(S3:S44,"13.3~22")+COUNTIFS(S3:S44,"13.3~22.3")+COUNTIFS(S3:S44,"14~21.3")+COUNTIFS(S3:S44,"14~22")+COUNTIFS(S3:S44,"14~22.3")+COUNTIFS(S3:S44,"14.3~21.3")+COUNTIFS(S3:S44,"14.3~22")+COUNTIFS(S3:S44,"14.3~22.3")+COUNTIFS(S3:S44,"15~21.3")+COUNTIFS(S3:S44,"15~22")+COUNTIFS(S3:S44,"15~22.3")+COUNTIFS(S3:S44,"15.3~21.3")+COUNTIFS(S3:S44,"15.3~22")+COUNTIFS(S3:S44,"15.3~22.3")+COUNTIFS(S3:S44,"16~21.3")+COUNTIFS(S3:S44,"16~22")+COUNTIFS(S3:S44,"16~22.3")+COUNTIFS(S3:S44,"16.3~21.3")+COUNTIFS(S3:S44,"16.3~22")+COUNTIFS(S3:S44,"16.3~22.3")+COUNTIFS(S3:S44,"17~21.3")+COUNTIFS(S3:S44,"17~22")+COUNTIFS(S3:S44,"17~22.3")+COUNTIFS(S3:S44,"18~21.3")+COUNTIFS(S3:S44,"18~22")+COUNTIFS(S3:S44,"18~22.3")</f>
        <v>6</v>
      </c>
      <c r="AE9" s="226">
        <f>COUNTIFS(I7:I44,"11.3~21.3")+COUNTIFS(I7:I44,"11.3~22.3")+COUNTIFS(I7:I44,"11.3~22")+COUNTIFS(I7:I44,"12~21.3")+COUNTIFS(I7:I44,"12~22")+COUNTIFS(I7:I44,"12.3~22.3")+COUNTIFS(T3:T44,"11.3~21.3")+COUNTIFS(T3:T44,"11.3~22.3")+COUNTIFS(T3:T44,"11.3~22")+COUNTIFS(T3:T44,"12~22")+COUNTIFS(T3:T44,"12.3~21.3")+COUNTIFS(T3:T44,"12.3~22.3")+COUNTIFS(I7:I44,"13.3~21.3")+COUNTIFS(I7:I44,"13.3~22")+COUNTIFS(I7:I44,"13.3~22.3")+COUNTIFS(I7:I44,"14~21.3")+COUNTIFS(I7:I44,"14~22")+COUNTIFS(I7:I44,"14~22.3")+COUNTIFS(I7:I44,"14.3~21.3")+COUNTIFS(I7:I44,"14.3~22.3")+COUNTIFS(I7:I44,"14.3~22")+COUNTIFS(I7:I44,"15~21.3")+COUNTIFS(I7:I44,"15~22")+COUNTIFS(I7:I44,"15~22.3")+COUNTIFS(I7:I44,"15.3~21.3")+COUNTIFS(I7:I44,"15.3~22")+COUNTIFS(I7:I44,"15.3~22.3")+COUNTIFS(I7:I44,"16~21.3")+COUNTIFS(I7:I44,"16~22")+COUNTIFS(I7:I44,"16~22.3")+COUNTIFS(I7:I44,"16.3~21.3")+COUNTIFS(I7:I44,"16.3~22")+COUNTIFS(I7:I44,"16.3~22.3")+COUNTIFS(I7:I44,"17~21.3")+COUNTIFS(I7:I44,"17~22")+COUNTIFS(I7:I44,"17~22.3")+COUNTIFS(I7:I44,"18~21.3")+COUNTIFS(I7:I44,"18~22")+COUNTIFS(I7:I44,"18~22.3")+COUNTIFS(T3:T44,"13.3~21.3")+COUNTIFS(T3:T44,"13.3~22")+COUNTIFS(T3:T44,"13.3~22.3")+COUNTIFS(T3:T44,"14~21.3")+COUNTIFS(T3:T44,"14~22")+COUNTIFS(T3:T44,"14~22.3")+COUNTIFS(T3:T44,"14.3~21.3")+COUNTIFS(T3:T44,"14.3~22")+COUNTIFS(T3:T44,"14.3~22.3")+COUNTIFS(T3:T44,"15~21.3")+COUNTIFS(T3:T44,"15~22")+COUNTIFS(T3:T44,"15~22.3")+COUNTIFS(T3:T44,"15.3~21.3")+COUNTIFS(T3:T44,"15.3~22")+COUNTIFS(T3:T44,"15.3~22.3")+COUNTIFS(T3:T44,"16~21.3")+COUNTIFS(T3:T44,"16~22")+COUNTIFS(T3:T44,"16~22.3")+COUNTIFS(T3:T44,"16.3~21.3")+COUNTIFS(T3:T44,"16.3~22")+COUNTIFS(T3:T44,"16.3~22.3")+COUNTIFS(T3:T44,"17~21.3")+COUNTIFS(T3:T44,"17~22")+COUNTIFS(T3:T44,"17~22.3")+COUNTIFS(T3:T44,"18~21.3")+COUNTIFS(T3:T44,"18~22")+COUNTIFS(T3:T44,"18~22.3")</f>
        <v>5</v>
      </c>
    </row>
    <row r="10" spans="1:31" ht="14.100000" customHeight="1">
      <c r="A10" s="220"/>
      <c r="B10" s="220"/>
      <c r="C10" s="40">
        <v>9</v>
      </c>
      <c r="D10" s="36"/>
      <c r="E10" s="40">
        <v>9</v>
      </c>
      <c r="F10" s="44">
        <v>10</v>
      </c>
      <c r="G10" s="36"/>
      <c r="H10" s="36"/>
      <c r="I10" s="40">
        <v>9</v>
      </c>
      <c r="J10" s="16">
        <f>SUM(C10:I10)</f>
        <v>37</v>
      </c>
      <c r="K10" s="16" t="str">
        <f t="array" ref="K10">_xlfn.IFS(J10=46,"O",J10&lt;46,"LOW",J10&gt;46,"HIGH")</f>
        <v>LOW</v>
      </c>
      <c r="L10" s="193"/>
      <c r="M10" s="194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>
        <f t="array" ref="V10">_xlfn.IFS(U10&gt;15,"O",U10=15,"O",U10&lt;15,"X")</f>
        <v>X</v>
      </c>
      <c r="X10" s="41"/>
      <c r="Y10" s="225"/>
      <c r="Z10" s="225"/>
      <c r="AA10" s="225"/>
      <c r="AB10" s="225"/>
      <c r="AC10" s="225"/>
      <c r="AD10" s="225"/>
      <c r="AE10" s="225"/>
    </row>
    <row r="11" spans="1:31" ht="14.100000" customHeight="1">
      <c r="A11" s="220" t="s">
        <v>172</v>
      </c>
      <c r="B11" s="220"/>
      <c r="C11" s="31" t="s">
        <v>167</v>
      </c>
      <c r="D11" s="35" t="s">
        <v>169</v>
      </c>
      <c r="E11" s="31" t="s">
        <v>166</v>
      </c>
      <c r="F11" s="32" t="s">
        <v>89</v>
      </c>
      <c r="G11" s="32" t="s">
        <v>89</v>
      </c>
      <c r="H11" s="31" t="s">
        <v>168</v>
      </c>
      <c r="I11" s="33" t="s">
        <v>92</v>
      </c>
      <c r="J11" s="6"/>
      <c r="K11" s="6"/>
      <c r="L11" s="190" t="s">
        <v>180</v>
      </c>
      <c r="M11" s="190"/>
      <c r="N11" s="31"/>
      <c r="O11" s="31"/>
      <c r="P11" s="32" t="s">
        <v>48</v>
      </c>
      <c r="Q11" s="31" t="s">
        <v>164</v>
      </c>
      <c r="R11" s="32" t="s">
        <v>48</v>
      </c>
      <c r="S11" s="31"/>
      <c r="T11" s="32" t="s">
        <v>48</v>
      </c>
      <c r="U11" s="6"/>
      <c r="X11" s="221" t="s">
        <v>84</v>
      </c>
      <c r="Y11" s="205">
        <v>11</v>
      </c>
      <c r="Z11" s="205">
        <v>9</v>
      </c>
      <c r="AA11" s="205">
        <v>9</v>
      </c>
      <c r="AB11" s="205">
        <v>9</v>
      </c>
      <c r="AC11" s="205">
        <v>10</v>
      </c>
      <c r="AD11" s="205">
        <v>12</v>
      </c>
      <c r="AE11" s="205">
        <v>11</v>
      </c>
    </row>
    <row r="12" spans="1:31" ht="14.100000" customHeight="1">
      <c r="A12" s="220"/>
      <c r="B12" s="220"/>
      <c r="C12" s="36"/>
      <c r="D12" s="46">
        <v>9</v>
      </c>
      <c r="E12" s="36"/>
      <c r="F12" s="41">
        <v>9</v>
      </c>
      <c r="G12" s="41">
        <v>9</v>
      </c>
      <c r="H12" s="36"/>
      <c r="I12" s="44">
        <v>10</v>
      </c>
      <c r="J12" s="16">
        <f>SUM(C12:I12)</f>
        <v>37</v>
      </c>
      <c r="K12" s="16" t="str">
        <f t="array" ref="K12">_xlfn.IFS(J12=46,"O",J12&lt;46,"LOW",J12&gt;46,"HIGH")</f>
        <v>LOW</v>
      </c>
      <c r="L12" s="190"/>
      <c r="M12" s="190"/>
      <c r="N12" s="36"/>
      <c r="O12" s="36"/>
      <c r="P12" s="41">
        <v>5</v>
      </c>
      <c r="Q12" s="36"/>
      <c r="R12" s="41">
        <v>5</v>
      </c>
      <c r="S12" s="36"/>
      <c r="T12" s="41">
        <v>5</v>
      </c>
      <c r="U12" s="16">
        <f>SUM(N12:T12)</f>
        <v>15</v>
      </c>
      <c r="V12" s="16" t="str">
        <f t="array" ref="V12">_xlfn.IFS(U12&gt;15,"O",U12=15,"O",U12&lt;15,"X")</f>
        <v>O</v>
      </c>
      <c r="X12" s="221"/>
      <c r="Y12" s="205"/>
      <c r="Z12" s="205"/>
      <c r="AA12" s="205"/>
      <c r="AB12" s="205"/>
      <c r="AC12" s="205"/>
      <c r="AD12" s="205"/>
      <c r="AE12" s="205"/>
    </row>
    <row r="13" spans="1:31" ht="14.100000" customHeight="1">
      <c r="A13" s="206" t="s">
        <v>171</v>
      </c>
      <c r="B13" s="207"/>
      <c r="C13" s="31" t="s">
        <v>167</v>
      </c>
      <c r="D13" s="34" t="s">
        <v>88</v>
      </c>
      <c r="E13" s="31" t="s">
        <v>166</v>
      </c>
      <c r="F13" s="32" t="s">
        <v>89</v>
      </c>
      <c r="G13" s="31" t="s">
        <v>166</v>
      </c>
      <c r="H13" s="31" t="s">
        <v>168</v>
      </c>
      <c r="I13" s="32" t="s">
        <v>89</v>
      </c>
      <c r="J13" s="6"/>
      <c r="K13" s="6"/>
      <c r="L13" s="191" t="s">
        <v>27</v>
      </c>
      <c r="M13" s="192"/>
      <c r="N13" s="32" t="s">
        <v>48</v>
      </c>
      <c r="O13" s="32" t="s">
        <v>48</v>
      </c>
      <c r="P13" s="32" t="s">
        <v>48</v>
      </c>
      <c r="Q13" s="31"/>
      <c r="R13" s="32" t="s">
        <v>48</v>
      </c>
      <c r="S13" s="32" t="s">
        <v>48</v>
      </c>
      <c r="T13" s="31" t="s">
        <v>40</v>
      </c>
      <c r="U13" s="6"/>
    </row>
    <row r="14" spans="1:31" ht="14.100000" customHeight="1">
      <c r="A14" s="208"/>
      <c r="B14" s="209"/>
      <c r="C14" s="36"/>
      <c r="D14" s="45">
        <v>10</v>
      </c>
      <c r="E14" s="36"/>
      <c r="F14" s="41">
        <v>9</v>
      </c>
      <c r="G14" s="36"/>
      <c r="H14" s="36"/>
      <c r="I14" s="41">
        <v>9</v>
      </c>
      <c r="J14" s="16">
        <f>SUM(C14:I14)</f>
        <v>28</v>
      </c>
      <c r="K14" s="16" t="str">
        <f t="array" ref="K14">_xlfn.IFS(J14=46,"O",J14&lt;46,"LOW",J14&gt;46,"HIGH")</f>
        <v>LOW</v>
      </c>
      <c r="L14" s="193"/>
      <c r="M14" s="194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>
        <f t="array" ref="V14">_xlfn.IFS(U14&gt;15,"O",U14=15,"O",U14&lt;15,"X")</f>
        <v>O</v>
      </c>
      <c r="X14" s="210" t="s">
        <v>101</v>
      </c>
      <c r="Y14" s="205">
        <f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05">
        <f>COUNTIFS(D7:D44,"11.3~22.3")+COUNTIFS(D7:D44,"12~22.3")+COUNTIFS(D7:D44,"12.3~22.3")+COUNTIFS(D7:D44,"13~22.3")+COUNTIFS(D7:D44,"13.3~22.3")+COUNTIFS(D7:D44,"14~22.3")+COUNTIFS(D7:D44,"14.3~22.3")+COUNTIFS(D7:D44,"15~22.3")+COUNTIFS(D7:D44,"15.3~22.3")+COUNTIFS(D7:D44,"16~22.3")+COUNTIFS(D7:D44,"16.3~22.3")+COUNTIFS(D7:D44,"17~22.3")+COUNTIFS(D7:D44,"17.3~22.3")+COUNTIFS(D7:D44,"18~22.3")+COUNTIFS(D7:D44,"18.3~22.3")+COUNTIFS(O3:O44,"11.3~22.3")+COUNTIFS(O3:O44,"12~22.3")+COUNTIFS(O3:O44,"12.3~22.3")+COUNTIFS(O3:O44,"13~22.3")+COUNTIFS(O3:O44,"13.3~22.3")+COUNTIFS(O3:O44,"14~22.3")+COUNTIFS(O3:O44,"14.3~22.3")+COUNTIFS(O3:O44,"15~22.3")+COUNTIFS(O3:O44,"15.3~22.3")+COUNTIFS(O3:O44,"16~22.3")+COUNTIFS(O3:O44,"16.3~22.3")+COUNTIFS(O3:O44,"17~22.3")+COUNTIFS(O3:O44,"17.3~22.3")+COUNTIFS(O3:O44,"18~22.3")+COUNTIFS(O3:O44,"18.3~22.3")</f>
        <v>5</v>
      </c>
      <c r="AA14" s="205">
        <f>COUNTIFS(E7:E44,"11.3~22.3")+COUNTIFS(E7:E44,"12~22.3")+COUNTIFS(E7:E44,"12.3~22.3")+COUNTIFS(E7:E44,"13~22.3")+COUNTIFS(E7:E44,"13.3~22.3")+COUNTIFS(E7:E44,"14~22.3")+COUNTIFS(E7:E44,"14.3~22.3")+COUNTIFS(E7:E44,"15~22.3")+COUNTIFS(E7:E44,"15.3~22.3")+COUNTIFS(E7:E44,"16~22.3")+COUNTIFS(E7:E44,"16.3~22.3")+COUNTIFS(E7:E44,"17~22.3")+COUNTIFS(E7:E44,"17.3~22.3")+COUNTIFS(E7:E44,"18~22.3")+COUNTIFS(E7:E44,"18.3~22.3")+COUNTIFS(P3:P44,"11.3~22.3")+COUNTIFS(P3:P44,"12~22.3")+COUNTIFS(P3:P44,"12.3~22.3")+COUNTIFS(P3:P44,"13~22.3")+COUNTIFS(P3:P44,"13.3~22.3")+COUNTIFS(P3:P44,"14~22.3")+COUNTIFS(P3:P44,"14.3~22.3")+COUNTIFS(P3:P44,"15~22.3")+COUNTIFS(P3:P44,"15.3~22.3")+COUNTIFS(P3:P44,"16~22.3")+COUNTIFS(P3:P44,"16.3~22.3")+COUNTIFS(P3:P44,"17~22.3")+COUNTIFS(P3:P44,"17.3~22.3")+COUNTIFS(P3:P44,"18~22.3")+COUNTIFS(P3:P44,"18.3~22.3")</f>
        <v>5</v>
      </c>
      <c r="AB14" s="205">
        <f>COUNTIFS(F7:F44,"11.3~22.3")+COUNTIFS(F7:F44,"12~22.3")+COUNTIFS(F7:F44,"12.3~22.3")+COUNTIFS(F7:F44,"13~22.3")+COUNTIFS(F7:F44,"13.3~22.3")+COUNTIFS(F7:F44,"14~22.3")+COUNTIFS(F7:F44,"14.3~22.3")+COUNTIFS(F7:F44,"15~22.3")+COUNTIFS(F7:F44,"15.3~22.3")+COUNTIFS(F7:F44,"16~22.3")+COUNTIFS(F7:F44,"16.3~22.3")+COUNTIFS(F7:F44,"17~22.3")+COUNTIFS(F7:F44,"17.3~22.3")+COUNTIFS(F7:F44,"18~22.3")+COUNTIFS(F7:F44,"18.3~22.3")+COUNTIFS(Q3:Q44,"11.3~22.3")+COUNTIFS(Q3:Q44,"12~22.3")+COUNTIFS(Q3:Q44,"12.3~22.3")+COUNTIFS(Q3:Q44,"13~22.3")+COUNTIFS(Q3:Q44,"13.3~22.3")+COUNTIFS(Q3:Q44,"14~22.3")+COUNTIFS(Q3:Q44,"14.3~22.3")+COUNTIFS(Q3:Q44,"15~22.3")+COUNTIFS(Q3:Q44,"15.3~22.3")+COUNTIFS(Q3:Q44,"16~22.3")+COUNTIFS(Q3:Q44,"16.3~22.3")+COUNTIFS(Q3:Q44,"17~22.3")+COUNTIFS(Q3:Q44,"17.3~22.3")+COUNTIFS(Q3:Q44,"18~22.3")+COUNTIFS(Q3:Q44,"18.3~22.3")</f>
        <v>5</v>
      </c>
      <c r="AC14" s="205">
        <f>COUNTIFS(G7:G44,"11.3~22.3")+COUNTIFS(G7:G44,"12~22.3")+COUNTIFS(G7:G44,"12.3~22.3")+COUNTIFS(G7:G44,"13~22.3")+COUNTIFS(G7:G44,"13.3~22.3")+COUNTIFS(G7:G44,"14~22.3")+COUNTIFS(G7:G44,"14.3~22.3")+COUNTIFS(G7:G44,"15~22.3")+COUNTIFS(G7:G44,"15.3~22.3")+COUNTIFS(G7:G44,"16~22.3")+COUNTIFS(G7:G44,"16.3~22.3")+COUNTIFS(G7:G44,"17~22.3")+COUNTIFS(G7:G44,"17.3~22.3")+COUNTIFS(G7:G44,"18~22.3")+COUNTIFS(G7:G44,"18.3~22.3")+COUNTIFS(R3:R44,"11.3~22.3")+COUNTIFS(R3:R44,"12~22.3")+COUNTIFS(R3:R44,"12.3~22.3")+COUNTIFS(R3:R44,"13~22.3")+COUNTIFS(R3:R44,"13.3~22.3")+COUNTIFS(R3:R44,"14~22.3")+COUNTIFS(R3:R44,"14.3~22.3")+COUNTIFS(R3:R44,"15~22.3")+COUNTIFS(R3:R44,"15.3~22.3")+COUNTIFS(R3:R44,"16~22.3")+COUNTIFS(R3:R44,"16.3~22.3")+COUNTIFS(R3:R44,"17~22.3")+COUNTIFS(R3:R44,"17.3~22.3")+COUNTIFS(R3:R44,"18~22.3")+COUNTIFS(R3:R44,"18.3~22.3")</f>
        <v>6</v>
      </c>
      <c r="AD14" s="205">
        <f>COUNTIFS(H7:H44,"11.3~22.3")+COUNTIFS(H7:H44,"12~22.3")+COUNTIFS(H7:H44,"12.3~22.3")+COUNTIFS(H7:H44,"13~22.3")+COUNTIFS(H7:H44,"13.3~22.3")+COUNTIFS(H7:H44,"14~22.3")+COUNTIFS(H7:H44,"14.3~22.3")+COUNTIFS(H7:H44,"15~22.3")+COUNTIFS(H7:H44,"15.3~22.3")+COUNTIFS(H7:H44,"16~22.3")+COUNTIFS(H7:H44,"16.3~22.3")+COUNTIFS(H7:H44,"17~22.3")+COUNTIFS(H7:H44,"17.3~22.3")+COUNTIFS(H7:H44,"18~22.3")+COUNTIFS(H7:H44,"18.3~22.3")+COUNTIFS(S3:S44,"11.3~22.3")+COUNTIFS(S3:S44,"12~22.3")+COUNTIFS(S3:S44,"12.3~22.3")+COUNTIFS(S3:S44,"13~22.3")+COUNTIFS(S3:S44,"13.3~22.3")+COUNTIFS(S3:S44,"14~22.3")+COUNTIFS(S3:S44,"14.3~22.3")+COUNTIFS(S3:S44,"15~22.3")+COUNTIFS(S3:S44,"15.3~22.3")+COUNTIFS(S3:S44,"16~22.3")+COUNTIFS(S3:S44,"16.3~22.3")+COUNTIFS(S3:S44,"17~22.3")+COUNTIFS(S3:S44,"17.3~22.3")+COUNTIFS(S3:S44,"18~22.3")+COUNTIFS(S3:S44,"18.3~22.3")</f>
        <v>6</v>
      </c>
      <c r="AE14" s="205">
        <f>COUNTIFS(I7:I44,"11.3~22.3")+COUNTIFS(I7:I44,"12~22.3")+COUNTIFS(I7:I44,"12.3~22.3")+COUNTIFS(I7:I44,"13~22.3")+COUNTIFS(I7:I44,"13.3~22.3")+COUNTIFS(I7:I44,"14~22.3")+COUNTIFS(I7:I44,"14.3~22.3")+COUNTIFS(I7:I44,"15~22.3")+COUNTIFS(I7:I44,"15.3~22.3")+COUNTIFS(I7:I44,"16~22.3")+COUNTIFS(I7:I44,"16.3~22.3")+COUNTIFS(I7:I44,"17~22.3")+COUNTIFS(I7:I44,"17.3~22.3")+COUNTIFS(I7:I44,"18~22.3")+COUNTIFS(I7:I44,"18.3~22.3")+COUNTIFS(T3:T44,"11.3~22.3")+COUNTIFS(T3:T44,"12~22.3")+COUNTIFS(T3:T44,"12.3~22.3")+COUNTIFS(T3:T44,"13~22.3")+COUNTIFS(T3:T44,"13.3~22.3")+COUNTIFS(T3:T44,"14~22.3")+COUNTIFS(T3:T44,"14.3~22.3")+COUNTIFS(T3:T44,"15~22.3")+COUNTIFS(T3:T44,"15.3~22.3")+COUNTIFS(T3:T44,"16~22.3")+COUNTIFS(T3:T44,"16.3~22.3")+COUNTIFS(T3:T44,"17~22.3")+COUNTIFS(T3:T44,"17.3~22.3")+COUNTIFS(T3:T44,"18~22.3")+COUNTIFS(T3:T44,"18.3~22.3")</f>
        <v>5</v>
      </c>
    </row>
    <row r="15" spans="1:31" ht="14.100000" customHeight="1">
      <c r="A15" s="206" t="s">
        <v>14</v>
      </c>
      <c r="B15" s="207"/>
      <c r="C15" s="34" t="s">
        <v>88</v>
      </c>
      <c r="D15" s="31" t="s">
        <v>167</v>
      </c>
      <c r="E15" s="32" t="s">
        <v>89</v>
      </c>
      <c r="F15" s="32" t="s">
        <v>89</v>
      </c>
      <c r="G15" s="31" t="s">
        <v>166</v>
      </c>
      <c r="H15" s="32" t="s">
        <v>89</v>
      </c>
      <c r="I15" s="31" t="s">
        <v>168</v>
      </c>
      <c r="J15" s="6"/>
      <c r="K15" s="6"/>
      <c r="L15" s="191" t="s">
        <v>28</v>
      </c>
      <c r="M15" s="192"/>
      <c r="N15" s="32" t="s">
        <v>37</v>
      </c>
      <c r="O15" s="31"/>
      <c r="P15" s="31"/>
      <c r="Q15" s="54" t="s">
        <v>126</v>
      </c>
      <c r="R15" s="32" t="s">
        <v>48</v>
      </c>
      <c r="S15" s="31" t="s">
        <v>164</v>
      </c>
      <c r="T15" s="31"/>
      <c r="U15" s="6"/>
      <c r="X15" s="210"/>
      <c r="Y15" s="205"/>
      <c r="Z15" s="205"/>
      <c r="AA15" s="205"/>
      <c r="AB15" s="205"/>
      <c r="AC15" s="205"/>
      <c r="AD15" s="205"/>
      <c r="AE15" s="205"/>
    </row>
    <row r="16" spans="1:31" ht="14.100000" customHeight="1">
      <c r="A16" s="208"/>
      <c r="B16" s="209"/>
      <c r="C16" s="45">
        <v>10</v>
      </c>
      <c r="D16" s="36"/>
      <c r="E16" s="41">
        <v>9</v>
      </c>
      <c r="F16" s="41">
        <v>9</v>
      </c>
      <c r="G16" s="36"/>
      <c r="H16" s="41">
        <v>9</v>
      </c>
      <c r="I16" s="36"/>
      <c r="J16" s="16">
        <f>SUM(C16:I16)</f>
        <v>37</v>
      </c>
      <c r="K16" s="16" t="str">
        <f t="array" ref="K16">_xlfn.IFS(J16=46,"O",J16&lt;46,"LOW",J16&gt;46,"HIGH")</f>
        <v>LOW</v>
      </c>
      <c r="L16" s="193"/>
      <c r="M16" s="194"/>
      <c r="N16" s="41">
        <v>4</v>
      </c>
      <c r="O16" s="36"/>
      <c r="P16" s="36"/>
      <c r="Q16" s="30">
        <v>6</v>
      </c>
      <c r="R16" s="41">
        <v>5</v>
      </c>
      <c r="S16" s="36"/>
      <c r="T16" s="36"/>
      <c r="U16" s="16">
        <f>SUM(N16:T16)</f>
        <v>15</v>
      </c>
      <c r="V16" s="16" t="str">
        <f t="array" ref="V16">_xlfn.IFS(U16&gt;15,"O",U16=15,"O",U16&lt;15,"X")</f>
        <v>O</v>
      </c>
      <c r="X16" s="210" t="s">
        <v>102</v>
      </c>
      <c r="Y16" s="211">
        <f>(Y14*0.25)*0.83</f>
        <v>1.0375</v>
      </c>
      <c r="Z16" s="211">
        <f>(Z14*0.25)*0.83</f>
        <v>1.0375</v>
      </c>
      <c r="AA16" s="211">
        <f>(AA14*0.25)*0.83</f>
        <v>1.0375</v>
      </c>
      <c r="AB16" s="211">
        <f>(AB14*0.25)*0.83</f>
        <v>1.0375</v>
      </c>
      <c r="AC16" s="211">
        <f>(AC14*0.25)*0.83</f>
        <v>1.245</v>
      </c>
      <c r="AD16" s="211">
        <f>(AD14*0.25)*0.83</f>
        <v>1.245</v>
      </c>
      <c r="AE16" s="211">
        <f>(AE14*0.25)*0.83</f>
        <v>1.0375</v>
      </c>
    </row>
    <row r="17" spans="1:31" ht="14.100000" customHeight="1">
      <c r="A17" s="212" t="s">
        <v>15</v>
      </c>
      <c r="B17" s="213"/>
      <c r="C17" s="31" t="s">
        <v>167</v>
      </c>
      <c r="D17" s="31" t="s">
        <v>166</v>
      </c>
      <c r="E17" s="31" t="s">
        <v>166</v>
      </c>
      <c r="F17" s="34" t="s">
        <v>88</v>
      </c>
      <c r="G17" s="35" t="s">
        <v>169</v>
      </c>
      <c r="H17" s="31" t="s">
        <v>168</v>
      </c>
      <c r="I17" s="32" t="s">
        <v>89</v>
      </c>
      <c r="J17" s="6"/>
      <c r="K17" s="6"/>
      <c r="L17" s="216" t="s">
        <v>128</v>
      </c>
      <c r="M17" s="217"/>
      <c r="N17" s="35" t="s">
        <v>46</v>
      </c>
      <c r="O17" s="32" t="s">
        <v>48</v>
      </c>
      <c r="P17" s="35" t="s">
        <v>46</v>
      </c>
      <c r="Q17" s="31"/>
      <c r="R17" s="31"/>
      <c r="S17" s="31"/>
      <c r="T17" s="31"/>
      <c r="X17" s="210"/>
      <c r="Y17" s="211"/>
      <c r="Z17" s="211"/>
      <c r="AA17" s="211"/>
      <c r="AB17" s="211"/>
      <c r="AC17" s="211"/>
      <c r="AD17" s="211"/>
      <c r="AE17" s="211"/>
    </row>
    <row r="18" spans="1:31" ht="14.100000" customHeight="1">
      <c r="A18" s="214"/>
      <c r="B18" s="215"/>
      <c r="C18" s="36"/>
      <c r="D18" s="36"/>
      <c r="E18" s="36"/>
      <c r="F18" s="45">
        <v>10</v>
      </c>
      <c r="G18" s="46">
        <v>9</v>
      </c>
      <c r="H18" s="36"/>
      <c r="I18" s="41">
        <v>9</v>
      </c>
      <c r="J18" s="16">
        <f>SUM(C18:I18)</f>
        <v>28</v>
      </c>
      <c r="K18" s="16" t="str">
        <f t="array" ref="K18">_xlfn.IFS(J18=46,"O",J18&lt;46,"LOW",J18&gt;46,"HIGH")</f>
        <v>LOW</v>
      </c>
      <c r="L18" s="218"/>
      <c r="M18" s="219"/>
      <c r="N18" s="46">
        <v>5</v>
      </c>
      <c r="O18" s="41">
        <v>5</v>
      </c>
      <c r="P18" s="46">
        <v>5</v>
      </c>
      <c r="Q18" s="36"/>
      <c r="R18" s="36"/>
      <c r="S18" s="36"/>
      <c r="T18" s="36"/>
      <c r="U18" s="16">
        <f>SUM(N18:T18)</f>
        <v>15</v>
      </c>
      <c r="V18" s="16" t="str">
        <f t="array" ref="V18">_xlfn.IFS(U18&gt;15,"O",U18=15,"O",U18&lt;15,"X")</f>
        <v>O</v>
      </c>
    </row>
    <row r="19" spans="1:31" ht="14.10000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Y19" s="203" t="s">
        <v>67</v>
      </c>
      <c r="Z19" s="203" t="s">
        <v>63</v>
      </c>
      <c r="AA19" s="203" t="s">
        <v>64</v>
      </c>
      <c r="AB19" s="203" t="s">
        <v>65</v>
      </c>
      <c r="AC19" s="203" t="s">
        <v>66</v>
      </c>
      <c r="AD19" s="203" t="s">
        <v>144</v>
      </c>
      <c r="AE19" s="203" t="s">
        <v>152</v>
      </c>
    </row>
    <row r="20" spans="1:31" ht="14.100000" customHeight="1">
      <c r="A20" s="6"/>
      <c r="B20" s="6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>
        <f t="array" ref="K20">_xlfn.IFS(J20=46,"O",J20&lt;46,"LOW",J20&gt;46,"HIGH")</f>
        <v>LOW</v>
      </c>
      <c r="L20" s="6"/>
      <c r="M20" s="6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>
        <f t="array" ref="V20">_xlfn.IFS(U20&gt;15,"O",U20=15,"O",U20&lt;15,"X")</f>
        <v>X</v>
      </c>
      <c r="Y20" s="204"/>
      <c r="Z20" s="204"/>
      <c r="AA20" s="204"/>
      <c r="AB20" s="204"/>
      <c r="AC20" s="204"/>
      <c r="AD20" s="204"/>
      <c r="AE20" s="204"/>
    </row>
    <row r="21" spans="1:31" ht="14.100000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2"/>
      <c r="V21" s="2"/>
      <c r="Y21" s="195" t="s">
        <v>10</v>
      </c>
      <c r="Z21" s="195">
        <v>3</v>
      </c>
      <c r="AA21" s="195">
        <v>2</v>
      </c>
      <c r="AB21" s="195">
        <f>Z21-AA21</f>
        <v>1</v>
      </c>
      <c r="AC21" s="195"/>
      <c r="AD21" s="195"/>
      <c r="AE21" s="195">
        <v>0</v>
      </c>
    </row>
    <row r="22" spans="1:31" ht="14.100000" customHeight="1">
      <c r="A22" s="6"/>
      <c r="B22" s="6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>
        <f t="array" ref="K22">_xlfn.IFS(J22=46,"O",J22&lt;46,"LOW",J22&gt;46,"HIGH")</f>
        <v>LOW</v>
      </c>
      <c r="L22" s="6"/>
      <c r="M22" s="6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>
        <f t="array" ref="V22">_xlfn.IFS(U22&gt;15,"O",U22=15,"O",U22&lt;15,"X")</f>
        <v>X</v>
      </c>
      <c r="Y22" s="196"/>
      <c r="Z22" s="196"/>
      <c r="AA22" s="196"/>
      <c r="AB22" s="196"/>
      <c r="AC22" s="196"/>
      <c r="AD22" s="196"/>
      <c r="AE22" s="196"/>
    </row>
    <row r="23" spans="1:31" ht="14.100000" customHeight="1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195" t="s">
        <v>11</v>
      </c>
      <c r="Z23" s="195">
        <v>4</v>
      </c>
      <c r="AA23" s="195">
        <v>3</v>
      </c>
      <c r="AB23" s="195">
        <f>Z23-AA23</f>
        <v>1</v>
      </c>
      <c r="AC23" s="195"/>
      <c r="AD23" s="195">
        <v>2</v>
      </c>
      <c r="AE23" s="195">
        <v>0</v>
      </c>
    </row>
    <row r="24" spans="1:31" ht="14.100000" customHeight="1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196"/>
      <c r="Z24" s="196"/>
      <c r="AA24" s="196"/>
      <c r="AB24" s="196"/>
      <c r="AC24" s="196"/>
      <c r="AD24" s="196"/>
      <c r="AE24" s="196"/>
    </row>
    <row r="25" spans="1:31" ht="14.100000" customHeight="1">
      <c r="A25" s="200">
        <f>A1</f>
        <v>45424</v>
      </c>
      <c r="B25" s="201"/>
      <c r="C25" s="3" t="s">
        <v>1</v>
      </c>
      <c r="D25" s="4" t="s">
        <v>2</v>
      </c>
      <c r="E25" s="4" t="s">
        <v>3</v>
      </c>
      <c r="F25" s="3" t="s">
        <v>4</v>
      </c>
      <c r="G25" s="4" t="s">
        <v>5</v>
      </c>
      <c r="H25" s="4" t="s">
        <v>6</v>
      </c>
      <c r="I25" s="5" t="s">
        <v>7</v>
      </c>
      <c r="J25" s="198" t="s">
        <v>70</v>
      </c>
      <c r="K25" s="199" t="s">
        <v>69</v>
      </c>
      <c r="L25" s="200">
        <f>A1</f>
        <v>45424</v>
      </c>
      <c r="M25" s="201"/>
      <c r="N25" s="3" t="s">
        <v>1</v>
      </c>
      <c r="O25" s="4" t="s">
        <v>2</v>
      </c>
      <c r="P25" s="4" t="s">
        <v>3</v>
      </c>
      <c r="Q25" s="56" t="s">
        <v>4</v>
      </c>
      <c r="R25" s="4" t="s">
        <v>5</v>
      </c>
      <c r="S25" s="4" t="s">
        <v>6</v>
      </c>
      <c r="T25" s="5" t="s">
        <v>7</v>
      </c>
      <c r="U25" s="202" t="s">
        <v>70</v>
      </c>
      <c r="V25" s="24" t="s">
        <v>69</v>
      </c>
      <c r="Y25" s="195" t="s">
        <v>12</v>
      </c>
      <c r="Z25" s="195">
        <v>3</v>
      </c>
      <c r="AA25" s="195">
        <v>2</v>
      </c>
      <c r="AB25" s="195">
        <f>Z25-AA25</f>
        <v>1</v>
      </c>
      <c r="AC25" s="195"/>
      <c r="AD25" s="195">
        <v>3</v>
      </c>
      <c r="AE25" s="195">
        <v>0</v>
      </c>
    </row>
    <row r="26" spans="1:31" ht="14.100000" customHeight="1">
      <c r="A26" s="13">
        <f>WEEKNUM(A25,1)</f>
        <v>20</v>
      </c>
      <c r="B26" s="14" t="s">
        <v>0</v>
      </c>
      <c r="C26" s="7">
        <f>C2</f>
        <v>45424</v>
      </c>
      <c r="D26" s="8">
        <f>C26+1</f>
        <v>45425</v>
      </c>
      <c r="E26" s="8">
        <f>C26+2</f>
        <v>45426</v>
      </c>
      <c r="F26" s="7">
        <f>C26+3</f>
        <v>45427</v>
      </c>
      <c r="G26" s="8">
        <f>C26+4</f>
        <v>45428</v>
      </c>
      <c r="H26" s="8">
        <f>C26+5</f>
        <v>45429</v>
      </c>
      <c r="I26" s="9">
        <f>C26+6</f>
        <v>45430</v>
      </c>
      <c r="J26" s="198"/>
      <c r="K26" s="199"/>
      <c r="L26" s="13">
        <f>WEEKNUM(L25,1)</f>
        <v>20</v>
      </c>
      <c r="M26" s="14" t="s">
        <v>0</v>
      </c>
      <c r="N26" s="10">
        <f>C2</f>
        <v>45424</v>
      </c>
      <c r="O26" s="11">
        <f>N26+1</f>
        <v>45425</v>
      </c>
      <c r="P26" s="11">
        <f>N26+2</f>
        <v>45426</v>
      </c>
      <c r="Q26" s="59">
        <f>N26+3</f>
        <v>45427</v>
      </c>
      <c r="R26" s="11">
        <f>N26+4</f>
        <v>45428</v>
      </c>
      <c r="S26" s="11">
        <f>N26+5</f>
        <v>45429</v>
      </c>
      <c r="T26" s="12">
        <f>N26+6</f>
        <v>45430</v>
      </c>
      <c r="U26" s="202"/>
      <c r="V26" s="24"/>
      <c r="Y26" s="196"/>
      <c r="Z26" s="196"/>
      <c r="AA26" s="196"/>
      <c r="AB26" s="196"/>
      <c r="AC26" s="196"/>
      <c r="AD26" s="196"/>
      <c r="AE26" s="196"/>
    </row>
    <row r="27" spans="1:31" ht="14.100000" customHeight="1">
      <c r="A27" s="190" t="s">
        <v>16</v>
      </c>
      <c r="B27" s="190"/>
      <c r="C27" s="31"/>
      <c r="D27" s="31"/>
      <c r="E27" s="31"/>
      <c r="F27" s="31"/>
      <c r="G27" s="31"/>
      <c r="H27" s="32" t="s">
        <v>38</v>
      </c>
      <c r="I27" s="31"/>
      <c r="J27" s="6"/>
      <c r="K27" s="6"/>
      <c r="L27" s="190" t="s">
        <v>29</v>
      </c>
      <c r="M27" s="197"/>
      <c r="N27" s="32" t="s">
        <v>45</v>
      </c>
      <c r="O27" s="31"/>
      <c r="P27" s="54" t="s">
        <v>126</v>
      </c>
      <c r="Q27" s="31"/>
      <c r="R27" s="31"/>
      <c r="S27" s="31"/>
      <c r="T27" s="32" t="s">
        <v>45</v>
      </c>
      <c r="Y27" s="195" t="s">
        <v>13</v>
      </c>
      <c r="Z27" s="195">
        <v>4</v>
      </c>
      <c r="AA27" s="195">
        <v>3</v>
      </c>
      <c r="AB27" s="195">
        <f>Z27-AA27</f>
        <v>1</v>
      </c>
      <c r="AC27" s="195"/>
      <c r="AD27" s="195">
        <v>1</v>
      </c>
      <c r="AE27" s="195">
        <v>0</v>
      </c>
    </row>
    <row r="28" spans="1:31" ht="14.100000" customHeight="1">
      <c r="A28" s="190"/>
      <c r="B28" s="190"/>
      <c r="C28" s="36"/>
      <c r="D28" s="36"/>
      <c r="E28" s="36"/>
      <c r="F28" s="36"/>
      <c r="G28" s="36"/>
      <c r="H28" s="41">
        <v>5</v>
      </c>
      <c r="I28" s="36"/>
      <c r="J28" s="16">
        <f>SUM(C28:I28)</f>
        <v>5</v>
      </c>
      <c r="K28" s="16" t="str">
        <f t="array" ref="K28">_xlfn.IFS(J28&gt;15,"O",J28=15,"O",J28&lt;15,"X")</f>
        <v>X</v>
      </c>
      <c r="L28" s="190"/>
      <c r="M28" s="197"/>
      <c r="N28" s="41">
        <v>7.5</v>
      </c>
      <c r="O28" s="36"/>
      <c r="P28" s="30">
        <v>6</v>
      </c>
      <c r="Q28" s="36"/>
      <c r="R28" s="36"/>
      <c r="S28" s="36"/>
      <c r="T28" s="41">
        <v>7.5</v>
      </c>
      <c r="U28" s="16">
        <f>SUM(N28:T28)</f>
        <v>21</v>
      </c>
      <c r="V28" s="16" t="str">
        <f t="array" ref="V28">_xlfn.IFS(U28&gt;15,"O",U28=15,"O",U28&lt;15,"X")</f>
        <v>O</v>
      </c>
      <c r="Y28" s="196"/>
      <c r="Z28" s="196"/>
      <c r="AA28" s="196"/>
      <c r="AB28" s="196"/>
      <c r="AC28" s="196"/>
      <c r="AD28" s="196"/>
      <c r="AE28" s="196"/>
    </row>
    <row r="29" spans="1:31" ht="14.100000" customHeight="1">
      <c r="A29" s="190" t="s">
        <v>17</v>
      </c>
      <c r="B29" s="190"/>
      <c r="C29" s="54" t="s">
        <v>153</v>
      </c>
      <c r="D29" s="31"/>
      <c r="E29" s="31"/>
      <c r="F29" s="31"/>
      <c r="G29" s="31"/>
      <c r="H29" s="54" t="s">
        <v>153</v>
      </c>
      <c r="I29" s="31"/>
      <c r="J29" s="6"/>
      <c r="K29" s="6"/>
      <c r="L29" s="190" t="s">
        <v>30</v>
      </c>
      <c r="M29" s="197"/>
      <c r="N29" s="42"/>
      <c r="O29" s="42"/>
      <c r="P29" s="42"/>
      <c r="Q29" s="42"/>
      <c r="R29" s="42"/>
      <c r="S29" s="42"/>
      <c r="T29" s="42" t="s">
        <v>40</v>
      </c>
      <c r="U29" s="6"/>
      <c r="Y29" s="195" t="s">
        <v>14</v>
      </c>
      <c r="Z29" s="195">
        <v>3</v>
      </c>
      <c r="AA29" s="195">
        <v>2</v>
      </c>
      <c r="AB29" s="195">
        <f>Z29-AA29</f>
        <v>1</v>
      </c>
      <c r="AC29" s="195"/>
      <c r="AD29" s="195">
        <v>1</v>
      </c>
      <c r="AE29" s="195">
        <v>0</v>
      </c>
    </row>
    <row r="30" spans="1:31" ht="14.100000" customHeight="1">
      <c r="A30" s="190"/>
      <c r="B30" s="190"/>
      <c r="C30" s="30">
        <v>8</v>
      </c>
      <c r="D30" s="36"/>
      <c r="E30" s="36"/>
      <c r="F30" s="36"/>
      <c r="G30" s="36"/>
      <c r="H30" s="30">
        <v>8</v>
      </c>
      <c r="I30" s="36"/>
      <c r="J30" s="16">
        <f>SUM(C30:I30)</f>
        <v>16</v>
      </c>
      <c r="K30" s="16" t="str">
        <f t="array" ref="K30">_xlfn.IFS(J30&gt;15,"O",J30=15,"O",J30&lt;15,"X")</f>
        <v>O</v>
      </c>
      <c r="L30" s="190"/>
      <c r="M30" s="197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>
        <f t="array" ref="V30">_xlfn.IFS(U30&gt;15,"O",U30=15,"O",U30&lt;15,"X")</f>
        <v>X</v>
      </c>
      <c r="Y30" s="196"/>
      <c r="Z30" s="196"/>
      <c r="AA30" s="196"/>
      <c r="AB30" s="196"/>
      <c r="AC30" s="196"/>
      <c r="AD30" s="196"/>
      <c r="AE30" s="196"/>
    </row>
    <row r="31" spans="1:31" ht="14.100000" customHeight="1">
      <c r="A31" s="190" t="s">
        <v>18</v>
      </c>
      <c r="B31" s="190"/>
      <c r="C31" s="31"/>
      <c r="D31" s="31"/>
      <c r="E31" s="31"/>
      <c r="F31" s="31"/>
      <c r="G31" s="31"/>
      <c r="H31" s="31"/>
      <c r="I31" s="54" t="s">
        <v>153</v>
      </c>
      <c r="J31" s="6"/>
      <c r="K31" s="6"/>
      <c r="L31" s="191" t="s">
        <v>31</v>
      </c>
      <c r="M31" s="192"/>
      <c r="N31" s="39" t="s">
        <v>125</v>
      </c>
      <c r="O31" s="39" t="s">
        <v>125</v>
      </c>
      <c r="P31" s="31"/>
      <c r="Q31" s="31"/>
      <c r="R31" s="31"/>
      <c r="S31" s="39" t="s">
        <v>125</v>
      </c>
      <c r="T31" s="31" t="s">
        <v>40</v>
      </c>
      <c r="U31" s="6"/>
      <c r="Y31" s="195" t="s">
        <v>15</v>
      </c>
      <c r="Z31" s="195">
        <v>4</v>
      </c>
      <c r="AA31" s="195">
        <v>3</v>
      </c>
      <c r="AB31" s="195">
        <f>Z31-AA31</f>
        <v>1</v>
      </c>
      <c r="AC31" s="195"/>
      <c r="AD31" s="195">
        <v>2</v>
      </c>
      <c r="AE31" s="195">
        <v>0</v>
      </c>
    </row>
    <row r="32" spans="1:31" ht="14.100000" customHeight="1">
      <c r="A32" s="190"/>
      <c r="B32" s="190"/>
      <c r="C32" s="36"/>
      <c r="D32" s="36"/>
      <c r="E32" s="36"/>
      <c r="F32" s="36"/>
      <c r="G32" s="36"/>
      <c r="H32" s="36"/>
      <c r="I32" s="30">
        <v>8</v>
      </c>
      <c r="J32" s="16">
        <f>SUM(C32:I32)</f>
        <v>8</v>
      </c>
      <c r="K32" s="16" t="str">
        <f t="array" ref="K32">_xlfn.IFS(J32&gt;15,"O",J32=15,"O",J32&lt;15,"X")</f>
        <v>X</v>
      </c>
      <c r="L32" s="193"/>
      <c r="M32" s="194"/>
      <c r="N32" s="40">
        <v>6.5</v>
      </c>
      <c r="O32" s="40">
        <v>6.5</v>
      </c>
      <c r="P32" s="36"/>
      <c r="Q32" s="36"/>
      <c r="R32" s="36"/>
      <c r="S32" s="40">
        <v>6.5</v>
      </c>
      <c r="T32" s="36"/>
      <c r="U32" s="16">
        <f>SUM(N32:T32)</f>
        <v>19.5</v>
      </c>
      <c r="V32" s="16" t="str">
        <f t="array" ref="V32">_xlfn.IFS(U32&gt;15,"O",U32=15,"O",U32&lt;15,"X")</f>
        <v>O</v>
      </c>
      <c r="Y32" s="196"/>
      <c r="Z32" s="196"/>
      <c r="AA32" s="196"/>
      <c r="AB32" s="196"/>
      <c r="AC32" s="196"/>
      <c r="AD32" s="196"/>
      <c r="AE32" s="196"/>
    </row>
    <row r="33" spans="1:35" ht="14.100000" customHeight="1">
      <c r="A33" s="190" t="s">
        <v>19</v>
      </c>
      <c r="B33" s="190"/>
      <c r="C33" s="31"/>
      <c r="D33" s="32" t="s">
        <v>37</v>
      </c>
      <c r="E33" s="31"/>
      <c r="F33" s="31"/>
      <c r="G33" s="31"/>
      <c r="H33" s="31"/>
      <c r="I33" s="31" t="s">
        <v>164</v>
      </c>
      <c r="J33" s="6"/>
      <c r="K33" s="6"/>
      <c r="L33" s="191" t="s">
        <v>32</v>
      </c>
      <c r="M33" s="192"/>
      <c r="N33" s="31"/>
      <c r="O33" s="31"/>
      <c r="P33" s="31"/>
      <c r="Q33" s="32" t="s">
        <v>38</v>
      </c>
      <c r="R33" s="54" t="s">
        <v>126</v>
      </c>
      <c r="S33" s="54" t="s">
        <v>126</v>
      </c>
      <c r="T33" s="31"/>
      <c r="U33" s="6"/>
    </row>
    <row r="34" spans="1:35" ht="14.100000" customHeight="1">
      <c r="A34" s="190"/>
      <c r="B34" s="190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>
        <f t="array" ref="K34">_xlfn.IFS(J34&gt;15,"O",J34=15,"O",J34&lt;15,"X")</f>
        <v>X</v>
      </c>
      <c r="L34" s="193"/>
      <c r="M34" s="194"/>
      <c r="N34" s="36"/>
      <c r="O34" s="36"/>
      <c r="P34" s="36"/>
      <c r="Q34" s="41">
        <v>6</v>
      </c>
      <c r="R34" s="30">
        <v>6</v>
      </c>
      <c r="S34" s="30">
        <v>6</v>
      </c>
      <c r="T34" s="36"/>
      <c r="U34" s="16">
        <f>SUM(N34:T34)</f>
        <v>18</v>
      </c>
      <c r="V34" s="16" t="str">
        <f t="array" ref="V34">_xlfn.IFS(U34&gt;15,"O",U34=15,"O",U34&lt;15,"X")</f>
        <v>O</v>
      </c>
    </row>
    <row r="35" spans="1:35" ht="14.100000" customHeight="1">
      <c r="A35" s="190" t="s">
        <v>20</v>
      </c>
      <c r="B35" s="190"/>
      <c r="C35" s="42"/>
      <c r="D35" s="42"/>
      <c r="E35" s="42"/>
      <c r="F35" s="42"/>
      <c r="G35" s="42"/>
      <c r="H35" s="42"/>
      <c r="I35" s="42"/>
      <c r="J35" s="6"/>
      <c r="K35" s="6"/>
      <c r="L35" s="190" t="s">
        <v>33</v>
      </c>
      <c r="M35" s="190"/>
      <c r="N35" s="31"/>
      <c r="O35" s="31"/>
      <c r="P35" s="32" t="s">
        <v>38</v>
      </c>
      <c r="Q35" s="31"/>
      <c r="R35" s="32" t="s">
        <v>38</v>
      </c>
      <c r="S35" s="54" t="s">
        <v>47</v>
      </c>
      <c r="T35" s="31" t="s">
        <v>164</v>
      </c>
      <c r="U35" s="6"/>
    </row>
    <row r="36" spans="1:35" ht="14.100000" customHeight="1">
      <c r="A36" s="190"/>
      <c r="B36" s="190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>
        <f t="array" ref="K36">_xlfn.IFS(J36&gt;15,"O",J36=15,"O",J36&lt;15,"X")</f>
        <v>X</v>
      </c>
      <c r="L36" s="190"/>
      <c r="M36" s="190"/>
      <c r="N36" s="36"/>
      <c r="O36" s="36"/>
      <c r="P36" s="41">
        <v>6</v>
      </c>
      <c r="Q36" s="36"/>
      <c r="R36" s="41">
        <v>6</v>
      </c>
      <c r="S36" s="30">
        <v>6</v>
      </c>
      <c r="T36" s="36"/>
      <c r="U36" s="16">
        <f>SUM(N36:T36)</f>
        <v>18</v>
      </c>
      <c r="V36" s="16" t="str">
        <f t="array" ref="V36">_xlfn.IFS(U36&gt;15,"O",U36=15,"O",U36&lt;15,"X")</f>
        <v>O</v>
      </c>
    </row>
    <row r="37" spans="1:35" ht="14.100000" customHeight="1">
      <c r="A37" s="190" t="s">
        <v>21</v>
      </c>
      <c r="B37" s="190"/>
      <c r="C37" s="47" t="s">
        <v>93</v>
      </c>
      <c r="D37" s="47" t="s">
        <v>93</v>
      </c>
      <c r="E37" s="31"/>
      <c r="F37" s="47" t="s">
        <v>93</v>
      </c>
      <c r="G37" s="47" t="s">
        <v>93</v>
      </c>
      <c r="H37" s="31" t="s">
        <v>40</v>
      </c>
      <c r="I37" s="47" t="s">
        <v>93</v>
      </c>
      <c r="J37" s="6"/>
      <c r="K37" s="6"/>
      <c r="L37" s="191" t="s">
        <v>34</v>
      </c>
      <c r="M37" s="192"/>
      <c r="N37" s="32" t="s">
        <v>38</v>
      </c>
      <c r="O37" s="31"/>
      <c r="P37" s="31"/>
      <c r="Q37" s="31"/>
      <c r="R37" s="31"/>
      <c r="S37" s="32" t="s">
        <v>38</v>
      </c>
      <c r="T37" s="32" t="s">
        <v>38</v>
      </c>
      <c r="U37" s="6"/>
    </row>
    <row r="38" spans="1:35" ht="14.100000" customHeight="1">
      <c r="A38" s="190"/>
      <c r="B38" s="190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>
        <f t="array" ref="K38">_xlfn.IFS(J38&gt;15,"O",J38=15,"O",J38&lt;15,"X")</f>
        <v>O</v>
      </c>
      <c r="L38" s="193"/>
      <c r="M38" s="194"/>
      <c r="N38" s="41">
        <v>6</v>
      </c>
      <c r="O38" s="36"/>
      <c r="P38" s="36"/>
      <c r="Q38" s="36"/>
      <c r="R38" s="36"/>
      <c r="S38" s="41">
        <v>6</v>
      </c>
      <c r="T38" s="41">
        <v>6</v>
      </c>
      <c r="U38" s="16">
        <f>SUM(N38:T38)</f>
        <v>18</v>
      </c>
      <c r="V38" s="16" t="str">
        <f t="array" ref="V38">_xlfn.IFS(U38&gt;15,"O",U38=15,"O",U38&lt;15,"X")</f>
        <v>O</v>
      </c>
    </row>
    <row r="39" spans="1:35" ht="14.100000" customHeight="1">
      <c r="A39" s="190" t="s">
        <v>22</v>
      </c>
      <c r="B39" s="190"/>
      <c r="C39" s="31"/>
      <c r="D39" s="32" t="s">
        <v>38</v>
      </c>
      <c r="E39" s="32" t="s">
        <v>38</v>
      </c>
      <c r="F39" s="31"/>
      <c r="G39" s="32" t="s">
        <v>38</v>
      </c>
      <c r="H39" s="32" t="s">
        <v>38</v>
      </c>
      <c r="I39" s="31" t="s">
        <v>164</v>
      </c>
      <c r="J39" s="6"/>
      <c r="K39" s="6"/>
      <c r="L39" s="191" t="s">
        <v>35</v>
      </c>
      <c r="M39" s="192"/>
      <c r="N39" s="42"/>
      <c r="O39" s="42"/>
      <c r="P39" s="42"/>
      <c r="Q39" s="42"/>
      <c r="R39" s="42"/>
      <c r="S39" s="42"/>
      <c r="T39" s="42"/>
      <c r="U39" s="6"/>
    </row>
    <row r="40" spans="1:35" ht="14.100000" customHeight="1">
      <c r="A40" s="190"/>
      <c r="B40" s="190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>
        <f t="array" ref="K40">_xlfn.IFS(J40&gt;15,"O",J40=15,"O",J40&lt;15,"X")</f>
        <v>O</v>
      </c>
      <c r="L40" s="193"/>
      <c r="M40" s="194"/>
      <c r="N40" s="43"/>
      <c r="O40" s="43"/>
      <c r="P40" s="43"/>
      <c r="Q40" s="43"/>
      <c r="R40" s="43"/>
      <c r="S40" s="43"/>
      <c r="T40" s="43"/>
      <c r="U40" s="16">
        <f>SUM(N40:T40)</f>
        <v>0</v>
      </c>
      <c r="V40" s="16" t="str">
        <f t="array" ref="V40">_xlfn.IFS(U40&gt;15,"O",U40=15,"O",U40&lt;15,"X")</f>
        <v>X</v>
      </c>
    </row>
    <row r="41" ht="14.100000" customHeight="1"/>
    <row r="42" spans="1:35" ht="14.100000" customHeight="1">
      <c r="J42" s="25">
        <f>SUM(C42:I42)</f>
        <v>0</v>
      </c>
      <c r="K42" s="25" t="str">
        <f t="array" ref="K42">_xlfn.IFS(J42&gt;15,"O",J42=15,"O",J42&lt;15,"X")</f>
        <v>X</v>
      </c>
      <c r="U42" s="25">
        <f>SUM(N42:T42)</f>
        <v>0</v>
      </c>
      <c r="V42" s="25" t="str">
        <f t="array" ref="V42">_xlfn.IFS(U42&gt;15,"O",U42=15,"O",U42&lt;15,"X")</f>
        <v>X</v>
      </c>
    </row>
    <row r="43" spans="1:35" ht="14.100000" customHeight="1">
      <c r="C43" s="15"/>
      <c r="D43" s="16"/>
      <c r="E43" s="16"/>
      <c r="F43" s="16"/>
      <c r="G43" s="16"/>
      <c r="H43" s="16"/>
      <c r="I43" s="17"/>
      <c r="J43" s="2"/>
      <c r="K43" s="2"/>
      <c r="U43" s="2"/>
      <c r="V43" s="2"/>
    </row>
    <row r="44" spans="1:35" ht="14.100000" customHeight="1"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>
        <f t="array" ref="K44">_xlfn.IFS(J44&gt;15,"O",J44=15,"O",J44&lt;15,"X")</f>
        <v>X</v>
      </c>
      <c r="U44" s="25">
        <f>SUM(N44:T44)</f>
        <v>0</v>
      </c>
      <c r="V44" s="25" t="str">
        <f t="array" ref="V44">_xlfn.IFS(U44&gt;15,"O",U44=15,"O",U44&lt;15,"X")</f>
        <v>X</v>
      </c>
    </row>
    <row r="45" spans="1:35" ht="14.100000" customHeight="1">
      <c r="A45" s="0"/>
      <c r="B45" s="0"/>
      <c r="C45" s="0"/>
      <c r="D45" s="0"/>
      <c r="E45" s="0"/>
      <c r="F45" s="0"/>
      <c r="G45" s="0"/>
      <c r="H45" s="0"/>
      <c r="I45" s="0"/>
      <c r="L45" s="0"/>
      <c r="M45" s="0"/>
    </row>
    <row r="46" spans="1:35" ht="14.100000" customHeight="1">
      <c r="A46" s="0"/>
      <c r="B46" s="0"/>
      <c r="C46" s="0"/>
      <c r="D46" s="0"/>
      <c r="E46" s="0"/>
      <c r="F46" s="0"/>
      <c r="G46" s="0"/>
      <c r="H46" s="0"/>
      <c r="I46" s="0"/>
      <c r="L46" s="0"/>
      <c r="M46" s="0"/>
    </row>
    <row r="47" spans="1:35" ht="14.100000" customHeight="1">
      <c r="A47" s="0"/>
      <c r="B47" s="0"/>
      <c r="L47" s="0"/>
      <c r="M47" s="0"/>
    </row>
    <row r="48" spans="1:35" ht="14.100000" customHeight="1">
      <c r="A48" s="0"/>
      <c r="B48" s="0"/>
      <c r="L48" s="0"/>
      <c r="M48" s="0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00000" customHeight="1">
      <c r="C49" s="15" t="s">
        <v>1</v>
      </c>
      <c r="D49" s="15"/>
      <c r="E49" s="16" t="s">
        <v>2</v>
      </c>
      <c r="F49" s="16"/>
      <c r="G49" s="16" t="s">
        <v>3</v>
      </c>
      <c r="H49" s="16"/>
      <c r="I49" s="16" t="s">
        <v>4</v>
      </c>
      <c r="J49" s="16"/>
      <c r="K49" s="16" t="s">
        <v>5</v>
      </c>
      <c r="L49" s="16"/>
      <c r="M49" s="16"/>
      <c r="N49" s="16" t="s">
        <v>6</v>
      </c>
      <c r="O49" s="16"/>
      <c r="P49" s="17" t="s">
        <v>7</v>
      </c>
      <c r="Q49" s="17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00000" customHeight="1">
      <c r="C50" s="187">
        <f>C2</f>
        <v>45424</v>
      </c>
      <c r="D50" s="187"/>
      <c r="E50" s="188">
        <f>C50+1</f>
        <v>45425</v>
      </c>
      <c r="F50" s="188"/>
      <c r="G50" s="188">
        <f>C50+2</f>
        <v>45426</v>
      </c>
      <c r="H50" s="188"/>
      <c r="I50" s="188">
        <f>C50+3</f>
        <v>45427</v>
      </c>
      <c r="J50" s="188"/>
      <c r="K50" s="188">
        <f>C50+4</f>
        <v>45428</v>
      </c>
      <c r="L50" s="188"/>
      <c r="M50" s="188"/>
      <c r="N50" s="188">
        <f>C50+5</f>
        <v>45429</v>
      </c>
      <c r="O50" s="188"/>
      <c r="P50" s="189">
        <f>C50+6</f>
        <v>45430</v>
      </c>
      <c r="Q50" s="189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00000" customHeight="1">
      <c r="A51" s="76" t="s">
        <v>68</v>
      </c>
      <c r="B51" s="76"/>
      <c r="C51" s="186">
        <f>SUM(C8,C10,C12,C14,C16,C18,C20,C22,C28,C30,C32,C34,C36,C38,C40,N4,N6,N8,N10,N12,N14,N16,N18,N28,N30,N32,N34,N36,N38,N40,C42,C44,N42,N44,N20,N22,Y16)</f>
        <v>78.0375</v>
      </c>
      <c r="D51" s="186"/>
      <c r="E51" s="186">
        <f>SUM(D8,D9,D12,D14,D16,D18,D20,D22,D28,D30,D32,D34,D36,D38,D40,D42,D44,O4,O6,O8,O10,O12,O14,O16,O18,O20,O22,O28,O30,O32,O34,O36,O38,O40,O42,O44,Z16)</f>
        <v>69.5375</v>
      </c>
      <c r="F51" s="186"/>
      <c r="G51" s="186">
        <f>SUM(E8,E10,E12,E14,E16,E18,E20,E22,E28,E30,E32,E34,E36,E44,E38,E40,E42,P4,P6,P8,P10,P12,P14,P16,P18,P20,P22,P28,P30,P32,P34,P36,P38,P40,P42,P44,AA16)</f>
        <v>67.0375</v>
      </c>
      <c r="H51" s="186"/>
      <c r="I51" s="186">
        <f>SUM(F8,F10,F12,F14,F16,F18,F20,F22,F28,F30,F32,F34,F36,F38,F40,F42,F44,Q4,Q6,Q8,Q10,Q12,Q14,Q16,Q18,Q20,Q22,Q28,Q30,Q32,Q34,Q36,Q38,Q40,Q42,Q44,AB16)</f>
        <v>80.5375</v>
      </c>
      <c r="J51" s="186"/>
      <c r="K51" s="186">
        <f>SUM(G8,G10,G12,G14,G16,G18,G20,G22,G28,G30,G32,G34,G36,G38,G40,G42,G44,R4,R6,R8,R10,R12,R14,R16,R18,R20,R22,R28,R30,R32,R34,R36,R38,R40,R42,R44,AC16)</f>
        <v>76.245</v>
      </c>
      <c r="L51" s="186"/>
      <c r="M51" s="186"/>
      <c r="N51" s="186">
        <f>SUM(H8,H10,H12,H14,H16,H18,H20,H22,H28,H30,H32,H34,H36,H38,H40,H42,H44,S4,S6,S8,S10,S12,S14,S16,S18,S20,S22,S28,S30,S32,S34,S36,S38,S40,S42,S44,AD16)</f>
        <v>88.245</v>
      </c>
      <c r="O51" s="186"/>
      <c r="P51" s="186">
        <f>SUM(I8,I10,I12,I14,I16,I18,I20,I22,I28,I30,I32,I34,I36,I38,I40,I42,I44,T4,T6,T8,T10,T12,T14,T16,T18,T20,T22,T28,T30,T32,T34,T36,T38,T40,T42,T44,AE16)</f>
        <v>88.5375</v>
      </c>
      <c r="Q51" s="186"/>
      <c r="S51" s="49"/>
      <c r="T51" s="50"/>
      <c r="U51" s="50"/>
      <c r="V51" s="50"/>
      <c r="W51" s="50"/>
      <c r="X51" s="50"/>
      <c r="Y51" s="50"/>
      <c r="Z51" s="50"/>
      <c r="AA51" s="0"/>
      <c r="AB51" s="28"/>
      <c r="AC51" s="27"/>
      <c r="AD51" s="27"/>
      <c r="AE51" s="27"/>
      <c r="AF51" s="27"/>
      <c r="AG51" s="27"/>
      <c r="AH51" s="27"/>
      <c r="AI51" s="27"/>
    </row>
    <row r="52" spans="1:35" ht="14.100000" customHeight="1">
      <c r="A52" s="76"/>
      <c r="B52" s="76"/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S52" s="49"/>
      <c r="T52" s="50"/>
      <c r="U52" s="50"/>
      <c r="V52" s="50"/>
      <c r="W52" s="50"/>
      <c r="X52" s="50"/>
      <c r="Y52" s="50"/>
      <c r="Z52" s="50"/>
      <c r="AA52" s="0"/>
      <c r="AB52" s="28"/>
      <c r="AC52" s="27"/>
      <c r="AD52" s="27"/>
      <c r="AE52" s="27"/>
      <c r="AF52" s="27"/>
      <c r="AG52" s="27"/>
      <c r="AH52" s="27"/>
      <c r="AI52" s="27"/>
    </row>
    <row r="53" spans="1:35" ht="14.100000" customHeight="1">
      <c r="A53" s="76"/>
      <c r="B53" s="7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S53" s="49"/>
      <c r="T53" s="50"/>
      <c r="U53" s="50"/>
      <c r="V53" s="50"/>
      <c r="W53" s="50"/>
      <c r="X53" s="50"/>
      <c r="Y53" s="50"/>
      <c r="Z53" s="50"/>
      <c r="AA53" s="0"/>
      <c r="AB53" s="28"/>
      <c r="AC53" s="0"/>
      <c r="AD53" s="0"/>
      <c r="AE53" s="0"/>
      <c r="AF53" s="0"/>
      <c r="AG53" s="0"/>
      <c r="AH53" s="0"/>
      <c r="AI53" s="0"/>
    </row>
    <row r="54" spans="1:35" ht="14.100000" customHeight="1">
      <c r="A54" s="76" t="s">
        <v>95</v>
      </c>
      <c r="B54" s="76"/>
      <c r="C54" s="180">
        <v>1095960</v>
      </c>
      <c r="D54" s="180"/>
      <c r="E54" s="180">
        <v>870450</v>
      </c>
      <c r="F54" s="180"/>
      <c r="G54" s="180">
        <v>1020450</v>
      </c>
      <c r="H54" s="180"/>
      <c r="I54" s="180">
        <v>1026450</v>
      </c>
      <c r="J54" s="180"/>
      <c r="K54" s="185">
        <v>1032450</v>
      </c>
      <c r="L54" s="185"/>
      <c r="M54" s="185"/>
      <c r="N54" s="180">
        <v>1056450</v>
      </c>
      <c r="O54" s="180"/>
      <c r="P54" s="180">
        <v>960450</v>
      </c>
      <c r="Q54" s="180"/>
      <c r="S54" s="49"/>
      <c r="T54" s="50"/>
      <c r="U54" s="50"/>
      <c r="V54" s="50"/>
      <c r="W54" s="50"/>
      <c r="X54" s="50"/>
      <c r="Y54" s="50"/>
      <c r="Z54" s="50"/>
      <c r="AA54" s="0"/>
      <c r="AB54" s="28"/>
      <c r="AC54" s="0"/>
      <c r="AD54" s="0"/>
      <c r="AE54" s="0"/>
      <c r="AF54" s="0"/>
      <c r="AG54" s="0"/>
      <c r="AH54" s="0"/>
      <c r="AI54" s="0"/>
    </row>
    <row r="55" spans="1:35" ht="14.100000" customHeight="1">
      <c r="A55" s="76"/>
      <c r="B55" s="76"/>
      <c r="C55" s="180"/>
      <c r="D55" s="180"/>
      <c r="E55" s="180"/>
      <c r="F55" s="180"/>
      <c r="G55" s="180"/>
      <c r="H55" s="180"/>
      <c r="I55" s="180"/>
      <c r="J55" s="180"/>
      <c r="K55" s="185"/>
      <c r="L55" s="185"/>
      <c r="M55" s="185"/>
      <c r="N55" s="180"/>
      <c r="O55" s="180"/>
      <c r="P55" s="180"/>
      <c r="Q55" s="180"/>
      <c r="S55" s="49"/>
      <c r="T55" s="50"/>
      <c r="U55" s="50"/>
      <c r="V55" s="50"/>
      <c r="W55" s="50"/>
      <c r="X55" s="50"/>
      <c r="Y55" s="50"/>
      <c r="Z55" s="50"/>
      <c r="AA55" s="0"/>
      <c r="AB55" s="28"/>
      <c r="AC55" s="0"/>
      <c r="AD55" s="0"/>
      <c r="AE55" s="0"/>
      <c r="AF55" s="0"/>
      <c r="AG55" s="0"/>
      <c r="AH55" s="0"/>
      <c r="AI55" s="0"/>
    </row>
    <row r="56" spans="1:35" ht="14.100000" customHeight="1">
      <c r="A56" s="18" t="s">
        <v>52</v>
      </c>
      <c r="B56" s="18"/>
      <c r="C56" s="180">
        <f>C51*12000</f>
        <v>936450</v>
      </c>
      <c r="D56" s="180"/>
      <c r="E56" s="180">
        <f>E51*12000</f>
        <v>834450</v>
      </c>
      <c r="F56" s="180"/>
      <c r="G56" s="180">
        <f>G51*12000</f>
        <v>804450</v>
      </c>
      <c r="H56" s="180"/>
      <c r="I56" s="180">
        <f>I51*12000</f>
        <v>966450</v>
      </c>
      <c r="J56" s="180"/>
      <c r="K56" s="185">
        <f>K51*12000</f>
        <v>914940</v>
      </c>
      <c r="L56" s="185"/>
      <c r="M56" s="185"/>
      <c r="N56" s="180">
        <f>N51*12000</f>
        <v>1058940</v>
      </c>
      <c r="O56" s="180"/>
      <c r="P56" s="180">
        <f>P51*12000</f>
        <v>1062450</v>
      </c>
      <c r="Q56" s="180"/>
      <c r="R56" s="181">
        <f>SUM(C56:Q57)+1000000</f>
        <v>7578130</v>
      </c>
      <c r="S56" s="182"/>
      <c r="T56" s="183" t="s">
        <v>155</v>
      </c>
      <c r="U56" s="50"/>
      <c r="V56" s="50"/>
      <c r="W56" s="50"/>
      <c r="X56" s="50"/>
      <c r="Y56" s="50"/>
      <c r="Z56" s="50"/>
      <c r="AA56" s="0"/>
      <c r="AB56" s="28"/>
      <c r="AC56" s="0"/>
      <c r="AD56" s="0"/>
      <c r="AE56" s="0"/>
      <c r="AF56" s="0"/>
      <c r="AG56" s="0"/>
      <c r="AH56" s="0"/>
      <c r="AI56" s="0"/>
    </row>
    <row r="57" spans="1:35" ht="14.100000" customHeight="1">
      <c r="A57" s="18"/>
      <c r="B57" s="18"/>
      <c r="C57" s="180"/>
      <c r="D57" s="180"/>
      <c r="E57" s="180"/>
      <c r="F57" s="180"/>
      <c r="G57" s="180"/>
      <c r="H57" s="180"/>
      <c r="I57" s="180"/>
      <c r="J57" s="180"/>
      <c r="K57" s="185"/>
      <c r="L57" s="185"/>
      <c r="M57" s="185"/>
      <c r="N57" s="180"/>
      <c r="O57" s="180"/>
      <c r="P57" s="180"/>
      <c r="Q57" s="180"/>
      <c r="R57" s="182"/>
      <c r="S57" s="182"/>
      <c r="T57" s="183"/>
      <c r="U57" s="50"/>
      <c r="V57" s="50"/>
      <c r="W57" s="50"/>
      <c r="X57" s="50"/>
      <c r="Y57" s="50"/>
      <c r="Z57" s="50"/>
      <c r="AA57" s="0"/>
      <c r="AB57" s="28"/>
      <c r="AC57" s="0"/>
      <c r="AD57" s="0"/>
      <c r="AE57" s="0"/>
      <c r="AF57" s="0"/>
      <c r="AG57" s="0"/>
      <c r="AH57" s="0"/>
      <c r="AI57" s="0"/>
    </row>
    <row r="58" spans="1:35" ht="14.100000" customHeight="1">
      <c r="A58" s="18" t="s">
        <v>96</v>
      </c>
      <c r="B58" s="18"/>
      <c r="C58" s="184">
        <f>C56/C54-100%</f>
        <v>-0.145543632979306</v>
      </c>
      <c r="D58" s="184"/>
      <c r="E58" s="184">
        <f>E56/E54-100%</f>
        <v>-0.0413579183181114</v>
      </c>
      <c r="F58" s="184"/>
      <c r="G58" s="184">
        <f>G56/G54-100%</f>
        <v>-0.21167132147582</v>
      </c>
      <c r="H58" s="184"/>
      <c r="I58" s="184">
        <f>I56/I54-100%</f>
        <v>-0.0584538944907206</v>
      </c>
      <c r="J58" s="184"/>
      <c r="K58" s="184">
        <f>K56/K54-100%</f>
        <v>-0.113816649716693</v>
      </c>
      <c r="L58" s="184"/>
      <c r="M58" s="184"/>
      <c r="N58" s="184">
        <f>N56/N54-100%</f>
        <v>0.00235695016328275</v>
      </c>
      <c r="O58" s="184"/>
      <c r="P58" s="184">
        <f>P56/P54-100%</f>
        <v>0.106200218647509</v>
      </c>
      <c r="Q58" s="184"/>
      <c r="R58" s="184">
        <f>AVERAGE(C58:Q59)</f>
        <v>-0.0660408925956941</v>
      </c>
      <c r="S58" s="184"/>
      <c r="T58" s="183" t="s">
        <v>96</v>
      </c>
    </row>
    <row r="59" spans="1:35" ht="14.100000" customHeight="1">
      <c r="A59" s="18"/>
      <c r="B59" s="18"/>
      <c r="C59" s="184"/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3"/>
      <c r="U59" s="50"/>
      <c r="V59" s="50"/>
      <c r="W59" s="50"/>
      <c r="X59" s="50"/>
      <c r="Y59" s="50"/>
      <c r="Z59" s="50"/>
      <c r="AA59" s="0"/>
      <c r="AB59" s="28"/>
      <c r="AC59" s="0"/>
      <c r="AD59" s="0"/>
      <c r="AE59" s="0"/>
      <c r="AF59" s="0"/>
      <c r="AG59" s="0"/>
      <c r="AH59" s="0"/>
      <c r="AI59" s="0"/>
    </row>
    <row r="60" spans="1:35" ht="14.100000" customHeight="1">
      <c r="A60" s="18" t="s">
        <v>50</v>
      </c>
      <c r="B60" s="18"/>
      <c r="C60" s="180">
        <v>2894440</v>
      </c>
      <c r="D60" s="180"/>
      <c r="E60" s="180">
        <v>2477200</v>
      </c>
      <c r="F60" s="180"/>
      <c r="G60" s="180">
        <v>3205430</v>
      </c>
      <c r="H60" s="180"/>
      <c r="I60" s="180">
        <v>4513630</v>
      </c>
      <c r="J60" s="180"/>
      <c r="K60" s="180">
        <v>4277980</v>
      </c>
      <c r="L60" s="180"/>
      <c r="M60" s="180"/>
      <c r="N60" s="180">
        <v>5076670</v>
      </c>
      <c r="O60" s="180"/>
      <c r="P60" s="180">
        <v>6000340</v>
      </c>
      <c r="Q60" s="180"/>
      <c r="S60" s="49"/>
      <c r="T60" s="50"/>
      <c r="U60" s="50"/>
      <c r="V60" s="50"/>
      <c r="W60" s="50"/>
      <c r="X60" s="50"/>
      <c r="Y60" s="50"/>
      <c r="Z60" s="50"/>
      <c r="AA60" s="0"/>
      <c r="AB60" s="28"/>
      <c r="AC60" s="0"/>
      <c r="AD60" s="0"/>
      <c r="AE60" s="0"/>
      <c r="AF60" s="0"/>
      <c r="AG60" s="0"/>
      <c r="AH60" s="0"/>
      <c r="AI60" s="0"/>
    </row>
    <row r="61" spans="1:35" ht="14.100000" customHeight="1">
      <c r="A61" s="18"/>
      <c r="B61" s="18"/>
      <c r="C61" s="180"/>
      <c r="D61" s="180"/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S61" s="49"/>
      <c r="T61" s="50"/>
      <c r="U61" s="50"/>
      <c r="V61" s="50"/>
      <c r="W61" s="50"/>
      <c r="X61" s="50"/>
      <c r="Y61" s="50"/>
      <c r="Z61" s="50"/>
      <c r="AA61" s="0"/>
      <c r="AB61" s="28"/>
      <c r="AC61" s="0"/>
      <c r="AD61" s="0"/>
      <c r="AE61" s="0"/>
      <c r="AF61" s="0"/>
      <c r="AG61" s="0"/>
      <c r="AH61" s="0"/>
      <c r="AI61" s="0"/>
    </row>
    <row r="62" spans="1:35" ht="14.100000" customHeight="1">
      <c r="A62" s="18" t="s">
        <v>49</v>
      </c>
      <c r="B62" s="18"/>
      <c r="C62" s="180">
        <v>5616890</v>
      </c>
      <c r="D62" s="180"/>
      <c r="E62" s="180">
        <v>2704420</v>
      </c>
      <c r="F62" s="180"/>
      <c r="G62" s="180">
        <v>3785170</v>
      </c>
      <c r="H62" s="180"/>
      <c r="I62" s="180">
        <v>4748100</v>
      </c>
      <c r="J62" s="180"/>
      <c r="K62" s="180">
        <v>4909830</v>
      </c>
      <c r="L62" s="180"/>
      <c r="M62" s="180"/>
      <c r="N62" s="180">
        <v>6227730</v>
      </c>
      <c r="O62" s="180"/>
      <c r="P62" s="180">
        <v>5253860</v>
      </c>
      <c r="Q62" s="180"/>
      <c r="S62" s="49"/>
      <c r="T62" s="50"/>
      <c r="U62" s="50"/>
      <c r="V62" s="50"/>
      <c r="W62" s="50"/>
      <c r="X62" s="50"/>
      <c r="Y62" s="50"/>
      <c r="Z62" s="50"/>
      <c r="AA62" s="0"/>
      <c r="AB62" s="28"/>
      <c r="AC62" s="0"/>
      <c r="AD62" s="0"/>
      <c r="AE62" s="0"/>
      <c r="AF62" s="0"/>
      <c r="AG62" s="0"/>
      <c r="AH62" s="0"/>
      <c r="AI62" s="0"/>
    </row>
    <row r="63" spans="1:35" ht="14.100000" customHeight="1">
      <c r="A63" s="18"/>
      <c r="B63" s="18"/>
      <c r="C63" s="180"/>
      <c r="D63" s="180"/>
      <c r="E63" s="180"/>
      <c r="F63" s="180"/>
      <c r="G63" s="180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S63" s="49"/>
      <c r="T63" s="50"/>
      <c r="U63" s="50"/>
      <c r="V63" s="50"/>
      <c r="W63" s="50"/>
      <c r="X63" s="50"/>
      <c r="Y63" s="50"/>
      <c r="Z63" s="50"/>
      <c r="AA63" s="0"/>
      <c r="AB63" s="0"/>
      <c r="AC63" s="0"/>
      <c r="AD63" s="0"/>
    </row>
    <row r="64" spans="1:35" ht="14.100000" customHeight="1">
      <c r="A64" s="18" t="s">
        <v>51</v>
      </c>
      <c r="B64" s="18"/>
      <c r="C64" s="156">
        <f>C62/C60-100%</f>
        <v>0.940579179392214</v>
      </c>
      <c r="D64" s="156"/>
      <c r="E64" s="156">
        <f>E62/E60-100%</f>
        <v>0.091724527692556</v>
      </c>
      <c r="F64" s="156"/>
      <c r="G64" s="156">
        <f>G62/G60-100%</f>
        <v>0.1808618500482</v>
      </c>
      <c r="H64" s="156"/>
      <c r="I64" s="156">
        <f>I62/I60-100%</f>
        <v>0.0519471024430447</v>
      </c>
      <c r="J64" s="156"/>
      <c r="K64" s="156">
        <v>-0.0347715562668333</v>
      </c>
      <c r="L64" s="156"/>
      <c r="M64" s="156"/>
      <c r="N64" s="156">
        <f>N62/N60-100%</f>
        <v>0.226735241802205</v>
      </c>
      <c r="O64" s="156"/>
      <c r="P64" s="156">
        <f>P62/P60-100%</f>
        <v>-0.124406283643927</v>
      </c>
      <c r="Q64" s="156"/>
      <c r="S64" s="49"/>
      <c r="T64" s="50"/>
      <c r="U64" s="50"/>
      <c r="V64" s="50"/>
      <c r="W64" s="50"/>
      <c r="X64" s="50"/>
      <c r="Y64" s="50"/>
      <c r="Z64" s="50"/>
      <c r="AA64" s="0"/>
      <c r="AB64" s="0"/>
      <c r="AC64" s="0"/>
      <c r="AD64" s="0"/>
    </row>
    <row r="65" spans="1:30" ht="14.100000" customHeight="1">
      <c r="A65" s="18"/>
      <c r="B65" s="18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6"/>
      <c r="Q65" s="156"/>
      <c r="S65" s="49"/>
      <c r="T65" s="50"/>
      <c r="U65" s="50"/>
      <c r="V65" s="50"/>
      <c r="W65" s="50"/>
      <c r="X65" s="50"/>
      <c r="Y65" s="50"/>
      <c r="Z65" s="50"/>
      <c r="AA65" s="0"/>
      <c r="AB65" s="0"/>
      <c r="AC65" s="0"/>
      <c r="AD65" s="0"/>
    </row>
    <row r="66" spans="1:30" ht="14.100000" customHeight="1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spans="1:30" ht="14.100000" customHeight="1">
      <c r="A67" s="157" t="s">
        <v>53</v>
      </c>
      <c r="B67" s="158"/>
      <c r="C67" s="160">
        <f>AVERAGE(C64:Q65)</f>
        <v>0.190381437352494</v>
      </c>
      <c r="D67" s="161"/>
      <c r="E67" s="164" t="s">
        <v>54</v>
      </c>
      <c r="F67" s="165"/>
      <c r="G67" s="168">
        <f>AVERAGE(K64:Q65)</f>
        <v>0.022519133963815</v>
      </c>
      <c r="H67" s="169"/>
      <c r="I67" s="172" t="s">
        <v>55</v>
      </c>
      <c r="J67" s="173"/>
      <c r="K67" s="176">
        <f>AVERAGE(C67,G67)</f>
        <v>0.106450285658155</v>
      </c>
      <c r="L67" s="176"/>
      <c r="M67" s="177"/>
      <c r="N67" s="20"/>
      <c r="O67" s="20"/>
      <c r="P67" s="20"/>
      <c r="Q67" s="20"/>
      <c r="R67" s="22"/>
      <c r="S67" s="23"/>
      <c r="T67" s="0"/>
      <c r="U67" s="27"/>
      <c r="V67" s="27"/>
      <c r="W67" s="27"/>
      <c r="X67" s="27"/>
      <c r="Y67" s="27"/>
      <c r="Z67" s="27"/>
      <c r="AA67" s="0"/>
      <c r="AB67" s="0"/>
      <c r="AC67" s="0"/>
      <c r="AD67" s="0"/>
    </row>
    <row r="68" spans="1:30" ht="14.100000" customHeight="1">
      <c r="A68" s="146"/>
      <c r="B68" s="159"/>
      <c r="C68" s="162"/>
      <c r="D68" s="163"/>
      <c r="E68" s="166"/>
      <c r="F68" s="167"/>
      <c r="G68" s="170"/>
      <c r="H68" s="171"/>
      <c r="I68" s="174"/>
      <c r="J68" s="175"/>
      <c r="K68" s="178"/>
      <c r="L68" s="178"/>
      <c r="M68" s="179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00000" customHeight="1">
      <c r="A69" s="146" t="s">
        <v>56</v>
      </c>
      <c r="B69" s="147"/>
      <c r="C69" s="150">
        <f>C62+C62*C67</f>
        <v>6686241.59165085</v>
      </c>
      <c r="D69" s="151"/>
      <c r="E69" s="154">
        <f>E62+E62*C67</f>
        <v>3219291.36680483</v>
      </c>
      <c r="F69" s="155"/>
      <c r="G69" s="154">
        <f>G62+G62*C67</f>
        <v>4505796.10522354</v>
      </c>
      <c r="H69" s="155"/>
      <c r="I69" s="154">
        <f>I62+I62*C67</f>
        <v>5652050.10269338</v>
      </c>
      <c r="J69" s="155"/>
      <c r="K69" s="130">
        <f>K62+K62*C67</f>
        <v>5844570.4925564</v>
      </c>
      <c r="L69" s="134"/>
      <c r="M69" s="131"/>
      <c r="N69" s="130">
        <f>N62+N62*C67</f>
        <v>7413374.18884325</v>
      </c>
      <c r="O69" s="131"/>
      <c r="P69" s="134">
        <f>P62+P62*C67</f>
        <v>6254097.41844878</v>
      </c>
      <c r="Q69" s="135"/>
      <c r="U69" s="0"/>
      <c r="V69" s="0"/>
      <c r="W69" s="0"/>
      <c r="X69" s="0"/>
      <c r="Y69" s="0"/>
      <c r="Z69" s="0"/>
    </row>
    <row r="70" spans="1:30" ht="14.100000" customHeight="1">
      <c r="A70" s="148"/>
      <c r="B70" s="149"/>
      <c r="C70" s="152"/>
      <c r="D70" s="153"/>
      <c r="E70" s="152"/>
      <c r="F70" s="153"/>
      <c r="G70" s="152"/>
      <c r="H70" s="153"/>
      <c r="I70" s="152"/>
      <c r="J70" s="153"/>
      <c r="K70" s="132"/>
      <c r="L70" s="136"/>
      <c r="M70" s="133"/>
      <c r="N70" s="132"/>
      <c r="O70" s="133"/>
      <c r="P70" s="136"/>
      <c r="Q70" s="137"/>
      <c r="U70" s="0"/>
      <c r="V70" s="0"/>
      <c r="W70" s="0"/>
      <c r="X70" s="0"/>
      <c r="Y70" s="0"/>
      <c r="Z70" s="0"/>
    </row>
    <row r="71" spans="1:30" ht="14.100000" customHeight="1">
      <c r="A71" s="92" t="s">
        <v>57</v>
      </c>
      <c r="B71" s="93"/>
      <c r="C71" s="138">
        <f>C62+C62*G67</f>
        <v>5743377.49837001</v>
      </c>
      <c r="D71" s="139"/>
      <c r="E71" s="138">
        <f>E62+E62*G67</f>
        <v>2765321.19627442</v>
      </c>
      <c r="F71" s="139"/>
      <c r="G71" s="138">
        <f>G62+G62*G67</f>
        <v>3870408.75030581</v>
      </c>
      <c r="H71" s="139"/>
      <c r="I71" s="138">
        <f>I62+I62*G67</f>
        <v>4855023.09997359</v>
      </c>
      <c r="J71" s="139"/>
      <c r="K71" s="138">
        <f>K62+K62*G67</f>
        <v>5020395.11950956</v>
      </c>
      <c r="L71" s="142"/>
      <c r="M71" s="139"/>
      <c r="N71" s="138">
        <f>N62+N62*G67</f>
        <v>6367973.08616047</v>
      </c>
      <c r="O71" s="139"/>
      <c r="P71" s="142">
        <f>P62+P62*G67</f>
        <v>5372172.37716713</v>
      </c>
      <c r="Q71" s="144"/>
      <c r="U71" s="0"/>
      <c r="V71" s="0"/>
      <c r="W71" s="0"/>
      <c r="X71" s="0"/>
      <c r="Y71" s="0"/>
      <c r="Z71" s="0"/>
    </row>
    <row r="72" spans="1:30" ht="14.100000" customHeight="1">
      <c r="A72" s="94"/>
      <c r="B72" s="95"/>
      <c r="C72" s="140"/>
      <c r="D72" s="141"/>
      <c r="E72" s="140"/>
      <c r="F72" s="141"/>
      <c r="G72" s="140"/>
      <c r="H72" s="141"/>
      <c r="I72" s="140"/>
      <c r="J72" s="141"/>
      <c r="K72" s="140"/>
      <c r="L72" s="143"/>
      <c r="M72" s="141"/>
      <c r="N72" s="140"/>
      <c r="O72" s="141"/>
      <c r="P72" s="143"/>
      <c r="Q72" s="145"/>
      <c r="U72" s="0"/>
      <c r="V72" s="0"/>
      <c r="W72" s="0"/>
      <c r="X72" s="0"/>
      <c r="Y72" s="0"/>
      <c r="Z72" s="0"/>
    </row>
    <row r="73" spans="1:30" ht="14.100000" customHeight="1">
      <c r="A73" s="79" t="s">
        <v>58</v>
      </c>
      <c r="B73" s="80"/>
      <c r="C73" s="105">
        <f>C62+C62*K67</f>
        <v>6214809.54501043</v>
      </c>
      <c r="D73" s="106"/>
      <c r="E73" s="105">
        <f>E62+E62*K67</f>
        <v>2992306.28153963</v>
      </c>
      <c r="F73" s="124"/>
      <c r="G73" s="105">
        <f>G62+G62*K67</f>
        <v>4188102.42776468</v>
      </c>
      <c r="H73" s="106"/>
      <c r="I73" s="105">
        <f>I62+I62*K67</f>
        <v>5253536.60133348</v>
      </c>
      <c r="J73" s="106"/>
      <c r="K73" s="105">
        <f>K62+K62*K67</f>
        <v>5432482.80603298</v>
      </c>
      <c r="L73" s="109"/>
      <c r="M73" s="106"/>
      <c r="N73" s="105">
        <f>N62+N62*K67</f>
        <v>6890673.63750186</v>
      </c>
      <c r="O73" s="106"/>
      <c r="P73" s="109">
        <f>P62+P62*K67</f>
        <v>5813134.89780795</v>
      </c>
      <c r="Q73" s="110"/>
      <c r="R73" s="113" t="s">
        <v>62</v>
      </c>
      <c r="S73" s="113"/>
      <c r="U73" s="0"/>
      <c r="V73" s="0"/>
      <c r="W73" s="0"/>
      <c r="X73" s="0"/>
      <c r="Y73" s="0"/>
      <c r="Z73" s="0"/>
    </row>
    <row r="74" spans="1:30" ht="14.100000" customHeight="1">
      <c r="A74" s="81"/>
      <c r="B74" s="82"/>
      <c r="C74" s="107"/>
      <c r="D74" s="108"/>
      <c r="E74" s="125"/>
      <c r="F74" s="126"/>
      <c r="G74" s="107"/>
      <c r="H74" s="108"/>
      <c r="I74" s="107"/>
      <c r="J74" s="108"/>
      <c r="K74" s="107"/>
      <c r="L74" s="111"/>
      <c r="M74" s="108"/>
      <c r="N74" s="107"/>
      <c r="O74" s="108"/>
      <c r="P74" s="111"/>
      <c r="Q74" s="112"/>
      <c r="R74" s="113"/>
      <c r="S74" s="113"/>
      <c r="U74" s="0"/>
      <c r="V74" s="0"/>
      <c r="W74" s="0"/>
      <c r="X74" s="0"/>
      <c r="Y74" s="0"/>
      <c r="Z74" s="0"/>
    </row>
    <row r="75" spans="1:30" ht="14.100000" customHeight="1">
      <c r="A75" s="114" t="s">
        <v>61</v>
      </c>
      <c r="B75" s="115"/>
      <c r="C75" s="118">
        <f>C56/C69</f>
        <v>0.140056261378493</v>
      </c>
      <c r="D75" s="119"/>
      <c r="E75" s="118">
        <f>E56/E69</f>
        <v>0.25920300616598</v>
      </c>
      <c r="F75" s="119"/>
      <c r="G75" s="118">
        <f>G56/G69</f>
        <v>0.178536707213051</v>
      </c>
      <c r="H75" s="119"/>
      <c r="I75" s="118">
        <f>I56/I69</f>
        <v>0.170991053235614</v>
      </c>
      <c r="J75" s="119"/>
      <c r="K75" s="118">
        <f>K56/K69</f>
        <v>0.156545292962975</v>
      </c>
      <c r="L75" s="122"/>
      <c r="M75" s="119"/>
      <c r="N75" s="118">
        <f>N56/N69</f>
        <v>0.14284183868577</v>
      </c>
      <c r="O75" s="119"/>
      <c r="P75" s="122">
        <f>P56/P69</f>
        <v>0.169880628476606</v>
      </c>
      <c r="Q75" s="127"/>
      <c r="R75" s="129">
        <f>AVERAGE(C75:Q76)</f>
        <v>0.17400782687407</v>
      </c>
      <c r="S75" s="129"/>
      <c r="U75" s="0"/>
      <c r="V75" s="0"/>
      <c r="W75" s="0"/>
      <c r="X75" s="0"/>
      <c r="Y75" s="0"/>
      <c r="Z75" s="0"/>
    </row>
    <row r="76" spans="1:30" ht="14.100000" customHeight="1">
      <c r="A76" s="116"/>
      <c r="B76" s="117"/>
      <c r="C76" s="120"/>
      <c r="D76" s="121"/>
      <c r="E76" s="120"/>
      <c r="F76" s="121"/>
      <c r="G76" s="120"/>
      <c r="H76" s="121"/>
      <c r="I76" s="120"/>
      <c r="J76" s="121"/>
      <c r="K76" s="120"/>
      <c r="L76" s="123"/>
      <c r="M76" s="121"/>
      <c r="N76" s="120"/>
      <c r="O76" s="121"/>
      <c r="P76" s="123"/>
      <c r="Q76" s="128"/>
      <c r="R76" s="129"/>
      <c r="S76" s="129"/>
      <c r="U76" s="0"/>
      <c r="V76" s="0"/>
      <c r="W76" s="0"/>
      <c r="X76" s="0"/>
      <c r="Y76" s="0"/>
      <c r="Z76" s="0"/>
    </row>
    <row r="77" spans="1:30" ht="14.100000" customHeight="1">
      <c r="A77" s="92" t="s">
        <v>59</v>
      </c>
      <c r="B77" s="93"/>
      <c r="C77" s="96">
        <f>C56/C71</f>
        <v>0.163048659132325</v>
      </c>
      <c r="D77" s="97"/>
      <c r="E77" s="96">
        <f>E56/E71</f>
        <v>0.3017551816853</v>
      </c>
      <c r="F77" s="97"/>
      <c r="G77" s="96">
        <f>G56/G71</f>
        <v>0.207846264283181</v>
      </c>
      <c r="H77" s="97"/>
      <c r="I77" s="96">
        <f>I56/I71</f>
        <v>0.199061874701535</v>
      </c>
      <c r="J77" s="97"/>
      <c r="K77" s="96">
        <f>K56/K71</f>
        <v>0.182244619839679</v>
      </c>
      <c r="L77" s="100"/>
      <c r="M77" s="97"/>
      <c r="N77" s="96">
        <f>N56/N71</f>
        <v>0.166291531963506</v>
      </c>
      <c r="O77" s="97"/>
      <c r="P77" s="100">
        <f>P56/P71</f>
        <v>0.197769156573538</v>
      </c>
      <c r="Q77" s="102"/>
      <c r="R77" s="104">
        <f>AVERAGE(C77:Q78)</f>
        <v>0.202573898311295</v>
      </c>
      <c r="S77" s="104"/>
      <c r="U77" s="0"/>
      <c r="V77" s="0"/>
      <c r="W77" s="0"/>
      <c r="X77" s="0"/>
      <c r="Y77" s="0"/>
      <c r="Z77" s="0"/>
    </row>
    <row r="78" spans="1:30" ht="14.100000" customHeight="1">
      <c r="A78" s="94"/>
      <c r="B78" s="95"/>
      <c r="C78" s="98"/>
      <c r="D78" s="99"/>
      <c r="E78" s="98"/>
      <c r="F78" s="99"/>
      <c r="G78" s="98"/>
      <c r="H78" s="99"/>
      <c r="I78" s="98"/>
      <c r="J78" s="99"/>
      <c r="K78" s="98"/>
      <c r="L78" s="101"/>
      <c r="M78" s="99"/>
      <c r="N78" s="98"/>
      <c r="O78" s="99"/>
      <c r="P78" s="101"/>
      <c r="Q78" s="103"/>
      <c r="R78" s="104"/>
      <c r="S78" s="104"/>
      <c r="U78" s="0"/>
      <c r="V78" s="0"/>
      <c r="W78" s="0"/>
      <c r="X78" s="0"/>
      <c r="Y78" s="0"/>
      <c r="Z78" s="0"/>
    </row>
    <row r="79" spans="1:30" ht="14.100000" customHeight="1">
      <c r="A79" s="79" t="s">
        <v>60</v>
      </c>
      <c r="B79" s="80"/>
      <c r="C79" s="83">
        <f>C56/C73</f>
        <v>0.150680401904163</v>
      </c>
      <c r="D79" s="84"/>
      <c r="E79" s="83">
        <f>E56/E73</f>
        <v>0.278865170035553</v>
      </c>
      <c r="F79" s="84"/>
      <c r="G79" s="83">
        <f>G56/G73</f>
        <v>0.192079829439453</v>
      </c>
      <c r="H79" s="84"/>
      <c r="I79" s="83">
        <f>I56/I73</f>
        <v>0.183961790568793</v>
      </c>
      <c r="J79" s="84"/>
      <c r="K79" s="83">
        <f>K56/K73</f>
        <v>0.168420229325701</v>
      </c>
      <c r="L79" s="87"/>
      <c r="M79" s="84"/>
      <c r="N79" s="83">
        <f>N56/N73</f>
        <v>0.153677282615275</v>
      </c>
      <c r="O79" s="84"/>
      <c r="P79" s="87">
        <f>P56/P73</f>
        <v>0.182767133169511</v>
      </c>
      <c r="Q79" s="89"/>
      <c r="R79" s="91">
        <f>AVERAGE(C79:Q80)</f>
        <v>0.187207405294064</v>
      </c>
      <c r="S79" s="91"/>
      <c r="U79" s="0"/>
      <c r="V79" s="0"/>
      <c r="W79" s="0"/>
      <c r="X79" s="0"/>
      <c r="Y79" s="0"/>
      <c r="Z79" s="0"/>
    </row>
    <row r="80" spans="1:30" ht="14.100000" customHeight="1">
      <c r="A80" s="81"/>
      <c r="B80" s="82"/>
      <c r="C80" s="85"/>
      <c r="D80" s="86"/>
      <c r="E80" s="85"/>
      <c r="F80" s="86"/>
      <c r="G80" s="85"/>
      <c r="H80" s="86"/>
      <c r="I80" s="85"/>
      <c r="J80" s="86"/>
      <c r="K80" s="85"/>
      <c r="L80" s="88"/>
      <c r="M80" s="86"/>
      <c r="N80" s="85"/>
      <c r="O80" s="86"/>
      <c r="P80" s="88"/>
      <c r="Q80" s="90"/>
      <c r="R80" s="91"/>
      <c r="S80" s="91"/>
      <c r="U80" s="0"/>
      <c r="V80" s="0"/>
      <c r="W80" s="0"/>
      <c r="X80" s="0"/>
      <c r="Y80" s="0"/>
      <c r="Z80" s="0"/>
    </row>
    <row r="81" spans="1:26" ht="14.100000" customHeight="1">
      <c r="A81" s="21"/>
      <c r="B81" s="21"/>
      <c r="L81" s="0"/>
      <c r="M81" s="0"/>
    </row>
    <row r="82" spans="1:26" ht="14.100000" customHeight="1">
      <c r="A82" s="21"/>
      <c r="B82" s="21"/>
      <c r="L82" s="0"/>
      <c r="M82" s="0"/>
    </row>
    <row r="83" spans="1:26" ht="14.100000" customHeight="1">
      <c r="A83" s="74" t="s">
        <v>149</v>
      </c>
      <c r="B83" s="74"/>
      <c r="C83" s="75" t="s">
        <v>72</v>
      </c>
      <c r="D83" s="75" t="s">
        <v>73</v>
      </c>
      <c r="E83" s="75" t="s">
        <v>74</v>
      </c>
      <c r="F83" s="75" t="s">
        <v>75</v>
      </c>
      <c r="G83" s="75" t="s">
        <v>76</v>
      </c>
      <c r="H83" s="75" t="s">
        <v>77</v>
      </c>
      <c r="I83" s="75" t="s">
        <v>78</v>
      </c>
      <c r="J83" s="75" t="s">
        <v>121</v>
      </c>
      <c r="L83" s="76" t="s">
        <v>122</v>
      </c>
      <c r="M83" s="76"/>
      <c r="N83" s="77">
        <f>AVERAGE(C85:I94)</f>
        <v>0.290384615384615</v>
      </c>
      <c r="O83" s="0"/>
      <c r="P83" s="55"/>
      <c r="S83" s="0"/>
      <c r="T83" s="0"/>
      <c r="U83" s="0"/>
      <c r="V83" s="0"/>
      <c r="W83" s="0"/>
      <c r="X83" s="0"/>
      <c r="Y83" s="0"/>
      <c r="Z83" s="0"/>
    </row>
    <row r="84" spans="1:26" ht="14.100000" customHeight="1">
      <c r="A84" s="74"/>
      <c r="B84" s="74"/>
      <c r="C84" s="75"/>
      <c r="D84" s="75"/>
      <c r="E84" s="75"/>
      <c r="F84" s="75"/>
      <c r="G84" s="75"/>
      <c r="H84" s="75"/>
      <c r="I84" s="75"/>
      <c r="J84" s="75"/>
      <c r="L84" s="76"/>
      <c r="M84" s="76"/>
      <c r="N84" s="78"/>
      <c r="O84" s="0"/>
      <c r="P84" s="0"/>
    </row>
    <row r="85" spans="1:26" ht="14.100000" customHeight="1">
      <c r="A85" s="74" t="s">
        <v>145</v>
      </c>
      <c r="B85" s="74"/>
      <c r="C85" s="72">
        <v>0.2674</v>
      </c>
      <c r="D85" s="72">
        <v>0.3679</v>
      </c>
      <c r="E85" s="72">
        <v>0.3598</v>
      </c>
      <c r="F85" s="72">
        <v>0.352</v>
      </c>
      <c r="G85" s="72">
        <v>0.2813</v>
      </c>
      <c r="H85" s="72">
        <v>0.2608</v>
      </c>
      <c r="I85" s="72">
        <v>0.2221</v>
      </c>
      <c r="J85" s="73">
        <f>AVERAGE(C85:H86)</f>
        <v>0.314866666666667</v>
      </c>
      <c r="L85" s="76" t="s">
        <v>156</v>
      </c>
      <c r="M85" s="76"/>
      <c r="N85" s="77">
        <v>0.2875</v>
      </c>
    </row>
    <row r="86" spans="1:26" ht="14.100000" customHeight="1">
      <c r="A86" s="74"/>
      <c r="B86" s="74"/>
      <c r="C86" s="72"/>
      <c r="D86" s="72"/>
      <c r="E86" s="72"/>
      <c r="F86" s="72"/>
      <c r="G86" s="72"/>
      <c r="H86" s="72"/>
      <c r="I86" s="72"/>
      <c r="J86" s="73"/>
      <c r="L86" s="76"/>
      <c r="M86" s="76"/>
      <c r="N86" s="78"/>
    </row>
    <row r="87" spans="1:26" ht="14.100000" customHeight="1">
      <c r="A87" s="74" t="s">
        <v>146</v>
      </c>
      <c r="B87" s="74"/>
      <c r="C87" s="72">
        <v>0.4044</v>
      </c>
      <c r="D87" s="72">
        <v>0.2453</v>
      </c>
      <c r="E87" s="72">
        <v>0.347</v>
      </c>
      <c r="F87" s="72">
        <v>0.1695</v>
      </c>
      <c r="G87" s="72">
        <v>0.2344</v>
      </c>
      <c r="H87" s="72">
        <v>0.161</v>
      </c>
      <c r="I87" s="72">
        <v>0.3111</v>
      </c>
      <c r="J87" s="73">
        <f>AVERAGE(C87:I88)</f>
        <v>0.267528571428571</v>
      </c>
      <c r="L87" s="0"/>
      <c r="M87" s="0"/>
    </row>
    <row r="88" spans="1:26" ht="14.100000" customHeight="1">
      <c r="A88" s="74"/>
      <c r="B88" s="74"/>
      <c r="C88" s="72"/>
      <c r="D88" s="72"/>
      <c r="E88" s="72"/>
      <c r="F88" s="72"/>
      <c r="G88" s="72"/>
      <c r="H88" s="72"/>
      <c r="I88" s="72"/>
      <c r="J88" s="73"/>
      <c r="L88" s="0"/>
      <c r="M88" s="0"/>
    </row>
    <row r="89" spans="1:26" ht="14.100000" customHeight="1">
      <c r="A89" s="74" t="s">
        <v>147</v>
      </c>
      <c r="B89" s="74"/>
      <c r="C89" s="72">
        <v>0.4038</v>
      </c>
      <c r="D89" s="72">
        <v>0.4294</v>
      </c>
      <c r="E89" s="72">
        <v>0.3388</v>
      </c>
      <c r="F89" s="72">
        <v>0.1979</v>
      </c>
      <c r="G89" s="72">
        <v>0.2671</v>
      </c>
      <c r="H89" s="72">
        <v>0.2162</v>
      </c>
      <c r="I89" s="72">
        <v>0.1935</v>
      </c>
      <c r="J89" s="73">
        <f>AVERAGE(C89:I90)</f>
        <v>0.292385714285714</v>
      </c>
      <c r="L89" s="0"/>
      <c r="M89" s="0"/>
    </row>
    <row r="90" spans="1:26" ht="14.100000" customHeight="1">
      <c r="A90" s="74"/>
      <c r="B90" s="74"/>
      <c r="C90" s="72"/>
      <c r="D90" s="72"/>
      <c r="E90" s="72"/>
      <c r="F90" s="72"/>
      <c r="G90" s="72"/>
      <c r="H90" s="72"/>
      <c r="I90" s="72"/>
      <c r="J90" s="73"/>
      <c r="L90" s="0"/>
      <c r="M90" s="0"/>
    </row>
    <row r="91" spans="1:26" ht="14.100000" customHeight="1">
      <c r="A91" s="74" t="s">
        <v>148</v>
      </c>
      <c r="B91" s="74"/>
      <c r="C91" s="72">
        <v>0.2196</v>
      </c>
      <c r="D91" s="72">
        <v>0.362</v>
      </c>
      <c r="E91" s="72">
        <v>0.2608</v>
      </c>
      <c r="F91" s="72">
        <v>0.4581</v>
      </c>
      <c r="G91" s="72">
        <v>0.2188</v>
      </c>
      <c r="H91" s="72"/>
      <c r="I91" s="72"/>
      <c r="J91" s="73">
        <f>AVERAGE(C91:H92)</f>
        <v>0.30386</v>
      </c>
      <c r="L91" s="0"/>
      <c r="M91" s="0"/>
    </row>
    <row r="92" spans="1:26" ht="14.100000" customHeight="1">
      <c r="A92" s="74"/>
      <c r="B92" s="74"/>
      <c r="C92" s="72"/>
      <c r="D92" s="72"/>
      <c r="E92" s="72"/>
      <c r="F92" s="72"/>
      <c r="G92" s="72"/>
      <c r="H92" s="72"/>
      <c r="I92" s="72"/>
      <c r="J92" s="73"/>
      <c r="L92" s="0"/>
      <c r="M92" s="0"/>
    </row>
    <row r="93" spans="1:26" ht="14.100000" customHeight="1">
      <c r="A93" s="74" t="s">
        <v>157</v>
      </c>
      <c r="B93" s="74"/>
      <c r="C93" s="72"/>
      <c r="D93" s="72"/>
      <c r="E93" s="72"/>
      <c r="F93" s="72"/>
      <c r="G93" s="72"/>
      <c r="H93" s="72"/>
      <c r="I93" s="72"/>
      <c r="J93" s="73"/>
      <c r="L93" s="0"/>
      <c r="M93" s="0"/>
    </row>
    <row r="94" spans="1:26" ht="14.100000" customHeight="1">
      <c r="A94" s="74"/>
      <c r="B94" s="74"/>
      <c r="C94" s="72"/>
      <c r="D94" s="72"/>
      <c r="E94" s="72"/>
      <c r="F94" s="72"/>
      <c r="G94" s="72"/>
      <c r="H94" s="72"/>
      <c r="I94" s="72"/>
      <c r="J94" s="73"/>
      <c r="L94" s="0"/>
      <c r="M94" s="0"/>
    </row>
    <row r="95" spans="1:26" ht="14.100000" customHeight="1">
      <c r="A95" s="0"/>
      <c r="B95" s="0"/>
      <c r="L95" s="0"/>
      <c r="M95" s="0"/>
    </row>
    <row r="96" spans="1:26" ht="14.100000" customHeight="1">
      <c r="A96" s="0"/>
      <c r="B96" s="0"/>
      <c r="L96" s="0"/>
      <c r="M96" s="0"/>
    </row>
    <row r="97" spans="1:13" ht="14.100000" customHeight="1">
      <c r="A97" s="0"/>
      <c r="B97" s="0"/>
      <c r="L97" s="0"/>
      <c r="M97" s="0"/>
    </row>
    <row r="98" spans="1:13" ht="14.100000" customHeight="1">
      <c r="A98" s="0"/>
      <c r="B98" s="0"/>
      <c r="L98" s="0"/>
      <c r="M98" s="0"/>
    </row>
    <row r="99" spans="1:13" ht="14.100000" customHeight="1">
      <c r="A99" s="0"/>
      <c r="B99" s="0"/>
      <c r="L99" s="0"/>
      <c r="M99" s="0"/>
    </row>
    <row r="100" spans="1:13" ht="14.100000" customHeight="1">
      <c r="A100" s="0"/>
      <c r="B100" s="0"/>
      <c r="L100" s="0"/>
      <c r="M100" s="0"/>
    </row>
    <row r="101" spans="1:13" ht="14.100000" customHeight="1">
      <c r="A101" s="0"/>
      <c r="B101" s="0"/>
      <c r="L101" s="0"/>
      <c r="M101" s="0"/>
    </row>
    <row r="102" spans="1:13" ht="14.100000" customHeight="1">
      <c r="A102" s="0"/>
      <c r="B102" s="0"/>
      <c r="L102" s="0"/>
      <c r="M102" s="0"/>
    </row>
    <row r="103" spans="1:13" ht="14.100000" customHeight="1">
      <c r="A103" s="0"/>
      <c r="B103" s="0"/>
      <c r="L103" s="0"/>
      <c r="M103" s="0"/>
    </row>
    <row r="104" spans="1:13" ht="14.100000" customHeight="1">
      <c r="A104" s="0"/>
      <c r="B104" s="0"/>
      <c r="L104" s="0"/>
      <c r="M104" s="0"/>
    </row>
    <row r="105" spans="1:13" ht="14.100000" customHeight="1">
      <c r="A105" s="0"/>
      <c r="B105" s="0"/>
      <c r="L105" s="0"/>
      <c r="M105" s="0"/>
    </row>
    <row r="106" spans="1:13" ht="14.100000" customHeight="1">
      <c r="A106" s="0"/>
      <c r="B106" s="0"/>
      <c r="L106" s="0"/>
      <c r="M106" s="0"/>
    </row>
    <row r="107" spans="1:13" ht="14.100000" customHeight="1">
      <c r="A107" s="0"/>
      <c r="B107" s="0"/>
      <c r="L107" s="0"/>
      <c r="M107" s="0"/>
    </row>
    <row r="108" spans="1:13" ht="14.100000" customHeight="1">
      <c r="A108" s="0"/>
      <c r="B108" s="0"/>
      <c r="L108" s="0"/>
      <c r="M108" s="0"/>
    </row>
    <row r="109" spans="1:13" ht="14.100000" customHeight="1">
      <c r="A109" s="0"/>
      <c r="B109" s="0"/>
      <c r="L109" s="0"/>
      <c r="M109" s="0"/>
    </row>
    <row r="110" spans="1:13" ht="14.100000" customHeight="1">
      <c r="A110" s="0"/>
      <c r="B110" s="0"/>
      <c r="L110" s="0"/>
      <c r="M110" s="0"/>
    </row>
    <row r="111" spans="1:13" ht="14.100000" customHeight="1">
      <c r="A111" s="0"/>
      <c r="B111" s="0"/>
      <c r="L111" s="0"/>
      <c r="M111" s="0"/>
    </row>
    <row r="112" spans="1:13" ht="14.100000" customHeight="1">
      <c r="A112" s="0"/>
      <c r="B112" s="0"/>
      <c r="L112" s="0"/>
      <c r="M112" s="0"/>
    </row>
    <row r="113" spans="1:13" ht="14.100000" customHeight="1">
      <c r="A113" s="0"/>
      <c r="B113" s="0"/>
      <c r="L113" s="0"/>
      <c r="M113" s="0"/>
    </row>
    <row r="114" spans="1:13" ht="14.100000" customHeight="1">
      <c r="A114" s="0"/>
      <c r="B114" s="0"/>
      <c r="L114" s="0"/>
      <c r="M114" s="0"/>
    </row>
    <row r="115" spans="1:13" ht="14.100000" customHeight="1">
      <c r="A115" s="0"/>
      <c r="B115" s="0"/>
      <c r="L115" s="0"/>
      <c r="M115" s="0"/>
    </row>
    <row r="116" spans="1:13" ht="14.100000" customHeight="1">
      <c r="A116" s="0"/>
      <c r="B116" s="0"/>
      <c r="L116" s="0"/>
      <c r="M116" s="0"/>
    </row>
    <row r="117" spans="1:13" ht="14.100000" customHeight="1">
      <c r="A117" s="0"/>
      <c r="B117" s="0"/>
      <c r="L117" s="0"/>
      <c r="M117" s="0"/>
    </row>
    <row r="118" spans="1:13" ht="14.100000" customHeight="1">
      <c r="A118" s="0"/>
      <c r="B118" s="0"/>
      <c r="L118" s="0"/>
      <c r="M118" s="0"/>
    </row>
    <row r="119" spans="1:13" ht="14.100000" customHeight="1">
      <c r="A119" s="0"/>
      <c r="B119" s="0"/>
      <c r="L119" s="0"/>
      <c r="M119" s="0"/>
    </row>
    <row r="120" spans="1:13" ht="14.100000" customHeight="1">
      <c r="A120" s="0"/>
      <c r="B120" s="0"/>
      <c r="L120" s="0"/>
      <c r="M120" s="0"/>
    </row>
    <row r="121" spans="1:13" ht="14.100000" customHeight="1">
      <c r="A121" s="0"/>
      <c r="B121" s="0"/>
      <c r="L121" s="0"/>
      <c r="M121" s="0"/>
    </row>
    <row r="122" spans="1:13" ht="14.100000" customHeight="1">
      <c r="A122" s="0"/>
      <c r="B122" s="0"/>
      <c r="L122" s="0"/>
      <c r="M122" s="0"/>
    </row>
    <row r="123" spans="1:13" ht="14.100000" customHeight="1">
      <c r="A123" s="0"/>
      <c r="B123" s="0"/>
      <c r="L123" s="0"/>
      <c r="M123" s="0"/>
    </row>
    <row r="124" spans="1:13" ht="14.100000" customHeight="1">
      <c r="A124" s="0"/>
      <c r="B124" s="0"/>
      <c r="L124" s="0"/>
      <c r="M124" s="0"/>
    </row>
    <row r="125" spans="1:13" ht="14.100000" customHeight="1">
      <c r="A125" s="0"/>
      <c r="B125" s="0"/>
      <c r="L125" s="0"/>
      <c r="M125" s="0"/>
    </row>
    <row r="126" spans="1:13" ht="14.100000" customHeight="1">
      <c r="A126" s="0"/>
      <c r="B126" s="0"/>
      <c r="L126" s="0"/>
      <c r="M126" s="0"/>
    </row>
    <row r="127" spans="1:13" ht="14.100000" customHeight="1">
      <c r="A127" s="0"/>
      <c r="B127" s="0"/>
      <c r="L127" s="0"/>
      <c r="M127" s="0"/>
    </row>
    <row r="128" spans="1:13" ht="14.100000" customHeight="1">
      <c r="A128" s="0"/>
      <c r="B128" s="0"/>
      <c r="L128" s="0"/>
      <c r="M128" s="0"/>
    </row>
    <row r="129" spans="1:13" ht="14.100000" customHeight="1">
      <c r="A129" s="0"/>
      <c r="B129" s="0"/>
      <c r="L129" s="0"/>
      <c r="M129" s="0"/>
    </row>
    <row r="130" spans="1:13" ht="14.100000" customHeight="1">
      <c r="A130" s="0"/>
      <c r="B130" s="0"/>
      <c r="L130" s="0"/>
      <c r="M130" s="0"/>
    </row>
    <row r="131" spans="1:13" ht="14.100000" customHeight="1">
      <c r="A131" s="0"/>
      <c r="B131" s="0"/>
      <c r="L131" s="0"/>
      <c r="M131" s="0"/>
    </row>
    <row r="132" spans="1:13" ht="14.100000" customHeight="1">
      <c r="A132" s="0"/>
      <c r="B132" s="0"/>
      <c r="L132" s="0"/>
      <c r="M132" s="0"/>
    </row>
    <row r="133" spans="1:13" ht="14.100000" customHeight="1">
      <c r="A133" s="0"/>
      <c r="B133" s="0"/>
      <c r="L133" s="0"/>
      <c r="M133" s="0"/>
    </row>
    <row r="134" spans="1:13" ht="14.100000" customHeight="1">
      <c r="A134" s="0"/>
      <c r="B134" s="0"/>
      <c r="L134" s="0"/>
      <c r="M134" s="0"/>
    </row>
    <row r="135" spans="1:13" ht="14.100000" customHeight="1">
      <c r="A135" s="0"/>
      <c r="B135" s="0"/>
      <c r="L135" s="0"/>
      <c r="M135" s="0"/>
    </row>
    <row r="136" spans="1:13" ht="14.100000" customHeight="1">
      <c r="A136" s="0"/>
      <c r="B136" s="0"/>
      <c r="L136" s="0"/>
      <c r="M136" s="0"/>
    </row>
    <row r="137" spans="1:13" ht="14.100000" customHeight="1">
      <c r="A137" s="0"/>
      <c r="B137" s="0"/>
      <c r="L137" s="0"/>
      <c r="M137" s="0"/>
    </row>
    <row r="138" spans="1:13" ht="14.100000" customHeight="1">
      <c r="A138" s="0"/>
      <c r="B138" s="0"/>
      <c r="L138" s="0"/>
      <c r="M138" s="0"/>
    </row>
  </sheetData>
  <mergeCells count="370">
    <mergeCell ref="A1:B1"/>
    <mergeCell ref="L1:M1"/>
    <mergeCell ref="U1:U2"/>
    <mergeCell ref="V1:V2"/>
    <mergeCell ref="X1:X2"/>
    <mergeCell ref="Y1:Y2"/>
    <mergeCell ref="Z1:Z2"/>
    <mergeCell ref="AA1:AA2"/>
    <mergeCell ref="AB1:AB2"/>
    <mergeCell ref="AC1:AC2"/>
    <mergeCell ref="AD1:AD2"/>
    <mergeCell ref="AE1:AE2"/>
    <mergeCell ref="A3:B4"/>
    <mergeCell ref="C3:C4"/>
    <mergeCell ref="D3:D4"/>
    <mergeCell ref="E3:E4"/>
    <mergeCell ref="F3:F4"/>
    <mergeCell ref="G3:G4"/>
    <mergeCell ref="H3:H4"/>
    <mergeCell ref="I3:I4"/>
    <mergeCell ref="L3:M4"/>
    <mergeCell ref="X3:X4"/>
    <mergeCell ref="Y3:Y4"/>
    <mergeCell ref="Z3:Z4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M6"/>
    <mergeCell ref="X5:X6"/>
    <mergeCell ref="Y5:Y6"/>
    <mergeCell ref="Z5:Z6"/>
    <mergeCell ref="AA5:AA6"/>
    <mergeCell ref="AB5:AB6"/>
    <mergeCell ref="AC5:AC6"/>
    <mergeCell ref="AD5:AD6"/>
    <mergeCell ref="AE5:AE6"/>
    <mergeCell ref="A7:B8"/>
    <mergeCell ref="L7:M8"/>
    <mergeCell ref="X7:X8"/>
    <mergeCell ref="Y7:Y8"/>
    <mergeCell ref="Z7:Z8"/>
    <mergeCell ref="AA7:AA8"/>
    <mergeCell ref="AB7:AB8"/>
    <mergeCell ref="AC7:AC8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25:B25"/>
    <mergeCell ref="J25:J26"/>
    <mergeCell ref="K25:K26"/>
    <mergeCell ref="L25:M25"/>
    <mergeCell ref="U25:U26"/>
    <mergeCell ref="V25:V26"/>
    <mergeCell ref="Y25:Y26"/>
    <mergeCell ref="Z25:Z26"/>
    <mergeCell ref="AA25:AA26"/>
    <mergeCell ref="AB25:AB26"/>
    <mergeCell ref="AC25:AC26"/>
    <mergeCell ref="AD25:AD26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A29:B30"/>
    <mergeCell ref="L29:M30"/>
    <mergeCell ref="Y29:Y30"/>
    <mergeCell ref="Z29:Z30"/>
    <mergeCell ref="AA29:AA30"/>
    <mergeCell ref="AB29:AB30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D31:AD32"/>
    <mergeCell ref="AE31:AE32"/>
    <mergeCell ref="A33:B34"/>
    <mergeCell ref="L33:M34"/>
    <mergeCell ref="A35:B36"/>
    <mergeCell ref="L35:M36"/>
    <mergeCell ref="A37:B38"/>
    <mergeCell ref="L37:M38"/>
    <mergeCell ref="A39:B40"/>
    <mergeCell ref="L39:M40"/>
    <mergeCell ref="A41:B42"/>
    <mergeCell ref="L41:M42"/>
    <mergeCell ref="A43:B44"/>
    <mergeCell ref="L43:M44"/>
    <mergeCell ref="A49:B50"/>
    <mergeCell ref="C49:D49"/>
    <mergeCell ref="E49:F49"/>
    <mergeCell ref="G49:H49"/>
    <mergeCell ref="I49:J49"/>
    <mergeCell ref="K49:M49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A51:B53"/>
    <mergeCell ref="C51:D53"/>
    <mergeCell ref="E51:F53"/>
    <mergeCell ref="G51:H53"/>
    <mergeCell ref="I51:J53"/>
    <mergeCell ref="K51:M53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6:B57"/>
    <mergeCell ref="C56:D57"/>
    <mergeCell ref="E56:F57"/>
    <mergeCell ref="G56:H57"/>
    <mergeCell ref="I56:J57"/>
    <mergeCell ref="K56:M57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N58:O59"/>
    <mergeCell ref="P58:Q59"/>
    <mergeCell ref="R58:S59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A64:B65"/>
    <mergeCell ref="C64:D65"/>
    <mergeCell ref="E64:F65"/>
    <mergeCell ref="G64:H65"/>
    <mergeCell ref="I64:J65"/>
    <mergeCell ref="K64:M65"/>
    <mergeCell ref="N64:O65"/>
    <mergeCell ref="P64:Q65"/>
    <mergeCell ref="A67:B68"/>
    <mergeCell ref="C67:D68"/>
    <mergeCell ref="E67:F68"/>
    <mergeCell ref="G67:H68"/>
    <mergeCell ref="I67:J68"/>
    <mergeCell ref="K67:M68"/>
    <mergeCell ref="A69:B70"/>
    <mergeCell ref="C69:D70"/>
    <mergeCell ref="E69:F70"/>
    <mergeCell ref="G69:H70"/>
    <mergeCell ref="I69:J70"/>
    <mergeCell ref="K69:M70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73:B74"/>
    <mergeCell ref="C73:D74"/>
    <mergeCell ref="E73:F74"/>
    <mergeCell ref="G73:H74"/>
    <mergeCell ref="I73:J74"/>
    <mergeCell ref="K73:M74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83:B84"/>
    <mergeCell ref="C83:C84"/>
    <mergeCell ref="D83:D84"/>
    <mergeCell ref="E83:E84"/>
    <mergeCell ref="F83:F84"/>
    <mergeCell ref="G83:G84"/>
    <mergeCell ref="H83:H84"/>
    <mergeCell ref="I83:I84"/>
    <mergeCell ref="J83:J84"/>
    <mergeCell ref="L83:M84"/>
    <mergeCell ref="N83:N84"/>
    <mergeCell ref="Q83:Q84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L85:M86"/>
    <mergeCell ref="N85:N86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I93:I94"/>
    <mergeCell ref="J93:J94"/>
  </mergeCells>
  <phoneticPr fontId="1" type="noConversion"/>
  <conditionalFormatting sqref="C85:I94">
    <cfRule type="cellIs" dxfId="43" priority="7" operator="between">
      <formula>0.35</formula>
      <formula>1</formula>
    </cfRule>
    <cfRule type="cellIs" dxfId="42" priority="8" operator="between">
      <formula>0.2</formula>
      <formula>0.25</formula>
    </cfRule>
    <cfRule type="cellIs" dxfId="41" priority="9" operator="between">
      <formula>0.15</formula>
      <formula>0.2</formula>
    </cfRule>
    <cfRule type="cellIs" dxfId="40" priority="10" operator="between">
      <formula>0.3</formula>
      <formula>0.35</formula>
    </cfRule>
    <cfRule type="cellIs" dxfId="39" priority="11" operator="between">
      <formula>0.25</formula>
      <formula>0.3</formula>
    </cfRule>
  </conditionalFormatting>
  <conditionalFormatting sqref="K8 K10 K12 K14 K16 K18">
    <cfRule type="cellIs" dxfId="38" priority="1" operator="between">
      <formula>"LOW"</formula>
      <formula>"HIGH"</formula>
    </cfRule>
  </conditionalFormatting>
  <conditionalFormatting sqref="N83 N85">
    <cfRule type="cellIs" dxfId="37" priority="2" operator="between">
      <formula>0.35</formula>
      <formula>1</formula>
    </cfRule>
    <cfRule type="cellIs" dxfId="36" priority="3" operator="between">
      <formula>0.2</formula>
      <formula>0.25</formula>
    </cfRule>
    <cfRule type="cellIs" dxfId="35" priority="4" operator="between">
      <formula>0.15</formula>
      <formula>0.2</formula>
    </cfRule>
    <cfRule type="cellIs" dxfId="34" priority="5" operator="between">
      <formula>0.3</formula>
      <formula>0.35</formula>
    </cfRule>
    <cfRule type="cellIs" dxfId="33" priority="6" operator="between">
      <formula>0.25</formula>
      <formula>0.3</formula>
    </cfRule>
  </conditionalFormatting>
  <pageMargins left="0.25" right="0.25" top="0.75" bottom="0.75" header="0.30" footer="0.30"/>
  <pageSetup paperSize="9" scale="3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138"/>
  <sheetViews>
    <sheetView zoomScale="90" zoomScaleNormal="90" workbookViewId="0">
      <selection activeCell="D1" sqref="C1:D18"/>
    </sheetView>
  </sheetViews>
  <sheetFormatPr defaultColWidth="7.62500000" defaultRowHeight="14.100000" customHeight="1"/>
  <cols>
    <col min="1" max="2" style="1" width="4.13000011" customWidth="1" outlineLevel="0"/>
    <col min="3" max="9" style="1" width="7.63000011" customWidth="1" outlineLevel="0"/>
    <col min="10" max="10" style="1" width="8.00500011" customWidth="1" outlineLevel="0"/>
    <col min="11" max="11" style="1" width="7.63000011" customWidth="1" outlineLevel="0"/>
    <col min="12" max="13" style="1" width="4.13000011" customWidth="1" outlineLevel="0"/>
    <col min="14" max="14" style="1" width="7.63000011" customWidth="1" outlineLevel="0"/>
    <col min="15" max="15" style="1" width="7.63000011" customWidth="1" outlineLevel="0"/>
    <col min="16" max="16" style="1" width="7.63000011" customWidth="1" outlineLevel="0"/>
    <col min="17" max="21" style="1" width="7.63000011" customWidth="1" outlineLevel="0"/>
    <col min="22" max="22" style="1" width="7.63000011" customWidth="1" outlineLevel="0"/>
    <col min="23" max="23" style="1" width="7.63000011" customWidth="1" outlineLevel="0"/>
    <col min="24" max="25" style="1" width="7.63000011" customWidth="1" outlineLevel="0"/>
    <col min="26" max="16384" style="1" width="7.63000011" customWidth="1" outlineLevel="0"/>
  </cols>
  <sheetData>
    <row r="1" spans="1:31" ht="14.100000" customHeight="1">
      <c r="A1" s="200">
        <v>45417</v>
      </c>
      <c r="B1" s="201"/>
      <c r="C1" s="56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6</v>
      </c>
      <c r="I1" s="58" t="s">
        <v>7</v>
      </c>
      <c r="J1" s="6"/>
      <c r="K1" s="6"/>
      <c r="L1" s="200">
        <f>A1</f>
        <v>45417</v>
      </c>
      <c r="M1" s="201"/>
      <c r="N1" s="3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5" t="s">
        <v>7</v>
      </c>
      <c r="U1" s="202" t="s">
        <v>70</v>
      </c>
      <c r="V1" s="24" t="s">
        <v>69</v>
      </c>
      <c r="X1" s="237" t="s">
        <v>83</v>
      </c>
      <c r="Y1" s="237" t="s">
        <v>72</v>
      </c>
      <c r="Z1" s="237" t="s">
        <v>73</v>
      </c>
      <c r="AA1" s="237" t="s">
        <v>74</v>
      </c>
      <c r="AB1" s="237" t="s">
        <v>75</v>
      </c>
      <c r="AC1" s="237" t="s">
        <v>76</v>
      </c>
      <c r="AD1" s="237" t="s">
        <v>77</v>
      </c>
      <c r="AE1" s="237" t="s">
        <v>78</v>
      </c>
    </row>
    <row r="2" spans="1:31" ht="14.100000" customHeight="1">
      <c r="A2" s="13">
        <f>WEEKNUM(A1,1)</f>
        <v>19</v>
      </c>
      <c r="B2" s="14" t="s">
        <v>0</v>
      </c>
      <c r="C2" s="59">
        <v>45417</v>
      </c>
      <c r="D2" s="60">
        <f>C2+1</f>
        <v>45418</v>
      </c>
      <c r="E2" s="60">
        <f>C2+2</f>
        <v>45419</v>
      </c>
      <c r="F2" s="60">
        <f>C2+3</f>
        <v>45420</v>
      </c>
      <c r="G2" s="60">
        <f>C2+4</f>
        <v>45421</v>
      </c>
      <c r="H2" s="60">
        <f>C2+5</f>
        <v>45422</v>
      </c>
      <c r="I2" s="61">
        <f>C2+6</f>
        <v>45423</v>
      </c>
      <c r="J2" s="6"/>
      <c r="K2" s="6"/>
      <c r="L2" s="13">
        <f>WEEKNUM(L1,1)</f>
        <v>19</v>
      </c>
      <c r="M2" s="14" t="s">
        <v>0</v>
      </c>
      <c r="N2" s="10">
        <f>C2</f>
        <v>45417</v>
      </c>
      <c r="O2" s="11">
        <f>N2+1</f>
        <v>45418</v>
      </c>
      <c r="P2" s="8">
        <f>N2+2</f>
        <v>45419</v>
      </c>
      <c r="Q2" s="11">
        <f>N2+3</f>
        <v>45420</v>
      </c>
      <c r="R2" s="11">
        <f>N2+4</f>
        <v>45421</v>
      </c>
      <c r="S2" s="11">
        <f>N2+5</f>
        <v>45422</v>
      </c>
      <c r="T2" s="12">
        <f>N2+6</f>
        <v>45423</v>
      </c>
      <c r="U2" s="202"/>
      <c r="V2" s="24"/>
      <c r="X2" s="237"/>
      <c r="Y2" s="237"/>
      <c r="Z2" s="237"/>
      <c r="AA2" s="237"/>
      <c r="AB2" s="237"/>
      <c r="AC2" s="237"/>
      <c r="AD2" s="237"/>
      <c r="AE2" s="237"/>
    </row>
    <row r="3" spans="1:31" ht="14.100000" customHeight="1">
      <c r="A3" s="233" t="s">
        <v>8</v>
      </c>
      <c r="B3" s="233"/>
      <c r="C3" s="205" t="s">
        <v>158</v>
      </c>
      <c r="D3" s="205" t="s">
        <v>158</v>
      </c>
      <c r="E3" s="205" t="s">
        <v>159</v>
      </c>
      <c r="F3" s="205" t="s">
        <v>158</v>
      </c>
      <c r="G3" s="205" t="s">
        <v>158</v>
      </c>
      <c r="H3" s="205" t="s">
        <v>158</v>
      </c>
      <c r="I3" s="205" t="s">
        <v>160</v>
      </c>
      <c r="J3" s="6"/>
      <c r="K3" s="6"/>
      <c r="L3" s="220" t="s">
        <v>141</v>
      </c>
      <c r="M3" s="238"/>
      <c r="N3" s="31"/>
      <c r="O3" s="54" t="s">
        <v>87</v>
      </c>
      <c r="P3" s="47" t="s">
        <v>93</v>
      </c>
      <c r="Q3" s="54" t="s">
        <v>87</v>
      </c>
      <c r="R3" s="31"/>
      <c r="S3" s="47" t="s">
        <v>93</v>
      </c>
      <c r="T3" s="39" t="s">
        <v>86</v>
      </c>
      <c r="X3" s="236" t="s">
        <v>79</v>
      </c>
      <c r="Y3" s="230">
        <f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30">
        <f>COUNTIFS(D7:D44,"9~14")+COUNTIFS(D7:D44,"9~15")+COUNTIFS(D7:D44,"9~16")+COUNTIFS(D7:D44,"9~17")+COUNTIFS(D7:D44,"9~18")+COUNTIFS(D7:D44,"9~19")+COUNTIFS(D7:D44,"9~20")+COUNTIFS(D7:D44,"9.3~16.3")+COUNTIFS(D7:D44,"9~16.3")+COUNTIFS(O3:O44,"9~14")+COUNTIFS(O3:O44,"9~15")+COUNTIFS(O3:O44,"9~16")+COUNTIFS(O3:O44,"9~17")+COUNTIFS(O3:O44,"9~18")+COUNTIFS(O3:O44,"9~19")+COUNTIFS(D7:D44,"8~14")+COUNTIFS(D7:D44,"8~15")+COUNTIFS(D7:D44,"8~16")+COUNTIFS(D7:D44,"8~17")+COUNTIFS(D7:D44,"8~18")+COUNTIFS(D7:D44,"8~19")+COUNTIFS(D7:D44,"8~20")+COUNTIFS(O3:O44,"8~14")+COUNTIFS(O3:O44,"8~15")+COUNTIFS(O3:O44,"8~16")+COUNTIFS(O3:O44,"8~17")+COUNTIFS(O3:O44,"8~18")+COUNTIFS(O3:O44,"8~19")+COUNTIFS(O3:O44,"9.3~16.3")+COUNTIFS(O3:O44,"9~16.3")</f>
        <v>2</v>
      </c>
      <c r="AA3" s="230">
        <f>COUNTIFS(E7:E44,"9~14")+COUNTIFS(E7:E44,"9~15")+COUNTIFS(E7:E44,"9~16")+COUNTIFS(E7:E44,"9~17")+COUNTIFS(E7:E44,"9~18")+COUNTIFS(E7:E44,"9~19")+COUNTIFS(E7:E44,"9~20")+COUNTIFS(E7:E44,"9.3~16.3")+COUNTIFS(E7:E44,"9~16.3")+COUNTIFS(P3:P44,"9~14")+COUNTIFS(P3:P44,"9~15")+COUNTIFS(P3:P44,"9~16")+COUNTIFS(P3:P44,"9~17")+COUNTIFS(P3:P44,"9~18")+COUNTIFS(P3:P44,"9~19")+COUNTIFS(E7:E44,"8~14")+COUNTIFS(E7:E44,"8~15")+COUNTIFS(E7:E44,"8~16")+COUNTIFS(E7:E44,"8~17")+COUNTIFS(E7:E44,"8~18")+COUNTIFS(E7:E44,"8~19")+COUNTIFS(E7:E44,"8~20")+COUNTIFS(P3:P44,"8~14")+COUNTIFS(P3:P44,"8~15")+COUNTIFS(P3:P44,"8~16")+COUNTIFS(P3:P44,"8~17")+COUNTIFS(P3:P44,"8~18")+COUNTIFS(P3:P44,"8~19")+COUNTIFS(P3:P44,"9.3~16.3")+COUNTIFS(P3:P44,"9~16.3")</f>
        <v>2</v>
      </c>
      <c r="AB3" s="230">
        <f>COUNTIFS(F7:F44,"9~14")+COUNTIFS(F7:F44,"9~15")+COUNTIFS(F7:F44,"9~16")+COUNTIFS(F7:F44,"9~17")+COUNTIFS(F7:F44,"9~18")+COUNTIFS(F7:F44,"9~19")+COUNTIFS(F7:F44,"9~20")+COUNTIFS(F7:F44,"9.3~16.3")+COUNTIFS(F7:F44,"9~16.3")+COUNTIFS(Q3:Q44,"9~14")+COUNTIFS(Q3:Q44,"9~15")+COUNTIFS(Q3:Q44,"9~16")+COUNTIFS(Q3:Q44,"9~17")+COUNTIFS(Q3:Q44,"9~18")+COUNTIFS(Q3:Q44,"9~19")+COUNTIFS(F7:F44,"8~14")+COUNTIFS(F7:F44,"8~15")+COUNTIFS(F7:F44,"8~16")+COUNTIFS(F7:F44,"8~17")+COUNTIFS(F7:F44,"8~18")+COUNTIFS(F7:F44,"8~19")+COUNTIFS(F7:F44,"8~20")+COUNTIFS(Q3:Q44,"8~14")+COUNTIFS(Q3:Q44,"8~15")+COUNTIFS(Q3:Q44,"8~16")+COUNTIFS(Q3:Q44,"8~17")+COUNTIFS(Q3:Q44,"8~18")+COUNTIFS(Q3:Q44,"8~19")+COUNTIFS(Q3:Q44,"9.3~16.3")+COUNTIFS(Q3:Q44,"9~16.3")</f>
        <v>2</v>
      </c>
      <c r="AC3" s="230">
        <f>COUNTIFS(G7:G44,"9~14")+COUNTIFS(G7:G44,"9~15")+COUNTIFS(G7:G44,"9~16")+COUNTIFS(G7:G44,"9~17")+COUNTIFS(G7:G44,"9~18")+COUNTIFS(G7:G44,"9~19")+COUNTIFS(G7:G44,"9~20")+COUNTIFS(G7:G44,"9.3~16.3")+COUNTIFS(G7:G44,"9~16.3")+COUNTIFS(R3:R44,"9~14")+COUNTIFS(R3:R44,"9~15")+COUNTIFS(R3:R44,"9~16")+COUNTIFS(R3:R44,"9~17")+COUNTIFS(R3:R44,"9~18")+COUNTIFS(R3:R44,"9~19")+COUNTIFS(G7:G44,"8~14")+COUNTIFS(G7:G44,"8~15")+COUNTIFS(G7:G44,"8~16")+COUNTIFS(G7:G44,"8~17")+COUNTIFS(G7:G44,"8~18")+COUNTIFS(G7:G44,"8~19")+COUNTIFS(G7:G44,"8~20")+COUNTIFS(R3:R44,"8~14")+COUNTIFS(R3:R44,"8~15")+COUNTIFS(R3:R44,"8~16")+COUNTIFS(R3:R44,"8~17")+COUNTIFS(R3:R44,"8~18")+COUNTIFS(R3:R44,"8~19")+COUNTIFS(R3:R44,"9.3~16.3")+COUNTIFS(R3:R44,"9~16.3")</f>
        <v>2</v>
      </c>
      <c r="AD3" s="230">
        <f>COUNTIFS(H7:H44,"9~14")+COUNTIFS(H7:H44,"9~15")+COUNTIFS(H7:H44,"9~16")+COUNTIFS(H7:H44,"9~17")+COUNTIFS(H7:H44,"9~18")+COUNTIFS(H7:H44,"9~19")+COUNTIFS(H7:H44,"9~20")+COUNTIFS(H7:H44,"9.3~16.3")+COUNTIFS(H7:H44,"9~16.3")+COUNTIFS(S3:S44,"9~14")+COUNTIFS(S3:S44,"9~15")+COUNTIFS(S3:S44,"9~16")+COUNTIFS(S3:S44,"9~17")+COUNTIFS(S3:S44,"9~18")+COUNTIFS(S3:S44,"9~19")+COUNTIFS(H7:H44,"8~14")+COUNTIFS(H7:H44,"8~15")+COUNTIFS(H7:H44,"8~16")+COUNTIFS(H7:H44,"8~17")+COUNTIFS(H7:H44,"8~18")+COUNTIFS(H7:H44,"8~19")+COUNTIFS(H7:H44,"8~20")+COUNTIFS(S3:S44,"8~14")+COUNTIFS(S3:S44,"8~15")+COUNTIFS(S3:S44,"8~16")+COUNTIFS(S3:S44,"8~17")+COUNTIFS(S3:S44,"8~18")+COUNTIFS(S3:S44,"8~19")+COUNTIFS(S3:S44,"9.3~16.3")+COUNTIFS(S3:S44,"9~16.3")</f>
        <v>2</v>
      </c>
      <c r="AE3" s="230">
        <f>COUNTIFS(I7:I44,"9~14")+COUNTIFS(I7:I44,"9~15")+COUNTIFS(I7:I44,"9~16")+COUNTIFS(I7:I44,"9~17")+COUNTIFS(I7:I44,"9~18")+COUNTIFS(I7:I44,"9~19")+COUNTIFS(I7:I44,"9~20")+COUNTIFS(I7:I44,"9.3~16.3")+COUNTIFS(I7:I44,"9~16.3")+COUNTIFS(T3:T44,"9~14")+COUNTIFS(T3:T44,"9~15")+COUNTIFS(T3:T44,"9~16")+COUNTIFS(T3:T44,"9~17")+COUNTIFS(T3:T44,"9~18")+COUNTIFS(T3:T44,"9~19")+COUNTIFS(I7:I44,"8~14")+COUNTIFS(I7:I44,"8~15")+COUNTIFS(I7:I44,"8~16")+COUNTIFS(I7:I44,"8~17")+COUNTIFS(I7:I44,"8~18")+COUNTIFS(I7:I44,"8~19")+COUNTIFS(I7:I44,"8~20")+COUNTIFS(T3:T44,"8~14")+COUNTIFS(T3:T44,"8~15")+COUNTIFS(T3:T44,"8~16")+COUNTIFS(T3:T44,"8~17")+COUNTIFS(T3:T44,"8~18")+COUNTIFS(T3:T44,"8~19")+COUNTIFS(T3:T44,"9.3~16.3")+COUNTIFS(T3:T44,"9~16.3")</f>
        <v>2</v>
      </c>
    </row>
    <row r="4" spans="1:31" ht="14.100000" customHeight="1">
      <c r="A4" s="233" t="s">
        <v>9</v>
      </c>
      <c r="B4" s="233"/>
      <c r="C4" s="205"/>
      <c r="D4" s="205"/>
      <c r="E4" s="205"/>
      <c r="F4" s="205"/>
      <c r="G4" s="205"/>
      <c r="H4" s="205"/>
      <c r="I4" s="205"/>
      <c r="J4" s="6"/>
      <c r="K4" s="6"/>
      <c r="L4" s="220"/>
      <c r="M4" s="238"/>
      <c r="N4" s="36"/>
      <c r="O4" s="30">
        <v>8</v>
      </c>
      <c r="P4" s="40">
        <v>8</v>
      </c>
      <c r="Q4" s="30">
        <v>8</v>
      </c>
      <c r="R4" s="36"/>
      <c r="S4" s="40">
        <v>8</v>
      </c>
      <c r="T4" s="40">
        <v>8</v>
      </c>
      <c r="U4" s="16">
        <f>SUM(N4:T4)</f>
        <v>40</v>
      </c>
      <c r="V4" s="16" t="str">
        <f t="array" ref="V4">_xlfn.IFS(U4&gt;15,"O",U4=15,"O",U4&lt;15,"X")</f>
        <v>O</v>
      </c>
      <c r="X4" s="236"/>
      <c r="Y4" s="230"/>
      <c r="Z4" s="230"/>
      <c r="AA4" s="230"/>
      <c r="AB4" s="230"/>
      <c r="AC4" s="230"/>
      <c r="AD4" s="230"/>
      <c r="AE4" s="230"/>
    </row>
    <row r="5" spans="1:31" ht="14.100000" customHeight="1">
      <c r="A5" s="233" t="s">
        <v>9</v>
      </c>
      <c r="B5" s="233"/>
      <c r="C5" s="205" t="s">
        <v>161</v>
      </c>
      <c r="D5" s="205" t="s">
        <v>161</v>
      </c>
      <c r="E5" s="205" t="s">
        <v>162</v>
      </c>
      <c r="F5" s="205" t="s">
        <v>162</v>
      </c>
      <c r="G5" s="205" t="s">
        <v>162</v>
      </c>
      <c r="H5" s="205" t="s">
        <v>160</v>
      </c>
      <c r="I5" s="205" t="s">
        <v>162</v>
      </c>
      <c r="J5" s="198" t="s">
        <v>70</v>
      </c>
      <c r="K5" s="229" t="s">
        <v>71</v>
      </c>
      <c r="L5" s="233" t="s">
        <v>23</v>
      </c>
      <c r="M5" s="239"/>
      <c r="N5" s="37" t="s">
        <v>150</v>
      </c>
      <c r="O5" s="31"/>
      <c r="P5" s="31"/>
      <c r="Q5" s="31"/>
      <c r="R5" s="31"/>
      <c r="S5" s="54" t="s">
        <v>143</v>
      </c>
      <c r="T5" s="31" t="s">
        <v>142</v>
      </c>
      <c r="U5" s="6"/>
      <c r="X5" s="221" t="s">
        <v>80</v>
      </c>
      <c r="Y5" s="205">
        <f>COUNTIFS(C7:C44,"8~14")+COUNTIFS(C7:C44,"8~15")+COUNTIFS(C7:C44,"8~16")+COUNTIFS(C7:C44,"8~17")+COUNTIFS(C7:C44,"8~18")+COUNTIFS(C7:C44,"8~19")+COUNTIFS(C7:C44,"9~14")+COUNTIFS(C7:C44,"9~15")+COUNTIFS(C7:C44,"9~16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7</v>
      </c>
      <c r="Z5" s="205">
        <f>COUNTIFS(D7:D44,"8~14")+COUNTIFS(D7:D44,"8~15")+COUNTIFS(D7:D44,"8~16")+COUNTIFS(D7:D44,"8~17")+COUNTIFS(D7:D44,"8~18")+COUNTIFS(D7:D44,"8~19")+COUNTIFS(D7:D44,"9~14")+COUNTIFS(D7:D44,"9~15")+COUNTIFS(D7:D44,"9~16")+COUNTIFS(D7:D44,"9~17")+COUNTIFS(D7:D44,"9~18")+COUNTIFS(D7:D44,"9~19")+COUNTIFS(D7:D44,"9~20")+COUNTIFS(D7:D44,"10~14")+COUNTIFS(D7:D44,"10~14.3")+COUNTIFS(D7:D44,"10~15")+COUNTIFS(D7:D44,"10~15.3")+COUNTIFS(D7:D44,"10~16")+COUNTIFS(D7:D44,"10~16.3")+COUNTIFS(D7:D44,"10~17")+COUNTIFS(D7:D44,"10~17.3")+COUNTIFS(D7:D44,"10~18")+COUNTIFS(D7:D44,"10~18.3")+COUNTIFS(D7:D44,"10~19")+COUNTIFS(D7:D44,"10~19.3")+COUNTIFS(D7:D44,"10~20")+COUNTIFS(D7:D44,"10~20.3")+COUNTIFS(D7:D44,"10.3~14")+COUNTIFS(D7:D44,"10.3~14.3")+COUNTIFS(D7:D44,"10.3~15")+COUNTIFS(D7:D44,"10.3~15.3")+COUNTIFS(D7:D44,"10.3~16")+COUNTIFS(D7:D44,"10.3~16.3")+COUNTIFS(D7:D44,"10.3~17")+COUNTIFS(D7:D44,"10.3~17.3")+COUNTIFS(D7:D44,"10.3~18")+COUNTIFS(D7:D44,"10.3~18.3")+COUNTIFS(D7:D44,"10.3~19")+COUNTIFS(D7:D44,"10.3~19.3")+COUNTIFS(D7:D44,"10.3~20")+COUNTIFS(D7:D44,"10.3~20.3")+COUNTIFS(D7:D44,"11~14")+COUNTIFS(D7:D44,"11~15")+COUNTIFS(D7:D44,"11~16")+COUNTIFS(D7:D44,"11~17")+COUNTIFS(D7:D44,"11~18")+COUNTIFS(D7:D44,"11~19")+COUNTIFS(D7:D44,"11~20")+COUNTIFS(D7:D44,"11~21")+COUNTIFS(D7:D44,"11.3~14.3")+COUNTIFS(D7:D44,"11.3~15.3")+COUNTIFS(D7:D44,"11.3~16.3")+COUNTIFS(D7:D44,"11.3~17.3")+COUNTIFS(D7:D44,"11.3~18.3")+COUNTIFS(D7:D44,"11.3~19.3")+COUNTIFS(D7:D44,"11.3~20.3")+COUNTIFS(D7:D44,"11.3~21.3")+COUNTIFS(D7:D44,"11.3~22.3")+COUNTIFS(D7:D44,"12~15")+COUNTIFS(D7:D44,"12~16")+COUNTIFS(D7:D44,"12~17")+COUNTIFS(D7:D44,"12~18")+COUNTIFS(D7:D44,"12~19")+COUNTIFS(D7:D44,"12~20")+COUNTIFS(D7:D44,"12~21")+COUNTIFS(D7:D44,"12~22")+COUNTIFS(D7:D44,"12~15.3")+COUNTIFS(D7:D44,"12~16.3")+COUNTIFS(D7:D44,"12~17.3")+COUNTIFS(D7:D44,"12~18.3")+COUNTIFS(D7:D44,"12~19.3")+COUNTIFS(D7:D44,"12~20.3")+COUNTIFS(D7:D44,"12~21.3")+COUNTIFS(D7:D44,"12~22.3")+COUNTIFS(D7:D44,"12.3~15")+COUNTIFS(D7:D44,"12.3~16")+COUNTIFS(D7:D44,"12.3~17")+COUNTIFS(D7:D44,"12.3~18")+COUNTIFS(D7:D44,"12.3~19")+COUNTIFS(D7:D44,"12.3~20")+COUNTIFS(D7:D44,"12.3~21")+COUNTIFS(D7:D44,"12.3~22")+COUNTIFS(D7:D44,"12.3~22.3")+COUNTIFS(O3:O44,"8~14")+COUNTIFS(O3:O44,"8~15")+COUNTIFS(O3:O44,"8~16")+COUNTIFS(O3:O44,"8~17")+COUNTIFS(O3:O44,"8~18")+COUNTIFS(O3:O44,"8~19")+COUNTIFS(O3:O44,"9~14")+COUNTIFS(O3:O44,"9~15")+COUNTIFS(O3:O44,"9~16")+COUNTIFS(O3:O44,"9~17")+COUNTIFS(O3:O44,"9~18")+COUNTIFS(O3:O44,"9~19")+COUNTIFS(O3:O44,"9~20")+COUNTIFS(O3:O44,"10~14")+COUNTIFS(O3:O44,"10~14.3")+COUNTIFS(O3:O44,"10~15")+COUNTIFS(O3:O44,"10~15.3")+COUNTIFS(O3:O44,"10~16")+COUNTIFS(O3:O44,"10~16.3")+COUNTIFS(O3:O44,"10~17")+COUNTIFS(O3:O44,"10~17.3")+COUNTIFS(O3:O44,"10~18")+COUNTIFS(O3:O44,"10~18.3")+COUNTIFS(O3:O44,"10~19")+COUNTIFS(O3:O44,"10~19.3")+COUNTIFS(O3:O44,"10~20")+COUNTIFS(O3:O44,"10~20.3")+COUNTIFS(O3:O44,"10.3~14")+COUNTIFS(O3:O44,"10.3~14.3")+COUNTIFS(O3:O44,"10.3~15")+COUNTIFS(O3:O44,"10.3~15.3")+COUNTIFS(O3:O44,"10.3~16")+COUNTIFS(O3:O44,"10.3~16.3")+COUNTIFS(O3:O44,"10.3~17")+COUNTIFS(O3:O44,"10.3~17.3")+COUNTIFS(O3:O44,"10.3~18")+COUNTIFS(O3:O44,"10.3~18.3")+COUNTIFS(O3:O44,"10.3~19")+COUNTIFS(O3:O44,"10.3~19.3")+COUNTIFS(O3:O44,"10.3~20")+COUNTIFS(O3:O44,"10.3~20.3")+COUNTIFS(O3:O44,"11~14")+COUNTIFS(O3:O44,"11~15")+COUNTIFS(O3:O44,"11~16")+COUNTIFS(O3:O44,"11~17")+COUNTIFS(O3:O44,"11~18")+COUNTIFS(O3:O44,"11~19")+COUNTIFS(O3:O44,"11~20")+COUNTIFS(O3:O44,"11~21")+COUNTIFS(O3:O44,"11.3~14.3")+COUNTIFS(O3:O44,"11.3~15.3")+COUNTIFS(O3:O44,"11.3~16.3")+COUNTIFS(O3:O44,"11.3~17.3")+COUNTIFS(O3:O44,"11.3~18.3")+COUNTIFS(O3:O44,"11.3~19.3")+COUNTIFS(O3:O44,"11.3~20.3")+COUNTIFS(O3:O44,"11.3~21.3")+COUNTIFS(O3:O44,"11.3~22.3")+COUNTIFS(O3:O44,"12~15")+COUNTIFS(O3:O44,"12~16")+COUNTIFS(O3:O44,"12~17")+COUNTIFS(O3:O44,"12~18")+COUNTIFS(O3:O44,"12~19")+COUNTIFS(O3:O44,"12~20")+COUNTIFS(O3:O44,"12~21")+COUNTIFS(O3:O44,"12~22")+COUNTIFS(O3:O44,"12~15.3")+COUNTIFS(O3:O44,"12~16.3")+COUNTIFS(O3:O44,"12~17.3")+COUNTIFS(O3:O44,"12~18.3")+COUNTIFS(O3:O44,"12~19.3")+COUNTIFS(O3:O44,"12~20.3")+COUNTIFS(O3:O44,"12~21.3")+COUNTIFS(O3:O44,"12~22.3")+COUNTIFS(O3:O44,"12.3~15")+COUNTIFS(O3:O44,"12.3~16")+COUNTIFS(O3:O44,"12.3~17")+COUNTIFS(O3:O44,"12.3~18")+COUNTIFS(O3:O44,"12.3~19")+COUNTIFS(O3:O44,"12.3~20")+COUNTIFS(O3:O44,"12.3~21")+COUNTIFS(O3:O44,"12.3~22")+COUNTIFS(O3:O44,"12.3~22.3")</f>
        <v>6</v>
      </c>
      <c r="AA5" s="205">
        <f>COUNTIFS(E7:E44,"8~14")+COUNTIFS(E7:E44,"8~15")+COUNTIFS(E7:E44,"8~16")+COUNTIFS(E7:E44,"8~17")+COUNTIFS(E7:E44,"8~18")+COUNTIFS(E7:E44,"8~19")+COUNTIFS(E7:E44,"9~14")+COUNTIFS(E7:E44,"9~15")+COUNTIFS(E7:E44,"9~16")+COUNTIFS(E7:E44,"9~17")+COUNTIFS(E7:E44,"9~18")+COUNTIFS(E7:E44,"9~19")+COUNTIFS(E7:E44,"9~20")+COUNTIFS(E7:E44,"10~14")+COUNTIFS(E7:E44,"10~14.3")+COUNTIFS(E7:E44,"10~15")+COUNTIFS(E7:E44,"10~15.3")+COUNTIFS(E7:E44,"10~16")+COUNTIFS(E7:E44,"10~16.3")+COUNTIFS(E7:E44,"10~17")+COUNTIFS(E7:E44,"10~17.3")+COUNTIFS(E7:E44,"10~18")+COUNTIFS(E7:E44,"10~18.3")+COUNTIFS(E7:E44,"10~19")+COUNTIFS(E7:E44,"10~19.3")+COUNTIFS(E7:E44,"10~20")+COUNTIFS(E7:E44,"10~20.3")+COUNTIFS(E7:E44,"10.3~14")+COUNTIFS(E7:E44,"10.3~14.3")+COUNTIFS(E7:E44,"10.3~15")+COUNTIFS(E7:E44,"10.3~15.3")+COUNTIFS(E7:E44,"10.3~16")+COUNTIFS(E7:E44,"10.3~16.3")+COUNTIFS(E7:E44,"10.3~17")+COUNTIFS(E7:E44,"10.3~17.3")+COUNTIFS(E7:E44,"10.3~18")+COUNTIFS(E7:E44,"10.3~18.3")+COUNTIFS(E7:E44,"10.3~19")+COUNTIFS(E7:E44,"10.3~19.3")+COUNTIFS(E7:E44,"10.3~20")+COUNTIFS(E7:E44,"10.3~20.3")+COUNTIFS(E7:E44,"11~14")+COUNTIFS(E7:E44,"11~15")+COUNTIFS(E7:E44,"11~16")+COUNTIFS(E7:E44,"11~17")+COUNTIFS(E7:E44,"11~18")+COUNTIFS(E7:E44,"11~19")+COUNTIFS(E7:E44,"11~20")+COUNTIFS(E7:E44,"11~21")+COUNTIFS(E7:E44,"11.3~14.3")+COUNTIFS(E7:E44,"11.3~15.3")+COUNTIFS(E7:E44,"11.3~16.3")+COUNTIFS(E7:E44,"11.3~17.3")+COUNTIFS(E7:E44,"11.3~18.3")+COUNTIFS(E7:E44,"11.3~19.3")+COUNTIFS(E7:E44,"11.3~20.3")+COUNTIFS(E7:E44,"11.3~21.3")+COUNTIFS(E7:E44,"11.3~22.3")+COUNTIFS(E7:E44,"12~15")+COUNTIFS(E7:E44,"12~16")+COUNTIFS(E7:E44,"12~17")+COUNTIFS(E7:E44,"12~18")+COUNTIFS(E7:E44,"12~19")+COUNTIFS(E7:E44,"12~20")+COUNTIFS(E7:E44,"12~21")+COUNTIFS(E7:E44,"12~22")+COUNTIFS(E7:E44,"12~15.3")+COUNTIFS(E7:E44,"12~16.3")+COUNTIFS(E7:E44,"12~17.3")+COUNTIFS(E7:E44,"12~18.3")+COUNTIFS(E7:E44,"12~19.3")+COUNTIFS(E7:E44,"12~20.3")+COUNTIFS(E7:E44,"12~21.3")+COUNTIFS(E7:E44,"12~22.3")+COUNTIFS(E7:E44,"12.3~15")+COUNTIFS(E7:E44,"12.3~16")+COUNTIFS(E7:E44,"12.3~17")+COUNTIFS(E7:E44,"12.3~18")+COUNTIFS(E7:E44,"12.3~19")+COUNTIFS(E7:E44,"12.3~20")+COUNTIFS(E7:E44,"12.3~21")+COUNTIFS(E7:E44,"12.3~22")+COUNTIFS(E7:E44,"12.3~22.3")+COUNTIFS(P3:P44,"8~14")+COUNTIFS(P3:P44,"8~15")+COUNTIFS(P3:P44,"8~16")+COUNTIFS(P3:P44,"8~17")+COUNTIFS(P3:P44,"8~18")+COUNTIFS(P3:P44,"8~19")+COUNTIFS(P3:P44,"9~14")+COUNTIFS(P3:P44,"9~15")+COUNTIFS(P3:P44,"9~16")+COUNTIFS(P3:P44,"9~17")+COUNTIFS(P3:P44,"9~18")+COUNTIFS(P3:P44,"9~19")+COUNTIFS(P3:P44,"9~20")+COUNTIFS(P3:P44,"10~14")+COUNTIFS(P3:P44,"10~14.3")+COUNTIFS(P3:P44,"10~15")+COUNTIFS(P3:P44,"10~15.3")+COUNTIFS(P3:P44,"10~16")+COUNTIFS(P3:P44,"10~16.3")+COUNTIFS(P3:P44,"10~17")+COUNTIFS(P3:P44,"10~17.3")+COUNTIFS(P3:P44,"10~18")+COUNTIFS(P3:P44,"10~18.3")+COUNTIFS(P3:P44,"10~19")+COUNTIFS(P3:P44,"10~19.3")+COUNTIFS(P3:P44,"10~20")+COUNTIFS(P3:P44,"10~20.3")+COUNTIFS(P3:P44,"10.3~14")+COUNTIFS(P3:P44,"10.3~14.3")+COUNTIFS(P3:P44,"10.3~15")+COUNTIFS(P3:P44,"10.3~15.3")+COUNTIFS(P3:P44,"10.3~16")+COUNTIFS(P3:P44,"10.3~16.3")+COUNTIFS(P3:P44,"10.3~17")+COUNTIFS(P3:P44,"10.3~17.3")+COUNTIFS(P3:P44,"10.3~18")+COUNTIFS(P3:P44,"10.3~18.3")+COUNTIFS(P3:P44,"10.3~19")+COUNTIFS(P3:P44,"10.3~19.3")+COUNTIFS(P3:P44,"10.3~20")+COUNTIFS(P3:P44,"10.3~20.3")+COUNTIFS(P3:P44,"11~14")+COUNTIFS(P3:P44,"11~15")+COUNTIFS(P3:P44,"11~16")+COUNTIFS(P3:P44,"11~17")+COUNTIFS(P3:P44,"11~18")+COUNTIFS(P3:P44,"11~19")+COUNTIFS(P3:P44,"11~20")+COUNTIFS(P3:P44,"11~21")+COUNTIFS(P3:P44,"11.3~14.3")+COUNTIFS(P3:P44,"11.3~15.3")+COUNTIFS(P3:P44,"11.3~16.3")+COUNTIFS(P3:P44,"11.3~17.3")+COUNTIFS(P3:P44,"11.3~18.3")+COUNTIFS(P3:P44,"11.3~19.3")+COUNTIFS(P3:P44,"11.3~20.3")+COUNTIFS(P3:P44,"11.3~21.3")+COUNTIFS(P3:P44,"11.3~22.3")+COUNTIFS(P3:P44,"12~15")+COUNTIFS(P3:P44,"12~16")+COUNTIFS(P3:P44,"12~17")+COUNTIFS(P3:P44,"12~18")+COUNTIFS(P3:P44,"12~19")+COUNTIFS(P3:P44,"12~20")+COUNTIFS(P3:P44,"12~21")+COUNTIFS(P3:P44,"12~22")+COUNTIFS(P3:P44,"12~15.3")+COUNTIFS(P3:P44,"12~16.3")+COUNTIFS(P3:P44,"12~17.3")+COUNTIFS(P3:P44,"12~18.3")+COUNTIFS(P3:P44,"12~19.3")+COUNTIFS(P3:P44,"12~20.3")+COUNTIFS(P3:P44,"12~21.3")+COUNTIFS(P3:P44,"12~22.3")+COUNTIFS(P3:P44,"12.3~15")+COUNTIFS(P3:P44,"12.3~16")+COUNTIFS(P3:P44,"12.3~17")+COUNTIFS(P3:P44,"12.3~18")+COUNTIFS(P3:P44,"12.3~19")+COUNTIFS(P3:P44,"12.3~20")+COUNTIFS(P3:P44,"12.3~21")+COUNTIFS(P3:P44,"12.3~22")+COUNTIFS(P3:P44,"12.3~22.3")</f>
        <v>4</v>
      </c>
      <c r="AB5" s="205">
        <f>COUNTIFS(F7:F44,"8~14")+COUNTIFS(F7:F44,"8~15")+COUNTIFS(F7:F44,"8~16")+COUNTIFS(F7:F44,"8~17")+COUNTIFS(F7:F44,"8~18")+COUNTIFS(F7:F44,"8~19")+COUNTIFS(F7:F44,"9~14")+COUNTIFS(F7:F44,"9~15")+COUNTIFS(F7:F44,"9~16")+COUNTIFS(F7:F44,"9~17")+COUNTIFS(F7:F44,"9~18")+COUNTIFS(F7:F44,"9~19")+COUNTIFS(F7:F44,"9~20")+COUNTIFS(F7:F44,"10~14")+COUNTIFS(F7:F44,"10~14.3")+COUNTIFS(F7:F44,"10~15")+COUNTIFS(F7:F44,"10~15.3")+COUNTIFS(F7:F44,"10~16")+COUNTIFS(F7:F44,"10~16.3")+COUNTIFS(F7:F44,"10~17")+COUNTIFS(F7:F44,"10~17.3")+COUNTIFS(F7:F44,"10~18")+COUNTIFS(F7:F44,"10~18.3")+COUNTIFS(F7:F44,"10~19")+COUNTIFS(F7:F44,"10~19.3")+COUNTIFS(F7:F44,"10~20")+COUNTIFS(F7:F44,"10~20.3")+COUNTIFS(F7:F44,"10.3~14")+COUNTIFS(F7:F44,"10.3~14.3")+COUNTIFS(F7:F44,"10.3~15")+COUNTIFS(F7:F44,"10.3~15.3")+COUNTIFS(F7:F44,"10.3~16")+COUNTIFS(F7:F44,"10.3~16.3")+COUNTIFS(F7:F44,"10.3~17")+COUNTIFS(F7:F44,"10.3~17.3")+COUNTIFS(F7:F44,"10.3~18")+COUNTIFS(F7:F44,"10.3~18.3")+COUNTIFS(F7:F44,"10.3~19")+COUNTIFS(F7:F44,"10.3~19.3")+COUNTIFS(F7:F44,"10.3~20")+COUNTIFS(F7:F44,"10.3~20.3")+COUNTIFS(F7:F44,"11~14")+COUNTIFS(F7:F44,"11~15")+COUNTIFS(F7:F44,"11~16")+COUNTIFS(F7:F44,"11~17")+COUNTIFS(F7:F44,"11~18")+COUNTIFS(F7:F44,"11~19")+COUNTIFS(F7:F44,"11~20")+COUNTIFS(F7:F44,"11~21")+COUNTIFS(F7:F44,"11.3~14.3")+COUNTIFS(F7:F44,"11.3~15.3")+COUNTIFS(F7:F44,"11.3~16.3")+COUNTIFS(F7:F44,"11.3~17.3")+COUNTIFS(F7:F44,"11.3~18.3")+COUNTIFS(F7:F44,"11.3~19.3")+COUNTIFS(F7:F44,"11.3~20.3")+COUNTIFS(F7:F44,"11.3~21.3")+COUNTIFS(F7:F44,"11.3~22.3")+COUNTIFS(F7:F44,"12~15")+COUNTIFS(F7:F44,"12~16")+COUNTIFS(F7:F44,"12~17")+COUNTIFS(F7:F44,"12~18")+COUNTIFS(F7:F44,"12~19")+COUNTIFS(F7:F44,"12~20")+COUNTIFS(F7:F44,"12~21")+COUNTIFS(F7:F44,"12~22")+COUNTIFS(F7:F44,"12~15.3")+COUNTIFS(F7:F44,"12~16.3")+COUNTIFS(F7:F44,"12~17.3")+COUNTIFS(F7:F44,"12~18.3")+COUNTIFS(F7:F44,"12~19.3")+COUNTIFS(F7:F44,"12~20.3")+COUNTIFS(F7:F44,"12~21.3")+COUNTIFS(F7:F44,"12~22.3")+COUNTIFS(F7:F44,"12.3~15")+COUNTIFS(F7:F44,"12.3~16")+COUNTIFS(F7:F44,"12.3~17")+COUNTIFS(F7:F44,"12.3~18")+COUNTIFS(F7:F44,"12.3~19")+COUNTIFS(F7:F44,"12.3~20")+COUNTIFS(F7:F44,"12.3~21")+COUNTIFS(F7:F44,"12.3~22")+COUNTIFS(F7:F44,"12.3~22.3")+COUNTIFS(Q3:Q44,"8~14")+COUNTIFS(Q3:Q44,"8~15")+COUNTIFS(Q3:Q44,"8~16")+COUNTIFS(Q3:Q44,"8~17")+COUNTIFS(Q3:Q44,"8~18")+COUNTIFS(Q3:Q44,"8~19")+COUNTIFS(Q3:Q44,"9~14")+COUNTIFS(Q3:Q44,"9~15")+COUNTIFS(Q3:Q44,"9~16")+COUNTIFS(Q3:Q44,"9~17")+COUNTIFS(Q3:Q44,"9~18")+COUNTIFS(Q3:Q44,"9~19")+COUNTIFS(Q3:Q44,"9~20")+COUNTIFS(Q3:Q44,"10~14")+COUNTIFS(Q3:Q44,"10~14.3")+COUNTIFS(Q3:Q44,"10~15")+COUNTIFS(Q3:Q44,"10~15.3")+COUNTIFS(Q3:Q44,"10~16")+COUNTIFS(Q3:Q44,"10~16.3")+COUNTIFS(Q3:Q44,"10~17")+COUNTIFS(Q3:Q44,"10~17.3")+COUNTIFS(Q3:Q44,"10~18")+COUNTIFS(Q3:Q44,"10~18.3")+COUNTIFS(Q3:Q44,"10~19")+COUNTIFS(Q3:Q44,"10~19.3")+COUNTIFS(Q3:Q44,"10~20")+COUNTIFS(Q3:Q44,"10~20.3")+COUNTIFS(Q3:Q44,"10.3~14")+COUNTIFS(Q3:Q44,"10.3~14.3")+COUNTIFS(Q3:Q44,"10.3~15")+COUNTIFS(Q3:Q44,"10.3~15.3")+COUNTIFS(Q3:Q44,"10.3~16")+COUNTIFS(Q3:Q44,"10.3~16.3")+COUNTIFS(Q3:Q44,"10.3~17")+COUNTIFS(Q3:Q44,"10.3~17.3")+COUNTIFS(Q3:Q44,"10.3~18")+COUNTIFS(Q3:Q44,"10.3~18.3")+COUNTIFS(Q3:Q44,"10.3~19")+COUNTIFS(Q3:Q44,"10.3~19.3")+COUNTIFS(Q3:Q44,"10.3~20")+COUNTIFS(Q3:Q44,"10.3~20.3")+COUNTIFS(Q3:Q44,"11~14")+COUNTIFS(Q3:Q44,"11~15")+COUNTIFS(Q3:Q44,"11~16")+COUNTIFS(Q3:Q44,"11~17")+COUNTIFS(Q3:Q44,"11~18")+COUNTIFS(Q3:Q44,"11~19")+COUNTIFS(Q3:Q44,"11~20")+COUNTIFS(Q3:Q44,"11~21")+COUNTIFS(Q3:Q44,"11.3~14.3")+COUNTIFS(Q3:Q44,"11.3~15.3")+COUNTIFS(Q3:Q44,"11.3~16.3")+COUNTIFS(Q3:Q44,"11.3~17.3")+COUNTIFS(Q3:Q44,"11.3~18.3")+COUNTIFS(Q3:Q44,"11.3~19.3")+COUNTIFS(Q3:Q44,"11.3~20.3")+COUNTIFS(Q3:Q44,"11.3~21.3")+COUNTIFS(Q3:Q44,"11.3~22.3")+COUNTIFS(Q3:Q44,"12~15")+COUNTIFS(Q3:Q44,"12~16")+COUNTIFS(Q3:Q44,"12~17")+COUNTIFS(Q3:Q44,"12~18")+COUNTIFS(Q3:Q44,"12~19")+COUNTIFS(Q3:Q44,"12~20")+COUNTIFS(Q3:Q44,"12~21")+COUNTIFS(Q3:Q44,"12~22")+COUNTIFS(Q3:Q44,"12~15.3")+COUNTIFS(Q3:Q44,"12~16.3")+COUNTIFS(Q3:Q44,"12~17.3")+COUNTIFS(Q3:Q44,"12~18.3")+COUNTIFS(Q3:Q44,"12~19.3")+COUNTIFS(Q3:Q44,"12~20.3")+COUNTIFS(Q3:Q44,"12~21.3")+COUNTIFS(Q3:Q44,"12~22.3")+COUNTIFS(Q3:Q44,"12.3~15")+COUNTIFS(Q3:Q44,"12.3~16")+COUNTIFS(Q3:Q44,"12.3~17")+COUNTIFS(Q3:Q44,"12.3~18")+COUNTIFS(Q3:Q44,"12.3~19")+COUNTIFS(Q3:Q44,"12.3~20")+COUNTIFS(Q3:Q44,"12.3~21")+COUNTIFS(Q3:Q44,"12.3~22")+COUNTIFS(Q3:Q44,"12.3~22.3")</f>
        <v>7</v>
      </c>
      <c r="AC5" s="205">
        <f>COUNTIFS(G7:G44,"8~14")+COUNTIFS(G7:G44,"8~15")+COUNTIFS(G7:G44,"8~16")+COUNTIFS(G7:G44,"8~17")+COUNTIFS(G7:G44,"8~18")+COUNTIFS(G7:G44,"8~19")+COUNTIFS(G7:G44,"9~14")+COUNTIFS(G7:G44,"9~15")+COUNTIFS(G7:G44,"9~16")+COUNTIFS(G7:G44,"9~17")+COUNTIFS(G7:G44,"9~18")+COUNTIFS(G7:G44,"9~19")+COUNTIFS(G7:G44,"9~20")+COUNTIFS(G7:G44,"10~14")+COUNTIFS(G7:G44,"10~14.3")+COUNTIFS(G7:G44,"10~15")+COUNTIFS(G7:G44,"10~15.3")+COUNTIFS(G7:G44,"10~16")+COUNTIFS(G7:G44,"10~16.3")+COUNTIFS(G7:G44,"10~17")+COUNTIFS(G7:G44,"10~17.3")+COUNTIFS(G7:G44,"10~18")+COUNTIFS(G7:G44,"10~18.3")+COUNTIFS(G7:G44,"10~19")+COUNTIFS(G7:G44,"10~19.3")+COUNTIFS(G7:G44,"10~20")+COUNTIFS(G7:G44,"10~20.3")+COUNTIFS(G7:G44,"10.3~14")+COUNTIFS(G7:G44,"10.3~14.3")+COUNTIFS(G7:G44,"10.3~15")+COUNTIFS(G7:G44,"10.3~15.3")+COUNTIFS(G7:G44,"10.3~16")+COUNTIFS(G7:G44,"10.3~16.3")+COUNTIFS(G7:G44,"10.3~17")+COUNTIFS(G7:G44,"10.3~17.3")+COUNTIFS(G7:G44,"10.3~18")+COUNTIFS(G7:G44,"10.3~18.3")+COUNTIFS(G7:G44,"10.3~19")+COUNTIFS(G7:G44,"10.3~19.3")+COUNTIFS(G7:G44,"10.3~20")+COUNTIFS(G7:G44,"10.3~20.3")+COUNTIFS(G7:G44,"11~14")+COUNTIFS(G7:G44,"11~15")+COUNTIFS(G7:G44,"11~16")+COUNTIFS(G7:G44,"11~17")+COUNTIFS(G7:G44,"11~18")+COUNTIFS(G7:G44,"11~19")+COUNTIFS(G7:G44,"11~20")+COUNTIFS(G7:G44,"11~21")+COUNTIFS(G7:G44,"11.3~14.3")+COUNTIFS(G7:G44,"11.3~15.3")+COUNTIFS(G7:G44,"11.3~16.3")+COUNTIFS(G7:G44,"11.3~17.3")+COUNTIFS(G7:G44,"11.3~18.3")+COUNTIFS(G7:G44,"11.3~19.3")+COUNTIFS(G7:G44,"11.3~20.3")+COUNTIFS(G7:G44,"11.3~21.3")+COUNTIFS(G7:G44,"11.3~22.3")+COUNTIFS(G7:G44,"12~15")+COUNTIFS(G7:G44,"12~16")+COUNTIFS(G7:G44,"12~17")+COUNTIFS(G7:G44,"12~18")+COUNTIFS(G7:G44,"12~19")+COUNTIFS(G7:G44,"12~20")+COUNTIFS(G7:G44,"12~21")+COUNTIFS(G7:G44,"12~22")+COUNTIFS(G7:G44,"12~15.3")+COUNTIFS(G7:G44,"12~16.3")+COUNTIFS(G7:G44,"12~17.3")+COUNTIFS(G7:G44,"12~18.3")+COUNTIFS(G7:G44,"12~19.3")+COUNTIFS(G7:G44,"12~20.3")+COUNTIFS(G7:G44,"12~21.3")+COUNTIFS(G7:G44,"12~22.3")+COUNTIFS(G7:G44,"12.3~15")+COUNTIFS(G7:G44,"12.3~16")+COUNTIFS(G7:G44,"12.3~17")+COUNTIFS(G7:G44,"12.3~18")+COUNTIFS(G7:G44,"12.3~19")+COUNTIFS(G7:G44,"12.3~20")+COUNTIFS(G7:G44,"12.3~21")+COUNTIFS(G7:G44,"12.3~22")+COUNTIFS(G7:G44,"12.3~22.3")+COUNTIFS(R3:R44,"8~14")+COUNTIFS(R3:R44,"8~15")+COUNTIFS(R3:R44,"8~16")+COUNTIFS(R3:R44,"8~17")+COUNTIFS(R3:R44,"8~18")+COUNTIFS(R3:R44,"8~19")+COUNTIFS(R3:R44,"9~14")+COUNTIFS(R3:R44,"9~15")+COUNTIFS(R3:R44,"9~16")+COUNTIFS(R3:R44,"9~17")+COUNTIFS(R3:R44,"9~18")+COUNTIFS(R3:R44,"9~19")+COUNTIFS(R3:R44,"9~20")+COUNTIFS(R3:R44,"10~14")+COUNTIFS(R3:R44,"10~14.3")+COUNTIFS(R3:R44,"10~15")+COUNTIFS(R3:R44,"10~15.3")+COUNTIFS(R3:R44,"10~16")+COUNTIFS(R3:R44,"10~16.3")+COUNTIFS(R3:R44,"10~17")+COUNTIFS(R3:R44,"10~17.3")+COUNTIFS(R3:R44,"10~18")+COUNTIFS(R3:R44,"10~18.3")+COUNTIFS(R3:R44,"10~19")+COUNTIFS(R3:R44,"10~19.3")+COUNTIFS(R3:R44,"10~20")+COUNTIFS(R3:R44,"10~20.3")+COUNTIFS(R3:R44,"10.3~14")+COUNTIFS(R3:R44,"10.3~14.3")+COUNTIFS(R3:R44,"10.3~15")+COUNTIFS(R3:R44,"10.3~15.3")+COUNTIFS(R3:R44,"10.3~16")+COUNTIFS(R3:R44,"10.3~16.3")+COUNTIFS(R3:R44,"10.3~17")+COUNTIFS(R3:R44,"10.3~17.3")+COUNTIFS(R3:R44,"10.3~18")+COUNTIFS(R3:R44,"10.3~18.3")+COUNTIFS(R3:R44,"10.3~19")+COUNTIFS(R3:R44,"10.3~19.3")+COUNTIFS(R3:R44,"10.3~20")+COUNTIFS(R3:R44,"10.3~20.3")+COUNTIFS(R3:R44,"11~14")+COUNTIFS(R3:R44,"11~15")+COUNTIFS(R3:R44,"11~16")+COUNTIFS(R3:R44,"11~17")+COUNTIFS(R3:R44,"11~18")+COUNTIFS(R3:R44,"11~19")+COUNTIFS(R3:R44,"11~20")+COUNTIFS(R3:R44,"11~21")+COUNTIFS(R3:R44,"11.3~14.3")+COUNTIFS(R3:R44,"11.3~15.3")+COUNTIFS(R3:R44,"11.3~16.3")+COUNTIFS(R3:R44,"11.3~17.3")+COUNTIFS(R3:R44,"11.3~18.3")+COUNTIFS(R3:R44,"11.3~19.3")+COUNTIFS(R3:R44,"11.3~20.3")+COUNTIFS(R3:R44,"11.3~21.3")+COUNTIFS(R3:R44,"11.3~22.3")+COUNTIFS(R3:R44,"12~15")+COUNTIFS(R3:R44,"12~16")+COUNTIFS(R3:R44,"12~17")+COUNTIFS(R3:R44,"12~18")+COUNTIFS(R3:R44,"12~19")+COUNTIFS(R3:R44,"12~20")+COUNTIFS(R3:R44,"12~21")+COUNTIFS(R3:R44,"12~22")+COUNTIFS(R3:R44,"12~15.3")+COUNTIFS(R3:R44,"12~16.3")+COUNTIFS(R3:R44,"12~17.3")+COUNTIFS(R3:R44,"12~18.3")+COUNTIFS(R3:R44,"12~19.3")+COUNTIFS(R3:R44,"12~20.3")+COUNTIFS(R3:R44,"12~21.3")+COUNTIFS(R3:R44,"12~22.3")+COUNTIFS(R3:R44,"12.3~15")+COUNTIFS(R3:R44,"12.3~16")+COUNTIFS(R3:R44,"12.3~17")+COUNTIFS(R3:R44,"12.3~18")+COUNTIFS(R3:R44,"12.3~19")+COUNTIFS(R3:R44,"12.3~20")+COUNTIFS(R3:R44,"12.3~21")+COUNTIFS(R3:R44,"12.3~22")+COUNTIFS(R3:R44,"12.3~22.3")</f>
        <v>6</v>
      </c>
      <c r="AD5" s="205">
        <f>COUNTIFS(H7:H44,"8~14")+COUNTIFS(H7:H44,"8~15")+COUNTIFS(H7:H44,"8~16")+COUNTIFS(H7:H44,"8~17")+COUNTIFS(H7:H44,"8~18")+COUNTIFS(H7:H44,"8~19")+COUNTIFS(H7:H44,"9~14")+COUNTIFS(H7:H44,"9~15")+COUNTIFS(H7:H44,"9~16")+COUNTIFS(H7:H44,"9~17")+COUNTIFS(H7:H44,"9~18")+COUNTIFS(H7:H44,"9~19")+COUNTIFS(H7:H44,"9~20")+COUNTIFS(H7:H44,"10~14")+COUNTIFS(H7:H44,"10~14.3")+COUNTIFS(H7:H44,"10~15")+COUNTIFS(H7:H44,"10~15.3")+COUNTIFS(H7:H44,"10~16")+COUNTIFS(H7:H44,"10~16.3")+COUNTIFS(H7:H44,"10~17")+COUNTIFS(H7:H44,"10~17.3")+COUNTIFS(H7:H44,"10~18")+COUNTIFS(H7:H44,"10~18.3")+COUNTIFS(H7:H44,"10~19")+COUNTIFS(H7:H44,"10~19.3")+COUNTIFS(H7:H44,"10~20")+COUNTIFS(H7:H44,"10~20.3")+COUNTIFS(H7:H44,"10.3~14")+COUNTIFS(H7:H44,"10.3~14.3")+COUNTIFS(H7:H44,"10.3~15")+COUNTIFS(H7:H44,"10.3~15.3")+COUNTIFS(H7:H44,"10.3~16")+COUNTIFS(H7:H44,"10.3~16.3")+COUNTIFS(H7:H44,"10.3~17")+COUNTIFS(H7:H44,"10.3~17.3")+COUNTIFS(H7:H44,"10.3~18")+COUNTIFS(H7:H44,"10.3~18.3")+COUNTIFS(H7:H44,"10.3~19")+COUNTIFS(H7:H44,"10.3~19.3")+COUNTIFS(H7:H44,"10.3~20")+COUNTIFS(H7:H44,"10.3~20.3")+COUNTIFS(H7:H44,"11~14")+COUNTIFS(H7:H44,"11~15")+COUNTIFS(H7:H44,"11~16")+COUNTIFS(H7:H44,"11~17")+COUNTIFS(H7:H44,"11~18")+COUNTIFS(H7:H44,"11~19")+COUNTIFS(H7:H44,"11~20")+COUNTIFS(H7:H44,"11~21")+COUNTIFS(H7:H44,"11.3~14.3")+COUNTIFS(H7:H44,"11.3~15.3")+COUNTIFS(H7:H44,"11.3~16.3")+COUNTIFS(H7:H44,"11.3~17.3")+COUNTIFS(H7:H44,"11.3~18.3")+COUNTIFS(H7:H44,"11.3~19.3")+COUNTIFS(H7:H44,"11.3~20.3")+COUNTIFS(H7:H44,"11.3~21.3")+COUNTIFS(H7:H44,"11.3~22.3")+COUNTIFS(H7:H44,"12~15")+COUNTIFS(H7:H44,"12~16")+COUNTIFS(H7:H44,"12~17")+COUNTIFS(H7:H44,"12~18")+COUNTIFS(H7:H44,"12~19")+COUNTIFS(H7:H44,"12~20")+COUNTIFS(H7:H44,"12~21")+COUNTIFS(H7:H44,"12~22")+COUNTIFS(H7:H44,"12~15.3")+COUNTIFS(H7:H44,"12~16.3")+COUNTIFS(H7:H44,"12~17.3")+COUNTIFS(H7:H44,"12~18.3")+COUNTIFS(H7:H44,"12~19.3")+COUNTIFS(H7:H44,"12~20.3")+COUNTIFS(H7:H44,"12~21.3")+COUNTIFS(H7:H44,"12~22.3")+COUNTIFS(H7:H44,"12.3~15")+COUNTIFS(H7:H44,"12.3~16")+COUNTIFS(H7:H44,"12.3~17")+COUNTIFS(H7:H44,"12.3~18")+COUNTIFS(H7:H44,"12.3~19")+COUNTIFS(H7:H44,"12.3~20")+COUNTIFS(H7:H44,"12.3~21")+COUNTIFS(H7:H44,"12.3~22")+COUNTIFS(H7:H44,"12.3~22.3")+COUNTIFS(S3:S44,"8~14")+COUNTIFS(S3:S44,"8~15")+COUNTIFS(S3:S44,"8~16")+COUNTIFS(S3:S44,"8~17")+COUNTIFS(S3:S44,"8~18")+COUNTIFS(S3:S44,"8~19")+COUNTIFS(S3:S44,"9~14")+COUNTIFS(S3:S44,"9~15")+COUNTIFS(S3:S44,"9~16")+COUNTIFS(S3:S44,"9~17")+COUNTIFS(S3:S44,"9~18")+COUNTIFS(S3:S44,"9~19")+COUNTIFS(S3:S44,"9~20")+COUNTIFS(S3:S44,"10~14")+COUNTIFS(S3:S44,"10~14.3")+COUNTIFS(S3:S44,"10~15")+COUNTIFS(S3:S44,"10~15.3")+COUNTIFS(S3:S44,"10~16")+COUNTIFS(S3:S44,"10~16.3")+COUNTIFS(S3:S44,"10~17")+COUNTIFS(S3:S44,"10~17.3")+COUNTIFS(S3:S44,"10~18")+COUNTIFS(S3:S44,"10~18.3")+COUNTIFS(S3:S44,"10~19")+COUNTIFS(S3:S44,"10~19.3")+COUNTIFS(S3:S44,"10~20")+COUNTIFS(S3:S44,"10~20.3")+COUNTIFS(S3:S44,"10.3~14")+COUNTIFS(S3:S44,"10.3~14.3")+COUNTIFS(S3:S44,"10.3~15")+COUNTIFS(S3:S44,"10.3~15.3")+COUNTIFS(S3:S44,"10.3~16")+COUNTIFS(S3:S44,"10.3~16.3")+COUNTIFS(S3:S44,"10.3~17")+COUNTIFS(S3:S44,"10.3~17.3")+COUNTIFS(S3:S44,"10.3~18")+COUNTIFS(S3:S44,"10.3~18.3")+COUNTIFS(S3:S44,"10.3~19")+COUNTIFS(S3:S44,"10.3~19.3")+COUNTIFS(S3:S44,"10.3~20")+COUNTIFS(S3:S44,"10.3~20.3")+COUNTIFS(S3:S44,"11~14")+COUNTIFS(S3:S44,"11~15")+COUNTIFS(S3:S44,"11~16")+COUNTIFS(S3:S44,"11~17")+COUNTIFS(S3:S44,"11~18")+COUNTIFS(S3:S44,"11~19")+COUNTIFS(S3:S44,"11~20")+COUNTIFS(S3:S44,"11~21")+COUNTIFS(S3:S44,"11.3~14.3")+COUNTIFS(S3:S44,"11.3~15.3")+COUNTIFS(S3:S44,"11.3~16.3")+COUNTIFS(S3:S44,"11.3~17.3")+COUNTIFS(S3:S44,"11.3~18.3")+COUNTIFS(S3:S44,"11.3~19.3")+COUNTIFS(S3:S44,"11.3~20.3")+COUNTIFS(S3:S44,"11.3~21.3")+COUNTIFS(S3:S44,"11.3~22.3")+COUNTIFS(S3:S44,"12~15")+COUNTIFS(S3:S44,"12~16")+COUNTIFS(S3:S44,"12~17")+COUNTIFS(S3:S44,"12~18")+COUNTIFS(S3:S44,"12~19")+COUNTIFS(S3:S44,"12~20")+COUNTIFS(S3:S44,"12~21")+COUNTIFS(S3:S44,"12~22")+COUNTIFS(S3:S44,"12~15.3")+COUNTIFS(S3:S44,"12~16.3")+COUNTIFS(S3:S44,"12~17.3")+COUNTIFS(S3:S44,"12~18.3")+COUNTIFS(S3:S44,"12~19.3")+COUNTIFS(S3:S44,"12~20.3")+COUNTIFS(S3:S44,"12~21.3")+COUNTIFS(S3:S44,"12~22.3")+COUNTIFS(S3:S44,"12.3~15")+COUNTIFS(S3:S44,"12.3~16")+COUNTIFS(S3:S44,"12.3~17")+COUNTIFS(S3:S44,"12.3~18")+COUNTIFS(S3:S44,"12.3~19")+COUNTIFS(S3:S44,"12.3~20")+COUNTIFS(S3:S44,"12.3~21")+COUNTIFS(S3:S44,"12.3~22")+COUNTIFS(S3:S44,"12.3~22.3")</f>
        <v>6</v>
      </c>
      <c r="AE5" s="205">
        <f>COUNTIFS(I7:I44,"8~14")+COUNTIFS(I7:I44,"8~15")+COUNTIFS(I7:I44,"8~16")+COUNTIFS(I7:I44,"8~17")+COUNTIFS(I7:I44,"8~18")+COUNTIFS(I7:I44,"8~19")+COUNTIFS(I7:I44,"9~14")+COUNTIFS(I7:I44,"9~15")+COUNTIFS(I7:I44,"9~16")+COUNTIFS(I7:I44,"9~17")+COUNTIFS(I7:I44,"9~18")+COUNTIFS(I7:I44,"9~19")+COUNTIFS(I7:I44,"9~20")+COUNTIFS(I7:I44,"10~14")+COUNTIFS(I7:I44,"10~14.3")+COUNTIFS(I7:I44,"10~15")+COUNTIFS(I7:I44,"10~15.3")+COUNTIFS(I7:I44,"10~16")+COUNTIFS(I7:I44,"10~16.3")+COUNTIFS(I7:I44,"10~17")+COUNTIFS(I7:I44,"10~17.3")+COUNTIFS(I7:I44,"10~18")+COUNTIFS(I7:I44,"10~18.3")+COUNTIFS(I7:I44,"10~19")+COUNTIFS(I7:I44,"10~19.3")+COUNTIFS(I7:I44,"10~20")+COUNTIFS(I7:I44,"10~20.3")+COUNTIFS(I7:I44,"10.3~14")+COUNTIFS(I7:I44,"10.3~14.3")+COUNTIFS(I7:I44,"10.3~15")+COUNTIFS(I7:I44,"10.3~15.3")+COUNTIFS(I7:I44,"10.3~16")+COUNTIFS(I7:I44,"10.3~16.3")+COUNTIFS(I7:I44,"10.3~17")+COUNTIFS(I7:I44,"10.3~17.3")+COUNTIFS(I7:I44,"10.3~18")+COUNTIFS(I7:I44,"10.3~18.3")+COUNTIFS(I7:I44,"10.3~19")+COUNTIFS(I7:I44,"10.3~19.3")+COUNTIFS(I7:I44,"10.3~20")+COUNTIFS(I7:I44,"10.3~20.3")+COUNTIFS(I7:I44,"11~14")+COUNTIFS(I7:I44,"11~15")+COUNTIFS(I7:I44,"11~16")+COUNTIFS(I7:I44,"11~17")+COUNTIFS(I7:I44,"11~18")+COUNTIFS(I7:I44,"11~19")+COUNTIFS(I7:I44,"11~20")+COUNTIFS(I7:I44,"11~21")+COUNTIFS(I7:I44,"11.3~14.3")+COUNTIFS(I7:I44,"11.3~15.3")+COUNTIFS(I7:I44,"11.3~16.3")+COUNTIFS(I7:I44,"11.3~17.3")+COUNTIFS(I7:I44,"11.3~18.3")+COUNTIFS(I7:I44,"11.3~19.3")+COUNTIFS(I7:I44,"11.3~20.3")+COUNTIFS(I7:I44,"11.3~21.3")+COUNTIFS(I7:I44,"11.3~22.3")+COUNTIFS(I7:I44,"12~15")+COUNTIFS(I7:I44,"12~16")+COUNTIFS(I7:I44,"12~17")+COUNTIFS(I7:I44,"12~18")+COUNTIFS(I7:I44,"12~19")+COUNTIFS(I7:I44,"12~20")+COUNTIFS(I7:I44,"12~21")+COUNTIFS(I7:I44,"12~22")+COUNTIFS(I7:I44,"12~15.3")+COUNTIFS(I7:I44,"12~16.3")+COUNTIFS(I7:I44,"12~17.3")+COUNTIFS(I7:I44,"12~18.3")+COUNTIFS(I7:I44,"12~19.3")+COUNTIFS(I7:I44,"12~20.3")+COUNTIFS(I7:I44,"12~21.3")+COUNTIFS(I7:I44,"12~22.3")+COUNTIFS(I7:I44,"12.3~15")+COUNTIFS(I7:I44,"12.3~16")+COUNTIFS(I7:I44,"12.3~17")+COUNTIFS(I7:I44,"12.3~18")+COUNTIFS(I7:I44,"12.3~19")+COUNTIFS(I7:I44,"12.3~20")+COUNTIFS(I7:I44,"12.3~21")+COUNTIFS(I7:I44,"12.3~22")+COUNTIFS(I7:I44,"12.3~22.3")+COUNTIFS(T3:T44,"8~14")+COUNTIFS(T3:T44,"8~15")+COUNTIFS(T3:T44,"8~16")+COUNTIFS(T3:T44,"8~17")+COUNTIFS(T3:T44,"8~18")+COUNTIFS(T3:T44,"8~19")+COUNTIFS(T3:T44,"9~14")+COUNTIFS(T3:T44,"9~15")+COUNTIFS(T3:T44,"9~16")+COUNTIFS(T3:T44,"9~17")+COUNTIFS(T3:T44,"9~18")+COUNTIFS(T3:T44,"9~19")+COUNTIFS(T3:T44,"9~20")+COUNTIFS(T3:T44,"10~14")+COUNTIFS(T3:T44,"10~14.3")+COUNTIFS(T3:T44,"10~15")+COUNTIFS(T3:T44,"10~15.3")+COUNTIFS(T3:T44,"10~16")+COUNTIFS(T3:T44,"10~16.3")+COUNTIFS(T3:T44,"10~17")+COUNTIFS(T3:T44,"10~17.3")+COUNTIFS(T3:T44,"10~18")+COUNTIFS(T3:T44,"10~18.3")+COUNTIFS(T3:T44,"10~19")+COUNTIFS(T3:T44,"10~19.3")+COUNTIFS(T3:T44,"10~20")+COUNTIFS(T3:T44,"10~20.3")+COUNTIFS(T3:T44,"10.3~14")+COUNTIFS(T3:T44,"10.3~14.3")+COUNTIFS(T3:T44,"10.3~15")+COUNTIFS(T3:T44,"10.3~15.3")+COUNTIFS(T3:T44,"10.3~16")+COUNTIFS(T3:T44,"10.3~16.3")+COUNTIFS(T3:T44,"10.3~17")+COUNTIFS(T3:T44,"10.3~17.3")+COUNTIFS(T3:T44,"10.3~18")+COUNTIFS(T3:T44,"10.3~18.3")+COUNTIFS(T3:T44,"10.3~19")+COUNTIFS(T3:T44,"10.3~19.3")+COUNTIFS(T3:T44,"10.3~20")+COUNTIFS(T3:T44,"10.3~20.3")+COUNTIFS(T3:T44,"11~14")+COUNTIFS(T3:T44,"11~15")+COUNTIFS(T3:T44,"11~16")+COUNTIFS(T3:T44,"11~17")+COUNTIFS(T3:T44,"11~18")+COUNTIFS(T3:T44,"11~19")+COUNTIFS(T3:T44,"11~20")+COUNTIFS(T3:T44,"11~21")+COUNTIFS(T3:T44,"11.3~14.3")+COUNTIFS(T3:T44,"11.3~15.3")+COUNTIFS(T3:T44,"11.3~16.3")+COUNTIFS(T3:T44,"11.3~17.3")+COUNTIFS(T3:T44,"11.3~18.3")+COUNTIFS(T3:T44,"11.3~19.3")+COUNTIFS(T3:T44,"11.3~20.3")+COUNTIFS(T3:T44,"11.3~21.3")+COUNTIFS(T3:T44,"11.3~22.3")+COUNTIFS(T3:T44,"12~15")+COUNTIFS(T3:T44,"12~16")+COUNTIFS(T3:T44,"12~17")+COUNTIFS(T3:T44,"12~18")+COUNTIFS(T3:T44,"12~19")+COUNTIFS(T3:T44,"12~20")+COUNTIFS(T3:T44,"12~21")+COUNTIFS(T3:T44,"12~22")+COUNTIFS(T3:T44,"12~15.3")+COUNTIFS(T3:T44,"12~16.3")+COUNTIFS(T3:T44,"12~17.3")+COUNTIFS(T3:T44,"12~18.3")+COUNTIFS(T3:T44,"12~19.3")+COUNTIFS(T3:T44,"12~20.3")+COUNTIFS(T3:T44,"12~21.3")+COUNTIFS(T3:T44,"12~22.3")+COUNTIFS(T3:T44,"12.3~15")+COUNTIFS(T3:T44,"12.3~16")+COUNTIFS(T3:T44,"12.3~17")+COUNTIFS(T3:T44,"12.3~18")+COUNTIFS(T3:T44,"12.3~19")+COUNTIFS(T3:T44,"12.3~20")+COUNTIFS(T3:T44,"12.3~21")+COUNTIFS(T3:T44,"12.3~22")+COUNTIFS(T3:T44,"12.3~22.3")</f>
        <v>7</v>
      </c>
    </row>
    <row r="6" spans="1:31" ht="14.100000" customHeight="1">
      <c r="A6" s="233"/>
      <c r="B6" s="233"/>
      <c r="C6" s="205"/>
      <c r="D6" s="205"/>
      <c r="E6" s="205"/>
      <c r="F6" s="205"/>
      <c r="G6" s="205"/>
      <c r="H6" s="205"/>
      <c r="I6" s="205"/>
      <c r="J6" s="198"/>
      <c r="K6" s="229"/>
      <c r="L6" s="233"/>
      <c r="M6" s="239"/>
      <c r="N6" s="38">
        <v>6.5</v>
      </c>
      <c r="O6" s="36"/>
      <c r="P6" s="36"/>
      <c r="Q6" s="36"/>
      <c r="R6" s="36"/>
      <c r="S6" s="30">
        <v>4</v>
      </c>
      <c r="T6" s="36"/>
      <c r="U6" s="16">
        <f>SUM(N6:T6)</f>
        <v>10.5</v>
      </c>
      <c r="V6" s="16" t="str">
        <f t="array" ref="V6">_xlfn.IFS(U6&gt;15,"O",U6=15,"O",U6&lt;15,"X")</f>
        <v>X</v>
      </c>
      <c r="X6" s="221"/>
      <c r="Y6" s="205"/>
      <c r="Z6" s="205"/>
      <c r="AA6" s="205"/>
      <c r="AB6" s="205"/>
      <c r="AC6" s="205"/>
      <c r="AD6" s="205"/>
      <c r="AE6" s="205"/>
    </row>
    <row r="7" spans="1:31" ht="14.100000" customHeight="1">
      <c r="A7" s="206" t="s">
        <v>10</v>
      </c>
      <c r="B7" s="207"/>
      <c r="C7" s="53" t="s">
        <v>36</v>
      </c>
      <c r="D7" s="53" t="s">
        <v>36</v>
      </c>
      <c r="E7" s="39" t="s">
        <v>86</v>
      </c>
      <c r="F7" s="53" t="s">
        <v>36</v>
      </c>
      <c r="G7" s="31"/>
      <c r="H7" s="31" t="s">
        <v>40</v>
      </c>
      <c r="I7" s="53" t="s">
        <v>36</v>
      </c>
      <c r="J7" s="24"/>
      <c r="K7" s="6"/>
      <c r="L7" s="206" t="s">
        <v>24</v>
      </c>
      <c r="M7" s="207"/>
      <c r="N7" s="37" t="s">
        <v>43</v>
      </c>
      <c r="O7" s="31"/>
      <c r="P7" s="31"/>
      <c r="Q7" s="39" t="s">
        <v>42</v>
      </c>
      <c r="R7" s="31" t="s">
        <v>40</v>
      </c>
      <c r="S7" s="32" t="s">
        <v>151</v>
      </c>
      <c r="T7" s="37" t="s">
        <v>43</v>
      </c>
      <c r="U7" s="6"/>
      <c r="X7" s="227" t="s">
        <v>81</v>
      </c>
      <c r="Y7" s="222">
        <f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22">
        <f>COUNTIFS(D7:D44,"9~20")+COUNTIFS(D7:D44,"10~20")+COUNTIFS(D7:D44,"10.3~20")+COUNTIFS(D7:D44,"11~20")+COUNTIFS(D7:D44,"11~21")+COUNTIFS(D7:D44,"11.3~20.3")+COUNTIFS(D7:D44,"11.3~21.3")+COUNTIFS(D7:D44,"11.3~22.3")+COUNTIFS(D7:D44,"12~20")+COUNTIFS(D7:D44,"12~21")+COUNTIFS(D7:D44,"12~22")+COUNTIFS(D7:D44,"12~22.3")+COUNTIFS(D7:D44,"12.3~20")+COUNTIFS(D7:D44,"12.3~21")+COUNTIFS(D7:D44,"12.3~22")+COUNTIFS(D7:D44,"12.3~22.3")+COUNTIFS(O3:O44,"9~20")+COUNTIFS(O3:O44,"10~20")+COUNTIFS(O3:O44,"10.3~20")+COUNTIFS(O3:O44,"11~20")+COUNTIFS(O3:O44,"11~21")+COUNTIFS(O3:O44,"11.3~20.3")+COUNTIFS(O3:O44,"11.3~21.3")+COUNTIFS(O3:O44,"11.3~22.3")+COUNTIFS(O3:O44,"12~20")+COUNTIFS(O3:O44,"12~21")+COUNTIFS(O3:O44,"12~22")+COUNTIFS(O3:O44,"12~22.3")+COUNTIFS(O3:O44,"12.3~20")+COUNTIFS(O3:O44,"12.3~21")+COUNTIFS(O3:O44,"12.3~22")+COUNTIFS(O3:O44,"12.3~22.3")+COUNTIFS(D7:D44,"13.3~20")+COUNTIFS(D7:D44,"13.3~21")+COUNTIFS(D7:D44,"13.3~21.3")+COUNTIFS(D7:D44,"13.3~22")+COUNTIFS(D7:D44,"13.3~22.3")+COUNTIFS(D7:D44,"14~20")+COUNTIFS(D7:D44,"14~21")+COUNTIFS(D7:D44,"14~22")+COUNTIFS(D7:D44,"14~22.3")+COUNTIFS(D7:D44,"14.3~20")+COUNTIFS(D7:D44,"14.3~20.3")+COUNTIFS(D7:D44,"14.3~21.3")+COUNTIFS(D7:D44,"14.3~22.3")+COUNTIFS(D7:D44,"15~20")+COUNTIFS(D7:D44,"15~21")+COUNTIFS(D7:D44,"15~22")+COUNTIFS(D7:D44,"15~21.3")+COUNTIFS(D7:D44,"15~22.3")+COUNTIFS(D7:D44,"15.3~20")+COUNTIFS(D7:D44,"15.3~21")+COUNTIFS(D7:D44,"15.3~22")+COUNTIFS(D7:D44,"15.3~21.3")+COUNTIFS(D7:D44,"15.3~22.3")+COUNTIFS(D7:D44,"16~20")+COUNTIFS(D7:D44,"16~21")+COUNTIFS(D7:D44,"16~21.3")+COUNTIFS(D7:D44,"16~22")+COUNTIFS(D7:D44,"16~22.3")+COUNTIFS(D7:D44,"16.3~20")+COUNTIFS(D7:D44,"16.3~21")+COUNTIFS(D7:D44,"16.3~21.3")+COUNTIFS(D7:D44,"16.3~22")+COUNTIFS(D7:D44,"16.3~22.3")+COUNTIFS(D7:D44,"17~20")+COUNTIFS(D7:D44,"17~21")+COUNTIFS(D7:D44,"17~21.3")+COUNTIFS(D7:D44,"17~22")+COUNTIFS(D7:D44,"17~22.3")+COUNTIFS(D7:D44,"18~20")+COUNTIFS(D7:D44,"18~21")+COUNTIFS(D7:D44,"18~21.3")+COUNTIFS(D7:D44,"18~22")+COUNTIFS(D7:D44,"18~22.3")+COUNTIFS(O3:O44,"13.3~20")+COUNTIFS(O3:O44,"13.3~21")+COUNTIFS(O3:O44,"13.3~21.3")+COUNTIFS(O3:O44,"13.3~22")+COUNTIFS(O3:O44,"13.3~22.3")+COUNTIFS(O3:O44,"14~20")+COUNTIFS(O3:O44,"14~21")+COUNTIFS(O3:O44,"14~22")+COUNTIFS(O3:O44,"14~22.3")+COUNTIFS(O3:O44,"14.3~20")+COUNTIFS(O3:O44,"14.3~20.3")+COUNTIFS(O3:O44,"14.3~21.3")+COUNTIFS(O3:O44,"14.3~22.3")+COUNTIFS(O3:O44,"15~20")+COUNTIFS(O3:O44,"15~21")+COUNTIFS(O3:O44,"15~21.3")+COUNTIFS(O3:O44,"15~22")+COUNTIFS(O3:O44,"15~22.3")+COUNTIFS(O3:O44,"15.3~20")+COUNTIFS(O3:O44,"15.3~21")+COUNTIFS(O3:O44,"15.3~21.3")+COUNTIFS(O3:O44,"15.3~22")+COUNTIFS(O3:O44,"15.3~22.3")+COUNTIFS(O3:O44,"16~20")+COUNTIFS(O3:O44,"16~21")+COUNTIFS(O3:O44,"16~21.3")+COUNTIFS(O3:O44,"16~22")+COUNTIFS(O3:O44,"16~22.3")+COUNTIFS(O3:O44,"16.3~20")+COUNTIFS(O3:O44,"16.3~21")+COUNTIFS(O3:O44,"16.3~21.3")+COUNTIFS(O3:O44,"16.3~22")+COUNTIFS(O3:O44,"16.3~22.3")+COUNTIFS(O3:O44,"17~20")+COUNTIFS(O3:O44,"17~21")+COUNTIFS(O3:O44,"17~21.3")+COUNTIFS(O3:O44,"17~22")+COUNTIFS(O3:O44,"17~22.3")+COUNTIFS(O3:O44,"18~20")+COUNTIFS(O3:O44,"18~21")+COUNTIFS(O3:O44,"18~21.3")+COUNTIFS(O3:O44,"18~22")+COUNTIFS(O3:O44,"18~22.3")</f>
        <v>5</v>
      </c>
      <c r="AA7" s="222">
        <f>COUNTIFS(E7:E44,"9~20")+COUNTIFS(E7:E44,"10~20")+COUNTIFS(E7:E44,"10.3~20")+COUNTIFS(E7:E44,"11~20")+COUNTIFS(E7:E44,"11~21")+COUNTIFS(E7:E44,"11.3~20.3")+COUNTIFS(E7:E44,"11.3~21.3")+COUNTIFS(E7:E44,"11.3~22.3")+COUNTIFS(E7:E44,"12~20")+COUNTIFS(E7:E44,"12~21")+COUNTIFS(E7:E44,"12~22")+COUNTIFS(E7:E44,"12~22.3")+COUNTIFS(E7:E44,"12.3~20")+COUNTIFS(E7:E44,"12.3~21")+COUNTIFS(E7:E44,"12.3~22")+COUNTIFS(E7:E44,"12.3~22.3")+COUNTIFS(P3:P44,"9~20")+COUNTIFS(P3:P44,"10~20")+COUNTIFS(P3:P44,"10.3~20")+COUNTIFS(P3:P44,"11~20")+COUNTIFS(P3:P44,"11~21")+COUNTIFS(P3:P44,"11.3~20.3")+COUNTIFS(P3:P44,"11.3~21.3")+COUNTIFS(P3:P44,"11.3~22.3")+COUNTIFS(P3:P44,"12~20")+COUNTIFS(P3:P44,"12~21")+COUNTIFS(P3:P44,"12~22")+COUNTIFS(P3:P44,"12~22.3")+COUNTIFS(P3:P44,"12.3~20")+COUNTIFS(P3:P44,"12.3~21")+COUNTIFS(P3:P44,"12.3~22")+COUNTIFS(P3:P44,"12.3~22.3")+COUNTIFS(E7:E44,"13.3~20")+COUNTIFS(E7:E44,"13.3~21")+COUNTIFS(E7:E44,"13.3~21.3")+COUNTIFS(E7:E44,"13.3~22")+COUNTIFS(E7:E44,"13.3~22.3")+COUNTIFS(E7:E44,"14~20")+COUNTIFS(E7:E44,"14~21")+COUNTIFS(E7:E44,"14~22")+COUNTIFS(E7:E44,"14~22.3")+COUNTIFS(E7:E44,"14.3~20")+COUNTIFS(E7:E44,"14.3~20.3")+COUNTIFS(E7:E44,"14.3~21.3")+COUNTIFS(E7:E44,"14.3~22.3")+COUNTIFS(E7:E44,"15~20")+COUNTIFS(E7:E44,"15~21")+COUNTIFS(E7:E44,"15~22")+COUNTIFS(E7:E44,"15~21.3")+COUNTIFS(E7:E44,"15~22.3")+COUNTIFS(E7:E44,"15.3~20")+COUNTIFS(E7:E44,"15.3~21")+COUNTIFS(E7:E44,"15.3~22")+COUNTIFS(E7:E44,"15.3~21.3")+COUNTIFS(E7:E44,"15.3~22.3")+COUNTIFS(E7:E44,"16~20")+COUNTIFS(E7:E44,"16~21")+COUNTIFS(E7:E44,"16~21.3")+COUNTIFS(E7:E44,"16~22")+COUNTIFS(E7:E44,"16~22.3")+COUNTIFS(E7:E44,"16.3~20")+COUNTIFS(E7:E44,"16.3~21")+COUNTIFS(E7:E44,"16.3~21.3")+COUNTIFS(E7:E44,"16.3~22")+COUNTIFS(E7:E44,"16.3~22.3")+COUNTIFS(E7:E44,"17~20")+COUNTIFS(E7:E44,"17~21")+COUNTIFS(E7:E44,"17~21.3")+COUNTIFS(E7:E44,"17~22")+COUNTIFS(E7:E44,"17~22.3")+COUNTIFS(E7:E44,"18~20")+COUNTIFS(E7:E44,"18~21")+COUNTIFS(E7:E44,"18~21.3")+COUNTIFS(E7:E44,"18~22")+COUNTIFS(E7:E44,"18~22.3")+COUNTIFS(P3:P44,"13.3~20")+COUNTIFS(P3:P44,"13.3~21")+COUNTIFS(P3:P44,"13.3~21.3")+COUNTIFS(P3:P44,"13.3~22")+COUNTIFS(P3:P44,"13.3~22.3")+COUNTIFS(P3:P44,"14~20")+COUNTIFS(P3:P44,"14~21")+COUNTIFS(P3:P44,"14~22")+COUNTIFS(P3:P44,"14~22.3")+COUNTIFS(P3:P44,"14.3~20")+COUNTIFS(P3:P44,"14.3~20.3")+COUNTIFS(P3:P44,"14.3~21.3")+COUNTIFS(P3:P44,"14.3~22.3")+COUNTIFS(P3:P44,"15~20")+COUNTIFS(P3:P44,"15~21")+COUNTIFS(P3:P44,"15~21.3")+COUNTIFS(P3:P44,"15~22")+COUNTIFS(P3:P44,"15~22.3")+COUNTIFS(P3:P44,"15.3~20")+COUNTIFS(P3:P44,"15.3~21")+COUNTIFS(P3:P44,"15.3~21.3")+COUNTIFS(P3:P44,"15.3~22")+COUNTIFS(P3:P44,"15.3~22.3")+COUNTIFS(P3:P44,"16~20")+COUNTIFS(P3:P44,"16~21")+COUNTIFS(P3:P44,"16~21.3")+COUNTIFS(P3:P44,"16~22")+COUNTIFS(P3:P44,"16~22.3")+COUNTIFS(P3:P44,"16.3~20")+COUNTIFS(P3:P44,"16.3~21")+COUNTIFS(P3:P44,"16.3~21.3")+COUNTIFS(P3:P44,"16.3~22")+COUNTIFS(P3:P44,"16.3~22.3")+COUNTIFS(P3:P44,"17~20")+COUNTIFS(P3:P44,"17~21")+COUNTIFS(P3:P44,"17~21.3")+COUNTIFS(P3:P44,"17~22")+COUNTIFS(P3:P44,"17~22.3")+COUNTIFS(P3:P44,"18~20")+COUNTIFS(P3:P44,"18~21")+COUNTIFS(P3:P44,"18~21.3")+COUNTIFS(P3:P44,"18~22")+COUNTIFS(P3:P44,"18~22.3")</f>
        <v>5</v>
      </c>
      <c r="AB7" s="222">
        <f>COUNTIFS(F7:F44,"9~20")+COUNTIFS(F7:F44,"10~20")+COUNTIFS(F7:F44,"10.3~20")+COUNTIFS(F7:F44,"11~20")+COUNTIFS(F7:F44,"11~21")+COUNTIFS(F7:F44,"11.3~20.3")+COUNTIFS(F7:F44,"11.3~21.3")+COUNTIFS(F7:F44,"11.3~22.3")+COUNTIFS(F7:F44,"12~20")+COUNTIFS(F7:F44,"12~21")+COUNTIFS(F7:F44,"12~22")+COUNTIFS(F7:F44,"12~22.3")+COUNTIFS(F7:F44,"12.3~20")+COUNTIFS(F7:F44,"12.3~21")+COUNTIFS(F7:F44,"12.3~22")+COUNTIFS(F7:F44,"12.3~22.3")+COUNTIFS(Q3:Q44,"9~20")+COUNTIFS(Q3:Q44,"10~20")+COUNTIFS(Q3:Q44,"10.3~20")+COUNTIFS(Q3:Q44,"11~20")+COUNTIFS(Q3:Q44,"11~21")+COUNTIFS(Q3:Q44,"11.3~20.3")+COUNTIFS(Q3:Q44,"11.3~21.3")+COUNTIFS(Q3:Q44,"11.3~22.3")+COUNTIFS(Q3:Q44,"12~20")+COUNTIFS(Q3:Q44,"12~21")+COUNTIFS(Q3:Q44,"12~22")+COUNTIFS(Q3:Q44,"12~22.3")+COUNTIFS(Q3:Q44,"12.3~20")+COUNTIFS(Q3:Q44,"12.3~21")+COUNTIFS(Q3:Q44,"12.3~22")+COUNTIFS(Q3:Q44,"12.3~22.3")+COUNTIFS(F7:F44,"13.3~20")+COUNTIFS(F7:F44,"13.3~21")+COUNTIFS(F7:F44,"13.3~21.3")+COUNTIFS(F7:F44,"13.3~22")+COUNTIFS(F7:F44,"13.3~22.3")+COUNTIFS(F7:F44,"14~20")+COUNTIFS(F7:F44,"14~21")+COUNTIFS(F7:F44,"14~22")+COUNTIFS(F7:F44,"14~22.3")+COUNTIFS(F7:F44,"14.3~20")+COUNTIFS(F7:F44,"14.3~20.3")+COUNTIFS(F7:F44,"14.3~21.3")+COUNTIFS(F7:F44,"14.3~22.3")+COUNTIFS(F7:F44,"15~20")+COUNTIFS(F7:F44,"15~21")+COUNTIFS(F7:F44,"15~22")+COUNTIFS(F7:F44,"15~21.3")+COUNTIFS(F7:F44,"15~22.3")+COUNTIFS(F7:F44,"15.3~20")+COUNTIFS(F7:F44,"15.3~21")+COUNTIFS(F7:F44,"15.3~22")+COUNTIFS(F7:F44,"15.3~21.3")+COUNTIFS(F7:F44,"15.3~22.3")+COUNTIFS(F7:F44,"16~20")+COUNTIFS(F7:F44,"16~21")+COUNTIFS(F7:F44,"16~21.3")+COUNTIFS(F7:F44,"16~22")+COUNTIFS(F7:F44,"16~22.3")+COUNTIFS(F7:F44,"16.3~20")+COUNTIFS(F7:F44,"16.3~21")+COUNTIFS(F7:F44,"16.3~21.3")+COUNTIFS(F7:F44,"16.3~22")+COUNTIFS(F7:F44,"16.3~22.3")+COUNTIFS(F7:F44,"17~20")+COUNTIFS(F7:F44,"17~21")+COUNTIFS(F7:F44,"17~21.3")+COUNTIFS(F7:F44,"17~22")+COUNTIFS(F7:F44,"17~22.3")+COUNTIFS(F7:F44,"18~20")+COUNTIFS(F7:F44,"18~21")+COUNTIFS(F7:F44,"18~21.3")+COUNTIFS(F7:F44,"18~22")+COUNTIFS(F7:F44,"18~22.3")+COUNTIFS(Q3:Q44,"13.3~20")+COUNTIFS(Q3:Q44,"13.3~21")+COUNTIFS(Q3:Q44,"13.3~21.3")+COUNTIFS(Q3:Q44,"13.3~22")+COUNTIFS(Q3:Q44,"13.3~22.3")+COUNTIFS(Q3:Q44,"14~20")+COUNTIFS(Q3:Q44,"14~21")+COUNTIFS(Q3:Q44,"14~22")+COUNTIFS(Q3:Q44,"14~22.3")+COUNTIFS(Q3:Q44,"14.3~20")+COUNTIFS(Q3:Q44,"14.3~20.3")+COUNTIFS(Q3:Q44,"14.3~21.3")+COUNTIFS(Q3:Q44,"14.3~22.3")+COUNTIFS(Q3:Q44,"15~20")+COUNTIFS(Q3:Q44,"15~21")+COUNTIFS(Q3:Q44,"15~21.3")+COUNTIFS(Q3:Q44,"15~22")+COUNTIFS(Q3:Q44,"15~22.3")+COUNTIFS(Q3:Q44,"15.3~20")+COUNTIFS(Q3:Q44,"15.3~21")+COUNTIFS(Q3:Q44,"15.3~21.3")+COUNTIFS(Q3:Q44,"15.3~22")+COUNTIFS(Q3:Q44,"15.3~22.3")+COUNTIFS(Q3:Q44,"16~20")+COUNTIFS(Q3:Q44,"16~21")+COUNTIFS(Q3:Q44,"16~21.3")+COUNTIFS(Q3:Q44,"16~22")+COUNTIFS(Q3:Q44,"16~22.3")+COUNTIFS(Q3:Q44,"16.3~20")+COUNTIFS(Q3:Q44,"16.3~21")+COUNTIFS(Q3:Q44,"16.3~21.3")+COUNTIFS(Q3:Q44,"16.3~22")+COUNTIFS(Q3:Q44,"16.3~22.3")+COUNTIFS(Q3:Q44,"17~20")+COUNTIFS(Q3:Q44,"17~21")+COUNTIFS(Q3:Q44,"17~21.3")+COUNTIFS(Q3:Q44,"17~22")+COUNTIFS(Q3:Q44,"17~22.3")+COUNTIFS(Q3:Q44,"18~20")+COUNTIFS(Q3:Q44,"18~21")+COUNTIFS(Q3:Q44,"18~21.3")+COUNTIFS(Q3:Q44,"18~22")+COUNTIFS(Q3:Q44,"18~22.3")</f>
        <v>6</v>
      </c>
      <c r="AC7" s="222">
        <f>COUNTIFS(G7:G44,"9~20")+COUNTIFS(G7:G44,"10~20")+COUNTIFS(G7:G44,"10.3~20")+COUNTIFS(G7:G44,"11~20")+COUNTIFS(G7:G44,"11~21")+COUNTIFS(G7:G44,"11.3~20.3")+COUNTIFS(G7:G44,"11.3~21.3")+COUNTIFS(G7:G44,"11.3~22.3")+COUNTIFS(G7:G44,"12~20")+COUNTIFS(G7:G44,"12~21")+COUNTIFS(G7:G44,"12~22")+COUNTIFS(G7:G44,"12~22.3")+COUNTIFS(G7:G44,"12.3~20")+COUNTIFS(G7:G44,"12.3~21")+COUNTIFS(G7:G44,"12.3~22")+COUNTIFS(G7:G44,"12.3~22.3")+COUNTIFS(R3:R44,"9~20")+COUNTIFS(R3:R44,"10~20")+COUNTIFS(R3:R44,"10.3~20")+COUNTIFS(R3:R44,"11~20")+COUNTIFS(R3:R44,"11~21")+COUNTIFS(R3:R44,"11.3~20.3")+COUNTIFS(R3:R44,"11.3~21.3")+COUNTIFS(R3:R44,"11.3~22.3")+COUNTIFS(R3:R44,"12~20")+COUNTIFS(R3:R44,"12~21")+COUNTIFS(R3:R44,"12~22")+COUNTIFS(R3:R44,"12~22.3")+COUNTIFS(R3:R44,"12.3~20")+COUNTIFS(R3:R44,"12.3~21")+COUNTIFS(R3:R44,"12.3~22")+COUNTIFS(R3:R44,"12.3~22.3")+COUNTIFS(G7:G44,"13.3~20")+COUNTIFS(G7:G44,"13.3~21")+COUNTIFS(G7:G44,"13.3~21.3")+COUNTIFS(G7:G44,"13.3~22")+COUNTIFS(G7:G44,"13.3~22.3")+COUNTIFS(G7:G44,"14~20")+COUNTIFS(G7:G44,"14~21")+COUNTIFS(G7:G44,"14~22")+COUNTIFS(G7:G44,"14~22.3")+COUNTIFS(G7:G44,"14.3~20")+COUNTIFS(G7:G44,"14.3~20.3")+COUNTIFS(G7:G44,"14.3~21.3")+COUNTIFS(G7:G44,"14.3~22.3")+COUNTIFS(G7:G44,"15~20")+COUNTIFS(G7:G44,"15~21")+COUNTIFS(G7:G44,"15~22")+COUNTIFS(G7:G44,"15~21.3")+COUNTIFS(G7:G44,"15~22.3")+COUNTIFS(G7:G44,"15.3~20")+COUNTIFS(G7:G44,"15.3~21")+COUNTIFS(G7:G44,"15.3~22")+COUNTIFS(G7:G44,"15.3~21.3")+COUNTIFS(G7:G44,"15.3~22.3")+COUNTIFS(G7:G44,"16~20")+COUNTIFS(G7:G44,"16~21")+COUNTIFS(G7:G44,"16~21.3")+COUNTIFS(G7:G44,"16~22")+COUNTIFS(G7:G44,"16~22.3")+COUNTIFS(G7:G44,"16.3~20")+COUNTIFS(G7:G44,"16.3~21")+COUNTIFS(G7:G44,"16.3~21.3")+COUNTIFS(G7:G44,"16.3~22")+COUNTIFS(G7:G44,"16.3~22.3")+COUNTIFS(G7:G44,"17~20")+COUNTIFS(G7:G44,"17~21")+COUNTIFS(G7:G44,"17~21.3")+COUNTIFS(G7:G44,"17~22")+COUNTIFS(G7:G44,"17~22.3")+COUNTIFS(G7:G44,"18~20")+COUNTIFS(G7:G44,"18~21")+COUNTIFS(G7:G44,"18~21.3")+COUNTIFS(G7:G44,"18~22")+COUNTIFS(G7:G44,"18~22.3")+COUNTIFS(R3:R44,"13.3~20")+COUNTIFS(R3:R44,"13.3~21")+COUNTIFS(R3:R44,"13.3~21.3")+COUNTIFS(R3:R44,"13.3~22")+COUNTIFS(R3:R44,"13.3~22.3")+COUNTIFS(R3:R44,"14~20")+COUNTIFS(R3:R44,"14~21")+COUNTIFS(R3:R44,"14~22")+COUNTIFS(R3:R44,"14~22.3")+COUNTIFS(R3:R44,"14.3~20")+COUNTIFS(R3:R44,"14.3~20.3")+COUNTIFS(R3:R44,"14.3~21.3")+COUNTIFS(R3:R44,"14.3~22.3")+COUNTIFS(R3:R44,"15~20")+COUNTIFS(R3:R44,"15~21")+COUNTIFS(R3:R44,"15~21.3")+COUNTIFS(R3:R44,"15~22")+COUNTIFS(R3:R44,"15~22.3")+COUNTIFS(R3:R44,"15.3~20")+COUNTIFS(R3:R44,"15.3~21")+COUNTIFS(R3:R44,"15.3~21.3")+COUNTIFS(R3:R44,"15.3~22")+COUNTIFS(R3:R44,"15.3~22.3")+COUNTIFS(R3:R44,"16~20")+COUNTIFS(R3:R44,"16~21")+COUNTIFS(R3:R44,"16~21.3")+COUNTIFS(R3:R44,"16~22")+COUNTIFS(R3:R44,"16~22.3")+COUNTIFS(R3:R44,"16.3~20")+COUNTIFS(R3:R44,"16.3~21")+COUNTIFS(R3:R44,"16.3~21.3")+COUNTIFS(R3:R44,"16.3~22")+COUNTIFS(R3:R44,"16.3~22.3")+COUNTIFS(R3:R44,"17~20")+COUNTIFS(R3:R44,"17~21")+COUNTIFS(R3:R44,"17~21.3")+COUNTIFS(R3:R44,"17~22")+COUNTIFS(R3:R44,"17~22.3")+COUNTIFS(R3:R44,"18~20")+COUNTIFS(R3:R44,"18~21")+COUNTIFS(R3:R44,"18~21.3")+COUNTIFS(R3:R44,"18~22")+COUNTIFS(R3:R44,"18~22.3")</f>
        <v>6</v>
      </c>
      <c r="AD7" s="222">
        <f>COUNTIFS(H7:H44,"9~20")+COUNTIFS(H7:H44,"10~20")+COUNTIFS(H7:H44,"10.3~20")+COUNTIFS(H7:H44,"11~20")+COUNTIFS(H7:H44,"11~21")+COUNTIFS(H7:H44,"11.3~20.3")+COUNTIFS(H7:H44,"11.3~21.3")+COUNTIFS(H7:H44,"11.3~22.3")+COUNTIFS(H7:H44,"12~20")+COUNTIFS(H7:H44,"12~21")+COUNTIFS(H7:H44,"12~22")+COUNTIFS(H7:H44,"12~22.3")+COUNTIFS(H7:H44,"12.3~20")+COUNTIFS(H7:H44,"12.3~21")+COUNTIFS(H7:H44,"12.3~22")+COUNTIFS(H7:H44,"12.3~22.3")+COUNTIFS(S3:S44,"9~20")+COUNTIFS(S3:S44,"10~20")+COUNTIFS(S3:S44,"10.3~20")+COUNTIFS(S3:S44,"11~20")+COUNTIFS(S3:S44,"11~21")+COUNTIFS(S3:S44,"11.3~20.3")+COUNTIFS(S3:S44,"11.3~21.3")+COUNTIFS(S3:S44,"11.3~22.3")+COUNTIFS(S3:S44,"12~20")+COUNTIFS(S3:S44,"12~21")+COUNTIFS(S3:S44,"12~22")+COUNTIFS(S3:S44,"12~22.3")+COUNTIFS(S3:S44,"12.3~20")+COUNTIFS(S3:S44,"12.3~21")+COUNTIFS(S3:S44,"12.3~22")+COUNTIFS(S3:S44,"12.3~22.3")+COUNTIFS(H7:H44,"13.3~20")+COUNTIFS(H7:H44,"13.3~21")+COUNTIFS(H7:H44,"13.3~21.3")+COUNTIFS(H7:H44,"13.3~22")+COUNTIFS(H7:H44,"13.3~22.3")+COUNTIFS(H7:H44,"14~20")+COUNTIFS(H7:H44,"14~21")+COUNTIFS(H7:H44,"14~22")+COUNTIFS(H7:H44,"14~22.3")+COUNTIFS(H7:H44,"14.3~20")+COUNTIFS(H7:H44,"14.3~20.3")+COUNTIFS(H7:H44,"14.3~21.3")+COUNTIFS(H7:H44,"14.3~22.3")+COUNTIFS(H7:H44,"15~20")+COUNTIFS(H7:H44,"15~21")+COUNTIFS(H7:H44,"15~22")+COUNTIFS(H7:H44,"15~21.3")+COUNTIFS(H7:H44,"15~22.3")+COUNTIFS(H7:H44,"15.3~20")+COUNTIFS(H7:H44,"15.3~21")+COUNTIFS(H7:H44,"15.3~22")+COUNTIFS(H7:H44,"15.3~21.3")+COUNTIFS(H7:H44,"15.3~22.3")+COUNTIFS(H7:H44,"16~20")+COUNTIFS(H7:H44,"16~21")+COUNTIFS(H7:H44,"16~21.3")+COUNTIFS(H7:H44,"16~22")+COUNTIFS(H7:H44,"16~22.3")+COUNTIFS(H7:H44,"16.3~20")+COUNTIFS(H7:H44,"16.3~21")+COUNTIFS(H7:H44,"16.3~21.3")+COUNTIFS(H7:H44,"16.3~22")+COUNTIFS(H7:H44,"16.3~22.3")+COUNTIFS(H7:H44,"17~20")+COUNTIFS(H7:H44,"17~21")+COUNTIFS(H7:H44,"17~21.3")+COUNTIFS(H7:H44,"17~22")+COUNTIFS(H7:H44,"17~22.3")+COUNTIFS(H7:H44,"18~20")+COUNTIFS(H7:H44,"18~21")+COUNTIFS(H7:H44,"18~21.3")+COUNTIFS(H7:H44,"18~22")+COUNTIFS(H7:H44,"18~22.3")+COUNTIFS(S3:S44,"13.3~20")+COUNTIFS(S3:S44,"13.3~21")+COUNTIFS(S3:S44,"13.3~21.3")+COUNTIFS(S3:S44,"13.3~22")+COUNTIFS(S3:S44,"13.3~22.3")+COUNTIFS(S3:S44,"14~20")+COUNTIFS(S3:S44,"14~21")+COUNTIFS(S3:S44,"14~22")+COUNTIFS(S3:S44,"14~22.3")+COUNTIFS(S3:S44,"14.3~20")+COUNTIFS(S3:S44,"14.3~20.3")+COUNTIFS(S3:S44,"14.3~21.3")+COUNTIFS(S3:S44,"14.3~22.3")+COUNTIFS(S3:S44,"15~20")+COUNTIFS(S3:S44,"15~21")+COUNTIFS(S3:S44,"15~21.3")+COUNTIFS(S3:S44,"15~22")+COUNTIFS(S3:S44,"15~22.3")+COUNTIFS(S3:S44,"15.3~20")+COUNTIFS(S3:S44,"15.3~21")+COUNTIFS(S3:S44,"15.3~21.3")+COUNTIFS(S3:S44,"15.3~22")+COUNTIFS(S3:S44,"15.3~22.3")+COUNTIFS(S3:S44,"16~20")+COUNTIFS(S3:S44,"16~21")+COUNTIFS(S3:S44,"16~21.3")+COUNTIFS(S3:S44,"16~22")+COUNTIFS(S3:S44,"16~22.3")+COUNTIFS(S3:S44,"16.3~20")+COUNTIFS(S3:S44,"16.3~21")+COUNTIFS(S3:S44,"16.3~21.3")+COUNTIFS(S3:S44,"16.3~22")+COUNTIFS(S3:S44,"16.3~22.3")+COUNTIFS(S3:S44,"17~20")+COUNTIFS(S3:S44,"17~21")+COUNTIFS(S3:S44,"17~21.3")+COUNTIFS(S3:S44,"17~22")+COUNTIFS(S3:S44,"17~22.3")+COUNTIFS(S3:S44,"18~20")+COUNTIFS(S3:S44,"18~21")+COUNTIFS(S3:S44,"18~21.3")+COUNTIFS(S3:S44,"18~22")+COUNTIFS(S3:S44,"18~22.3")</f>
        <v>6</v>
      </c>
      <c r="AE7" s="222">
        <f>COUNTIFS(I7:I44,"9~20")+COUNTIFS(I7:I44,"10~20")+COUNTIFS(I7:I44,"10.3~20")+COUNTIFS(I7:I44,"11~20")+COUNTIFS(I7:I44,"11~21")+COUNTIFS(I7:I44,"11.3~20.3")+COUNTIFS(I7:I44,"11.3~21.3")+COUNTIFS(I7:I44,"11.3~22.3")+COUNTIFS(I7:I44,"12~20")+COUNTIFS(I7:I44,"12~21")+COUNTIFS(I7:I44,"12~22")+COUNTIFS(I7:I44,"12~22.3")+COUNTIFS(I7:I44,"12.3~20")+COUNTIFS(I7:I44,"12.3~21")+COUNTIFS(I7:I44,"12.3~22")+COUNTIFS(I7:I44,"12.3~22.3")+COUNTIFS(T3:T44,"9~20")+COUNTIFS(T3:T44,"10~20")+COUNTIFS(T3:T44,"10.3~20")+COUNTIFS(T3:T44,"11~20")+COUNTIFS(T3:T44,"11~21")+COUNTIFS(T3:T44,"11.3~20.3")+COUNTIFS(T3:T44,"11.3~21.3")+COUNTIFS(T3:T44,"11.3~22.3")+COUNTIFS(T3:T44,"12~20")+COUNTIFS(T3:T44,"12~21")+COUNTIFS(T3:T44,"12~22")+COUNTIFS(T3:T44,"12~22.3")+COUNTIFS(T3:T44,"12.3~20")+COUNTIFS(T3:T44,"12.3~21")+COUNTIFS(T3:T44,"12.3~22")+COUNTIFS(T3:T44,"12.3~22.3")+COUNTIFS(I7:I44,"13.3~20")+COUNTIFS(I7:I44,"13.3~21")+COUNTIFS(I7:I44,"13.3~21.3")+COUNTIFS(I7:I44,"13.3~22")+COUNTIFS(I7:I44,"13.3~22.3")+COUNTIFS(I7:I44,"14~20")+COUNTIFS(I7:I44,"14~21")+COUNTIFS(I7:I44,"14~22")+COUNTIFS(I7:I44,"14~22.3")+COUNTIFS(I7:I44,"14.3~20")+COUNTIFS(I7:I44,"14.3~20.3")+COUNTIFS(I7:I44,"14.3~21.3")+COUNTIFS(I7:I44,"14.3~22.3")+COUNTIFS(I7:I44,"15~20")+COUNTIFS(I7:I44,"15~21")+COUNTIFS(I7:I44,"15~22")+COUNTIFS(I7:I44,"15~21.3")+COUNTIFS(I7:I44,"15~22.3")+COUNTIFS(I7:I44,"15.3~20")+COUNTIFS(I7:I44,"15.3~21")+COUNTIFS(I7:I44,"15.3~22")+COUNTIFS(I7:I44,"15.3~21.3")+COUNTIFS(I7:I44,"15.3~22.3")+COUNTIFS(I7:I44,"16~20")+COUNTIFS(I7:I44,"16~21")+COUNTIFS(I7:I44,"16~21.3")+COUNTIFS(I7:I44,"16~22")+COUNTIFS(I7:I44,"16~22.3")+COUNTIFS(I7:I44,"16.3~20")+COUNTIFS(I7:I44,"16.3~21")+COUNTIFS(I7:I44,"16.3~21.3")+COUNTIFS(I7:I44,"16.3~22")+COUNTIFS(I7:I44,"16.3~22.3")+COUNTIFS(I7:I44,"17~20")+COUNTIFS(I7:I44,"17~21")+COUNTIFS(I7:I44,"17~21.3")+COUNTIFS(I7:I44,"17~22")+COUNTIFS(I7:I44,"17~22.3")+COUNTIFS(I7:I44,"18~20")+COUNTIFS(I7:I44,"18~21")+COUNTIFS(I7:I44,"18~21.3")+COUNTIFS(I7:I44,"18~22")+COUNTIFS(I7:I44,"18~22.3")+COUNTIFS(T3:T44,"13.3~20")+COUNTIFS(T3:T44,"13.3~21")+COUNTIFS(T3:T44,"13.3~21.3")+COUNTIFS(T3:T44,"13.3~22")+COUNTIFS(T3:T44,"13.3~22.3")+COUNTIFS(T3:T44,"14~20")+COUNTIFS(T3:T44,"14~21")+COUNTIFS(T3:T44,"14~22")+COUNTIFS(T3:T44,"14~22.3")+COUNTIFS(T3:T44,"14.3~20")+COUNTIFS(T3:T44,"14.3~20.3")+COUNTIFS(T3:T44,"14.3~21.3")+COUNTIFS(T3:T44,"14.3~22.3")+COUNTIFS(T3:T44,"15~20")+COUNTIFS(T3:T44,"15~21")+COUNTIFS(T3:T44,"15~21.3")+COUNTIFS(T3:T44,"15~22")+COUNTIFS(T3:T44,"15~22.3")+COUNTIFS(T3:T44,"15.3~20")+COUNTIFS(T3:T44,"15.3~21")+COUNTIFS(T3:T44,"15.3~21.3")+COUNTIFS(T3:T44,"15.3~22")+COUNTIFS(T3:T44,"15.3~22.3")+COUNTIFS(T3:T44,"16~20")+COUNTIFS(T3:T44,"16~21")+COUNTIFS(T3:T44,"16~21.3")+COUNTIFS(T3:T44,"16~22")+COUNTIFS(T3:T44,"16~22.3")+COUNTIFS(T3:T44,"16.3~20")+COUNTIFS(T3:T44,"16.3~21")+COUNTIFS(T3:T44,"16.3~21.3")+COUNTIFS(T3:T44,"16.3~22")+COUNTIFS(T3:T44,"16.3~22.3")+COUNTIFS(T3:T44,"17~20")+COUNTIFS(T3:T44,"17~21")+COUNTIFS(T3:T44,"17~21.3")+COUNTIFS(T3:T44,"17~22")+COUNTIFS(T3:T44,"17~22.3")+COUNTIFS(T3:T44,"18~20")+COUNTIFS(T3:T44,"18~21")+COUNTIFS(T3:T44,"18~21.3")+COUNTIFS(T3:T44,"18~22")+COUNTIFS(T3:T44,"18~22.3")</f>
        <v>7</v>
      </c>
    </row>
    <row r="8" spans="1:31" ht="14.100000" customHeight="1">
      <c r="A8" s="208"/>
      <c r="B8" s="209"/>
      <c r="C8" s="30">
        <v>8</v>
      </c>
      <c r="D8" s="30">
        <v>8</v>
      </c>
      <c r="E8" s="40">
        <v>8</v>
      </c>
      <c r="F8" s="30">
        <v>8</v>
      </c>
      <c r="G8" s="36"/>
      <c r="H8" s="36"/>
      <c r="I8" s="30">
        <v>8</v>
      </c>
      <c r="J8" s="16">
        <f>SUM(C8:I8)</f>
        <v>40</v>
      </c>
      <c r="K8" s="16" t="str">
        <f t="array" ref="K8">_xlfn.IFS(J8=40,"O",J8&lt;40,"LOW",J8&gt;40,"HIGH")</f>
        <v>O</v>
      </c>
      <c r="L8" s="208"/>
      <c r="M8" s="209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>
        <f t="array" ref="V8">_xlfn.IFS(U8&gt;15,"O",U8=15,"O",U8&lt;15,"X")</f>
        <v>O</v>
      </c>
      <c r="X8" s="228"/>
      <c r="Y8" s="223"/>
      <c r="Z8" s="223"/>
      <c r="AA8" s="223"/>
      <c r="AB8" s="223"/>
      <c r="AC8" s="223"/>
      <c r="AD8" s="223"/>
      <c r="AE8" s="223"/>
    </row>
    <row r="9" spans="1:31" ht="14.100000" customHeight="1">
      <c r="A9" s="220" t="s">
        <v>11</v>
      </c>
      <c r="B9" s="220"/>
      <c r="C9" s="33" t="s">
        <v>92</v>
      </c>
      <c r="D9" s="39" t="s">
        <v>91</v>
      </c>
      <c r="E9" s="31"/>
      <c r="F9" s="39" t="s">
        <v>91</v>
      </c>
      <c r="G9" s="39" t="s">
        <v>91</v>
      </c>
      <c r="H9" s="39" t="s">
        <v>91</v>
      </c>
      <c r="I9" s="31"/>
      <c r="J9" s="6"/>
      <c r="K9" s="6"/>
      <c r="L9" s="206" t="s">
        <v>25</v>
      </c>
      <c r="M9" s="207"/>
      <c r="N9" s="54" t="s">
        <v>126</v>
      </c>
      <c r="O9" s="31"/>
      <c r="P9" s="31"/>
      <c r="Q9" s="31"/>
      <c r="R9" s="31"/>
      <c r="S9" s="31"/>
      <c r="T9" s="31"/>
      <c r="U9" s="6"/>
      <c r="X9" s="32" t="s">
        <v>82</v>
      </c>
      <c r="Y9" s="224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5</v>
      </c>
      <c r="Z9" s="226">
        <f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5</v>
      </c>
      <c r="AA9" s="226">
        <f>COUNTIFS(E7:E44,"11.3~21.3")+COUNTIFS(E7:E44,"11.3~22.3")+COUNTIFS(E7:E44,"11.3~22")+COUNTIFS(E7:E44,"12~21.3")+COUNTIFS(E7:E44,"12~22")+COUNTIFS(E7:E44,"12.3~22.3")+COUNTIFS(P3:P44,"11.3~21.3")+COUNTIFS(P3:P44,"11.3~22.3")+COUNTIFS(P3:P44,"11.3~22")+COUNTIFS(P3:P44,"12~22")+COUNTIFS(P3:P44,"12.3~21.3")+COUNTIFS(P3:P44,"12.3~22.3")+COUNTIFS(E7:E44,"13.3~21.3")+COUNTIFS(E7:E44,"13.3~22")+COUNTIFS(E7:E44,"13.3~22.3")+COUNTIFS(E7:E44,"14~21.3")+COUNTIFS(E7:E44,"14~22")+COUNTIFS(E7:E44,"14~22.3")+COUNTIFS(E7:E44,"14.3~21.3")+COUNTIFS(E7:E44,"14.3~22.3")+COUNTIFS(E7:E44,"14.3~22")+COUNTIFS(E7:E44,"15~21.3")+COUNTIFS(E7:E44,"15~22")+COUNTIFS(E7:E44,"15~22.3")+COUNTIFS(E7:E44,"15.3~21.3")+COUNTIFS(E7:E44,"15.3~22")+COUNTIFS(E7:E44,"15.3~22.3")+COUNTIFS(E7:E44,"16~21.3")+COUNTIFS(E7:E44,"16~22")+COUNTIFS(E7:E44,"16~22.3")+COUNTIFS(E7:E44,"16.3~21.3")+COUNTIFS(E7:E44,"16.3~22")+COUNTIFS(E7:E44,"16.3~22.3")+COUNTIFS(E7:E44,"17~21.3")+COUNTIFS(E7:E44,"17~22")+COUNTIFS(E7:E44,"17~22.3")+COUNTIFS(E7:E44,"18~21.3")+COUNTIFS(E7:E44,"18~22")+COUNTIFS(E7:E44,"18~22.3")+COUNTIFS(P3:P44,"13.3~21.3")+COUNTIFS(P3:P44,"13.3~22")+COUNTIFS(P3:P44,"13.3~22.3")+COUNTIFS(P3:P44,"14~21.3")+COUNTIFS(P3:P44,"14~22")+COUNTIFS(P3:P44,"14~22.3")+COUNTIFS(P3:P44,"14.3~21.3")+COUNTIFS(P3:P44,"14.3~22")+COUNTIFS(P3:P44,"14.3~22.3")+COUNTIFS(P3:P44,"15~21.3")+COUNTIFS(P3:P44,"15~22")+COUNTIFS(P3:P44,"15~22.3")+COUNTIFS(P3:P44,"15.3~21.3")+COUNTIFS(P3:P44,"15.3~22")+COUNTIFS(P3:P44,"15.3~22.3")+COUNTIFS(P3:P44,"16~21.3")+COUNTIFS(P3:P44,"16~22")+COUNTIFS(P3:P44,"16~22.3")+COUNTIFS(P3:P44,"16.3~21.3")+COUNTIFS(P3:P44,"16.3~22")+COUNTIFS(P3:P44,"16.3~22.3")+COUNTIFS(P3:P44,"17~21.3")+COUNTIFS(P3:P44,"17~22")+COUNTIFS(P3:P44,"17~22.3")+COUNTIFS(P3:P44,"18~21.3")+COUNTIFS(P3:P44,"18~22")+COUNTIFS(P3:P44,"18~22.3")</f>
        <v>5</v>
      </c>
      <c r="AB9" s="226">
        <f>COUNTIFS(F7:F44,"11.3~21.3")+COUNTIFS(F7:F44,"11.3~22.3")+COUNTIFS(F7:F44,"11.3~22")+COUNTIFS(F7:F44,"12~21.3")+COUNTIFS(F7:F44,"12~22")+COUNTIFS(F7:F44,"12.3~22.3")+COUNTIFS(Q3:Q44,"11.3~21.3")+COUNTIFS(Q3:Q44,"11.3~22.3")+COUNTIFS(Q3:Q44,"11.3~22")+COUNTIFS(Q3:Q44,"12~22")+COUNTIFS(Q3:Q44,"12.3~21.3")+COUNTIFS(Q3:Q44,"12.3~22.3")+COUNTIFS(F7:F44,"13.3~21.3")+COUNTIFS(F7:F44,"13.3~22")+COUNTIFS(F7:F44,"13.3~22.3")+COUNTIFS(F7:F44,"14~21.3")+COUNTIFS(F7:F44,"14~22")+COUNTIFS(F7:F44,"14~22.3")+COUNTIFS(F7:F44,"14.3~21.3")+COUNTIFS(F7:F44,"14.3~22.3")+COUNTIFS(F7:F44,"14.3~22")+COUNTIFS(F7:F44,"15~21.3")+COUNTIFS(F7:F44,"15~22")+COUNTIFS(F7:F44,"15~22.3")+COUNTIFS(F7:F44,"15.3~21.3")+COUNTIFS(F7:F44,"15.3~22")+COUNTIFS(F7:F44,"15.3~22.3")+COUNTIFS(F7:F44,"16~21.3")+COUNTIFS(F7:F44,"16~22")+COUNTIFS(F7:F44,"16~22.3")+COUNTIFS(F7:F44,"16.3~21.3")+COUNTIFS(F7:F44,"16.3~22")+COUNTIFS(F7:F44,"16.3~22.3")+COUNTIFS(F7:F44,"17~21.3")+COUNTIFS(F7:F44,"17~22")+COUNTIFS(F7:F44,"17~22.3")+COUNTIFS(F7:F44,"18~21.3")+COUNTIFS(F7:F44,"18~22")+COUNTIFS(F7:F44,"18~22.3")+COUNTIFS(Q3:Q44,"13.3~21.3")+COUNTIFS(Q3:Q44,"13.3~22")+COUNTIFS(Q3:Q44,"13.3~22.3")+COUNTIFS(Q3:Q44,"14~21.3")+COUNTIFS(Q3:Q44,"14~22")+COUNTIFS(Q3:Q44,"14~22.3")+COUNTIFS(Q3:Q44,"14.3~21.3")+COUNTIFS(Q3:Q44,"14.3~22")+COUNTIFS(Q3:Q44,"14.3~22.3")+COUNTIFS(Q3:Q44,"15~21.3")+COUNTIFS(Q3:Q44,"15~22")+COUNTIFS(Q3:Q44,"15~22.3")+COUNTIFS(Q3:Q44,"15.3~21.3")+COUNTIFS(Q3:Q44,"15.3~22")+COUNTIFS(Q3:Q44,"15.3~22.3")+COUNTIFS(Q3:Q44,"16~21.3")+COUNTIFS(Q3:Q44,"16~22")+COUNTIFS(Q3:Q44,"16~22.3")+COUNTIFS(Q3:Q44,"16.3~21.3")+COUNTIFS(Q3:Q44,"16.3~22")+COUNTIFS(Q3:Q44,"16.3~22.3")+COUNTIFS(Q3:Q44,"17~21.3")+COUNTIFS(Q3:Q44,"17~22")+COUNTIFS(Q3:Q44,"17~22.3")+COUNTIFS(Q3:Q44,"18~21.3")+COUNTIFS(Q3:Q44,"18~22")+COUNTIFS(Q3:Q44,"18~22.3")</f>
        <v>6</v>
      </c>
      <c r="AC9" s="226">
        <f>COUNTIFS(G7:G44,"11.3~21.3")+COUNTIFS(G7:G44,"11.3~22.3")+COUNTIFS(G7:G44,"11.3~22")+COUNTIFS(G7:G44,"12~21.3")+COUNTIFS(G7:G44,"12~22")+COUNTIFS(G7:G44,"12.3~22.3")+COUNTIFS(R3:R44,"11.3~21.3")+COUNTIFS(R3:R44,"11.3~22.3")+COUNTIFS(R3:R44,"11.3~22")+COUNTIFS(R3:R44,"12~22")+COUNTIFS(R3:R44,"12.3~21.3")+COUNTIFS(R3:R44,"12.3~22.3")+COUNTIFS(G7:G44,"13.3~21.3")+COUNTIFS(G7:G44,"13.3~22")+COUNTIFS(G7:G44,"13.3~22.3")+COUNTIFS(G7:G44,"14~21.3")+COUNTIFS(G7:G44,"14~22")+COUNTIFS(G7:G44,"14~22.3")+COUNTIFS(G7:G44,"14.3~21.3")+COUNTIFS(G7:G44,"14.3~22.3")+COUNTIFS(G7:G44,"14.3~22")+COUNTIFS(G7:G44,"15~21.3")+COUNTIFS(G7:G44,"15~22")+COUNTIFS(G7:G44,"15~22.3")+COUNTIFS(G7:G44,"15.3~21.3")+COUNTIFS(G7:G44,"15.3~22")+COUNTIFS(G7:G44,"15.3~22.3")+COUNTIFS(G7:G44,"16~21.3")+COUNTIFS(G7:G44,"16~22")+COUNTIFS(G7:G44,"16~22.3")+COUNTIFS(G7:G44,"16.3~21.3")+COUNTIFS(G7:G44,"16.3~22")+COUNTIFS(G7:G44,"16.3~22.3")+COUNTIFS(G7:G44,"17~21.3")+COUNTIFS(G7:G44,"17~22")+COUNTIFS(G7:G44,"17~22.3")+COUNTIFS(G7:G44,"18~21.3")+COUNTIFS(G7:G44,"18~22")+COUNTIFS(G7:G44,"18~22.3")+COUNTIFS(R3:R44,"13.3~21.3")+COUNTIFS(R3:R44,"13.3~22")+COUNTIFS(R3:R44,"13.3~22.3")+COUNTIFS(R3:R44,"14~21.3")+COUNTIFS(R3:R44,"14~22")+COUNTIFS(R3:R44,"14~22.3")+COUNTIFS(R3:R44,"14.3~21.3")+COUNTIFS(R3:R44,"14.3~22")+COUNTIFS(R3:R44,"14.3~22.3")+COUNTIFS(R3:R44,"15~21.3")+COUNTIFS(R3:R44,"15~22")+COUNTIFS(R3:R44,"15~22.3")+COUNTIFS(R3:R44,"15.3~21.3")+COUNTIFS(R3:R44,"15.3~22")+COUNTIFS(R3:R44,"15.3~22.3")+COUNTIFS(R3:R44,"16~21.3")+COUNTIFS(R3:R44,"16~22")+COUNTIFS(R3:R44,"16~22.3")+COUNTIFS(R3:R44,"16.3~21.3")+COUNTIFS(R3:R44,"16.3~22")+COUNTIFS(R3:R44,"16.3~22.3")+COUNTIFS(R3:R44,"17~21.3")+COUNTIFS(R3:R44,"17~22")+COUNTIFS(R3:R44,"17~22.3")+COUNTIFS(R3:R44,"18~21.3")+COUNTIFS(R3:R44,"18~22")+COUNTIFS(R3:R44,"18~22.3")</f>
        <v>6</v>
      </c>
      <c r="AD9" s="226">
        <f>COUNTIFS(H7:H44,"11.3~21.3")+COUNTIFS(H7:H44,"11.3~22.3")+COUNTIFS(H7:H44,"11.3~22")+COUNTIFS(H7:H44,"12~21.3")+COUNTIFS(H7:H44,"12~22")+COUNTIFS(H7:H44,"12.3~22.3")+COUNTIFS(S3:S44,"11.3~21.3")+COUNTIFS(S3:S44,"11.3~22.3")+COUNTIFS(S3:S44,"11.3~22")+COUNTIFS(S3:S44,"12~22")+COUNTIFS(S3:S44,"12.3~21.3")+COUNTIFS(S3:S44,"12.3~22.3")+COUNTIFS(H7:H44,"13.3~21.3")+COUNTIFS(H7:H44,"13.3~22")+COUNTIFS(H7:H44,"13.3~22.3")+COUNTIFS(H7:H44,"14~21.3")+COUNTIFS(H7:H44,"14~22")+COUNTIFS(H7:H44,"14~22.3")+COUNTIFS(H7:H44,"14.3~21.3")+COUNTIFS(H7:H44,"14.3~22.3")+COUNTIFS(H7:H44,"14.3~22")+COUNTIFS(H7:H44,"15~21.3")+COUNTIFS(H7:H44,"15~22")+COUNTIFS(H7:H44,"15~22.3")+COUNTIFS(H7:H44,"15.3~21.3")+COUNTIFS(H7:H44,"15.3~22")+COUNTIFS(H7:H44,"15.3~22.3")+COUNTIFS(H7:H44,"16~21.3")+COUNTIFS(H7:H44,"16~22")+COUNTIFS(H7:H44,"16~22.3")+COUNTIFS(H7:H44,"16.3~21.3")+COUNTIFS(H7:H44,"16.3~22")+COUNTIFS(H7:H44,"16.3~22.3")+COUNTIFS(H7:H44,"17~21.3")+COUNTIFS(H7:H44,"17~22")+COUNTIFS(H7:H44,"17~22.3")+COUNTIFS(H7:H44,"18~21.3")+COUNTIFS(H7:H44,"18~22")+COUNTIFS(H7:H44,"18~22.3")+COUNTIFS(S3:S44,"13.3~21.3")+COUNTIFS(S3:S44,"13.3~22")+COUNTIFS(S3:S44,"13.3~22.3")+COUNTIFS(S3:S44,"14~21.3")+COUNTIFS(S3:S44,"14~22")+COUNTIFS(S3:S44,"14~22.3")+COUNTIFS(S3:S44,"14.3~21.3")+COUNTIFS(S3:S44,"14.3~22")+COUNTIFS(S3:S44,"14.3~22.3")+COUNTIFS(S3:S44,"15~21.3")+COUNTIFS(S3:S44,"15~22")+COUNTIFS(S3:S44,"15~22.3")+COUNTIFS(S3:S44,"15.3~21.3")+COUNTIFS(S3:S44,"15.3~22")+COUNTIFS(S3:S44,"15.3~22.3")+COUNTIFS(S3:S44,"16~21.3")+COUNTIFS(S3:S44,"16~22")+COUNTIFS(S3:S44,"16~22.3")+COUNTIFS(S3:S44,"16.3~21.3")+COUNTIFS(S3:S44,"16.3~22")+COUNTIFS(S3:S44,"16.3~22.3")+COUNTIFS(S3:S44,"17~21.3")+COUNTIFS(S3:S44,"17~22")+COUNTIFS(S3:S44,"17~22.3")+COUNTIFS(S3:S44,"18~21.3")+COUNTIFS(S3:S44,"18~22")+COUNTIFS(S3:S44,"18~22.3")</f>
        <v>6</v>
      </c>
      <c r="AE9" s="226">
        <f>COUNTIFS(I7:I44,"11.3~21.3")+COUNTIFS(I7:I44,"11.3~22.3")+COUNTIFS(I7:I44,"11.3~22")+COUNTIFS(I7:I44,"12~21.3")+COUNTIFS(I7:I44,"12~22")+COUNTIFS(I7:I44,"12.3~22.3")+COUNTIFS(T3:T44,"11.3~21.3")+COUNTIFS(T3:T44,"11.3~22.3")+COUNTIFS(T3:T44,"11.3~22")+COUNTIFS(T3:T44,"12~22")+COUNTIFS(T3:T44,"12.3~21.3")+COUNTIFS(T3:T44,"12.3~22.3")+COUNTIFS(I7:I44,"13.3~21.3")+COUNTIFS(I7:I44,"13.3~22")+COUNTIFS(I7:I44,"13.3~22.3")+COUNTIFS(I7:I44,"14~21.3")+COUNTIFS(I7:I44,"14~22")+COUNTIFS(I7:I44,"14~22.3")+COUNTIFS(I7:I44,"14.3~21.3")+COUNTIFS(I7:I44,"14.3~22.3")+COUNTIFS(I7:I44,"14.3~22")+COUNTIFS(I7:I44,"15~21.3")+COUNTIFS(I7:I44,"15~22")+COUNTIFS(I7:I44,"15~22.3")+COUNTIFS(I7:I44,"15.3~21.3")+COUNTIFS(I7:I44,"15.3~22")+COUNTIFS(I7:I44,"15.3~22.3")+COUNTIFS(I7:I44,"16~21.3")+COUNTIFS(I7:I44,"16~22")+COUNTIFS(I7:I44,"16~22.3")+COUNTIFS(I7:I44,"16.3~21.3")+COUNTIFS(I7:I44,"16.3~22")+COUNTIFS(I7:I44,"16.3~22.3")+COUNTIFS(I7:I44,"17~21.3")+COUNTIFS(I7:I44,"17~22")+COUNTIFS(I7:I44,"17~22.3")+COUNTIFS(I7:I44,"18~21.3")+COUNTIFS(I7:I44,"18~22")+COUNTIFS(I7:I44,"18~22.3")+COUNTIFS(T3:T44,"13.3~21.3")+COUNTIFS(T3:T44,"13.3~22")+COUNTIFS(T3:T44,"13.3~22.3")+COUNTIFS(T3:T44,"14~21.3")+COUNTIFS(T3:T44,"14~22")+COUNTIFS(T3:T44,"14~22.3")+COUNTIFS(T3:T44,"14.3~21.3")+COUNTIFS(T3:T44,"14.3~22")+COUNTIFS(T3:T44,"14.3~22.3")+COUNTIFS(T3:T44,"15~21.3")+COUNTIFS(T3:T44,"15~22")+COUNTIFS(T3:T44,"15~22.3")+COUNTIFS(T3:T44,"15.3~21.3")+COUNTIFS(T3:T44,"15.3~22")+COUNTIFS(T3:T44,"15.3~22.3")+COUNTIFS(T3:T44,"16~21.3")+COUNTIFS(T3:T44,"16~22")+COUNTIFS(T3:T44,"16~22.3")+COUNTIFS(T3:T44,"16.3~21.3")+COUNTIFS(T3:T44,"16.3~22")+COUNTIFS(T3:T44,"16.3~22.3")+COUNTIFS(T3:T44,"17~21.3")+COUNTIFS(T3:T44,"17~22")+COUNTIFS(T3:T44,"17~22.3")+COUNTIFS(T3:T44,"18~21.3")+COUNTIFS(T3:T44,"18~22")+COUNTIFS(T3:T44,"18~22.3")</f>
        <v>5</v>
      </c>
    </row>
    <row r="10" spans="1:31" ht="14.100000" customHeight="1">
      <c r="A10" s="220"/>
      <c r="B10" s="220"/>
      <c r="C10" s="44">
        <v>10</v>
      </c>
      <c r="D10" s="40">
        <v>9</v>
      </c>
      <c r="E10" s="36"/>
      <c r="F10" s="40">
        <v>9</v>
      </c>
      <c r="G10" s="40">
        <v>9</v>
      </c>
      <c r="H10" s="40">
        <v>9</v>
      </c>
      <c r="I10" s="36"/>
      <c r="J10" s="16">
        <f>SUM(C10:I10)</f>
        <v>46</v>
      </c>
      <c r="K10" s="16" t="str">
        <f t="array" ref="K10">_xlfn.IFS(J10=46,"O",J10&lt;46,"LOW",J10&gt;46,"HIGH")</f>
        <v>O</v>
      </c>
      <c r="L10" s="208"/>
      <c r="M10" s="209"/>
      <c r="N10" s="30">
        <v>6</v>
      </c>
      <c r="O10" s="36"/>
      <c r="P10" s="36"/>
      <c r="Q10" s="36"/>
      <c r="R10" s="36"/>
      <c r="S10" s="36"/>
      <c r="T10" s="36"/>
      <c r="U10" s="16">
        <f>SUM(N10:T10)</f>
        <v>6</v>
      </c>
      <c r="V10" s="16" t="str">
        <f t="array" ref="V10">_xlfn.IFS(U10&gt;15,"O",U10=15,"O",U10&lt;15,"X")</f>
        <v>X</v>
      </c>
      <c r="X10" s="41"/>
      <c r="Y10" s="225"/>
      <c r="Z10" s="225"/>
      <c r="AA10" s="225"/>
      <c r="AB10" s="225"/>
      <c r="AC10" s="225"/>
      <c r="AD10" s="225"/>
      <c r="AE10" s="225"/>
    </row>
    <row r="11" spans="1:31" ht="14.100000" customHeight="1">
      <c r="A11" s="220" t="s">
        <v>12</v>
      </c>
      <c r="B11" s="220"/>
      <c r="C11" s="32" t="s">
        <v>89</v>
      </c>
      <c r="D11" s="31"/>
      <c r="E11" s="34" t="s">
        <v>88</v>
      </c>
      <c r="F11" s="32" t="s">
        <v>89</v>
      </c>
      <c r="G11" s="32" t="s">
        <v>89</v>
      </c>
      <c r="H11" s="31"/>
      <c r="I11" s="32" t="s">
        <v>89</v>
      </c>
      <c r="J11" s="6"/>
      <c r="K11" s="6"/>
      <c r="L11" s="233" t="s">
        <v>26</v>
      </c>
      <c r="M11" s="233"/>
      <c r="N11" s="31"/>
      <c r="O11" s="31"/>
      <c r="P11" s="32" t="s">
        <v>37</v>
      </c>
      <c r="Q11" s="31"/>
      <c r="R11" s="31"/>
      <c r="S11" s="31"/>
      <c r="T11" s="32" t="s">
        <v>38</v>
      </c>
      <c r="U11" s="6"/>
      <c r="X11" s="221" t="s">
        <v>84</v>
      </c>
      <c r="Y11" s="205">
        <v>11</v>
      </c>
      <c r="Z11" s="205">
        <v>10</v>
      </c>
      <c r="AA11" s="205">
        <v>8</v>
      </c>
      <c r="AB11" s="205">
        <v>10</v>
      </c>
      <c r="AC11" s="205">
        <v>10</v>
      </c>
      <c r="AD11" s="205">
        <v>11</v>
      </c>
      <c r="AE11" s="205">
        <v>11</v>
      </c>
    </row>
    <row r="12" spans="1:31" ht="14.100000" customHeight="1">
      <c r="A12" s="220"/>
      <c r="B12" s="220"/>
      <c r="C12" s="41">
        <v>9</v>
      </c>
      <c r="D12" s="36"/>
      <c r="E12" s="45">
        <v>10</v>
      </c>
      <c r="F12" s="41">
        <v>9</v>
      </c>
      <c r="G12" s="41">
        <v>9</v>
      </c>
      <c r="H12" s="36"/>
      <c r="I12" s="41">
        <v>9</v>
      </c>
      <c r="J12" s="16">
        <f>SUM(C12:I12)</f>
        <v>46</v>
      </c>
      <c r="K12" s="16" t="str">
        <f t="array" ref="K12">_xlfn.IFS(J12=46,"O",J12&lt;46,"LOW",J12&gt;46,"HIGH")</f>
        <v>O</v>
      </c>
      <c r="L12" s="233"/>
      <c r="M12" s="233"/>
      <c r="N12" s="36"/>
      <c r="O12" s="36"/>
      <c r="P12" s="41">
        <v>4</v>
      </c>
      <c r="Q12" s="36"/>
      <c r="R12" s="36"/>
      <c r="S12" s="36"/>
      <c r="T12" s="41">
        <v>6</v>
      </c>
      <c r="U12" s="16">
        <f>SUM(N12:T12)</f>
        <v>10</v>
      </c>
      <c r="V12" s="16" t="str">
        <f t="array" ref="V12">_xlfn.IFS(U12&gt;15,"O",U12=15,"O",U12&lt;15,"X")</f>
        <v>X</v>
      </c>
      <c r="X12" s="221"/>
      <c r="Y12" s="205"/>
      <c r="Z12" s="205"/>
      <c r="AA12" s="205"/>
      <c r="AB12" s="205"/>
      <c r="AC12" s="205"/>
      <c r="AD12" s="205"/>
      <c r="AE12" s="205"/>
    </row>
    <row r="13" spans="1:31" ht="14.100000" customHeight="1">
      <c r="A13" s="206" t="s">
        <v>13</v>
      </c>
      <c r="B13" s="207"/>
      <c r="C13" s="32" t="s">
        <v>89</v>
      </c>
      <c r="D13" s="32" t="s">
        <v>89</v>
      </c>
      <c r="E13" s="31"/>
      <c r="F13" s="35" t="s">
        <v>90</v>
      </c>
      <c r="G13" s="35" t="s">
        <v>90</v>
      </c>
      <c r="H13" s="34" t="s">
        <v>88</v>
      </c>
      <c r="I13" s="31"/>
      <c r="J13" s="6"/>
      <c r="K13" s="6"/>
      <c r="L13" s="206" t="s">
        <v>27</v>
      </c>
      <c r="M13" s="207"/>
      <c r="N13" s="32" t="s">
        <v>48</v>
      </c>
      <c r="O13" s="32" t="s">
        <v>48</v>
      </c>
      <c r="P13" s="32" t="s">
        <v>48</v>
      </c>
      <c r="Q13" s="31"/>
      <c r="R13" s="32" t="s">
        <v>48</v>
      </c>
      <c r="S13" s="32" t="s">
        <v>48</v>
      </c>
      <c r="T13" s="31" t="s">
        <v>40</v>
      </c>
      <c r="U13" s="6"/>
    </row>
    <row r="14" spans="1:31" ht="14.100000" customHeight="1">
      <c r="A14" s="208"/>
      <c r="B14" s="209"/>
      <c r="C14" s="41">
        <v>9</v>
      </c>
      <c r="D14" s="41">
        <v>9</v>
      </c>
      <c r="E14" s="36"/>
      <c r="F14" s="46">
        <v>9</v>
      </c>
      <c r="G14" s="46">
        <v>9</v>
      </c>
      <c r="H14" s="45">
        <v>10</v>
      </c>
      <c r="I14" s="36"/>
      <c r="J14" s="16">
        <f>SUM(C14:I14)</f>
        <v>46</v>
      </c>
      <c r="K14" s="16" t="str">
        <f t="array" ref="K14">_xlfn.IFS(J14=46,"O",J14&lt;46,"LOW",J14&gt;46,"HIGH")</f>
        <v>O</v>
      </c>
      <c r="L14" s="208"/>
      <c r="M14" s="209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>
        <f t="array" ref="V14">_xlfn.IFS(U14&gt;15,"O",U14=15,"O",U14&lt;15,"X")</f>
        <v>O</v>
      </c>
      <c r="X14" s="210" t="s">
        <v>101</v>
      </c>
      <c r="Y14" s="205">
        <f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05">
        <f>COUNTIFS(D7:D44,"11.3~22.3")+COUNTIFS(D7:D44,"12~22.3")+COUNTIFS(D7:D44,"12.3~22.3")+COUNTIFS(D7:D44,"13~22.3")+COUNTIFS(D7:D44,"13.3~22.3")+COUNTIFS(D7:D44,"14~22.3")+COUNTIFS(D7:D44,"14.3~22.3")+COUNTIFS(D7:D44,"15~22.3")+COUNTIFS(D7:D44,"15.3~22.3")+COUNTIFS(D7:D44,"16~22.3")+COUNTIFS(D7:D44,"16.3~22.3")+COUNTIFS(D7:D44,"17~22.3")+COUNTIFS(D7:D44,"17.3~22.3")+COUNTIFS(D7:D44,"18~22.3")+COUNTIFS(D7:D44,"18.3~22.3")+COUNTIFS(O3:O44,"11.3~22.3")+COUNTIFS(O3:O44,"12~22.3")+COUNTIFS(O3:O44,"12.3~22.3")+COUNTIFS(O3:O44,"13~22.3")+COUNTIFS(O3:O44,"13.3~22.3")+COUNTIFS(O3:O44,"14~22.3")+COUNTIFS(O3:O44,"14.3~22.3")+COUNTIFS(O3:O44,"15~22.3")+COUNTIFS(O3:O44,"15.3~22.3")+COUNTIFS(O3:O44,"16~22.3")+COUNTIFS(O3:O44,"16.3~22.3")+COUNTIFS(O3:O44,"17~22.3")+COUNTIFS(O3:O44,"17.3~22.3")+COUNTIFS(O3:O44,"18~22.3")+COUNTIFS(O3:O44,"18.3~22.3")</f>
        <v>5</v>
      </c>
      <c r="AA14" s="205">
        <f>COUNTIFS(E7:E44,"11.3~22.3")+COUNTIFS(E7:E44,"12~22.3")+COUNTIFS(E7:E44,"12.3~22.3")+COUNTIFS(E7:E44,"13~22.3")+COUNTIFS(E7:E44,"13.3~22.3")+COUNTIFS(E7:E44,"14~22.3")+COUNTIFS(E7:E44,"14.3~22.3")+COUNTIFS(E7:E44,"15~22.3")+COUNTIFS(E7:E44,"15.3~22.3")+COUNTIFS(E7:E44,"16~22.3")+COUNTIFS(E7:E44,"16.3~22.3")+COUNTIFS(E7:E44,"17~22.3")+COUNTIFS(E7:E44,"17.3~22.3")+COUNTIFS(E7:E44,"18~22.3")+COUNTIFS(E7:E44,"18.3~22.3")+COUNTIFS(P3:P44,"11.3~22.3")+COUNTIFS(P3:P44,"12~22.3")+COUNTIFS(P3:P44,"12.3~22.3")+COUNTIFS(P3:P44,"13~22.3")+COUNTIFS(P3:P44,"13.3~22.3")+COUNTIFS(P3:P44,"14~22.3")+COUNTIFS(P3:P44,"14.3~22.3")+COUNTIFS(P3:P44,"15~22.3")+COUNTIFS(P3:P44,"15.3~22.3")+COUNTIFS(P3:P44,"16~22.3")+COUNTIFS(P3:P44,"16.3~22.3")+COUNTIFS(P3:P44,"17~22.3")+COUNTIFS(P3:P44,"17.3~22.3")+COUNTIFS(P3:P44,"18~22.3")+COUNTIFS(P3:P44,"18.3~22.3")</f>
        <v>5</v>
      </c>
      <c r="AB14" s="205">
        <f>COUNTIFS(F7:F44,"11.3~22.3")+COUNTIFS(F7:F44,"12~22.3")+COUNTIFS(F7:F44,"12.3~22.3")+COUNTIFS(F7:F44,"13~22.3")+COUNTIFS(F7:F44,"13.3~22.3")+COUNTIFS(F7:F44,"14~22.3")+COUNTIFS(F7:F44,"14.3~22.3")+COUNTIFS(F7:F44,"15~22.3")+COUNTIFS(F7:F44,"15.3~22.3")+COUNTIFS(F7:F44,"16~22.3")+COUNTIFS(F7:F44,"16.3~22.3")+COUNTIFS(F7:F44,"17~22.3")+COUNTIFS(F7:F44,"17.3~22.3")+COUNTIFS(F7:F44,"18~22.3")+COUNTIFS(F7:F44,"18.3~22.3")+COUNTIFS(Q3:Q44,"11.3~22.3")+COUNTIFS(Q3:Q44,"12~22.3")+COUNTIFS(Q3:Q44,"12.3~22.3")+COUNTIFS(Q3:Q44,"13~22.3")+COUNTIFS(Q3:Q44,"13.3~22.3")+COUNTIFS(Q3:Q44,"14~22.3")+COUNTIFS(Q3:Q44,"14.3~22.3")+COUNTIFS(Q3:Q44,"15~22.3")+COUNTIFS(Q3:Q44,"15.3~22.3")+COUNTIFS(Q3:Q44,"16~22.3")+COUNTIFS(Q3:Q44,"16.3~22.3")+COUNTIFS(Q3:Q44,"17~22.3")+COUNTIFS(Q3:Q44,"17.3~22.3")+COUNTIFS(Q3:Q44,"18~22.3")+COUNTIFS(Q3:Q44,"18.3~22.3")</f>
        <v>5</v>
      </c>
      <c r="AC14" s="205">
        <f>COUNTIFS(G7:G44,"11.3~22.3")+COUNTIFS(G7:G44,"12~22.3")+COUNTIFS(G7:G44,"12.3~22.3")+COUNTIFS(G7:G44,"13~22.3")+COUNTIFS(G7:G44,"13.3~22.3")+COUNTIFS(G7:G44,"14~22.3")+COUNTIFS(G7:G44,"14.3~22.3")+COUNTIFS(G7:G44,"15~22.3")+COUNTIFS(G7:G44,"15.3~22.3")+COUNTIFS(G7:G44,"16~22.3")+COUNTIFS(G7:G44,"16.3~22.3")+COUNTIFS(G7:G44,"17~22.3")+COUNTIFS(G7:G44,"17.3~22.3")+COUNTIFS(G7:G44,"18~22.3")+COUNTIFS(G7:G44,"18.3~22.3")+COUNTIFS(R3:R44,"11.3~22.3")+COUNTIFS(R3:R44,"12~22.3")+COUNTIFS(R3:R44,"12.3~22.3")+COUNTIFS(R3:R44,"13~22.3")+COUNTIFS(R3:R44,"13.3~22.3")+COUNTIFS(R3:R44,"14~22.3")+COUNTIFS(R3:R44,"14.3~22.3")+COUNTIFS(R3:R44,"15~22.3")+COUNTIFS(R3:R44,"15.3~22.3")+COUNTIFS(R3:R44,"16~22.3")+COUNTIFS(R3:R44,"16.3~22.3")+COUNTIFS(R3:R44,"17~22.3")+COUNTIFS(R3:R44,"17.3~22.3")+COUNTIFS(R3:R44,"18~22.3")+COUNTIFS(R3:R44,"18.3~22.3")</f>
        <v>5</v>
      </c>
      <c r="AD14" s="205">
        <f>COUNTIFS(H7:H44,"11.3~22.3")+COUNTIFS(H7:H44,"12~22.3")+COUNTIFS(H7:H44,"12.3~22.3")+COUNTIFS(H7:H44,"13~22.3")+COUNTIFS(H7:H44,"13.3~22.3")+COUNTIFS(H7:H44,"14~22.3")+COUNTIFS(H7:H44,"14.3~22.3")+COUNTIFS(H7:H44,"15~22.3")+COUNTIFS(H7:H44,"15.3~22.3")+COUNTIFS(H7:H44,"16~22.3")+COUNTIFS(H7:H44,"16.3~22.3")+COUNTIFS(H7:H44,"17~22.3")+COUNTIFS(H7:H44,"17.3~22.3")+COUNTIFS(H7:H44,"18~22.3")+COUNTIFS(H7:H44,"18.3~22.3")+COUNTIFS(S3:S44,"11.3~22.3")+COUNTIFS(S3:S44,"12~22.3")+COUNTIFS(S3:S44,"12.3~22.3")+COUNTIFS(S3:S44,"13~22.3")+COUNTIFS(S3:S44,"13.3~22.3")+COUNTIFS(S3:S44,"14~22.3")+COUNTIFS(S3:S44,"14.3~22.3")+COUNTIFS(S3:S44,"15~22.3")+COUNTIFS(S3:S44,"15.3~22.3")+COUNTIFS(S3:S44,"16~22.3")+COUNTIFS(S3:S44,"16.3~22.3")+COUNTIFS(S3:S44,"17~22.3")+COUNTIFS(S3:S44,"17.3~22.3")+COUNTIFS(S3:S44,"18~22.3")+COUNTIFS(S3:S44,"18.3~22.3")</f>
        <v>6</v>
      </c>
      <c r="AE14" s="205">
        <f>COUNTIFS(I7:I44,"11.3~22.3")+COUNTIFS(I7:I44,"12~22.3")+COUNTIFS(I7:I44,"12.3~22.3")+COUNTIFS(I7:I44,"13~22.3")+COUNTIFS(I7:I44,"13.3~22.3")+COUNTIFS(I7:I44,"14~22.3")+COUNTIFS(I7:I44,"14.3~22.3")+COUNTIFS(I7:I44,"15~22.3")+COUNTIFS(I7:I44,"15.3~22.3")+COUNTIFS(I7:I44,"16~22.3")+COUNTIFS(I7:I44,"16.3~22.3")+COUNTIFS(I7:I44,"17~22.3")+COUNTIFS(I7:I44,"17.3~22.3")+COUNTIFS(I7:I44,"18~22.3")+COUNTIFS(I7:I44,"18.3~22.3")+COUNTIFS(T3:T44,"11.3~22.3")+COUNTIFS(T3:T44,"12~22.3")+COUNTIFS(T3:T44,"12.3~22.3")+COUNTIFS(T3:T44,"13~22.3")+COUNTIFS(T3:T44,"13.3~22.3")+COUNTIFS(T3:T44,"14~22.3")+COUNTIFS(T3:T44,"14.3~22.3")+COUNTIFS(T3:T44,"15~22.3")+COUNTIFS(T3:T44,"15.3~22.3")+COUNTIFS(T3:T44,"16~22.3")+COUNTIFS(T3:T44,"16.3~22.3")+COUNTIFS(T3:T44,"17~22.3")+COUNTIFS(T3:T44,"17.3~22.3")+COUNTIFS(T3:T44,"18~22.3")+COUNTIFS(T3:T44,"18.3~22.3")</f>
        <v>5</v>
      </c>
    </row>
    <row r="15" spans="1:31" ht="14.100000" customHeight="1">
      <c r="A15" s="206" t="s">
        <v>14</v>
      </c>
      <c r="B15" s="207"/>
      <c r="C15" s="31"/>
      <c r="D15" s="32" t="s">
        <v>89</v>
      </c>
      <c r="E15" s="31"/>
      <c r="F15" s="32" t="s">
        <v>89</v>
      </c>
      <c r="G15" s="32" t="s">
        <v>89</v>
      </c>
      <c r="H15" s="32" t="s">
        <v>89</v>
      </c>
      <c r="I15" s="33" t="s">
        <v>92</v>
      </c>
      <c r="J15" s="6"/>
      <c r="K15" s="6"/>
      <c r="L15" s="206" t="s">
        <v>28</v>
      </c>
      <c r="M15" s="207"/>
      <c r="N15" s="31"/>
      <c r="O15" s="31"/>
      <c r="P15" s="31"/>
      <c r="Q15" s="31"/>
      <c r="R15" s="31"/>
      <c r="S15" s="31"/>
      <c r="T15" s="32" t="s">
        <v>38</v>
      </c>
      <c r="U15" s="6"/>
      <c r="X15" s="210"/>
      <c r="Y15" s="205"/>
      <c r="Z15" s="205"/>
      <c r="AA15" s="205"/>
      <c r="AB15" s="205"/>
      <c r="AC15" s="205"/>
      <c r="AD15" s="205"/>
      <c r="AE15" s="205"/>
    </row>
    <row r="16" spans="1:31" ht="14.100000" customHeight="1">
      <c r="A16" s="208"/>
      <c r="B16" s="209"/>
      <c r="C16" s="36"/>
      <c r="D16" s="41">
        <v>9</v>
      </c>
      <c r="E16" s="36"/>
      <c r="F16" s="41">
        <v>9</v>
      </c>
      <c r="G16" s="41">
        <v>9</v>
      </c>
      <c r="H16" s="41">
        <v>9</v>
      </c>
      <c r="I16" s="44">
        <v>10</v>
      </c>
      <c r="J16" s="16">
        <f>SUM(C16:I16)</f>
        <v>46</v>
      </c>
      <c r="K16" s="16" t="str">
        <f t="array" ref="K16">_xlfn.IFS(J16=46,"O",J16&lt;46,"LOW",J16&gt;46,"HIGH")</f>
        <v>O</v>
      </c>
      <c r="L16" s="208"/>
      <c r="M16" s="209"/>
      <c r="N16" s="36"/>
      <c r="O16" s="36"/>
      <c r="P16" s="36"/>
      <c r="Q16" s="36"/>
      <c r="R16" s="36"/>
      <c r="S16" s="36"/>
      <c r="T16" s="41">
        <v>6</v>
      </c>
      <c r="U16" s="16">
        <f>SUM(N16:T16)</f>
        <v>6</v>
      </c>
      <c r="V16" s="16" t="str">
        <f t="array" ref="V16">_xlfn.IFS(U16&gt;15,"O",U16=15,"O",U16&lt;15,"X")</f>
        <v>X</v>
      </c>
      <c r="X16" s="210" t="s">
        <v>102</v>
      </c>
      <c r="Y16" s="211">
        <f>(Y14*0.25)*0.83</f>
        <v>1.0375</v>
      </c>
      <c r="Z16" s="211">
        <f>(Z14*0.25)*0.83</f>
        <v>1.0375</v>
      </c>
      <c r="AA16" s="211">
        <f>(AA14*0.25)*0.83</f>
        <v>1.0375</v>
      </c>
      <c r="AB16" s="211">
        <f>(AB14*0.25)*0.83</f>
        <v>1.0375</v>
      </c>
      <c r="AC16" s="211">
        <f>(AC14*0.25)*0.83</f>
        <v>1.0375</v>
      </c>
      <c r="AD16" s="211">
        <f>(AD14*0.25)*0.83</f>
        <v>1.245</v>
      </c>
      <c r="AE16" s="211">
        <f>(AE14*0.25)*0.83</f>
        <v>1.0375</v>
      </c>
    </row>
    <row r="17" spans="1:31" ht="14.100000" customHeight="1">
      <c r="A17" s="212" t="s">
        <v>15</v>
      </c>
      <c r="B17" s="213"/>
      <c r="C17" s="39" t="s">
        <v>91</v>
      </c>
      <c r="D17" s="32" t="s">
        <v>89</v>
      </c>
      <c r="E17" s="31"/>
      <c r="F17" s="32" t="s">
        <v>89</v>
      </c>
      <c r="G17" s="31"/>
      <c r="H17" s="34" t="s">
        <v>88</v>
      </c>
      <c r="I17" s="32" t="s">
        <v>89</v>
      </c>
      <c r="J17" s="6"/>
      <c r="K17" s="6"/>
      <c r="L17" s="212" t="s">
        <v>128</v>
      </c>
      <c r="M17" s="213"/>
      <c r="N17" s="42"/>
      <c r="O17" s="42"/>
      <c r="P17" s="42"/>
      <c r="Q17" s="42"/>
      <c r="R17" s="42"/>
      <c r="S17" s="42"/>
      <c r="T17" s="42"/>
      <c r="X17" s="210"/>
      <c r="Y17" s="211"/>
      <c r="Z17" s="211"/>
      <c r="AA17" s="211"/>
      <c r="AB17" s="211"/>
      <c r="AC17" s="211"/>
      <c r="AD17" s="211"/>
      <c r="AE17" s="211"/>
    </row>
    <row r="18" spans="1:31" ht="14.100000" customHeight="1">
      <c r="A18" s="214"/>
      <c r="B18" s="215"/>
      <c r="C18" s="40">
        <v>9</v>
      </c>
      <c r="D18" s="41">
        <v>9</v>
      </c>
      <c r="E18" s="36"/>
      <c r="F18" s="41">
        <v>9</v>
      </c>
      <c r="G18" s="36"/>
      <c r="H18" s="45">
        <v>10</v>
      </c>
      <c r="I18" s="41">
        <v>9</v>
      </c>
      <c r="J18" s="16">
        <f>SUM(C18:I18)</f>
        <v>46</v>
      </c>
      <c r="K18" s="16" t="str">
        <f t="array" ref="K18">_xlfn.IFS(J18=46,"O",J18&lt;46,"LOW",J18&gt;46,"HIGH")</f>
        <v>O</v>
      </c>
      <c r="L18" s="214"/>
      <c r="M18" s="215"/>
      <c r="N18" s="43"/>
      <c r="O18" s="43"/>
      <c r="P18" s="43"/>
      <c r="Q18" s="43"/>
      <c r="R18" s="43"/>
      <c r="S18" s="43"/>
      <c r="T18" s="43"/>
      <c r="U18" s="16">
        <f>SUM(N18:T18)</f>
        <v>0</v>
      </c>
      <c r="V18" s="16" t="str">
        <f t="array" ref="V18">_xlfn.IFS(U18&gt;15,"O",U18=15,"O",U18&lt;15,"X")</f>
        <v>X</v>
      </c>
    </row>
    <row r="19" spans="1:31" ht="14.10000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Y19" s="203" t="s">
        <v>67</v>
      </c>
      <c r="Z19" s="203" t="s">
        <v>63</v>
      </c>
      <c r="AA19" s="203" t="s">
        <v>64</v>
      </c>
      <c r="AB19" s="203" t="s">
        <v>65</v>
      </c>
      <c r="AC19" s="203" t="s">
        <v>66</v>
      </c>
      <c r="AD19" s="203" t="s">
        <v>144</v>
      </c>
      <c r="AE19" s="203" t="s">
        <v>152</v>
      </c>
    </row>
    <row r="20" spans="1:31" ht="14.100000" customHeight="1">
      <c r="A20" s="6"/>
      <c r="B20" s="6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>
        <f t="array" ref="K20">_xlfn.IFS(J20=46,"O",J20&lt;46,"LOW",J20&gt;46,"HIGH")</f>
        <v>LOW</v>
      </c>
      <c r="L20" s="6"/>
      <c r="M20" s="6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>
        <f t="array" ref="V20">_xlfn.IFS(U20&gt;15,"O",U20=15,"O",U20&lt;15,"X")</f>
        <v>X</v>
      </c>
      <c r="Y20" s="204"/>
      <c r="Z20" s="204"/>
      <c r="AA20" s="204"/>
      <c r="AB20" s="204"/>
      <c r="AC20" s="204"/>
      <c r="AD20" s="204"/>
      <c r="AE20" s="204"/>
    </row>
    <row r="21" spans="1:31" ht="14.100000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2"/>
      <c r="V21" s="2"/>
      <c r="Y21" s="195" t="s">
        <v>10</v>
      </c>
      <c r="Z21" s="195">
        <v>2</v>
      </c>
      <c r="AA21" s="195">
        <v>1.5</v>
      </c>
      <c r="AB21" s="195">
        <f>Z21-AA21</f>
        <v>0.5</v>
      </c>
      <c r="AC21" s="195"/>
      <c r="AD21" s="195"/>
      <c r="AE21" s="195">
        <v>0</v>
      </c>
    </row>
    <row r="22" spans="1:31" ht="14.100000" customHeight="1">
      <c r="A22" s="6"/>
      <c r="B22" s="6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>
        <f t="array" ref="K22">_xlfn.IFS(J22=46,"O",J22&lt;46,"LOW",J22&gt;46,"HIGH")</f>
        <v>LOW</v>
      </c>
      <c r="L22" s="6"/>
      <c r="M22" s="6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>
        <f t="array" ref="V22">_xlfn.IFS(U22&gt;15,"O",U22=15,"O",U22&lt;15,"X")</f>
        <v>X</v>
      </c>
      <c r="Y22" s="196"/>
      <c r="Z22" s="196"/>
      <c r="AA22" s="196"/>
      <c r="AB22" s="196"/>
      <c r="AC22" s="196"/>
      <c r="AD22" s="196"/>
      <c r="AE22" s="196"/>
    </row>
    <row r="23" spans="1:31" ht="14.100000" customHeight="1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195" t="s">
        <v>11</v>
      </c>
      <c r="Z23" s="195">
        <v>3</v>
      </c>
      <c r="AA23" s="195">
        <v>2</v>
      </c>
      <c r="AB23" s="195">
        <f>Z23-AA23</f>
        <v>1</v>
      </c>
      <c r="AC23" s="195"/>
      <c r="AD23" s="195">
        <v>2</v>
      </c>
      <c r="AE23" s="195">
        <v>0</v>
      </c>
    </row>
    <row r="24" spans="1:31" ht="14.100000" customHeight="1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196"/>
      <c r="Z24" s="196"/>
      <c r="AA24" s="196"/>
      <c r="AB24" s="196"/>
      <c r="AC24" s="196"/>
      <c r="AD24" s="196"/>
      <c r="AE24" s="196"/>
    </row>
    <row r="25" spans="1:31" ht="14.100000" customHeight="1">
      <c r="A25" s="200">
        <f>A1</f>
        <v>45417</v>
      </c>
      <c r="B25" s="201"/>
      <c r="C25" s="3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5" t="s">
        <v>7</v>
      </c>
      <c r="J25" s="198" t="s">
        <v>70</v>
      </c>
      <c r="K25" s="199" t="s">
        <v>69</v>
      </c>
      <c r="L25" s="200">
        <f>A1</f>
        <v>45417</v>
      </c>
      <c r="M25" s="201"/>
      <c r="N25" s="3" t="s">
        <v>1</v>
      </c>
      <c r="O25" s="4" t="s">
        <v>2</v>
      </c>
      <c r="P25" s="4" t="s">
        <v>3</v>
      </c>
      <c r="Q25" s="4" t="s">
        <v>4</v>
      </c>
      <c r="R25" s="4" t="s">
        <v>5</v>
      </c>
      <c r="S25" s="4" t="s">
        <v>6</v>
      </c>
      <c r="T25" s="5" t="s">
        <v>7</v>
      </c>
      <c r="U25" s="202" t="s">
        <v>70</v>
      </c>
      <c r="V25" s="24" t="s">
        <v>69</v>
      </c>
      <c r="Y25" s="195" t="s">
        <v>12</v>
      </c>
      <c r="Z25" s="195">
        <v>2</v>
      </c>
      <c r="AA25" s="195">
        <v>1</v>
      </c>
      <c r="AB25" s="195">
        <f>Z25-AA25</f>
        <v>1</v>
      </c>
      <c r="AC25" s="195"/>
      <c r="AD25" s="195">
        <v>3</v>
      </c>
      <c r="AE25" s="195">
        <v>0</v>
      </c>
    </row>
    <row r="26" spans="1:31" ht="14.100000" customHeight="1">
      <c r="A26" s="13">
        <f>WEEKNUM(A25,1)</f>
        <v>19</v>
      </c>
      <c r="B26" s="14" t="s">
        <v>0</v>
      </c>
      <c r="C26" s="7">
        <f>C2</f>
        <v>45417</v>
      </c>
      <c r="D26" s="8">
        <f>C26+1</f>
        <v>45418</v>
      </c>
      <c r="E26" s="8">
        <f>C26+2</f>
        <v>45419</v>
      </c>
      <c r="F26" s="8">
        <f>C26+3</f>
        <v>45420</v>
      </c>
      <c r="G26" s="8">
        <f>C26+4</f>
        <v>45421</v>
      </c>
      <c r="H26" s="8">
        <f>C26+5</f>
        <v>45422</v>
      </c>
      <c r="I26" s="9">
        <f>C26+6</f>
        <v>45423</v>
      </c>
      <c r="J26" s="198"/>
      <c r="K26" s="199"/>
      <c r="L26" s="13">
        <f>WEEKNUM(L25,1)</f>
        <v>19</v>
      </c>
      <c r="M26" s="14" t="s">
        <v>0</v>
      </c>
      <c r="N26" s="10">
        <f>C2</f>
        <v>45417</v>
      </c>
      <c r="O26" s="11">
        <f>N26+1</f>
        <v>45418</v>
      </c>
      <c r="P26" s="11">
        <f>N26+2</f>
        <v>45419</v>
      </c>
      <c r="Q26" s="11">
        <f>N26+3</f>
        <v>45420</v>
      </c>
      <c r="R26" s="11">
        <f>N26+4</f>
        <v>45421</v>
      </c>
      <c r="S26" s="11">
        <f>N26+5</f>
        <v>45422</v>
      </c>
      <c r="T26" s="12">
        <f>N26+6</f>
        <v>45423</v>
      </c>
      <c r="U26" s="202"/>
      <c r="V26" s="24"/>
      <c r="Y26" s="196"/>
      <c r="Z26" s="196"/>
      <c r="AA26" s="196"/>
      <c r="AB26" s="196"/>
      <c r="AC26" s="196"/>
      <c r="AD26" s="196"/>
      <c r="AE26" s="196"/>
    </row>
    <row r="27" spans="1:31" ht="14.100000" customHeight="1">
      <c r="A27" s="233" t="s">
        <v>16</v>
      </c>
      <c r="B27" s="233"/>
      <c r="C27" s="31"/>
      <c r="D27" s="32" t="s">
        <v>37</v>
      </c>
      <c r="E27" s="31"/>
      <c r="F27" s="31"/>
      <c r="G27" s="31"/>
      <c r="H27" s="32" t="s">
        <v>100</v>
      </c>
      <c r="I27" s="31"/>
      <c r="J27" s="6"/>
      <c r="K27" s="6"/>
      <c r="L27" s="233" t="s">
        <v>29</v>
      </c>
      <c r="M27" s="239"/>
      <c r="N27" s="32" t="s">
        <v>129</v>
      </c>
      <c r="O27" s="54" t="s">
        <v>47</v>
      </c>
      <c r="P27" s="32" t="s">
        <v>151</v>
      </c>
      <c r="Q27" s="31"/>
      <c r="R27" s="31"/>
      <c r="S27" s="31"/>
      <c r="T27" s="31"/>
      <c r="Y27" s="195" t="s">
        <v>13</v>
      </c>
      <c r="Z27" s="195">
        <v>3</v>
      </c>
      <c r="AA27" s="195">
        <v>1</v>
      </c>
      <c r="AB27" s="195">
        <f>Z27-AA27</f>
        <v>2</v>
      </c>
      <c r="AC27" s="195"/>
      <c r="AD27" s="195">
        <v>1</v>
      </c>
      <c r="AE27" s="195">
        <v>0</v>
      </c>
    </row>
    <row r="28" spans="1:31" ht="14.100000" customHeight="1">
      <c r="A28" s="233"/>
      <c r="B28" s="233"/>
      <c r="C28" s="36"/>
      <c r="D28" s="41">
        <v>4</v>
      </c>
      <c r="E28" s="36"/>
      <c r="F28" s="36"/>
      <c r="G28" s="36"/>
      <c r="H28" s="41">
        <v>5.5</v>
      </c>
      <c r="I28" s="36"/>
      <c r="J28" s="16">
        <f>SUM(C28:I28)</f>
        <v>9.5</v>
      </c>
      <c r="K28" s="16" t="str">
        <f t="array" ref="K28">_xlfn.IFS(J28&gt;15,"O",J28=15,"O",J28&lt;15,"X")</f>
        <v>X</v>
      </c>
      <c r="L28" s="233"/>
      <c r="M28" s="239"/>
      <c r="N28" s="41">
        <v>7</v>
      </c>
      <c r="O28" s="30">
        <v>5</v>
      </c>
      <c r="P28" s="41">
        <v>8</v>
      </c>
      <c r="Q28" s="36"/>
      <c r="R28" s="36"/>
      <c r="S28" s="36"/>
      <c r="T28" s="36"/>
      <c r="U28" s="16">
        <f>SUM(N28:T28)</f>
        <v>20</v>
      </c>
      <c r="V28" s="16" t="str">
        <f t="array" ref="V28">_xlfn.IFS(U28&gt;15,"O",U28=15,"O",U28&lt;15,"X")</f>
        <v>O</v>
      </c>
      <c r="Y28" s="196"/>
      <c r="Z28" s="196"/>
      <c r="AA28" s="196"/>
      <c r="AB28" s="196"/>
      <c r="AC28" s="196"/>
      <c r="AD28" s="196"/>
      <c r="AE28" s="196"/>
    </row>
    <row r="29" spans="1:31" ht="14.100000" customHeight="1">
      <c r="A29" s="233" t="s">
        <v>17</v>
      </c>
      <c r="B29" s="233"/>
      <c r="C29" s="31"/>
      <c r="D29" s="31"/>
      <c r="E29" s="31"/>
      <c r="F29" s="31"/>
      <c r="G29" s="31"/>
      <c r="H29" s="54" t="s">
        <v>153</v>
      </c>
      <c r="I29" s="31"/>
      <c r="J29" s="6"/>
      <c r="K29" s="6"/>
      <c r="L29" s="233" t="s">
        <v>30</v>
      </c>
      <c r="M29" s="239"/>
      <c r="N29" s="42"/>
      <c r="O29" s="42"/>
      <c r="P29" s="42"/>
      <c r="Q29" s="42"/>
      <c r="R29" s="42"/>
      <c r="S29" s="42"/>
      <c r="T29" s="42" t="s">
        <v>40</v>
      </c>
      <c r="U29" s="6"/>
      <c r="Y29" s="195" t="s">
        <v>14</v>
      </c>
      <c r="Z29" s="195">
        <v>2</v>
      </c>
      <c r="AA29" s="195">
        <v>1</v>
      </c>
      <c r="AB29" s="195">
        <f>Z29-AA29</f>
        <v>1</v>
      </c>
      <c r="AC29" s="195"/>
      <c r="AD29" s="195">
        <v>1</v>
      </c>
      <c r="AE29" s="195">
        <v>0</v>
      </c>
    </row>
    <row r="30" spans="1:31" ht="14.100000" customHeight="1">
      <c r="A30" s="233"/>
      <c r="B30" s="233"/>
      <c r="C30" s="36"/>
      <c r="D30" s="36"/>
      <c r="E30" s="36"/>
      <c r="F30" s="36"/>
      <c r="G30" s="36"/>
      <c r="H30" s="30">
        <v>8</v>
      </c>
      <c r="I30" s="36"/>
      <c r="J30" s="16">
        <f>SUM(C30:I30)</f>
        <v>8</v>
      </c>
      <c r="K30" s="16" t="str">
        <f t="array" ref="K30">_xlfn.IFS(J30&gt;15,"O",J30=15,"O",J30&lt;15,"X")</f>
        <v>X</v>
      </c>
      <c r="L30" s="233"/>
      <c r="M30" s="239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>
        <f t="array" ref="V30">_xlfn.IFS(U30&gt;15,"O",U30=15,"O",U30&lt;15,"X")</f>
        <v>X</v>
      </c>
      <c r="Y30" s="196"/>
      <c r="Z30" s="196"/>
      <c r="AA30" s="196"/>
      <c r="AB30" s="196"/>
      <c r="AC30" s="196"/>
      <c r="AD30" s="196"/>
      <c r="AE30" s="196"/>
    </row>
    <row r="31" spans="1:31" ht="14.100000" customHeight="1">
      <c r="A31" s="233" t="s">
        <v>18</v>
      </c>
      <c r="B31" s="233"/>
      <c r="C31" s="42"/>
      <c r="D31" s="42"/>
      <c r="E31" s="42"/>
      <c r="F31" s="42"/>
      <c r="G31" s="42"/>
      <c r="H31" s="42"/>
      <c r="I31" s="42"/>
      <c r="J31" s="6"/>
      <c r="K31" s="6"/>
      <c r="L31" s="206" t="s">
        <v>31</v>
      </c>
      <c r="M31" s="207"/>
      <c r="N31" s="31"/>
      <c r="O31" s="39" t="s">
        <v>125</v>
      </c>
      <c r="P31" s="31"/>
      <c r="Q31" s="31"/>
      <c r="R31" s="39" t="s">
        <v>125</v>
      </c>
      <c r="S31" s="39" t="s">
        <v>125</v>
      </c>
      <c r="T31" s="42" t="s">
        <v>140</v>
      </c>
      <c r="U31" s="6"/>
      <c r="Y31" s="195" t="s">
        <v>15</v>
      </c>
      <c r="Z31" s="195">
        <v>3</v>
      </c>
      <c r="AA31" s="195">
        <v>1</v>
      </c>
      <c r="AB31" s="195">
        <f>Z31-AA31</f>
        <v>2</v>
      </c>
      <c r="AC31" s="195"/>
      <c r="AD31" s="195">
        <v>2</v>
      </c>
      <c r="AE31" s="195">
        <v>0</v>
      </c>
    </row>
    <row r="32" spans="1:31" ht="14.100000" customHeight="1">
      <c r="A32" s="233"/>
      <c r="B32" s="233"/>
      <c r="C32" s="43"/>
      <c r="D32" s="43"/>
      <c r="E32" s="43"/>
      <c r="F32" s="43"/>
      <c r="G32" s="43"/>
      <c r="H32" s="43"/>
      <c r="I32" s="43"/>
      <c r="J32" s="16">
        <f>SUM(C32:I32)</f>
        <v>0</v>
      </c>
      <c r="K32" s="16" t="str">
        <f t="array" ref="K32">_xlfn.IFS(J32&gt;15,"O",J32=15,"O",J32&lt;15,"X")</f>
        <v>X</v>
      </c>
      <c r="L32" s="208"/>
      <c r="M32" s="209"/>
      <c r="N32" s="36"/>
      <c r="O32" s="40">
        <v>6.5</v>
      </c>
      <c r="P32" s="36"/>
      <c r="Q32" s="36"/>
      <c r="R32" s="40">
        <v>6.5</v>
      </c>
      <c r="S32" s="40">
        <v>6.5</v>
      </c>
      <c r="T32" s="43"/>
      <c r="U32" s="16">
        <f>SUM(N32:T32)</f>
        <v>19.5</v>
      </c>
      <c r="V32" s="16" t="str">
        <f t="array" ref="V32">_xlfn.IFS(U32&gt;15,"O",U32=15,"O",U32&lt;15,"X")</f>
        <v>O</v>
      </c>
      <c r="Y32" s="196"/>
      <c r="Z32" s="196"/>
      <c r="AA32" s="196"/>
      <c r="AB32" s="196"/>
      <c r="AC32" s="196"/>
      <c r="AD32" s="196"/>
      <c r="AE32" s="196"/>
    </row>
    <row r="33" spans="1:35" ht="14.100000" customHeight="1">
      <c r="A33" s="233" t="s">
        <v>19</v>
      </c>
      <c r="B33" s="233"/>
      <c r="C33" s="42"/>
      <c r="D33" s="42"/>
      <c r="E33" s="42"/>
      <c r="F33" s="42"/>
      <c r="G33" s="42"/>
      <c r="H33" s="42"/>
      <c r="I33" s="42"/>
      <c r="J33" s="6"/>
      <c r="K33" s="6"/>
      <c r="L33" s="206" t="s">
        <v>32</v>
      </c>
      <c r="M33" s="207"/>
      <c r="N33" s="31"/>
      <c r="O33" s="31"/>
      <c r="P33" s="54" t="s">
        <v>126</v>
      </c>
      <c r="Q33" s="32" t="s">
        <v>48</v>
      </c>
      <c r="R33" s="32" t="s">
        <v>48</v>
      </c>
      <c r="S33" s="31"/>
      <c r="T33" s="54" t="s">
        <v>85</v>
      </c>
      <c r="U33" s="6"/>
    </row>
    <row r="34" spans="1:35" ht="14.100000" customHeight="1">
      <c r="A34" s="233"/>
      <c r="B34" s="233"/>
      <c r="C34" s="43"/>
      <c r="D34" s="43"/>
      <c r="E34" s="43"/>
      <c r="F34" s="43"/>
      <c r="G34" s="43"/>
      <c r="H34" s="43"/>
      <c r="I34" s="43"/>
      <c r="J34" s="16">
        <f>SUM(C34:I34)</f>
        <v>0</v>
      </c>
      <c r="K34" s="16" t="str">
        <f t="array" ref="K34">_xlfn.IFS(J34&gt;15,"O",J34=15,"O",J34&lt;15,"X")</f>
        <v>X</v>
      </c>
      <c r="L34" s="208"/>
      <c r="M34" s="209"/>
      <c r="N34" s="36"/>
      <c r="O34" s="36"/>
      <c r="P34" s="30">
        <v>6</v>
      </c>
      <c r="Q34" s="41">
        <v>5</v>
      </c>
      <c r="R34" s="41">
        <v>5</v>
      </c>
      <c r="S34" s="36"/>
      <c r="T34" s="30">
        <v>5</v>
      </c>
      <c r="U34" s="16">
        <f>SUM(N34:T34)</f>
        <v>21</v>
      </c>
      <c r="V34" s="16" t="str">
        <f t="array" ref="V34">_xlfn.IFS(U34&gt;15,"O",U34=15,"O",U34&lt;15,"X")</f>
        <v>O</v>
      </c>
    </row>
    <row r="35" spans="1:35" ht="14.100000" customHeight="1">
      <c r="A35" s="233" t="s">
        <v>20</v>
      </c>
      <c r="B35" s="233"/>
      <c r="C35" s="31"/>
      <c r="D35" s="31"/>
      <c r="E35" s="39" t="s">
        <v>125</v>
      </c>
      <c r="F35" s="31"/>
      <c r="G35" s="31"/>
      <c r="H35" s="31"/>
      <c r="I35" s="31"/>
      <c r="J35" s="6"/>
      <c r="K35" s="6"/>
      <c r="L35" s="233" t="s">
        <v>33</v>
      </c>
      <c r="M35" s="233"/>
      <c r="N35" s="31"/>
      <c r="O35" s="31"/>
      <c r="P35" s="32" t="s">
        <v>38</v>
      </c>
      <c r="Q35" s="31"/>
      <c r="R35" s="32" t="s">
        <v>38</v>
      </c>
      <c r="S35" s="31"/>
      <c r="T35" s="54" t="s">
        <v>85</v>
      </c>
      <c r="U35" s="6"/>
    </row>
    <row r="36" spans="1:35" ht="14.100000" customHeight="1">
      <c r="A36" s="233"/>
      <c r="B36" s="233"/>
      <c r="C36" s="36"/>
      <c r="D36" s="36"/>
      <c r="E36" s="40">
        <v>6.5</v>
      </c>
      <c r="F36" s="36"/>
      <c r="G36" s="36"/>
      <c r="H36" s="36"/>
      <c r="I36" s="36"/>
      <c r="J36" s="16">
        <f>SUM(C36:I36)</f>
        <v>6.5</v>
      </c>
      <c r="K36" s="16" t="str">
        <f t="array" ref="K36">_xlfn.IFS(J36&gt;15,"O",J36=15,"O",J36&lt;15,"X")</f>
        <v>X</v>
      </c>
      <c r="L36" s="233"/>
      <c r="M36" s="233"/>
      <c r="N36" s="36"/>
      <c r="O36" s="36"/>
      <c r="P36" s="41">
        <v>6</v>
      </c>
      <c r="Q36" s="36"/>
      <c r="R36" s="41">
        <v>6</v>
      </c>
      <c r="S36" s="36"/>
      <c r="T36" s="30">
        <v>5</v>
      </c>
      <c r="U36" s="16">
        <f>SUM(N36:T36)</f>
        <v>17</v>
      </c>
      <c r="V36" s="16" t="str">
        <f t="array" ref="V36">_xlfn.IFS(U36&gt;15,"O",U36=15,"O",U36&lt;15,"X")</f>
        <v>O</v>
      </c>
    </row>
    <row r="37" spans="1:35" ht="14.100000" customHeight="1">
      <c r="A37" s="233" t="s">
        <v>21</v>
      </c>
      <c r="B37" s="233"/>
      <c r="C37" s="47" t="s">
        <v>93</v>
      </c>
      <c r="D37" s="47" t="s">
        <v>93</v>
      </c>
      <c r="E37" s="31"/>
      <c r="F37" s="47" t="s">
        <v>93</v>
      </c>
      <c r="G37" s="47" t="s">
        <v>93</v>
      </c>
      <c r="H37" s="31"/>
      <c r="I37" s="47" t="s">
        <v>93</v>
      </c>
      <c r="J37" s="6"/>
      <c r="K37" s="6"/>
      <c r="L37" s="206" t="s">
        <v>34</v>
      </c>
      <c r="M37" s="207"/>
      <c r="N37" s="32" t="s">
        <v>38</v>
      </c>
      <c r="O37" s="31"/>
      <c r="P37" s="31"/>
      <c r="Q37" s="32" t="s">
        <v>38</v>
      </c>
      <c r="R37" s="31"/>
      <c r="S37" s="31" t="s">
        <v>40</v>
      </c>
      <c r="T37" s="32" t="s">
        <v>38</v>
      </c>
      <c r="U37" s="6"/>
    </row>
    <row r="38" spans="1:35" ht="14.100000" customHeight="1">
      <c r="A38" s="233"/>
      <c r="B38" s="233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>
        <f t="array" ref="K38">_xlfn.IFS(J38&gt;15,"O",J38=15,"O",J38&lt;15,"X")</f>
        <v>O</v>
      </c>
      <c r="L38" s="208"/>
      <c r="M38" s="209"/>
      <c r="N38" s="41">
        <v>6</v>
      </c>
      <c r="O38" s="36"/>
      <c r="P38" s="36"/>
      <c r="Q38" s="41">
        <v>6</v>
      </c>
      <c r="R38" s="36"/>
      <c r="S38" s="36"/>
      <c r="T38" s="41">
        <v>6</v>
      </c>
      <c r="U38" s="16">
        <f>SUM(N38:T38)</f>
        <v>18</v>
      </c>
      <c r="V38" s="16" t="str">
        <f t="array" ref="V38">_xlfn.IFS(U38&gt;15,"O",U38=15,"O",U38&lt;15,"X")</f>
        <v>O</v>
      </c>
    </row>
    <row r="39" spans="1:35" ht="14.100000" customHeight="1">
      <c r="A39" s="233" t="s">
        <v>22</v>
      </c>
      <c r="B39" s="233"/>
      <c r="C39" s="42"/>
      <c r="D39" s="42"/>
      <c r="E39" s="42"/>
      <c r="F39" s="42"/>
      <c r="G39" s="42"/>
      <c r="H39" s="42"/>
      <c r="I39" s="42"/>
      <c r="J39" s="6"/>
      <c r="K39" s="6"/>
      <c r="L39" s="206" t="s">
        <v>35</v>
      </c>
      <c r="M39" s="207"/>
      <c r="N39" s="31"/>
      <c r="O39" s="31"/>
      <c r="P39" s="31"/>
      <c r="Q39" s="31"/>
      <c r="R39" s="54" t="s">
        <v>85</v>
      </c>
      <c r="S39" s="31"/>
      <c r="T39" s="31"/>
      <c r="U39" s="6"/>
    </row>
    <row r="40" spans="1:35" ht="14.100000" customHeight="1">
      <c r="A40" s="233"/>
      <c r="B40" s="233"/>
      <c r="C40" s="43"/>
      <c r="D40" s="43"/>
      <c r="E40" s="43"/>
      <c r="F40" s="43"/>
      <c r="G40" s="43"/>
      <c r="H40" s="43"/>
      <c r="I40" s="43"/>
      <c r="J40" s="16">
        <f>SUM(C40:I40)</f>
        <v>0</v>
      </c>
      <c r="K40" s="16" t="str">
        <f t="array" ref="K40">_xlfn.IFS(J40&gt;15,"O",J40=15,"O",J40&lt;15,"X")</f>
        <v>X</v>
      </c>
      <c r="L40" s="208"/>
      <c r="M40" s="209"/>
      <c r="N40" s="36"/>
      <c r="O40" s="36"/>
      <c r="P40" s="36"/>
      <c r="Q40" s="36"/>
      <c r="R40" s="30">
        <v>5</v>
      </c>
      <c r="S40" s="36"/>
      <c r="T40" s="36"/>
      <c r="U40" s="16">
        <f>SUM(N40:T40)</f>
        <v>5</v>
      </c>
      <c r="V40" s="16" t="str">
        <f t="array" ref="V40">_xlfn.IFS(U40&gt;15,"O",U40=15,"O",U40&lt;15,"X")</f>
        <v>X</v>
      </c>
    </row>
    <row r="41" ht="14.100000" customHeight="1"/>
    <row r="42" spans="1:35" ht="14.100000" customHeight="1">
      <c r="J42" s="25">
        <f>SUM(C42:I42)</f>
        <v>0</v>
      </c>
      <c r="K42" s="25" t="str">
        <f t="array" ref="K42">_xlfn.IFS(J42&gt;15,"O",J42=15,"O",J42&lt;15,"X")</f>
        <v>X</v>
      </c>
      <c r="U42" s="25">
        <f>SUM(N42:T42)</f>
        <v>0</v>
      </c>
      <c r="V42" s="25" t="str">
        <f t="array" ref="V42">_xlfn.IFS(U42&gt;15,"O",U42=15,"O",U42&lt;15,"X")</f>
        <v>X</v>
      </c>
    </row>
    <row r="43" spans="1:35" ht="14.100000" customHeight="1">
      <c r="C43" s="15"/>
      <c r="D43" s="16"/>
      <c r="E43" s="16"/>
      <c r="F43" s="16"/>
      <c r="G43" s="16"/>
      <c r="H43" s="16"/>
      <c r="I43" s="17"/>
      <c r="J43" s="2"/>
      <c r="K43" s="2"/>
      <c r="U43" s="2"/>
      <c r="V43" s="2"/>
    </row>
    <row r="44" spans="1:35" ht="14.100000" customHeight="1"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>
        <f t="array" ref="K44">_xlfn.IFS(J44&gt;15,"O",J44=15,"O",J44&lt;15,"X")</f>
        <v>X</v>
      </c>
      <c r="U44" s="25">
        <f>SUM(N44:T44)</f>
        <v>0</v>
      </c>
      <c r="V44" s="25" t="str">
        <f t="array" ref="V44">_xlfn.IFS(U44&gt;15,"O",U44=15,"O",U44&lt;15,"X")</f>
        <v>X</v>
      </c>
    </row>
    <row r="45" spans="1:35" ht="14.100000" customHeight="1">
      <c r="A45" s="0"/>
      <c r="B45" s="0"/>
      <c r="C45" s="0"/>
      <c r="D45" s="0"/>
      <c r="E45" s="0"/>
      <c r="F45" s="0"/>
      <c r="G45" s="0"/>
      <c r="H45" s="0"/>
      <c r="I45" s="0"/>
      <c r="L45" s="0"/>
      <c r="M45" s="0"/>
    </row>
    <row r="46" spans="1:35" ht="14.100000" customHeight="1">
      <c r="A46" s="0"/>
      <c r="B46" s="0"/>
      <c r="C46" s="0"/>
      <c r="D46" s="0"/>
      <c r="E46" s="0"/>
      <c r="F46" s="0"/>
      <c r="G46" s="0"/>
      <c r="H46" s="0"/>
      <c r="I46" s="0"/>
      <c r="L46" s="0"/>
      <c r="M46" s="0"/>
    </row>
    <row r="47" spans="1:35" ht="14.100000" customHeight="1">
      <c r="A47" s="0"/>
      <c r="B47" s="0"/>
      <c r="L47" s="0"/>
      <c r="M47" s="0"/>
    </row>
    <row r="48" spans="1:35" ht="14.100000" customHeight="1">
      <c r="A48" s="0"/>
      <c r="B48" s="0"/>
      <c r="L48" s="0"/>
      <c r="M48" s="0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00000" customHeight="1">
      <c r="C49" s="15" t="s">
        <v>1</v>
      </c>
      <c r="D49" s="15"/>
      <c r="E49" s="16" t="s">
        <v>2</v>
      </c>
      <c r="F49" s="16"/>
      <c r="G49" s="16" t="s">
        <v>3</v>
      </c>
      <c r="H49" s="16"/>
      <c r="I49" s="16" t="s">
        <v>4</v>
      </c>
      <c r="J49" s="16"/>
      <c r="K49" s="16" t="s">
        <v>5</v>
      </c>
      <c r="L49" s="16"/>
      <c r="M49" s="16"/>
      <c r="N49" s="16" t="s">
        <v>6</v>
      </c>
      <c r="O49" s="16"/>
      <c r="P49" s="17" t="s">
        <v>7</v>
      </c>
      <c r="Q49" s="17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00000" customHeight="1">
      <c r="C50" s="187">
        <f>C2</f>
        <v>45417</v>
      </c>
      <c r="D50" s="187"/>
      <c r="E50" s="188">
        <f>C50+1</f>
        <v>45418</v>
      </c>
      <c r="F50" s="188"/>
      <c r="G50" s="188">
        <f>C50+2</f>
        <v>45419</v>
      </c>
      <c r="H50" s="188"/>
      <c r="I50" s="188">
        <f>C50+3</f>
        <v>45420</v>
      </c>
      <c r="J50" s="188"/>
      <c r="K50" s="188">
        <f>C50+4</f>
        <v>45421</v>
      </c>
      <c r="L50" s="188"/>
      <c r="M50" s="188"/>
      <c r="N50" s="188">
        <f>C50+5</f>
        <v>45422</v>
      </c>
      <c r="O50" s="188"/>
      <c r="P50" s="189">
        <f>C50+6</f>
        <v>45423</v>
      </c>
      <c r="Q50" s="189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00000" customHeight="1">
      <c r="A51" s="76" t="s">
        <v>68</v>
      </c>
      <c r="B51" s="76"/>
      <c r="C51" s="186">
        <f>SUM(C8,C10,C12,C14,C16,C18,C20,C22,C28,C30,C32,C34,C36,C38,C40,N4,N6,N8,N10,N12,N14,N16,N18,N28,N30,N32,N34,N36,N38,N40,C42,C44,N42,N44,N20,N22,Y16)</f>
        <v>92.5375</v>
      </c>
      <c r="D51" s="186"/>
      <c r="E51" s="186">
        <f>SUM(D8,D9,D12,D14,D16,D18,D20,D22,D28,D30,D32,D34,D36,D38,D40,D42,D44,O4,O6,O8,O10,O12,O14,O16,O18,O20,O22,O28,O30,O32,O34,O36,O38,O40,O42,O44,Z16)</f>
        <v>72.5375</v>
      </c>
      <c r="F51" s="186"/>
      <c r="G51" s="186">
        <f>SUM(E8,E10,E12,E14,E16,E18,E20,E22,E28,E30,E32,E34,E36,E44,E38,E40,E42,P4,P6,P8,P10,P12,P14,P16,P18,P20,P22,P28,P30,P32,P34,P36,P38,P40,P42,P44,AA16)</f>
        <v>62.5375</v>
      </c>
      <c r="H51" s="186"/>
      <c r="I51" s="186">
        <f>SUM(F8,F10,F12,F14,F16,F18,F20,F22,F28,F30,F32,F34,F36,F38,F40,F42,F44,Q4,Q6,Q8,Q10,Q12,Q14,Q16,Q18,Q20,Q22,Q28,Q30,Q32,Q34,Q36,Q38,Q40,Q42,Q44,AB16)</f>
        <v>85.5375</v>
      </c>
      <c r="J51" s="186"/>
      <c r="K51" s="186">
        <f>SUM(G8,G10,G12,G14,G16,G18,G20,G22,G28,G30,G32,G34,G36,G38,G40,G42,G44,R4,R6,R8,R10,R12,R14,R16,R18,R20,R22,R28,R30,R32,R34,R36,R38,R40,R42,R44,AC16)</f>
        <v>72.5375</v>
      </c>
      <c r="L51" s="186"/>
      <c r="M51" s="186"/>
      <c r="N51" s="186">
        <f>SUM(H8,H10,H12,H14,H16,H18,H20,H22,H28,H30,H32,H34,H36,H38,H40,H42,H44,S4,S6,S8,S10,S12,S14,S16,S18,S20,S22,S28,S30,S32,S34,S36,S38,S40,S42,S44,AD16)</f>
        <v>84.245</v>
      </c>
      <c r="O51" s="186"/>
      <c r="P51" s="186">
        <f>SUM(I8,I10,I12,I14,I16,I18,I20,I22,I28,I30,I32,I34,I36,I38,I40,I42,I44,T4,T6,T8,T10,T12,T14,T16,T18,T20,T22,T28,T30,T32,T34,T36,T38,T40,T42,T44,AE16)</f>
        <v>89.0375</v>
      </c>
      <c r="Q51" s="186"/>
      <c r="S51" s="49"/>
      <c r="T51" s="50"/>
      <c r="U51" s="50"/>
      <c r="V51" s="50"/>
      <c r="W51" s="50"/>
      <c r="X51" s="50"/>
      <c r="Y51" s="50"/>
      <c r="Z51" s="50"/>
      <c r="AA51" s="0"/>
      <c r="AB51" s="28"/>
      <c r="AC51" s="27"/>
      <c r="AD51" s="27"/>
      <c r="AE51" s="27"/>
      <c r="AF51" s="27"/>
      <c r="AG51" s="27"/>
      <c r="AH51" s="27"/>
      <c r="AI51" s="27"/>
    </row>
    <row r="52" spans="1:35" ht="14.100000" customHeight="1">
      <c r="A52" s="76"/>
      <c r="B52" s="76"/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S52" s="49"/>
      <c r="T52" s="50"/>
      <c r="U52" s="50"/>
      <c r="V52" s="50"/>
      <c r="W52" s="50"/>
      <c r="X52" s="50"/>
      <c r="Y52" s="50"/>
      <c r="Z52" s="50"/>
      <c r="AA52" s="0"/>
      <c r="AB52" s="28"/>
      <c r="AC52" s="27"/>
      <c r="AD52" s="27"/>
      <c r="AE52" s="27"/>
      <c r="AF52" s="27"/>
      <c r="AG52" s="27"/>
      <c r="AH52" s="27"/>
      <c r="AI52" s="27"/>
    </row>
    <row r="53" spans="1:35" ht="14.100000" customHeight="1">
      <c r="A53" s="76"/>
      <c r="B53" s="7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S53" s="49"/>
      <c r="T53" s="50"/>
      <c r="U53" s="50"/>
      <c r="V53" s="50"/>
      <c r="W53" s="50"/>
      <c r="X53" s="50"/>
      <c r="Y53" s="50"/>
      <c r="Z53" s="50"/>
      <c r="AA53" s="0"/>
      <c r="AB53" s="28"/>
      <c r="AC53" s="0"/>
      <c r="AD53" s="0"/>
      <c r="AE53" s="0"/>
      <c r="AF53" s="0"/>
      <c r="AG53" s="0"/>
      <c r="AH53" s="0"/>
      <c r="AI53" s="0"/>
    </row>
    <row r="54" spans="1:35" ht="14.100000" customHeight="1">
      <c r="A54" s="76" t="s">
        <v>95</v>
      </c>
      <c r="B54" s="76"/>
      <c r="C54" s="180">
        <v>1095960</v>
      </c>
      <c r="D54" s="180"/>
      <c r="E54" s="180">
        <v>870450</v>
      </c>
      <c r="F54" s="180"/>
      <c r="G54" s="180">
        <v>1020450</v>
      </c>
      <c r="H54" s="180"/>
      <c r="I54" s="180">
        <v>1026450</v>
      </c>
      <c r="J54" s="180"/>
      <c r="K54" s="185">
        <v>1032450</v>
      </c>
      <c r="L54" s="185"/>
      <c r="M54" s="185"/>
      <c r="N54" s="180">
        <v>1056450</v>
      </c>
      <c r="O54" s="180"/>
      <c r="P54" s="180">
        <v>960450</v>
      </c>
      <c r="Q54" s="180"/>
      <c r="S54" s="49"/>
      <c r="T54" s="50"/>
      <c r="U54" s="50"/>
      <c r="V54" s="50"/>
      <c r="W54" s="50"/>
      <c r="X54" s="50"/>
      <c r="Y54" s="50"/>
      <c r="Z54" s="50"/>
      <c r="AA54" s="0"/>
      <c r="AB54" s="28"/>
      <c r="AC54" s="0"/>
      <c r="AD54" s="0"/>
      <c r="AE54" s="0"/>
      <c r="AF54" s="0"/>
      <c r="AG54" s="0"/>
      <c r="AH54" s="0"/>
      <c r="AI54" s="0"/>
    </row>
    <row r="55" spans="1:35" ht="14.100000" customHeight="1">
      <c r="A55" s="76"/>
      <c r="B55" s="76"/>
      <c r="C55" s="180"/>
      <c r="D55" s="180"/>
      <c r="E55" s="180"/>
      <c r="F55" s="180"/>
      <c r="G55" s="180"/>
      <c r="H55" s="180"/>
      <c r="I55" s="180"/>
      <c r="J55" s="180"/>
      <c r="K55" s="185"/>
      <c r="L55" s="185"/>
      <c r="M55" s="185"/>
      <c r="N55" s="180"/>
      <c r="O55" s="180"/>
      <c r="P55" s="180"/>
      <c r="Q55" s="180"/>
      <c r="S55" s="49"/>
      <c r="T55" s="50"/>
      <c r="U55" s="50"/>
      <c r="V55" s="50"/>
      <c r="W55" s="50"/>
      <c r="X55" s="50"/>
      <c r="Y55" s="50"/>
      <c r="Z55" s="50"/>
      <c r="AA55" s="0"/>
      <c r="AB55" s="28"/>
      <c r="AC55" s="0"/>
      <c r="AD55" s="0"/>
      <c r="AE55" s="0"/>
      <c r="AF55" s="0"/>
      <c r="AG55" s="0"/>
      <c r="AH55" s="0"/>
      <c r="AI55" s="0"/>
    </row>
    <row r="56" spans="1:35" ht="14.100000" customHeight="1">
      <c r="A56" s="18" t="s">
        <v>52</v>
      </c>
      <c r="B56" s="18"/>
      <c r="C56" s="180">
        <f>C51*12000</f>
        <v>1110450</v>
      </c>
      <c r="D56" s="180"/>
      <c r="E56" s="180">
        <f>E51*12000</f>
        <v>870450</v>
      </c>
      <c r="F56" s="180"/>
      <c r="G56" s="180">
        <f>G51*12000</f>
        <v>750450</v>
      </c>
      <c r="H56" s="180"/>
      <c r="I56" s="180">
        <f>I51*12000</f>
        <v>1026450</v>
      </c>
      <c r="J56" s="180"/>
      <c r="K56" s="185">
        <f>K51*12000</f>
        <v>870450</v>
      </c>
      <c r="L56" s="185"/>
      <c r="M56" s="185"/>
      <c r="N56" s="180">
        <f>N51*12000</f>
        <v>1010940</v>
      </c>
      <c r="O56" s="180"/>
      <c r="P56" s="180">
        <f>P51*12000</f>
        <v>1068450</v>
      </c>
      <c r="Q56" s="180"/>
      <c r="R56" s="181">
        <f>SUM(C56:Q57)+1000000</f>
        <v>7707640</v>
      </c>
      <c r="S56" s="182"/>
      <c r="T56" s="183" t="s">
        <v>155</v>
      </c>
      <c r="U56" s="50"/>
      <c r="V56" s="50"/>
      <c r="W56" s="50"/>
      <c r="X56" s="50"/>
      <c r="Y56" s="50"/>
      <c r="Z56" s="50"/>
      <c r="AA56" s="0"/>
      <c r="AB56" s="28"/>
      <c r="AC56" s="0"/>
      <c r="AD56" s="0"/>
      <c r="AE56" s="0"/>
      <c r="AF56" s="0"/>
      <c r="AG56" s="0"/>
      <c r="AH56" s="0"/>
      <c r="AI56" s="0"/>
    </row>
    <row r="57" spans="1:35" ht="14.100000" customHeight="1">
      <c r="A57" s="18"/>
      <c r="B57" s="18"/>
      <c r="C57" s="180"/>
      <c r="D57" s="180"/>
      <c r="E57" s="180"/>
      <c r="F57" s="180"/>
      <c r="G57" s="180"/>
      <c r="H57" s="180"/>
      <c r="I57" s="180"/>
      <c r="J57" s="180"/>
      <c r="K57" s="185"/>
      <c r="L57" s="185"/>
      <c r="M57" s="185"/>
      <c r="N57" s="180"/>
      <c r="O57" s="180"/>
      <c r="P57" s="180"/>
      <c r="Q57" s="180"/>
      <c r="R57" s="182"/>
      <c r="S57" s="182"/>
      <c r="T57" s="183"/>
      <c r="U57" s="50"/>
      <c r="V57" s="50"/>
      <c r="W57" s="50"/>
      <c r="X57" s="50"/>
      <c r="Y57" s="50"/>
      <c r="Z57" s="50"/>
      <c r="AA57" s="0"/>
      <c r="AB57" s="28"/>
      <c r="AC57" s="0"/>
      <c r="AD57" s="0"/>
      <c r="AE57" s="0"/>
      <c r="AF57" s="0"/>
      <c r="AG57" s="0"/>
      <c r="AH57" s="0"/>
      <c r="AI57" s="0"/>
    </row>
    <row r="58" spans="1:35" ht="14.100000" customHeight="1">
      <c r="A58" s="18" t="s">
        <v>96</v>
      </c>
      <c r="B58" s="18"/>
      <c r="C58" s="184">
        <f>C56/C54-100%</f>
        <v>0.013221285448374</v>
      </c>
      <c r="D58" s="184"/>
      <c r="E58" s="184">
        <f>E56/E54-100%</f>
        <v>0</v>
      </c>
      <c r="F58" s="184"/>
      <c r="G58" s="184">
        <f>G56/G54-100%</f>
        <v>-0.264589151844774</v>
      </c>
      <c r="H58" s="184"/>
      <c r="I58" s="184">
        <f>I56/I54-100%</f>
        <v>0</v>
      </c>
      <c r="J58" s="184"/>
      <c r="K58" s="184">
        <f>K56/K54-100%</f>
        <v>-0.156908324858347</v>
      </c>
      <c r="L58" s="184"/>
      <c r="M58" s="184"/>
      <c r="N58" s="184">
        <f>N56/N54-100%</f>
        <v>-0.0430782337072271</v>
      </c>
      <c r="O58" s="184"/>
      <c r="P58" s="184">
        <f>P56/P54-100%</f>
        <v>0.112447290332657</v>
      </c>
      <c r="Q58" s="184"/>
      <c r="R58" s="184">
        <f>AVERAGE(C58:Q59)</f>
        <v>-0.0484153049470454</v>
      </c>
      <c r="S58" s="184"/>
      <c r="T58" s="183" t="s">
        <v>154</v>
      </c>
    </row>
    <row r="59" spans="1:35" ht="14.100000" customHeight="1">
      <c r="A59" s="18"/>
      <c r="B59" s="18"/>
      <c r="C59" s="184"/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3"/>
      <c r="U59" s="50"/>
      <c r="V59" s="50"/>
      <c r="W59" s="50"/>
      <c r="X59" s="50"/>
      <c r="Y59" s="50"/>
      <c r="Z59" s="50"/>
      <c r="AA59" s="0"/>
      <c r="AB59" s="28"/>
      <c r="AC59" s="0"/>
      <c r="AD59" s="0"/>
      <c r="AE59" s="0"/>
      <c r="AF59" s="0"/>
      <c r="AG59" s="0"/>
      <c r="AH59" s="0"/>
      <c r="AI59" s="0"/>
    </row>
    <row r="60" spans="1:35" ht="14.100000" customHeight="1">
      <c r="A60" s="18" t="s">
        <v>50</v>
      </c>
      <c r="B60" s="18"/>
      <c r="C60" s="180">
        <v>2894440</v>
      </c>
      <c r="D60" s="180"/>
      <c r="E60" s="180">
        <v>2477200</v>
      </c>
      <c r="F60" s="180"/>
      <c r="G60" s="180">
        <v>3205430</v>
      </c>
      <c r="H60" s="180"/>
      <c r="I60" s="180">
        <v>3192400</v>
      </c>
      <c r="J60" s="180"/>
      <c r="K60" s="180">
        <v>4103790</v>
      </c>
      <c r="L60" s="180"/>
      <c r="M60" s="180"/>
      <c r="N60" s="180">
        <v>4944400</v>
      </c>
      <c r="O60" s="180"/>
      <c r="P60" s="180">
        <v>5176010</v>
      </c>
      <c r="Q60" s="180"/>
      <c r="S60" s="49"/>
      <c r="T60" s="50"/>
      <c r="U60" s="50"/>
      <c r="V60" s="50"/>
      <c r="W60" s="50"/>
      <c r="X60" s="50"/>
      <c r="Y60" s="50"/>
      <c r="Z60" s="50"/>
      <c r="AA60" s="0"/>
      <c r="AB60" s="28"/>
      <c r="AC60" s="0"/>
      <c r="AD60" s="0"/>
      <c r="AE60" s="0"/>
      <c r="AF60" s="0"/>
      <c r="AG60" s="0"/>
      <c r="AH60" s="0"/>
      <c r="AI60" s="0"/>
    </row>
    <row r="61" spans="1:35" ht="14.100000" customHeight="1">
      <c r="A61" s="18"/>
      <c r="B61" s="18"/>
      <c r="C61" s="180"/>
      <c r="D61" s="180"/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S61" s="49"/>
      <c r="T61" s="50"/>
      <c r="U61" s="50"/>
      <c r="V61" s="50"/>
      <c r="W61" s="50"/>
      <c r="X61" s="50"/>
      <c r="Y61" s="50"/>
      <c r="Z61" s="50"/>
      <c r="AA61" s="0"/>
      <c r="AB61" s="28"/>
      <c r="AC61" s="0"/>
      <c r="AD61" s="0"/>
      <c r="AE61" s="0"/>
      <c r="AF61" s="0"/>
      <c r="AG61" s="0"/>
      <c r="AH61" s="0"/>
      <c r="AI61" s="0"/>
    </row>
    <row r="62" spans="1:35" ht="14.100000" customHeight="1">
      <c r="A62" s="18" t="s">
        <v>49</v>
      </c>
      <c r="B62" s="18"/>
      <c r="C62" s="180">
        <v>5616890</v>
      </c>
      <c r="D62" s="180"/>
      <c r="E62" s="180">
        <v>2704420</v>
      </c>
      <c r="F62" s="180"/>
      <c r="G62" s="180">
        <v>3785170</v>
      </c>
      <c r="H62" s="180"/>
      <c r="I62" s="180">
        <v>4513630</v>
      </c>
      <c r="J62" s="180"/>
      <c r="K62" s="180">
        <v>4277980</v>
      </c>
      <c r="L62" s="180"/>
      <c r="M62" s="180"/>
      <c r="N62" s="180">
        <v>5076670</v>
      </c>
      <c r="O62" s="180"/>
      <c r="P62" s="180">
        <v>6000340</v>
      </c>
      <c r="Q62" s="180"/>
      <c r="S62" s="49"/>
      <c r="T62" s="50"/>
      <c r="U62" s="50"/>
      <c r="V62" s="50"/>
      <c r="W62" s="50"/>
      <c r="X62" s="50"/>
      <c r="Y62" s="50"/>
      <c r="Z62" s="50"/>
      <c r="AA62" s="0"/>
      <c r="AB62" s="28"/>
      <c r="AC62" s="0"/>
      <c r="AD62" s="0"/>
      <c r="AE62" s="0"/>
      <c r="AF62" s="0"/>
      <c r="AG62" s="0"/>
      <c r="AH62" s="0"/>
      <c r="AI62" s="0"/>
    </row>
    <row r="63" spans="1:35" ht="14.100000" customHeight="1">
      <c r="A63" s="18"/>
      <c r="B63" s="18"/>
      <c r="C63" s="180"/>
      <c r="D63" s="180"/>
      <c r="E63" s="180"/>
      <c r="F63" s="180"/>
      <c r="G63" s="180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S63" s="49"/>
      <c r="T63" s="50"/>
      <c r="U63" s="50"/>
      <c r="V63" s="50"/>
      <c r="W63" s="50"/>
      <c r="X63" s="50"/>
      <c r="Y63" s="50"/>
      <c r="Z63" s="50"/>
      <c r="AA63" s="0"/>
      <c r="AB63" s="0"/>
      <c r="AC63" s="0"/>
      <c r="AD63" s="0"/>
    </row>
    <row r="64" spans="1:35" ht="14.100000" customHeight="1">
      <c r="A64" s="18" t="s">
        <v>51</v>
      </c>
      <c r="B64" s="18"/>
      <c r="C64" s="156">
        <f>C62/C60-100%</f>
        <v>0.940579179392214</v>
      </c>
      <c r="D64" s="156"/>
      <c r="E64" s="156">
        <f>E62/E60-100%</f>
        <v>0.091724527692556</v>
      </c>
      <c r="F64" s="156"/>
      <c r="G64" s="156">
        <f>G62/G60-100%</f>
        <v>0.1808618500482</v>
      </c>
      <c r="H64" s="156"/>
      <c r="I64" s="156">
        <f>I62/I60-100%</f>
        <v>0.41386730986092</v>
      </c>
      <c r="J64" s="156"/>
      <c r="K64" s="156">
        <v>-0.0347715562668333</v>
      </c>
      <c r="L64" s="156"/>
      <c r="M64" s="156"/>
      <c r="N64" s="156">
        <f>N62/N60-100%</f>
        <v>0.0267514764177657</v>
      </c>
      <c r="O64" s="156"/>
      <c r="P64" s="156">
        <f>P62/P60-100%</f>
        <v>0.159259738679021</v>
      </c>
      <c r="Q64" s="156"/>
      <c r="S64" s="49"/>
      <c r="T64" s="50"/>
      <c r="U64" s="50"/>
      <c r="V64" s="50"/>
      <c r="W64" s="50"/>
      <c r="X64" s="50"/>
      <c r="Y64" s="50"/>
      <c r="Z64" s="50"/>
      <c r="AA64" s="0"/>
      <c r="AB64" s="0"/>
      <c r="AC64" s="0"/>
      <c r="AD64" s="0"/>
    </row>
    <row r="65" spans="1:30" ht="14.100000" customHeight="1">
      <c r="A65" s="18"/>
      <c r="B65" s="18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6"/>
      <c r="Q65" s="156"/>
      <c r="S65" s="49"/>
      <c r="T65" s="50"/>
      <c r="U65" s="50"/>
      <c r="V65" s="50"/>
      <c r="W65" s="50"/>
      <c r="X65" s="50"/>
      <c r="Y65" s="50"/>
      <c r="Z65" s="50"/>
      <c r="AA65" s="0"/>
      <c r="AB65" s="0"/>
      <c r="AC65" s="0"/>
      <c r="AD65" s="0"/>
    </row>
    <row r="66" spans="1:30" ht="14.100000" customHeight="1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spans="1:30" ht="14.100000" customHeight="1">
      <c r="A67" s="157" t="s">
        <v>53</v>
      </c>
      <c r="B67" s="158"/>
      <c r="C67" s="160">
        <f>AVERAGE(C64:Q65)</f>
        <v>0.254038932260549</v>
      </c>
      <c r="D67" s="161"/>
      <c r="E67" s="164" t="s">
        <v>54</v>
      </c>
      <c r="F67" s="165"/>
      <c r="G67" s="168">
        <f>AVERAGE(K64:Q65)</f>
        <v>0.0504132196099845</v>
      </c>
      <c r="H67" s="169"/>
      <c r="I67" s="172" t="s">
        <v>55</v>
      </c>
      <c r="J67" s="173"/>
      <c r="K67" s="176">
        <f>AVERAGE(C67,G67)</f>
        <v>0.152226075935267</v>
      </c>
      <c r="L67" s="176"/>
      <c r="M67" s="177"/>
      <c r="N67" s="20"/>
      <c r="O67" s="20"/>
      <c r="P67" s="20"/>
      <c r="Q67" s="20"/>
      <c r="R67" s="22"/>
      <c r="S67" s="23"/>
      <c r="T67" s="0"/>
      <c r="U67" s="27"/>
      <c r="V67" s="27"/>
      <c r="W67" s="27"/>
      <c r="X67" s="27"/>
      <c r="Y67" s="27"/>
      <c r="Z67" s="27"/>
      <c r="AA67" s="0"/>
      <c r="AB67" s="0"/>
      <c r="AC67" s="0"/>
      <c r="AD67" s="0"/>
    </row>
    <row r="68" spans="1:30" ht="14.100000" customHeight="1">
      <c r="A68" s="146"/>
      <c r="B68" s="159"/>
      <c r="C68" s="162"/>
      <c r="D68" s="163"/>
      <c r="E68" s="166"/>
      <c r="F68" s="167"/>
      <c r="G68" s="170"/>
      <c r="H68" s="171"/>
      <c r="I68" s="174"/>
      <c r="J68" s="175"/>
      <c r="K68" s="178"/>
      <c r="L68" s="178"/>
      <c r="M68" s="179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00000" customHeight="1">
      <c r="A69" s="146" t="s">
        <v>56</v>
      </c>
      <c r="B69" s="147"/>
      <c r="C69" s="150">
        <f>C62+C62*C67</f>
        <v>7043798.73822495</v>
      </c>
      <c r="D69" s="151"/>
      <c r="E69" s="154">
        <f>E62+E62*C67</f>
        <v>3391447.96918407</v>
      </c>
      <c r="F69" s="155"/>
      <c r="G69" s="154">
        <f>G62+G62*C67</f>
        <v>4746750.54522466</v>
      </c>
      <c r="H69" s="155"/>
      <c r="I69" s="154">
        <f>I62+I62*C67</f>
        <v>5660267.74581918</v>
      </c>
      <c r="J69" s="155"/>
      <c r="K69" s="130">
        <f>K62+K62*C67</f>
        <v>5364753.47143198</v>
      </c>
      <c r="L69" s="134"/>
      <c r="M69" s="131"/>
      <c r="N69" s="130">
        <f>N62+N62*C67</f>
        <v>6366341.82623916</v>
      </c>
      <c r="O69" s="131"/>
      <c r="P69" s="134">
        <f>P62+P62*C67</f>
        <v>7524659.96680026</v>
      </c>
      <c r="Q69" s="135"/>
      <c r="U69" s="0"/>
      <c r="V69" s="0"/>
      <c r="W69" s="0"/>
      <c r="X69" s="0"/>
      <c r="Y69" s="0"/>
      <c r="Z69" s="0"/>
    </row>
    <row r="70" spans="1:30" ht="14.100000" customHeight="1">
      <c r="A70" s="148"/>
      <c r="B70" s="149"/>
      <c r="C70" s="152"/>
      <c r="D70" s="153"/>
      <c r="E70" s="152"/>
      <c r="F70" s="153"/>
      <c r="G70" s="152"/>
      <c r="H70" s="153"/>
      <c r="I70" s="152"/>
      <c r="J70" s="153"/>
      <c r="K70" s="132"/>
      <c r="L70" s="136"/>
      <c r="M70" s="133"/>
      <c r="N70" s="132"/>
      <c r="O70" s="133"/>
      <c r="P70" s="136"/>
      <c r="Q70" s="137"/>
      <c r="U70" s="0"/>
      <c r="V70" s="0"/>
      <c r="W70" s="0"/>
      <c r="X70" s="0"/>
      <c r="Y70" s="0"/>
      <c r="Z70" s="0"/>
    </row>
    <row r="71" spans="1:30" ht="14.100000" customHeight="1">
      <c r="A71" s="92" t="s">
        <v>57</v>
      </c>
      <c r="B71" s="93"/>
      <c r="C71" s="138">
        <f>C62+C62*G67</f>
        <v>5900055.50909513</v>
      </c>
      <c r="D71" s="139"/>
      <c r="E71" s="138">
        <f>E62+E62*G67</f>
        <v>2840758.51937763</v>
      </c>
      <c r="F71" s="139"/>
      <c r="G71" s="138">
        <f>G62+G62*G67</f>
        <v>3975992.60647113</v>
      </c>
      <c r="H71" s="139"/>
      <c r="I71" s="138">
        <f>I62+I62*G67</f>
        <v>4741176.62042821</v>
      </c>
      <c r="J71" s="139"/>
      <c r="K71" s="138">
        <f>K62+K62*G67</f>
        <v>4493646.74522712</v>
      </c>
      <c r="L71" s="142"/>
      <c r="M71" s="139"/>
      <c r="N71" s="138">
        <f>N62+N62*G67</f>
        <v>5332601.27959742</v>
      </c>
      <c r="O71" s="139"/>
      <c r="P71" s="142">
        <f>P62+P62*G67</f>
        <v>6302836.45815457</v>
      </c>
      <c r="Q71" s="144"/>
      <c r="U71" s="0"/>
      <c r="V71" s="0"/>
      <c r="W71" s="0"/>
      <c r="X71" s="0"/>
      <c r="Y71" s="0"/>
      <c r="Z71" s="0"/>
    </row>
    <row r="72" spans="1:30" ht="14.100000" customHeight="1">
      <c r="A72" s="94"/>
      <c r="B72" s="95"/>
      <c r="C72" s="140"/>
      <c r="D72" s="141"/>
      <c r="E72" s="140"/>
      <c r="F72" s="141"/>
      <c r="G72" s="140"/>
      <c r="H72" s="141"/>
      <c r="I72" s="140"/>
      <c r="J72" s="141"/>
      <c r="K72" s="140"/>
      <c r="L72" s="143"/>
      <c r="M72" s="141"/>
      <c r="N72" s="140"/>
      <c r="O72" s="141"/>
      <c r="P72" s="143"/>
      <c r="Q72" s="145"/>
      <c r="U72" s="0"/>
      <c r="V72" s="0"/>
      <c r="W72" s="0"/>
      <c r="X72" s="0"/>
      <c r="Y72" s="0"/>
      <c r="Z72" s="0"/>
    </row>
    <row r="73" spans="1:30" ht="14.100000" customHeight="1">
      <c r="A73" s="79" t="s">
        <v>58</v>
      </c>
      <c r="B73" s="80"/>
      <c r="C73" s="105">
        <f>C62+C62*K67</f>
        <v>6471927.12366004</v>
      </c>
      <c r="D73" s="106"/>
      <c r="E73" s="105">
        <f>E62+E62*K67</f>
        <v>3116103.24428085</v>
      </c>
      <c r="F73" s="124"/>
      <c r="G73" s="105">
        <f>G62+G62*K67</f>
        <v>4361371.57584789</v>
      </c>
      <c r="H73" s="106"/>
      <c r="I73" s="105">
        <f>I62+I62*K67</f>
        <v>5200722.1831237</v>
      </c>
      <c r="J73" s="106"/>
      <c r="K73" s="105">
        <f>K62+K62*K67</f>
        <v>4929200.10832955</v>
      </c>
      <c r="L73" s="109"/>
      <c r="M73" s="106"/>
      <c r="N73" s="105">
        <f>N62+N62*K67</f>
        <v>5849471.55291829</v>
      </c>
      <c r="O73" s="106"/>
      <c r="P73" s="109">
        <f>P62+P62*K67</f>
        <v>6913748.21247742</v>
      </c>
      <c r="Q73" s="110"/>
      <c r="R73" s="113" t="s">
        <v>62</v>
      </c>
      <c r="S73" s="113"/>
      <c r="U73" s="0"/>
      <c r="V73" s="0"/>
      <c r="W73" s="0"/>
      <c r="X73" s="0"/>
      <c r="Y73" s="0"/>
      <c r="Z73" s="0"/>
    </row>
    <row r="74" spans="1:30" ht="14.100000" customHeight="1">
      <c r="A74" s="81"/>
      <c r="B74" s="82"/>
      <c r="C74" s="107"/>
      <c r="D74" s="108"/>
      <c r="E74" s="125"/>
      <c r="F74" s="126"/>
      <c r="G74" s="107"/>
      <c r="H74" s="108"/>
      <c r="I74" s="107"/>
      <c r="J74" s="108"/>
      <c r="K74" s="107"/>
      <c r="L74" s="111"/>
      <c r="M74" s="108"/>
      <c r="N74" s="107"/>
      <c r="O74" s="108"/>
      <c r="P74" s="111"/>
      <c r="Q74" s="112"/>
      <c r="R74" s="113"/>
      <c r="S74" s="113"/>
      <c r="U74" s="0"/>
      <c r="V74" s="0"/>
      <c r="W74" s="0"/>
      <c r="X74" s="0"/>
      <c r="Y74" s="0"/>
      <c r="Z74" s="0"/>
    </row>
    <row r="75" spans="1:30" ht="14.100000" customHeight="1">
      <c r="A75" s="114" t="s">
        <v>61</v>
      </c>
      <c r="B75" s="115"/>
      <c r="C75" s="118">
        <f>C56/C69</f>
        <v>0.157649308458213</v>
      </c>
      <c r="D75" s="119"/>
      <c r="E75" s="118">
        <f>E56/E69</f>
        <v>0.256660284311959</v>
      </c>
      <c r="F75" s="119"/>
      <c r="G75" s="118">
        <f>G56/G69</f>
        <v>0.158097627598099</v>
      </c>
      <c r="H75" s="119"/>
      <c r="I75" s="118">
        <f>I56/I69</f>
        <v>0.181343011690244</v>
      </c>
      <c r="J75" s="119"/>
      <c r="K75" s="118">
        <f>K56/K69</f>
        <v>0.162253494896878</v>
      </c>
      <c r="L75" s="122"/>
      <c r="M75" s="119"/>
      <c r="N75" s="118">
        <f>N56/N69</f>
        <v>0.158794489455996</v>
      </c>
      <c r="O75" s="119"/>
      <c r="P75" s="122">
        <f>P56/P69</f>
        <v>0.141993127226231</v>
      </c>
      <c r="Q75" s="127"/>
      <c r="R75" s="129">
        <f>AVERAGE(C75:Q76)</f>
        <v>0.173827334805374</v>
      </c>
      <c r="S75" s="129"/>
      <c r="U75" s="0"/>
      <c r="V75" s="0"/>
      <c r="W75" s="0"/>
      <c r="X75" s="0"/>
      <c r="Y75" s="0"/>
      <c r="Z75" s="0"/>
    </row>
    <row r="76" spans="1:30" ht="14.100000" customHeight="1">
      <c r="A76" s="116"/>
      <c r="B76" s="117"/>
      <c r="C76" s="120"/>
      <c r="D76" s="121"/>
      <c r="E76" s="120"/>
      <c r="F76" s="121"/>
      <c r="G76" s="120"/>
      <c r="H76" s="121"/>
      <c r="I76" s="120"/>
      <c r="J76" s="121"/>
      <c r="K76" s="120"/>
      <c r="L76" s="123"/>
      <c r="M76" s="121"/>
      <c r="N76" s="120"/>
      <c r="O76" s="121"/>
      <c r="P76" s="123"/>
      <c r="Q76" s="128"/>
      <c r="R76" s="129"/>
      <c r="S76" s="129"/>
      <c r="U76" s="0"/>
      <c r="V76" s="0"/>
      <c r="W76" s="0"/>
      <c r="X76" s="0"/>
      <c r="Y76" s="0"/>
      <c r="Z76" s="0"/>
    </row>
    <row r="77" spans="1:30" ht="14.100000" customHeight="1">
      <c r="A77" s="92" t="s">
        <v>59</v>
      </c>
      <c r="B77" s="93"/>
      <c r="C77" s="96">
        <f>C56/C71</f>
        <v>0.188210093665764</v>
      </c>
      <c r="D77" s="97"/>
      <c r="E77" s="96">
        <f>E56/E71</f>
        <v>0.306414640337223</v>
      </c>
      <c r="F77" s="97"/>
      <c r="G77" s="96">
        <f>G56/G71</f>
        <v>0.188745320798285</v>
      </c>
      <c r="H77" s="97"/>
      <c r="I77" s="96">
        <f>I56/I71</f>
        <v>0.216496891420867</v>
      </c>
      <c r="J77" s="97"/>
      <c r="K77" s="96">
        <f>K56/K71</f>
        <v>0.193706815277489</v>
      </c>
      <c r="L77" s="100"/>
      <c r="M77" s="97"/>
      <c r="N77" s="96">
        <f>N56/N71</f>
        <v>0.189577271390581</v>
      </c>
      <c r="O77" s="97"/>
      <c r="P77" s="100">
        <f>P56/P71</f>
        <v>0.169518915347652</v>
      </c>
      <c r="Q77" s="102"/>
      <c r="R77" s="104">
        <f>AVERAGE(C77:Q78)</f>
        <v>0.207524278319694</v>
      </c>
      <c r="S77" s="104"/>
      <c r="U77" s="0"/>
      <c r="V77" s="0"/>
      <c r="W77" s="0"/>
      <c r="X77" s="0"/>
      <c r="Y77" s="0"/>
      <c r="Z77" s="0"/>
    </row>
    <row r="78" spans="1:30" ht="14.100000" customHeight="1">
      <c r="A78" s="94"/>
      <c r="B78" s="95"/>
      <c r="C78" s="98"/>
      <c r="D78" s="99"/>
      <c r="E78" s="98"/>
      <c r="F78" s="99"/>
      <c r="G78" s="98"/>
      <c r="H78" s="99"/>
      <c r="I78" s="98"/>
      <c r="J78" s="99"/>
      <c r="K78" s="98"/>
      <c r="L78" s="101"/>
      <c r="M78" s="99"/>
      <c r="N78" s="98"/>
      <c r="O78" s="99"/>
      <c r="P78" s="101"/>
      <c r="Q78" s="103"/>
      <c r="R78" s="104"/>
      <c r="S78" s="104"/>
      <c r="U78" s="0"/>
      <c r="V78" s="0"/>
      <c r="W78" s="0"/>
      <c r="X78" s="0"/>
      <c r="Y78" s="0"/>
      <c r="Z78" s="0"/>
    </row>
    <row r="79" spans="1:30" ht="14.100000" customHeight="1">
      <c r="A79" s="79" t="s">
        <v>60</v>
      </c>
      <c r="B79" s="80"/>
      <c r="C79" s="83">
        <f>C56/C73</f>
        <v>0.171579496923014</v>
      </c>
      <c r="D79" s="84"/>
      <c r="E79" s="83">
        <f>E56/E73</f>
        <v>0.279339268234319</v>
      </c>
      <c r="F79" s="84"/>
      <c r="G79" s="83">
        <f>G56/G73</f>
        <v>0.172067430382633</v>
      </c>
      <c r="H79" s="84"/>
      <c r="I79" s="83">
        <f>I56/I73</f>
        <v>0.197366820194861</v>
      </c>
      <c r="J79" s="84"/>
      <c r="K79" s="83">
        <f>K56/K73</f>
        <v>0.176590517907577</v>
      </c>
      <c r="L79" s="87"/>
      <c r="M79" s="84"/>
      <c r="N79" s="83">
        <f>N56/N73</f>
        <v>0.172825868260808</v>
      </c>
      <c r="O79" s="84"/>
      <c r="P79" s="87">
        <f>P56/P73</f>
        <v>0.154539906164321</v>
      </c>
      <c r="Q79" s="89"/>
      <c r="R79" s="91">
        <f>AVERAGE(C79:Q80)</f>
        <v>0.189187044009647</v>
      </c>
      <c r="S79" s="91"/>
      <c r="U79" s="0"/>
      <c r="V79" s="0"/>
      <c r="W79" s="0"/>
      <c r="X79" s="0"/>
      <c r="Y79" s="0"/>
      <c r="Z79" s="0"/>
    </row>
    <row r="80" spans="1:30" ht="14.100000" customHeight="1">
      <c r="A80" s="81"/>
      <c r="B80" s="82"/>
      <c r="C80" s="85"/>
      <c r="D80" s="86"/>
      <c r="E80" s="85"/>
      <c r="F80" s="86"/>
      <c r="G80" s="85"/>
      <c r="H80" s="86"/>
      <c r="I80" s="85"/>
      <c r="J80" s="86"/>
      <c r="K80" s="85"/>
      <c r="L80" s="88"/>
      <c r="M80" s="86"/>
      <c r="N80" s="85"/>
      <c r="O80" s="86"/>
      <c r="P80" s="88"/>
      <c r="Q80" s="90"/>
      <c r="R80" s="91"/>
      <c r="S80" s="91"/>
      <c r="U80" s="0"/>
      <c r="V80" s="0"/>
      <c r="W80" s="0"/>
      <c r="X80" s="0"/>
      <c r="Y80" s="0"/>
      <c r="Z80" s="0"/>
    </row>
    <row r="81" spans="1:26" ht="14.100000" customHeight="1">
      <c r="A81" s="21"/>
      <c r="B81" s="21"/>
      <c r="L81" s="0"/>
      <c r="M81" s="0"/>
    </row>
    <row r="82" spans="1:26" ht="14.100000" customHeight="1">
      <c r="A82" s="21"/>
      <c r="B82" s="21"/>
      <c r="L82" s="0"/>
      <c r="M82" s="0"/>
    </row>
    <row r="83" spans="1:26" ht="14.100000" customHeight="1">
      <c r="A83" s="74" t="s">
        <v>149</v>
      </c>
      <c r="B83" s="74"/>
      <c r="C83" s="75" t="s">
        <v>72</v>
      </c>
      <c r="D83" s="75" t="s">
        <v>73</v>
      </c>
      <c r="E83" s="75" t="s">
        <v>74</v>
      </c>
      <c r="F83" s="75" t="s">
        <v>75</v>
      </c>
      <c r="G83" s="75" t="s">
        <v>76</v>
      </c>
      <c r="H83" s="75" t="s">
        <v>77</v>
      </c>
      <c r="I83" s="75" t="s">
        <v>78</v>
      </c>
      <c r="J83" s="75" t="s">
        <v>121</v>
      </c>
      <c r="L83" s="76" t="s">
        <v>122</v>
      </c>
      <c r="M83" s="76"/>
      <c r="N83" s="77">
        <f>AVERAGE(C85:I94)</f>
        <v>0.290384615384615</v>
      </c>
      <c r="O83" s="0"/>
      <c r="P83" s="55"/>
      <c r="S83" s="0"/>
      <c r="T83" s="0"/>
      <c r="U83" s="0"/>
      <c r="V83" s="0"/>
      <c r="W83" s="0"/>
      <c r="X83" s="0"/>
      <c r="Y83" s="0"/>
      <c r="Z83" s="0"/>
    </row>
    <row r="84" spans="1:26" ht="14.100000" customHeight="1">
      <c r="A84" s="74"/>
      <c r="B84" s="74"/>
      <c r="C84" s="75"/>
      <c r="D84" s="75"/>
      <c r="E84" s="75"/>
      <c r="F84" s="75"/>
      <c r="G84" s="75"/>
      <c r="H84" s="75"/>
      <c r="I84" s="75"/>
      <c r="J84" s="75"/>
      <c r="L84" s="76"/>
      <c r="M84" s="76"/>
      <c r="N84" s="78"/>
      <c r="O84" s="0"/>
      <c r="P84" s="0"/>
    </row>
    <row r="85" spans="1:26" ht="14.100000" customHeight="1">
      <c r="A85" s="74" t="s">
        <v>145</v>
      </c>
      <c r="B85" s="74"/>
      <c r="C85" s="72">
        <v>0.2674</v>
      </c>
      <c r="D85" s="72">
        <v>0.3679</v>
      </c>
      <c r="E85" s="72">
        <v>0.3598</v>
      </c>
      <c r="F85" s="72">
        <v>0.352</v>
      </c>
      <c r="G85" s="72">
        <v>0.2813</v>
      </c>
      <c r="H85" s="72">
        <v>0.2608</v>
      </c>
      <c r="I85" s="72">
        <v>0.2221</v>
      </c>
      <c r="J85" s="73">
        <f>AVERAGE(C85:H86)</f>
        <v>0.314866666666667</v>
      </c>
      <c r="L85" s="76" t="s">
        <v>156</v>
      </c>
      <c r="M85" s="76"/>
      <c r="N85" s="77">
        <v>0.2875</v>
      </c>
    </row>
    <row r="86" spans="1:26" ht="14.100000" customHeight="1">
      <c r="A86" s="74"/>
      <c r="B86" s="74"/>
      <c r="C86" s="72"/>
      <c r="D86" s="72"/>
      <c r="E86" s="72"/>
      <c r="F86" s="72"/>
      <c r="G86" s="72"/>
      <c r="H86" s="72"/>
      <c r="I86" s="72"/>
      <c r="J86" s="73"/>
      <c r="L86" s="76"/>
      <c r="M86" s="76"/>
      <c r="N86" s="78"/>
    </row>
    <row r="87" spans="1:26" ht="14.100000" customHeight="1">
      <c r="A87" s="74" t="s">
        <v>146</v>
      </c>
      <c r="B87" s="74"/>
      <c r="C87" s="72">
        <v>0.4044</v>
      </c>
      <c r="D87" s="72">
        <v>0.2453</v>
      </c>
      <c r="E87" s="72">
        <v>0.347</v>
      </c>
      <c r="F87" s="72">
        <v>0.1695</v>
      </c>
      <c r="G87" s="72">
        <v>0.2344</v>
      </c>
      <c r="H87" s="72">
        <v>0.161</v>
      </c>
      <c r="I87" s="72">
        <v>0.3111</v>
      </c>
      <c r="J87" s="73">
        <f>AVERAGE(C87:I88)</f>
        <v>0.267528571428571</v>
      </c>
      <c r="L87" s="0"/>
      <c r="M87" s="0"/>
    </row>
    <row r="88" spans="1:26" ht="14.100000" customHeight="1">
      <c r="A88" s="74"/>
      <c r="B88" s="74"/>
      <c r="C88" s="72"/>
      <c r="D88" s="72"/>
      <c r="E88" s="72"/>
      <c r="F88" s="72"/>
      <c r="G88" s="72"/>
      <c r="H88" s="72"/>
      <c r="I88" s="72"/>
      <c r="J88" s="73"/>
      <c r="L88" s="0"/>
      <c r="M88" s="0"/>
    </row>
    <row r="89" spans="1:26" ht="14.100000" customHeight="1">
      <c r="A89" s="74" t="s">
        <v>147</v>
      </c>
      <c r="B89" s="74"/>
      <c r="C89" s="72">
        <v>0.4038</v>
      </c>
      <c r="D89" s="72">
        <v>0.4294</v>
      </c>
      <c r="E89" s="72">
        <v>0.3388</v>
      </c>
      <c r="F89" s="72">
        <v>0.1979</v>
      </c>
      <c r="G89" s="72">
        <v>0.2671</v>
      </c>
      <c r="H89" s="72">
        <v>0.2162</v>
      </c>
      <c r="I89" s="72">
        <v>0.1935</v>
      </c>
      <c r="J89" s="73">
        <f>AVERAGE(C89:I90)</f>
        <v>0.292385714285714</v>
      </c>
      <c r="L89" s="0"/>
      <c r="M89" s="0"/>
    </row>
    <row r="90" spans="1:26" ht="14.100000" customHeight="1">
      <c r="A90" s="74"/>
      <c r="B90" s="74"/>
      <c r="C90" s="72"/>
      <c r="D90" s="72"/>
      <c r="E90" s="72"/>
      <c r="F90" s="72"/>
      <c r="G90" s="72"/>
      <c r="H90" s="72"/>
      <c r="I90" s="72"/>
      <c r="J90" s="73"/>
      <c r="L90" s="0"/>
      <c r="M90" s="0"/>
    </row>
    <row r="91" spans="1:26" ht="14.100000" customHeight="1">
      <c r="A91" s="74" t="s">
        <v>148</v>
      </c>
      <c r="B91" s="74"/>
      <c r="C91" s="72">
        <v>0.2196</v>
      </c>
      <c r="D91" s="72">
        <v>0.362</v>
      </c>
      <c r="E91" s="72">
        <v>0.2608</v>
      </c>
      <c r="F91" s="72">
        <v>0.4581</v>
      </c>
      <c r="G91" s="72">
        <v>0.2188</v>
      </c>
      <c r="H91" s="72"/>
      <c r="I91" s="72"/>
      <c r="J91" s="73">
        <f>AVERAGE(C91:H92)</f>
        <v>0.30386</v>
      </c>
      <c r="L91" s="0"/>
      <c r="M91" s="0"/>
    </row>
    <row r="92" spans="1:26" ht="14.100000" customHeight="1">
      <c r="A92" s="74"/>
      <c r="B92" s="74"/>
      <c r="C92" s="72"/>
      <c r="D92" s="72"/>
      <c r="E92" s="72"/>
      <c r="F92" s="72"/>
      <c r="G92" s="72"/>
      <c r="H92" s="72"/>
      <c r="I92" s="72"/>
      <c r="J92" s="73"/>
      <c r="L92" s="0"/>
      <c r="M92" s="0"/>
    </row>
    <row r="93" spans="1:26" ht="14.100000" customHeight="1">
      <c r="A93" s="74" t="s">
        <v>157</v>
      </c>
      <c r="B93" s="74"/>
      <c r="C93" s="72"/>
      <c r="D93" s="72"/>
      <c r="E93" s="72"/>
      <c r="F93" s="72"/>
      <c r="G93" s="72"/>
      <c r="H93" s="72"/>
      <c r="I93" s="72"/>
      <c r="J93" s="73"/>
      <c r="L93" s="0"/>
      <c r="M93" s="0"/>
    </row>
    <row r="94" spans="1:26" ht="14.100000" customHeight="1">
      <c r="A94" s="74"/>
      <c r="B94" s="74"/>
      <c r="C94" s="72"/>
      <c r="D94" s="72"/>
      <c r="E94" s="72"/>
      <c r="F94" s="72"/>
      <c r="G94" s="72"/>
      <c r="H94" s="72"/>
      <c r="I94" s="72"/>
      <c r="J94" s="73"/>
      <c r="L94" s="0"/>
      <c r="M94" s="0"/>
    </row>
    <row r="95" spans="1:26" ht="14.100000" customHeight="1">
      <c r="A95" s="0"/>
      <c r="B95" s="0"/>
      <c r="L95" s="0"/>
      <c r="M95" s="0"/>
    </row>
    <row r="96" spans="1:26" ht="14.100000" customHeight="1">
      <c r="A96" s="0"/>
      <c r="B96" s="0"/>
      <c r="L96" s="0"/>
      <c r="M96" s="0"/>
    </row>
    <row r="97" spans="1:13" ht="14.100000" customHeight="1">
      <c r="A97" s="0"/>
      <c r="B97" s="0"/>
      <c r="L97" s="0"/>
      <c r="M97" s="0"/>
    </row>
    <row r="98" spans="1:13" ht="14.100000" customHeight="1">
      <c r="A98" s="0"/>
      <c r="B98" s="0"/>
      <c r="L98" s="0"/>
      <c r="M98" s="0"/>
    </row>
    <row r="99" spans="1:13" ht="14.100000" customHeight="1">
      <c r="A99" s="0"/>
      <c r="B99" s="0"/>
      <c r="L99" s="0"/>
      <c r="M99" s="0"/>
    </row>
    <row r="100" spans="1:13" ht="14.100000" customHeight="1">
      <c r="A100" s="0"/>
      <c r="B100" s="0"/>
      <c r="L100" s="0"/>
      <c r="M100" s="0"/>
    </row>
    <row r="101" spans="1:13" ht="14.100000" customHeight="1">
      <c r="A101" s="0"/>
      <c r="B101" s="0"/>
      <c r="L101" s="0"/>
      <c r="M101" s="0"/>
    </row>
    <row r="102" spans="1:13" ht="14.100000" customHeight="1">
      <c r="A102" s="0"/>
      <c r="B102" s="0"/>
      <c r="L102" s="0"/>
      <c r="M102" s="0"/>
    </row>
    <row r="103" spans="1:13" ht="14.100000" customHeight="1">
      <c r="A103" s="0"/>
      <c r="B103" s="0"/>
      <c r="L103" s="0"/>
      <c r="M103" s="0"/>
    </row>
    <row r="104" spans="1:13" ht="14.100000" customHeight="1">
      <c r="A104" s="0"/>
      <c r="B104" s="0"/>
      <c r="L104" s="0"/>
      <c r="M104" s="0"/>
    </row>
    <row r="105" spans="1:13" ht="14.100000" customHeight="1">
      <c r="A105" s="0"/>
      <c r="B105" s="0"/>
      <c r="L105" s="0"/>
      <c r="M105" s="0"/>
    </row>
    <row r="106" spans="1:13" ht="14.100000" customHeight="1">
      <c r="A106" s="0"/>
      <c r="B106" s="0"/>
      <c r="L106" s="0"/>
      <c r="M106" s="0"/>
    </row>
    <row r="107" spans="1:13" ht="14.100000" customHeight="1">
      <c r="A107" s="0"/>
      <c r="B107" s="0"/>
      <c r="L107" s="0"/>
      <c r="M107" s="0"/>
    </row>
    <row r="108" spans="1:13" ht="14.100000" customHeight="1">
      <c r="A108" s="0"/>
      <c r="B108" s="0"/>
      <c r="L108" s="0"/>
      <c r="M108" s="0"/>
    </row>
    <row r="109" spans="1:13" ht="14.100000" customHeight="1">
      <c r="A109" s="0"/>
      <c r="B109" s="0"/>
      <c r="L109" s="0"/>
      <c r="M109" s="0"/>
    </row>
    <row r="110" spans="1:13" ht="14.100000" customHeight="1">
      <c r="A110" s="0"/>
      <c r="B110" s="0"/>
      <c r="L110" s="0"/>
      <c r="M110" s="0"/>
    </row>
    <row r="111" spans="1:13" ht="14.100000" customHeight="1">
      <c r="A111" s="0"/>
      <c r="B111" s="0"/>
      <c r="L111" s="0"/>
      <c r="M111" s="0"/>
    </row>
    <row r="112" spans="1:13" ht="14.100000" customHeight="1">
      <c r="A112" s="0"/>
      <c r="B112" s="0"/>
      <c r="L112" s="0"/>
      <c r="M112" s="0"/>
    </row>
    <row r="113" spans="1:13" ht="14.100000" customHeight="1">
      <c r="A113" s="0"/>
      <c r="B113" s="0"/>
      <c r="L113" s="0"/>
      <c r="M113" s="0"/>
    </row>
    <row r="114" spans="1:13" ht="14.100000" customHeight="1">
      <c r="A114" s="0"/>
      <c r="B114" s="0"/>
      <c r="L114" s="0"/>
      <c r="M114" s="0"/>
    </row>
    <row r="115" spans="1:13" ht="14.100000" customHeight="1">
      <c r="A115" s="0"/>
      <c r="B115" s="0"/>
      <c r="L115" s="0"/>
      <c r="M115" s="0"/>
    </row>
    <row r="116" spans="1:13" ht="14.100000" customHeight="1">
      <c r="A116" s="0"/>
      <c r="B116" s="0"/>
      <c r="L116" s="0"/>
      <c r="M116" s="0"/>
    </row>
    <row r="117" spans="1:13" ht="14.100000" customHeight="1">
      <c r="A117" s="0"/>
      <c r="B117" s="0"/>
      <c r="L117" s="0"/>
      <c r="M117" s="0"/>
    </row>
    <row r="118" spans="1:13" ht="14.100000" customHeight="1">
      <c r="A118" s="0"/>
      <c r="B118" s="0"/>
      <c r="L118" s="0"/>
      <c r="M118" s="0"/>
    </row>
    <row r="119" spans="1:13" ht="14.100000" customHeight="1">
      <c r="A119" s="0"/>
      <c r="B119" s="0"/>
      <c r="L119" s="0"/>
      <c r="M119" s="0"/>
    </row>
    <row r="120" spans="1:13" ht="14.100000" customHeight="1">
      <c r="A120" s="0"/>
      <c r="B120" s="0"/>
      <c r="L120" s="0"/>
      <c r="M120" s="0"/>
    </row>
    <row r="121" spans="1:13" ht="14.100000" customHeight="1">
      <c r="A121" s="0"/>
      <c r="B121" s="0"/>
      <c r="L121" s="0"/>
      <c r="M121" s="0"/>
    </row>
    <row r="122" spans="1:13" ht="14.100000" customHeight="1">
      <c r="A122" s="0"/>
      <c r="B122" s="0"/>
      <c r="L122" s="0"/>
      <c r="M122" s="0"/>
    </row>
    <row r="123" spans="1:13" ht="14.100000" customHeight="1">
      <c r="A123" s="0"/>
      <c r="B123" s="0"/>
      <c r="L123" s="0"/>
      <c r="M123" s="0"/>
    </row>
    <row r="124" spans="1:13" ht="14.100000" customHeight="1">
      <c r="A124" s="0"/>
      <c r="B124" s="0"/>
      <c r="L124" s="0"/>
      <c r="M124" s="0"/>
    </row>
    <row r="125" spans="1:13" ht="14.100000" customHeight="1">
      <c r="A125" s="0"/>
      <c r="B125" s="0"/>
      <c r="L125" s="0"/>
      <c r="M125" s="0"/>
    </row>
    <row r="126" spans="1:13" ht="14.100000" customHeight="1">
      <c r="A126" s="0"/>
      <c r="B126" s="0"/>
      <c r="L126" s="0"/>
      <c r="M126" s="0"/>
    </row>
    <row r="127" spans="1:13" ht="14.100000" customHeight="1">
      <c r="A127" s="0"/>
      <c r="B127" s="0"/>
      <c r="L127" s="0"/>
      <c r="M127" s="0"/>
    </row>
    <row r="128" spans="1:13" ht="14.100000" customHeight="1">
      <c r="A128" s="0"/>
      <c r="B128" s="0"/>
      <c r="L128" s="0"/>
      <c r="M128" s="0"/>
    </row>
    <row r="129" spans="1:13" ht="14.100000" customHeight="1">
      <c r="A129" s="0"/>
      <c r="B129" s="0"/>
      <c r="L129" s="0"/>
      <c r="M129" s="0"/>
    </row>
    <row r="130" spans="1:13" ht="14.100000" customHeight="1">
      <c r="A130" s="0"/>
      <c r="B130" s="0"/>
      <c r="L130" s="0"/>
      <c r="M130" s="0"/>
    </row>
    <row r="131" spans="1:13" ht="14.100000" customHeight="1">
      <c r="A131" s="0"/>
      <c r="B131" s="0"/>
      <c r="L131" s="0"/>
      <c r="M131" s="0"/>
    </row>
    <row r="132" spans="1:13" ht="14.100000" customHeight="1">
      <c r="A132" s="0"/>
      <c r="B132" s="0"/>
      <c r="L132" s="0"/>
      <c r="M132" s="0"/>
    </row>
    <row r="133" spans="1:13" ht="14.100000" customHeight="1">
      <c r="A133" s="0"/>
      <c r="B133" s="0"/>
      <c r="L133" s="0"/>
      <c r="M133" s="0"/>
    </row>
    <row r="134" spans="1:13" ht="14.100000" customHeight="1">
      <c r="A134" s="0"/>
      <c r="B134" s="0"/>
      <c r="L134" s="0"/>
      <c r="M134" s="0"/>
    </row>
    <row r="135" spans="1:13" ht="14.100000" customHeight="1">
      <c r="A135" s="0"/>
      <c r="B135" s="0"/>
      <c r="L135" s="0"/>
      <c r="M135" s="0"/>
    </row>
    <row r="136" spans="1:13" ht="14.100000" customHeight="1">
      <c r="A136" s="0"/>
      <c r="B136" s="0"/>
      <c r="L136" s="0"/>
      <c r="M136" s="0"/>
    </row>
    <row r="137" spans="1:13" ht="14.100000" customHeight="1">
      <c r="A137" s="0"/>
      <c r="B137" s="0"/>
      <c r="L137" s="0"/>
      <c r="M137" s="0"/>
    </row>
    <row r="138" spans="1:13" ht="14.100000" customHeight="1">
      <c r="A138" s="0"/>
      <c r="B138" s="0"/>
      <c r="L138" s="0"/>
      <c r="M138" s="0"/>
    </row>
  </sheetData>
  <mergeCells count="370">
    <mergeCell ref="A1:B1"/>
    <mergeCell ref="L1:M1"/>
    <mergeCell ref="U1:U2"/>
    <mergeCell ref="V1:V2"/>
    <mergeCell ref="X1:X2"/>
    <mergeCell ref="Y1:Y2"/>
    <mergeCell ref="Z1:Z2"/>
    <mergeCell ref="AA1:AA2"/>
    <mergeCell ref="AB1:AB2"/>
    <mergeCell ref="AC1:AC2"/>
    <mergeCell ref="AD1:AD2"/>
    <mergeCell ref="AE1:AE2"/>
    <mergeCell ref="A3:B4"/>
    <mergeCell ref="C3:C4"/>
    <mergeCell ref="D3:D4"/>
    <mergeCell ref="E3:E4"/>
    <mergeCell ref="F3:F4"/>
    <mergeCell ref="G3:G4"/>
    <mergeCell ref="H3:H4"/>
    <mergeCell ref="I3:I4"/>
    <mergeCell ref="L3:M4"/>
    <mergeCell ref="X3:X4"/>
    <mergeCell ref="Y3:Y4"/>
    <mergeCell ref="Z3:Z4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M6"/>
    <mergeCell ref="X5:X6"/>
    <mergeCell ref="Y5:Y6"/>
    <mergeCell ref="Z5:Z6"/>
    <mergeCell ref="AA5:AA6"/>
    <mergeCell ref="AB5:AB6"/>
    <mergeCell ref="AC5:AC6"/>
    <mergeCell ref="AD5:AD6"/>
    <mergeCell ref="AE5:AE6"/>
    <mergeCell ref="A7:B8"/>
    <mergeCell ref="L7:M8"/>
    <mergeCell ref="X7:X8"/>
    <mergeCell ref="Y7:Y8"/>
    <mergeCell ref="Z7:Z8"/>
    <mergeCell ref="AA7:AA8"/>
    <mergeCell ref="AB7:AB8"/>
    <mergeCell ref="AC7:AC8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25:B25"/>
    <mergeCell ref="J25:J26"/>
    <mergeCell ref="K25:K26"/>
    <mergeCell ref="L25:M25"/>
    <mergeCell ref="U25:U26"/>
    <mergeCell ref="V25:V26"/>
    <mergeCell ref="Y25:Y26"/>
    <mergeCell ref="Z25:Z26"/>
    <mergeCell ref="AA25:AA26"/>
    <mergeCell ref="AB25:AB26"/>
    <mergeCell ref="AC25:AC26"/>
    <mergeCell ref="AD25:AD26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A29:B30"/>
    <mergeCell ref="L29:M30"/>
    <mergeCell ref="Y29:Y30"/>
    <mergeCell ref="Z29:Z30"/>
    <mergeCell ref="AA29:AA30"/>
    <mergeCell ref="AB29:AB30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D31:AD32"/>
    <mergeCell ref="AE31:AE32"/>
    <mergeCell ref="A33:B34"/>
    <mergeCell ref="L33:M34"/>
    <mergeCell ref="A35:B36"/>
    <mergeCell ref="L35:M36"/>
    <mergeCell ref="A37:B38"/>
    <mergeCell ref="L37:M38"/>
    <mergeCell ref="A39:B40"/>
    <mergeCell ref="L39:M40"/>
    <mergeCell ref="A41:B42"/>
    <mergeCell ref="L41:M42"/>
    <mergeCell ref="A43:B44"/>
    <mergeCell ref="L43:M44"/>
    <mergeCell ref="A49:B50"/>
    <mergeCell ref="C49:D49"/>
    <mergeCell ref="E49:F49"/>
    <mergeCell ref="G49:H49"/>
    <mergeCell ref="I49:J49"/>
    <mergeCell ref="K49:M49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A51:B53"/>
    <mergeCell ref="C51:D53"/>
    <mergeCell ref="E51:F53"/>
    <mergeCell ref="G51:H53"/>
    <mergeCell ref="I51:J53"/>
    <mergeCell ref="K51:M53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6:B57"/>
    <mergeCell ref="C56:D57"/>
    <mergeCell ref="E56:F57"/>
    <mergeCell ref="G56:H57"/>
    <mergeCell ref="I56:J57"/>
    <mergeCell ref="K56:M57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N58:O59"/>
    <mergeCell ref="P58:Q59"/>
    <mergeCell ref="R58:S59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A64:B65"/>
    <mergeCell ref="C64:D65"/>
    <mergeCell ref="E64:F65"/>
    <mergeCell ref="G64:H65"/>
    <mergeCell ref="I64:J65"/>
    <mergeCell ref="K64:M65"/>
    <mergeCell ref="N64:O65"/>
    <mergeCell ref="P64:Q65"/>
    <mergeCell ref="A67:B68"/>
    <mergeCell ref="C67:D68"/>
    <mergeCell ref="E67:F68"/>
    <mergeCell ref="G67:H68"/>
    <mergeCell ref="I67:J68"/>
    <mergeCell ref="K67:M68"/>
    <mergeCell ref="A69:B70"/>
    <mergeCell ref="C69:D70"/>
    <mergeCell ref="E69:F70"/>
    <mergeCell ref="G69:H70"/>
    <mergeCell ref="I69:J70"/>
    <mergeCell ref="K69:M70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73:B74"/>
    <mergeCell ref="C73:D74"/>
    <mergeCell ref="E73:F74"/>
    <mergeCell ref="G73:H74"/>
    <mergeCell ref="I73:J74"/>
    <mergeCell ref="K73:M74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83:B84"/>
    <mergeCell ref="C83:C84"/>
    <mergeCell ref="D83:D84"/>
    <mergeCell ref="E83:E84"/>
    <mergeCell ref="F83:F84"/>
    <mergeCell ref="G83:G84"/>
    <mergeCell ref="H83:H84"/>
    <mergeCell ref="I83:I84"/>
    <mergeCell ref="J83:J84"/>
    <mergeCell ref="L83:M84"/>
    <mergeCell ref="N83:N84"/>
    <mergeCell ref="Q83:Q84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L85:M86"/>
    <mergeCell ref="N85:N86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I93:I94"/>
    <mergeCell ref="J93:J94"/>
  </mergeCells>
  <phoneticPr fontId="1" type="noConversion"/>
  <conditionalFormatting sqref="C85:I94">
    <cfRule type="cellIs" dxfId="32" priority="7" operator="between">
      <formula>0.35</formula>
      <formula>1</formula>
    </cfRule>
    <cfRule type="cellIs" dxfId="31" priority="8" operator="between">
      <formula>0.2</formula>
      <formula>0.25</formula>
    </cfRule>
    <cfRule type="cellIs" dxfId="30" priority="9" operator="between">
      <formula>0.15</formula>
      <formula>0.2</formula>
    </cfRule>
    <cfRule type="cellIs" dxfId="29" priority="10" operator="between">
      <formula>0.3</formula>
      <formula>0.35</formula>
    </cfRule>
    <cfRule type="cellIs" dxfId="28" priority="11" operator="between">
      <formula>0.25</formula>
      <formula>0.3</formula>
    </cfRule>
  </conditionalFormatting>
  <conditionalFormatting sqref="K8 K10 K12 K14 K16 K18">
    <cfRule type="cellIs" dxfId="27" priority="1" operator="between">
      <formula>"LOW"</formula>
      <formula>"HIGH"</formula>
    </cfRule>
  </conditionalFormatting>
  <conditionalFormatting sqref="N83 N85">
    <cfRule type="cellIs" dxfId="26" priority="2" operator="between">
      <formula>0.35</formula>
      <formula>1</formula>
    </cfRule>
    <cfRule type="cellIs" dxfId="25" priority="3" operator="between">
      <formula>0.2</formula>
      <formula>0.25</formula>
    </cfRule>
    <cfRule type="cellIs" dxfId="24" priority="4" operator="between">
      <formula>0.15</formula>
      <formula>0.2</formula>
    </cfRule>
    <cfRule type="cellIs" dxfId="23" priority="5" operator="between">
      <formula>0.3</formula>
      <formula>0.35</formula>
    </cfRule>
    <cfRule type="cellIs" dxfId="22" priority="6" operator="between">
      <formula>0.25</formula>
      <formula>0.3</formula>
    </cfRule>
  </conditionalFormatting>
  <pageMargins left="0.25" right="0.25" top="0.75" bottom="0.75" header="0.30" footer="0.30"/>
  <pageSetup paperSize="9" scale="3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138"/>
  <sheetViews>
    <sheetView zoomScale="90" zoomScaleNormal="90" workbookViewId="0">
      <selection activeCell="Y5" sqref="Y5:Y6"/>
    </sheetView>
  </sheetViews>
  <sheetFormatPr defaultColWidth="7.62500000" defaultRowHeight="14.100000" customHeight="1"/>
  <cols>
    <col min="1" max="2" style="1" width="4.13000011" customWidth="1" outlineLevel="0"/>
    <col min="3" max="9" style="1" width="7.63000011" customWidth="1" outlineLevel="0"/>
    <col min="10" max="10" style="1" width="8.00500011" customWidth="1" outlineLevel="0"/>
    <col min="11" max="11" style="1" width="7.63000011" customWidth="1" outlineLevel="0"/>
    <col min="12" max="13" style="1" width="4.13000011" customWidth="1" outlineLevel="0"/>
    <col min="14" max="14" style="1" width="7.63000011" customWidth="1" outlineLevel="0"/>
    <col min="15" max="15" style="1" width="7.63000011" customWidth="1" outlineLevel="0"/>
    <col min="16" max="16" style="1" width="7.63000011" customWidth="1" outlineLevel="0"/>
    <col min="17" max="21" style="1" width="7.63000011" customWidth="1" outlineLevel="0"/>
    <col min="22" max="22" style="1" width="7.63000011" customWidth="1" outlineLevel="0"/>
    <col min="23" max="23" style="1" width="7.63000011" customWidth="1" outlineLevel="0"/>
    <col min="24" max="25" style="1" width="7.63000011" customWidth="1" outlineLevel="0"/>
    <col min="26" max="16384" style="1" width="7.63000011" customWidth="1" outlineLevel="0"/>
  </cols>
  <sheetData>
    <row r="1" spans="1:31" ht="14.100000" customHeight="1">
      <c r="A1" s="200">
        <v>45410</v>
      </c>
      <c r="B1" s="201"/>
      <c r="C1" s="56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6</v>
      </c>
      <c r="I1" s="58" t="s">
        <v>7</v>
      </c>
      <c r="J1" s="6"/>
      <c r="K1" s="6"/>
      <c r="L1" s="200">
        <f>A1</f>
        <v>45410</v>
      </c>
      <c r="M1" s="201"/>
      <c r="N1" s="3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5" t="s">
        <v>7</v>
      </c>
      <c r="U1" s="202" t="s">
        <v>70</v>
      </c>
      <c r="V1" s="24" t="s">
        <v>69</v>
      </c>
      <c r="X1" s="237" t="s">
        <v>83</v>
      </c>
      <c r="Y1" s="237" t="s">
        <v>72</v>
      </c>
      <c r="Z1" s="237" t="s">
        <v>73</v>
      </c>
      <c r="AA1" s="237" t="s">
        <v>74</v>
      </c>
      <c r="AB1" s="237" t="s">
        <v>75</v>
      </c>
      <c r="AC1" s="237" t="s">
        <v>76</v>
      </c>
      <c r="AD1" s="237" t="s">
        <v>77</v>
      </c>
      <c r="AE1" s="237" t="s">
        <v>78</v>
      </c>
    </row>
    <row r="2" spans="1:31" ht="14.100000" customHeight="1">
      <c r="A2" s="13">
        <f>WEEKNUM(A1,1)</f>
        <v>18</v>
      </c>
      <c r="B2" s="14" t="s">
        <v>0</v>
      </c>
      <c r="C2" s="59">
        <v>45410</v>
      </c>
      <c r="D2" s="60">
        <f>C2+1</f>
        <v>45411</v>
      </c>
      <c r="E2" s="60">
        <f>C2+2</f>
        <v>45412</v>
      </c>
      <c r="F2" s="60">
        <f>C2+3</f>
        <v>45413</v>
      </c>
      <c r="G2" s="60">
        <f>C2+4</f>
        <v>45414</v>
      </c>
      <c r="H2" s="60">
        <f>C2+5</f>
        <v>45415</v>
      </c>
      <c r="I2" s="61">
        <f>C2+6</f>
        <v>45416</v>
      </c>
      <c r="J2" s="6"/>
      <c r="K2" s="6"/>
      <c r="L2" s="13">
        <f>WEEKNUM(L1,1)</f>
        <v>18</v>
      </c>
      <c r="M2" s="14" t="s">
        <v>0</v>
      </c>
      <c r="N2" s="10">
        <f>C2</f>
        <v>45410</v>
      </c>
      <c r="O2" s="11">
        <f>N2+1</f>
        <v>45411</v>
      </c>
      <c r="P2" s="8">
        <f>N2+2</f>
        <v>45412</v>
      </c>
      <c r="Q2" s="11">
        <f>N2+3</f>
        <v>45413</v>
      </c>
      <c r="R2" s="11">
        <f>N2+4</f>
        <v>45414</v>
      </c>
      <c r="S2" s="11">
        <f>N2+5</f>
        <v>45415</v>
      </c>
      <c r="T2" s="12">
        <f>N2+6</f>
        <v>45416</v>
      </c>
      <c r="U2" s="202"/>
      <c r="V2" s="24"/>
      <c r="X2" s="237"/>
      <c r="Y2" s="237"/>
      <c r="Z2" s="237"/>
      <c r="AA2" s="237"/>
      <c r="AB2" s="237"/>
      <c r="AC2" s="237"/>
      <c r="AD2" s="237"/>
      <c r="AE2" s="237"/>
    </row>
    <row r="3" spans="1:31" ht="14.100000" customHeight="1">
      <c r="A3" s="233" t="s">
        <v>8</v>
      </c>
      <c r="B3" s="233"/>
      <c r="C3" s="205" t="s">
        <v>137</v>
      </c>
      <c r="D3" s="205" t="s">
        <v>137</v>
      </c>
      <c r="E3" s="205" t="s">
        <v>138</v>
      </c>
      <c r="F3" s="205" t="s">
        <v>137</v>
      </c>
      <c r="G3" s="205" t="s">
        <v>138</v>
      </c>
      <c r="H3" s="205" t="s">
        <v>137</v>
      </c>
      <c r="I3" s="205" t="s">
        <v>137</v>
      </c>
      <c r="J3" s="6"/>
      <c r="K3" s="6"/>
      <c r="L3" s="234" t="s">
        <v>135</v>
      </c>
      <c r="M3" s="235"/>
      <c r="N3" s="31"/>
      <c r="O3" s="54" t="s">
        <v>87</v>
      </c>
      <c r="P3" s="31"/>
      <c r="Q3" s="54" t="s">
        <v>87</v>
      </c>
      <c r="R3" s="54" t="s">
        <v>87</v>
      </c>
      <c r="S3" s="54" t="s">
        <v>136</v>
      </c>
      <c r="T3" s="47" t="s">
        <v>134</v>
      </c>
      <c r="X3" s="236" t="s">
        <v>79</v>
      </c>
      <c r="Y3" s="230">
        <f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30">
        <f>COUNTIFS(D7:D44,"9~14")+COUNTIFS(D7:D44,"9~15")+COUNTIFS(D7:D44,"9~16")+COUNTIFS(D7:D44,"9~17")+COUNTIFS(D7:D44,"9~18")+COUNTIFS(D7:D44,"9~19")+COUNTIFS(D7:D44,"9~20")+COUNTIFS(D7:D44,"9.3~16.3")+COUNTIFS(D7:D44,"9~16.3")+COUNTIFS(O3:O44,"9~14")+COUNTIFS(O3:O44,"9~15")+COUNTIFS(O3:O44,"9~16")+COUNTIFS(O3:O44,"9~17")+COUNTIFS(O3:O44,"9~18")+COUNTIFS(O3:O44,"9~19")+COUNTIFS(D7:D44,"8~14")+COUNTIFS(D7:D44,"8~15")+COUNTIFS(D7:D44,"8~16")+COUNTIFS(D7:D44,"8~17")+COUNTIFS(D7:D44,"8~18")+COUNTIFS(D7:D44,"8~19")+COUNTIFS(D7:D44,"8~20")+COUNTIFS(O3:O44,"8~14")+COUNTIFS(O3:O44,"8~15")+COUNTIFS(O3:O44,"8~16")+COUNTIFS(O3:O44,"8~17")+COUNTIFS(O3:O44,"8~18")+COUNTIFS(O3:O44,"8~19")+COUNTIFS(O3:O44,"9.3~16.3")+COUNTIFS(O3:O44,"9~16.3")</f>
        <v>2</v>
      </c>
      <c r="AA3" s="230">
        <f>COUNTIFS(E7:E44,"9~14")+COUNTIFS(E7:E44,"9~15")+COUNTIFS(E7:E44,"9~16")+COUNTIFS(E7:E44,"9~17")+COUNTIFS(E7:E44,"9~18")+COUNTIFS(E7:E44,"9~19")+COUNTIFS(E7:E44,"9~20")+COUNTIFS(E7:E44,"9.3~16.3")+COUNTIFS(E7:E44,"9~16.3")+COUNTIFS(P3:P44,"9~14")+COUNTIFS(P3:P44,"9~15")+COUNTIFS(P3:P44,"9~16")+COUNTIFS(P3:P44,"9~17")+COUNTIFS(P3:P44,"9~18")+COUNTIFS(P3:P44,"9~19")+COUNTIFS(E7:E44,"8~14")+COUNTIFS(E7:E44,"8~15")+COUNTIFS(E7:E44,"8~16")+COUNTIFS(E7:E44,"8~17")+COUNTIFS(E7:E44,"8~18")+COUNTIFS(E7:E44,"8~19")+COUNTIFS(E7:E44,"8~20")+COUNTIFS(P3:P44,"8~14")+COUNTIFS(P3:P44,"8~15")+COUNTIFS(P3:P44,"8~16")+COUNTIFS(P3:P44,"8~17")+COUNTIFS(P3:P44,"8~18")+COUNTIFS(P3:P44,"8~19")+COUNTIFS(P3:P44,"9.3~16.3")+COUNTIFS(P3:P44,"9~16.3")</f>
        <v>2</v>
      </c>
      <c r="AB3" s="230">
        <f>COUNTIFS(F7:F44,"9~14")+COUNTIFS(F7:F44,"9~15")+COUNTIFS(F7:F44,"9~16")+COUNTIFS(F7:F44,"9~17")+COUNTIFS(F7:F44,"9~18")+COUNTIFS(F7:F44,"9~19")+COUNTIFS(F7:F44,"9~20")+COUNTIFS(F7:F44,"9.3~16.3")+COUNTIFS(F7:F44,"9~16.3")+COUNTIFS(Q3:Q44,"9~14")+COUNTIFS(Q3:Q44,"9~15")+COUNTIFS(Q3:Q44,"9~16")+COUNTIFS(Q3:Q44,"9~17")+COUNTIFS(Q3:Q44,"9~18")+COUNTIFS(Q3:Q44,"9~19")+COUNTIFS(F7:F44,"8~14")+COUNTIFS(F7:F44,"8~15")+COUNTIFS(F7:F44,"8~16")+COUNTIFS(F7:F44,"8~17")+COUNTIFS(F7:F44,"8~18")+COUNTIFS(F7:F44,"8~19")+COUNTIFS(F7:F44,"8~20")+COUNTIFS(Q3:Q44,"8~14")+COUNTIFS(Q3:Q44,"8~15")+COUNTIFS(Q3:Q44,"8~16")+COUNTIFS(Q3:Q44,"8~17")+COUNTIFS(Q3:Q44,"8~18")+COUNTIFS(Q3:Q44,"8~19")+COUNTIFS(Q3:Q44,"9.3~16.3")+COUNTIFS(Q3:Q44,"9~16.3")</f>
        <v>2</v>
      </c>
      <c r="AC3" s="230">
        <f>COUNTIFS(G7:G44,"9~14")+COUNTIFS(G7:G44,"9~15")+COUNTIFS(G7:G44,"9~16")+COUNTIFS(G7:G44,"9~17")+COUNTIFS(G7:G44,"9~18")+COUNTIFS(G7:G44,"9~19")+COUNTIFS(G7:G44,"9~20")+COUNTIFS(G7:G44,"9.3~16.3")+COUNTIFS(G7:G44,"9~16.3")+COUNTIFS(R3:R44,"9~14")+COUNTIFS(R3:R44,"9~15")+COUNTIFS(R3:R44,"9~16")+COUNTIFS(R3:R44,"9~17")+COUNTIFS(R3:R44,"9~18")+COUNTIFS(R3:R44,"9~19")+COUNTIFS(G7:G44,"8~14")+COUNTIFS(G7:G44,"8~15")+COUNTIFS(G7:G44,"8~16")+COUNTIFS(G7:G44,"8~17")+COUNTIFS(G7:G44,"8~18")+COUNTIFS(G7:G44,"8~19")+COUNTIFS(G7:G44,"8~20")+COUNTIFS(R3:R44,"8~14")+COUNTIFS(R3:R44,"8~15")+COUNTIFS(R3:R44,"8~16")+COUNTIFS(R3:R44,"8~17")+COUNTIFS(R3:R44,"8~18")+COUNTIFS(R3:R44,"8~19")+COUNTIFS(R3:R44,"9.3~16.3")+COUNTIFS(R3:R44,"9~16.3")</f>
        <v>2</v>
      </c>
      <c r="AD3" s="230">
        <f>COUNTIFS(H7:H44,"9~14")+COUNTIFS(H7:H44,"9~15")+COUNTIFS(H7:H44,"9~16")+COUNTIFS(H7:H44,"9~17")+COUNTIFS(H7:H44,"9~18")+COUNTIFS(H7:H44,"9~19")+COUNTIFS(H7:H44,"9~20")+COUNTIFS(H7:H44,"9.3~16.3")+COUNTIFS(H7:H44,"9~16.3")+COUNTIFS(S3:S44,"9~14")+COUNTIFS(S3:S44,"9~15")+COUNTIFS(S3:S44,"9~16")+COUNTIFS(S3:S44,"9~17")+COUNTIFS(S3:S44,"9~18")+COUNTIFS(S3:S44,"9~19")+COUNTIFS(H7:H44,"8~14")+COUNTIFS(H7:H44,"8~15")+COUNTIFS(H7:H44,"8~16")+COUNTIFS(H7:H44,"8~17")+COUNTIFS(H7:H44,"8~18")+COUNTIFS(H7:H44,"8~19")+COUNTIFS(H7:H44,"8~20")+COUNTIFS(S3:S44,"8~14")+COUNTIFS(S3:S44,"8~15")+COUNTIFS(S3:S44,"8~16")+COUNTIFS(S3:S44,"8~17")+COUNTIFS(S3:S44,"8~18")+COUNTIFS(S3:S44,"8~19")+COUNTIFS(S3:S44,"9.3~16.3")+COUNTIFS(S3:S44,"9~16.3")</f>
        <v>2</v>
      </c>
      <c r="AE3" s="230">
        <f>COUNTIFS(I7:I44,"9~14")+COUNTIFS(I7:I44,"9~15")+COUNTIFS(I7:I44,"9~16")+COUNTIFS(I7:I44,"9~17")+COUNTIFS(I7:I44,"9~18")+COUNTIFS(I7:I44,"9~19")+COUNTIFS(I7:I44,"9~20")+COUNTIFS(I7:I44,"9.3~16.3")+COUNTIFS(I7:I44,"9~16.3")+COUNTIFS(T3:T44,"9~14")+COUNTIFS(T3:T44,"9~15")+COUNTIFS(T3:T44,"9~16")+COUNTIFS(T3:T44,"9~17")+COUNTIFS(T3:T44,"9~18")+COUNTIFS(T3:T44,"9~19")+COUNTIFS(I7:I44,"8~14")+COUNTIFS(I7:I44,"8~15")+COUNTIFS(I7:I44,"8~16")+COUNTIFS(I7:I44,"8~17")+COUNTIFS(I7:I44,"8~18")+COUNTIFS(I7:I44,"8~19")+COUNTIFS(I7:I44,"8~20")+COUNTIFS(T3:T44,"8~14")+COUNTIFS(T3:T44,"8~15")+COUNTIFS(T3:T44,"8~16")+COUNTIFS(T3:T44,"8~17")+COUNTIFS(T3:T44,"8~18")+COUNTIFS(T3:T44,"8~19")+COUNTIFS(T3:T44,"9.3~16.3")+COUNTIFS(T3:T44,"9~16.3")</f>
        <v>2</v>
      </c>
    </row>
    <row r="4" spans="1:31" ht="14.100000" customHeight="1">
      <c r="A4" s="233" t="s">
        <v>9</v>
      </c>
      <c r="B4" s="233"/>
      <c r="C4" s="205"/>
      <c r="D4" s="205"/>
      <c r="E4" s="205"/>
      <c r="F4" s="205"/>
      <c r="G4" s="205"/>
      <c r="H4" s="205"/>
      <c r="I4" s="205"/>
      <c r="J4" s="6"/>
      <c r="K4" s="6"/>
      <c r="L4" s="234"/>
      <c r="M4" s="235"/>
      <c r="N4" s="36"/>
      <c r="O4" s="30">
        <v>8</v>
      </c>
      <c r="P4" s="36"/>
      <c r="Q4" s="30">
        <v>8</v>
      </c>
      <c r="R4" s="30">
        <v>8</v>
      </c>
      <c r="S4" s="30">
        <v>7</v>
      </c>
      <c r="T4" s="40">
        <v>7</v>
      </c>
      <c r="U4" s="16">
        <f>SUM(N4:T4)</f>
        <v>38</v>
      </c>
      <c r="V4" s="16" t="str">
        <f t="array" ref="V4">_xlfn.IFS(U4&gt;15,"O",U4=15,"O",U4&lt;15,"X")</f>
        <v>O</v>
      </c>
      <c r="X4" s="236"/>
      <c r="Y4" s="230"/>
      <c r="Z4" s="230"/>
      <c r="AA4" s="230"/>
      <c r="AB4" s="230"/>
      <c r="AC4" s="230"/>
      <c r="AD4" s="230"/>
      <c r="AE4" s="230"/>
    </row>
    <row r="5" spans="1:31" ht="14.100000" customHeight="1">
      <c r="A5" s="233" t="s">
        <v>9</v>
      </c>
      <c r="B5" s="233"/>
      <c r="C5" s="205" t="s">
        <v>138</v>
      </c>
      <c r="D5" s="205" t="s">
        <v>107</v>
      </c>
      <c r="E5" s="205" t="s">
        <v>139</v>
      </c>
      <c r="F5" s="205" t="s">
        <v>139</v>
      </c>
      <c r="G5" s="205" t="s">
        <v>139</v>
      </c>
      <c r="H5" s="205" t="s">
        <v>139</v>
      </c>
      <c r="I5" s="205" t="s">
        <v>138</v>
      </c>
      <c r="J5" s="198" t="s">
        <v>70</v>
      </c>
      <c r="K5" s="229" t="s">
        <v>71</v>
      </c>
      <c r="L5" s="190" t="s">
        <v>23</v>
      </c>
      <c r="M5" s="197"/>
      <c r="N5" s="37" t="s">
        <v>130</v>
      </c>
      <c r="O5" s="31"/>
      <c r="P5" s="31"/>
      <c r="Q5" s="31"/>
      <c r="R5" s="31"/>
      <c r="S5" s="31"/>
      <c r="T5" s="31" t="s">
        <v>40</v>
      </c>
      <c r="U5" s="6"/>
      <c r="X5" s="221" t="s">
        <v>80</v>
      </c>
      <c r="Y5" s="205">
        <f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7</v>
      </c>
      <c r="Z5" s="205">
        <f>COUNTIFS(D7:D44,"8~14")+COUNTIFS(D7:D44,"8~15")+COUNTIFS(D7:D44,"8~16")+COUNTIFS(D7:D44,"8~17")+COUNTIFS(D7:D44,"8~18")+COUNTIFS(D7:D44,"8~19")+COUNTIFS(D7:D44,"9~14")+COUNTIFS(D7:D44,"9~15")+COUNTIFS(D7:D44,"9~16")+COUNTIFS(D7:D44,"9~17")+COUNTIFS(D7:D44,"9~18")+COUNTIFS(D7:D44,"9~19")+COUNTIFS(D7:D44,"9~20")+COUNTIFS(D7:D44,"10~14")+COUNTIFS(D7:D44,"10~14.3")+COUNTIFS(D7:D44,"10~15")+COUNTIFS(D7:D44,"10~15.3")+COUNTIFS(D7:D44,"10~16")+COUNTIFS(D7:D44,"10~16.3")+COUNTIFS(D7:D44,"10~17")+COUNTIFS(D7:D44,"10~17.3")+COUNTIFS(D7:D44,"10~18")+COUNTIFS(D7:D44,"10~18.3")+COUNTIFS(D7:D44,"10~19")+COUNTIFS(D7:D44,"10~19.3")+COUNTIFS(D7:D44,"10~20")+COUNTIFS(D7:D44,"10~20.3")+COUNTIFS(D7:D44,"10.3~14")+COUNTIFS(D7:D44,"10.3~14.3")+COUNTIFS(D7:D44,"10.3~15")+COUNTIFS(D7:D44,"10.3~15.3")+COUNTIFS(D7:D44,"10.3~16")+COUNTIFS(D7:D44,"10.3~16.3")+COUNTIFS(D7:D44,"10.3~17")+COUNTIFS(D7:D44,"10.3~17.3")+COUNTIFS(D7:D44,"10.3~18")+COUNTIFS(D7:D44,"10.3~18.3")+COUNTIFS(D7:D44,"10.3~19")+COUNTIFS(D7:D44,"10.3~19.3")+COUNTIFS(D7:D44,"10.3~20")+COUNTIFS(D7:D44,"10.3~20.3")+COUNTIFS(D7:D44,"11~14")+COUNTIFS(D7:D44,"11~15")+COUNTIFS(D7:D44,"11~16")+COUNTIFS(D7:D44,"11~17")+COUNTIFS(D7:D44,"11~18")+COUNTIFS(D7:D44,"11~19")+COUNTIFS(D7:D44,"11~20")+COUNTIFS(D7:D44,"11~21")+COUNTIFS(D7:D44,"11.3~14.3")+COUNTIFS(D7:D44,"11.3~15.3")+COUNTIFS(D7:D44,"11.3~16.3")+COUNTIFS(D7:D44,"11.3~17.3")+COUNTIFS(D7:D44,"11.3~18.3")+COUNTIFS(D7:D44,"11.3~19.3")+COUNTIFS(D7:D44,"11.3~20.3")+COUNTIFS(D7:D44,"11.3~21.3")+COUNTIFS(D7:D44,"11.3~22.3")+COUNTIFS(D7:D44,"12~15")+COUNTIFS(D7:D44,"12~16")+COUNTIFS(D7:D44,"12~17")+COUNTIFS(D7:D44,"12~18")+COUNTIFS(D7:D44,"12~19")+COUNTIFS(D7:D44,"12~20")+COUNTIFS(D7:D44,"12~21")+COUNTIFS(D7:D44,"12~22")+COUNTIFS(D7:D44,"12~15.3")+COUNTIFS(D7:D44,"12~16.3")+COUNTIFS(D7:D44,"12~17.3")+COUNTIFS(D7:D44,"12~18.3")+COUNTIFS(D7:D44,"12~19.3")+COUNTIFS(D7:D44,"12~20.3")+COUNTIFS(D7:D44,"12~21.3")+COUNTIFS(D7:D44,"12~22.3")+COUNTIFS(D7:D44,"12.3~15")+COUNTIFS(D7:D44,"12.3~16")+COUNTIFS(D7:D44,"12.3~17")+COUNTIFS(D7:D44,"12.3~18")+COUNTIFS(D7:D44,"12.3~19")+COUNTIFS(D7:D44,"12.3~20")+COUNTIFS(D7:D44,"12.3~21")+COUNTIFS(D7:D44,"12.3~22")+COUNTIFS(D7:D44,"12.3~22.3")+COUNTIFS(O3:O44,"8~14")+COUNTIFS(O3:O44,"8~15")+COUNTIFS(O3:O44,"8~16")+COUNTIFS(O3:O44,"8~17")+COUNTIFS(O3:O44,"8~18")+COUNTIFS(O3:O44,"8~19")+COUNTIFS(O3:O44,"9~14")+COUNTIFS(O3:O44,"9~15")+COUNTIFS(O3:O44,"9~16")+COUNTIFS(O3:O44,"9~17")+COUNTIFS(O3:O44,"9~18")+COUNTIFS(O3:O44,"9~19")+COUNTIFS(O3:O44,"9~20")+COUNTIFS(O3:O44,"10~14")+COUNTIFS(O3:O44,"10~14.3")+COUNTIFS(O3:O44,"10~15")+COUNTIFS(O3:O44,"10~15.3")+COUNTIFS(O3:O44,"10~16")+COUNTIFS(O3:O44,"10~16.3")+COUNTIFS(O3:O44,"10~17")+COUNTIFS(O3:O44,"10~17.3")+COUNTIFS(O3:O44,"10~18")+COUNTIFS(O3:O44,"10~18.3")+COUNTIFS(O3:O44,"10~19")+COUNTIFS(O3:O44,"10~19.3")+COUNTIFS(O3:O44,"10~20")+COUNTIFS(O3:O44,"10~20.3")+COUNTIFS(O3:O44,"10.3~14")+COUNTIFS(O3:O44,"10.3~14.3")+COUNTIFS(O3:O44,"10.3~15")+COUNTIFS(O3:O44,"10.3~15.3")+COUNTIFS(O3:O44,"10.3~16")+COUNTIFS(O3:O44,"10.3~16.3")+COUNTIFS(O3:O44,"10.3~17")+COUNTIFS(O3:O44,"10.3~17.3")+COUNTIFS(O3:O44,"10.3~18")+COUNTIFS(O3:O44,"10.3~18.3")+COUNTIFS(O3:O44,"10.3~19")+COUNTIFS(O3:O44,"10.3~19.3")+COUNTIFS(O3:O44,"10.3~20")+COUNTIFS(O3:O44,"10.3~20.3")+COUNTIFS(O3:O44,"11~14")+COUNTIFS(O3:O44,"11~15")+COUNTIFS(O3:O44,"11~16")+COUNTIFS(O3:O44,"11~17")+COUNTIFS(O3:O44,"11~18")+COUNTIFS(O3:O44,"11~19")+COUNTIFS(O3:O44,"11~20")+COUNTIFS(O3:O44,"11~21")+COUNTIFS(O3:O44,"11.3~14.3")+COUNTIFS(O3:O44,"11.3~15.3")+COUNTIFS(O3:O44,"11.3~16.3")+COUNTIFS(O3:O44,"11.3~17.3")+COUNTIFS(O3:O44,"11.3~18.3")+COUNTIFS(O3:O44,"11.3~19.3")+COUNTIFS(O3:O44,"11.3~20.3")+COUNTIFS(O3:O44,"11.3~21.3")+COUNTIFS(O3:O44,"11.3~22.3")+COUNTIFS(O3:O44,"12~15")+COUNTIFS(O3:O44,"12~16")+COUNTIFS(O3:O44,"12~17")+COUNTIFS(O3:O44,"12~18")+COUNTIFS(O3:O44,"12~19")+COUNTIFS(O3:O44,"12~20")+COUNTIFS(O3:O44,"12~21")+COUNTIFS(O3:O44,"12~22")+COUNTIFS(O3:O44,"12~15.3")+COUNTIFS(O3:O44,"12~16.3")+COUNTIFS(O3:O44,"12~17.3")+COUNTIFS(O3:O44,"12~18.3")+COUNTIFS(O3:O44,"12~19.3")+COUNTIFS(O3:O44,"12~20.3")+COUNTIFS(O3:O44,"12~21.3")+COUNTIFS(O3:O44,"12~22.3")+COUNTIFS(O3:O44,"12.3~15")+COUNTIFS(O3:O44,"12.3~16")+COUNTIFS(O3:O44,"12.3~17")+COUNTIFS(O3:O44,"12.3~18")+COUNTIFS(O3:O44,"12.3~19")+COUNTIFS(O3:O44,"12.3~20")+COUNTIFS(O3:O44,"12.3~21")+COUNTIFS(O3:O44,"12.3~22")+COUNTIFS(O3:O44,"12.3~22.3")</f>
        <v>6</v>
      </c>
      <c r="AA5" s="205">
        <f>COUNTIFS(E7:E44,"8~14")+COUNTIFS(E7:E44,"8~15")+COUNTIFS(E7:E44,"8~16")+COUNTIFS(E7:E44,"8~17")+COUNTIFS(E7:E44,"8~18")+COUNTIFS(E7:E44,"8~19")+COUNTIFS(E7:E44,"9~14")+COUNTIFS(E7:E44,"9~15")+COUNTIFS(E7:E44,"9~16")+COUNTIFS(E7:E44,"9~17")+COUNTIFS(E7:E44,"9~18")+COUNTIFS(E7:E44,"9~19")+COUNTIFS(E7:E44,"9~20")+COUNTIFS(E7:E44,"10~14")+COUNTIFS(E7:E44,"10~14.3")+COUNTIFS(E7:E44,"10~15")+COUNTIFS(E7:E44,"10~15.3")+COUNTIFS(E7:E44,"10~16")+COUNTIFS(E7:E44,"10~16.3")+COUNTIFS(E7:E44,"10~17")+COUNTIFS(E7:E44,"10~17.3")+COUNTIFS(E7:E44,"10~18")+COUNTIFS(E7:E44,"10~18.3")+COUNTIFS(E7:E44,"10~19")+COUNTIFS(E7:E44,"10~19.3")+COUNTIFS(E7:E44,"10~20")+COUNTIFS(E7:E44,"10~20.3")+COUNTIFS(E7:E44,"10.3~14")+COUNTIFS(E7:E44,"10.3~14.3")+COUNTIFS(E7:E44,"10.3~15")+COUNTIFS(E7:E44,"10.3~15.3")+COUNTIFS(E7:E44,"10.3~16")+COUNTIFS(E7:E44,"10.3~16.3")+COUNTIFS(E7:E44,"10.3~17")+COUNTIFS(E7:E44,"10.3~17.3")+COUNTIFS(E7:E44,"10.3~18")+COUNTIFS(E7:E44,"10.3~18.3")+COUNTIFS(E7:E44,"10.3~19")+COUNTIFS(E7:E44,"10.3~19.3")+COUNTIFS(E7:E44,"10.3~20")+COUNTIFS(E7:E44,"10.3~20.3")+COUNTIFS(E7:E44,"11~14")+COUNTIFS(E7:E44,"11~15")+COUNTIFS(E7:E44,"11~16")+COUNTIFS(E7:E44,"11~17")+COUNTIFS(E7:E44,"11~18")+COUNTIFS(E7:E44,"11~19")+COUNTIFS(E7:E44,"11~20")+COUNTIFS(E7:E44,"11~21")+COUNTIFS(E7:E44,"11.3~14.3")+COUNTIFS(E7:E44,"11.3~15.3")+COUNTIFS(E7:E44,"11.3~16.3")+COUNTIFS(E7:E44,"11.3~17.3")+COUNTIFS(E7:E44,"11.3~18.3")+COUNTIFS(E7:E44,"11.3~19.3")+COUNTIFS(E7:E44,"11.3~20.3")+COUNTIFS(E7:E44,"11.3~21.3")+COUNTIFS(E7:E44,"11.3~22.3")+COUNTIFS(E7:E44,"12~15")+COUNTIFS(E7:E44,"12~16")+COUNTIFS(E7:E44,"12~17")+COUNTIFS(E7:E44,"12~18")+COUNTIFS(E7:E44,"12~19")+COUNTIFS(E7:E44,"12~20")+COUNTIFS(E7:E44,"12~21")+COUNTIFS(E7:E44,"12~22")+COUNTIFS(E7:E44,"12~15.3")+COUNTIFS(E7:E44,"12~16.3")+COUNTIFS(E7:E44,"12~17.3")+COUNTIFS(E7:E44,"12~18.3")+COUNTIFS(E7:E44,"12~19.3")+COUNTIFS(E7:E44,"12~20.3")+COUNTIFS(E7:E44,"12~21.3")+COUNTIFS(E7:E44,"12~22.3")+COUNTIFS(E7:E44,"12.3~15")+COUNTIFS(E7:E44,"12.3~16")+COUNTIFS(E7:E44,"12.3~17")+COUNTIFS(E7:E44,"12.3~18")+COUNTIFS(E7:E44,"12.3~19")+COUNTIFS(E7:E44,"12.3~20")+COUNTIFS(E7:E44,"12.3~21")+COUNTIFS(E7:E44,"12.3~22")+COUNTIFS(E7:E44,"12.3~22.3")+COUNTIFS(P3:P44,"8~14")+COUNTIFS(P3:P44,"8~15")+COUNTIFS(P3:P44,"8~16")+COUNTIFS(P3:P44,"8~17")+COUNTIFS(P3:P44,"8~18")+COUNTIFS(P3:P44,"8~19")+COUNTIFS(P3:P44,"9~14")+COUNTIFS(P3:P44,"9~15")+COUNTIFS(P3:P44,"9~16")+COUNTIFS(P3:P44,"9~17")+COUNTIFS(P3:P44,"9~18")+COUNTIFS(P3:P44,"9~19")+COUNTIFS(P3:P44,"9~20")+COUNTIFS(P3:P44,"10~14")+COUNTIFS(P3:P44,"10~14.3")+COUNTIFS(P3:P44,"10~15")+COUNTIFS(P3:P44,"10~15.3")+COUNTIFS(P3:P44,"10~16")+COUNTIFS(P3:P44,"10~16.3")+COUNTIFS(P3:P44,"10~17")+COUNTIFS(P3:P44,"10~17.3")+COUNTIFS(P3:P44,"10~18")+COUNTIFS(P3:P44,"10~18.3")+COUNTIFS(P3:P44,"10~19")+COUNTIFS(P3:P44,"10~19.3")+COUNTIFS(P3:P44,"10~20")+COUNTIFS(P3:P44,"10~20.3")+COUNTIFS(P3:P44,"10.3~14")+COUNTIFS(P3:P44,"10.3~14.3")+COUNTIFS(P3:P44,"10.3~15")+COUNTIFS(P3:P44,"10.3~15.3")+COUNTIFS(P3:P44,"10.3~16")+COUNTIFS(P3:P44,"10.3~16.3")+COUNTIFS(P3:P44,"10.3~17")+COUNTIFS(P3:P44,"10.3~17.3")+COUNTIFS(P3:P44,"10.3~18")+COUNTIFS(P3:P44,"10.3~18.3")+COUNTIFS(P3:P44,"10.3~19")+COUNTIFS(P3:P44,"10.3~19.3")+COUNTIFS(P3:P44,"10.3~20")+COUNTIFS(P3:P44,"10.3~20.3")+COUNTIFS(P3:P44,"11~14")+COUNTIFS(P3:P44,"11~15")+COUNTIFS(P3:P44,"11~16")+COUNTIFS(P3:P44,"11~17")+COUNTIFS(P3:P44,"11~18")+COUNTIFS(P3:P44,"11~19")+COUNTIFS(P3:P44,"11~20")+COUNTIFS(P3:P44,"11~21")+COUNTIFS(P3:P44,"11.3~14.3")+COUNTIFS(P3:P44,"11.3~15.3")+COUNTIFS(P3:P44,"11.3~16.3")+COUNTIFS(P3:P44,"11.3~17.3")+COUNTIFS(P3:P44,"11.3~18.3")+COUNTIFS(P3:P44,"11.3~19.3")+COUNTIFS(P3:P44,"11.3~20.3")+COUNTIFS(P3:P44,"11.3~21.3")+COUNTIFS(P3:P44,"11.3~22.3")+COUNTIFS(P3:P44,"12~15")+COUNTIFS(P3:P44,"12~16")+COUNTIFS(P3:P44,"12~17")+COUNTIFS(P3:P44,"12~18")+COUNTIFS(P3:P44,"12~19")+COUNTIFS(P3:P44,"12~20")+COUNTIFS(P3:P44,"12~21")+COUNTIFS(P3:P44,"12~22")+COUNTIFS(P3:P44,"12~15.3")+COUNTIFS(P3:P44,"12~16.3")+COUNTIFS(P3:P44,"12~17.3")+COUNTIFS(P3:P44,"12~18.3")+COUNTIFS(P3:P44,"12~19.3")+COUNTIFS(P3:P44,"12~20.3")+COUNTIFS(P3:P44,"12~21.3")+COUNTIFS(P3:P44,"12~22.3")+COUNTIFS(P3:P44,"12.3~15")+COUNTIFS(P3:P44,"12.3~16")+COUNTIFS(P3:P44,"12.3~17")+COUNTIFS(P3:P44,"12.3~18")+COUNTIFS(P3:P44,"12.3~19")+COUNTIFS(P3:P44,"12.3~20")+COUNTIFS(P3:P44,"12.3~21")+COUNTIFS(P3:P44,"12.3~22")+COUNTIFS(P3:P44,"12.3~22.3")</f>
        <v>6</v>
      </c>
      <c r="AB5" s="205">
        <f>COUNTIFS(F7:F44,"8~14")+COUNTIFS(F7:F44,"8~15")+COUNTIFS(F7:F44,"8~16")+COUNTIFS(F7:F44,"8~17")+COUNTIFS(F7:F44,"8~18")+COUNTIFS(F7:F44,"8~19")+COUNTIFS(F7:F44,"9~14")+COUNTIFS(F7:F44,"9~15")+COUNTIFS(F7:F44,"9~16")+COUNTIFS(F7:F44,"9~17")+COUNTIFS(F7:F44,"9~18")+COUNTIFS(F7:F44,"9~19")+COUNTIFS(F7:F44,"9~20")+COUNTIFS(F7:F44,"10~14")+COUNTIFS(F7:F44,"10~14.3")+COUNTIFS(F7:F44,"10~15")+COUNTIFS(F7:F44,"10~15.3")+COUNTIFS(F7:F44,"10~16")+COUNTIFS(F7:F44,"10~16.3")+COUNTIFS(F7:F44,"10~17")+COUNTIFS(F7:F44,"10~17.3")+COUNTIFS(F7:F44,"10~18")+COUNTIFS(F7:F44,"10~18.3")+COUNTIFS(F7:F44,"10~19")+COUNTIFS(F7:F44,"10~19.3")+COUNTIFS(F7:F44,"10~20")+COUNTIFS(F7:F44,"10~20.3")+COUNTIFS(F7:F44,"10.3~14")+COUNTIFS(F7:F44,"10.3~14.3")+COUNTIFS(F7:F44,"10.3~15")+COUNTIFS(F7:F44,"10.3~15.3")+COUNTIFS(F7:F44,"10.3~16")+COUNTIFS(F7:F44,"10.3~16.3")+COUNTIFS(F7:F44,"10.3~17")+COUNTIFS(F7:F44,"10.3~17.3")+COUNTIFS(F7:F44,"10.3~18")+COUNTIFS(F7:F44,"10.3~18.3")+COUNTIFS(F7:F44,"10.3~19")+COUNTIFS(F7:F44,"10.3~19.3")+COUNTIFS(F7:F44,"10.3~20")+COUNTIFS(F7:F44,"10.3~20.3")+COUNTIFS(F7:F44,"11~14")+COUNTIFS(F7:F44,"11~15")+COUNTIFS(F7:F44,"11~16")+COUNTIFS(F7:F44,"11~17")+COUNTIFS(F7:F44,"11~18")+COUNTIFS(F7:F44,"11~19")+COUNTIFS(F7:F44,"11~20")+COUNTIFS(F7:F44,"11~21")+COUNTIFS(F7:F44,"11.3~14.3")+COUNTIFS(F7:F44,"11.3~15.3")+COUNTIFS(F7:F44,"11.3~16.3")+COUNTIFS(F7:F44,"11.3~17.3")+COUNTIFS(F7:F44,"11.3~18.3")+COUNTIFS(F7:F44,"11.3~19.3")+COUNTIFS(F7:F44,"11.3~20.3")+COUNTIFS(F7:F44,"11.3~21.3")+COUNTIFS(F7:F44,"11.3~22.3")+COUNTIFS(F7:F44,"12~15")+COUNTIFS(F7:F44,"12~16")+COUNTIFS(F7:F44,"12~17")+COUNTIFS(F7:F44,"12~18")+COUNTIFS(F7:F44,"12~19")+COUNTIFS(F7:F44,"12~20")+COUNTIFS(F7:F44,"12~21")+COUNTIFS(F7:F44,"12~22")+COUNTIFS(F7:F44,"12~15.3")+COUNTIFS(F7:F44,"12~16.3")+COUNTIFS(F7:F44,"12~17.3")+COUNTIFS(F7:F44,"12~18.3")+COUNTIFS(F7:F44,"12~19.3")+COUNTIFS(F7:F44,"12~20.3")+COUNTIFS(F7:F44,"12~21.3")+COUNTIFS(F7:F44,"12~22.3")+COUNTIFS(F7:F44,"12.3~15")+COUNTIFS(F7:F44,"12.3~16")+COUNTIFS(F7:F44,"12.3~17")+COUNTIFS(F7:F44,"12.3~18")+COUNTIFS(F7:F44,"12.3~19")+COUNTIFS(F7:F44,"12.3~20")+COUNTIFS(F7:F44,"12.3~21")+COUNTIFS(F7:F44,"12.3~22")+COUNTIFS(F7:F44,"12.3~22.3")+COUNTIFS(Q3:Q44,"8~14")+COUNTIFS(Q3:Q44,"8~15")+COUNTIFS(Q3:Q44,"8~16")+COUNTIFS(Q3:Q44,"8~17")+COUNTIFS(Q3:Q44,"8~18")+COUNTIFS(Q3:Q44,"8~19")+COUNTIFS(Q3:Q44,"9~14")+COUNTIFS(Q3:Q44,"9~15")+COUNTIFS(Q3:Q44,"9~16")+COUNTIFS(Q3:Q44,"9~17")+COUNTIFS(Q3:Q44,"9~18")+COUNTIFS(Q3:Q44,"9~19")+COUNTIFS(Q3:Q44,"9~20")+COUNTIFS(Q3:Q44,"10~14")+COUNTIFS(Q3:Q44,"10~14.3")+COUNTIFS(Q3:Q44,"10~15")+COUNTIFS(Q3:Q44,"10~15.3")+COUNTIFS(Q3:Q44,"10~16")+COUNTIFS(Q3:Q44,"10~16.3")+COUNTIFS(Q3:Q44,"10~17")+COUNTIFS(Q3:Q44,"10~17.3")+COUNTIFS(Q3:Q44,"10~18")+COUNTIFS(Q3:Q44,"10~18.3")+COUNTIFS(Q3:Q44,"10~19")+COUNTIFS(Q3:Q44,"10~19.3")+COUNTIFS(Q3:Q44,"10~20")+COUNTIFS(Q3:Q44,"10~20.3")+COUNTIFS(Q3:Q44,"10.3~14")+COUNTIFS(Q3:Q44,"10.3~14.3")+COUNTIFS(Q3:Q44,"10.3~15")+COUNTIFS(Q3:Q44,"10.3~15.3")+COUNTIFS(Q3:Q44,"10.3~16")+COUNTIFS(Q3:Q44,"10.3~16.3")+COUNTIFS(Q3:Q44,"10.3~17")+COUNTIFS(Q3:Q44,"10.3~17.3")+COUNTIFS(Q3:Q44,"10.3~18")+COUNTIFS(Q3:Q44,"10.3~18.3")+COUNTIFS(Q3:Q44,"10.3~19")+COUNTIFS(Q3:Q44,"10.3~19.3")+COUNTIFS(Q3:Q44,"10.3~20")+COUNTIFS(Q3:Q44,"10.3~20.3")+COUNTIFS(Q3:Q44,"11~14")+COUNTIFS(Q3:Q44,"11~15")+COUNTIFS(Q3:Q44,"11~16")+COUNTIFS(Q3:Q44,"11~17")+COUNTIFS(Q3:Q44,"11~18")+COUNTIFS(Q3:Q44,"11~19")+COUNTIFS(Q3:Q44,"11~20")+COUNTIFS(Q3:Q44,"11~21")+COUNTIFS(Q3:Q44,"11.3~14.3")+COUNTIFS(Q3:Q44,"11.3~15.3")+COUNTIFS(Q3:Q44,"11.3~16.3")+COUNTIFS(Q3:Q44,"11.3~17.3")+COUNTIFS(Q3:Q44,"11.3~18.3")+COUNTIFS(Q3:Q44,"11.3~19.3")+COUNTIFS(Q3:Q44,"11.3~20.3")+COUNTIFS(Q3:Q44,"11.3~21.3")+COUNTIFS(Q3:Q44,"11.3~22.3")+COUNTIFS(Q3:Q44,"12~15")+COUNTIFS(Q3:Q44,"12~16")+COUNTIFS(Q3:Q44,"12~17")+COUNTIFS(Q3:Q44,"12~18")+COUNTIFS(Q3:Q44,"12~19")+COUNTIFS(Q3:Q44,"12~20")+COUNTIFS(Q3:Q44,"12~21")+COUNTIFS(Q3:Q44,"12~22")+COUNTIFS(Q3:Q44,"12~15.3")+COUNTIFS(Q3:Q44,"12~16.3")+COUNTIFS(Q3:Q44,"12~17.3")+COUNTIFS(Q3:Q44,"12~18.3")+COUNTIFS(Q3:Q44,"12~19.3")+COUNTIFS(Q3:Q44,"12~20.3")+COUNTIFS(Q3:Q44,"12~21.3")+COUNTIFS(Q3:Q44,"12~22.3")+COUNTIFS(Q3:Q44,"12.3~15")+COUNTIFS(Q3:Q44,"12.3~16")+COUNTIFS(Q3:Q44,"12.3~17")+COUNTIFS(Q3:Q44,"12.3~18")+COUNTIFS(Q3:Q44,"12.3~19")+COUNTIFS(Q3:Q44,"12.3~20")+COUNTIFS(Q3:Q44,"12.3~21")+COUNTIFS(Q3:Q44,"12.3~22")+COUNTIFS(Q3:Q44,"12.3~22.3")</f>
        <v>8</v>
      </c>
      <c r="AC5" s="205">
        <f>COUNTIFS(G7:G44,"8~14")+COUNTIFS(G7:G44,"8~15")+COUNTIFS(G7:G44,"8~16")+COUNTIFS(G7:G44,"8~17")+COUNTIFS(G7:G44,"8~18")+COUNTIFS(G7:G44,"8~19")+COUNTIFS(G7:G44,"9~14")+COUNTIFS(G7:G44,"9~15")+COUNTIFS(G7:G44,"9~16")+COUNTIFS(G7:G44,"9~17")+COUNTIFS(G7:G44,"9~18")+COUNTIFS(G7:G44,"9~19")+COUNTIFS(G7:G44,"9~20")+COUNTIFS(G7:G44,"10~14")+COUNTIFS(G7:G44,"10~14.3")+COUNTIFS(G7:G44,"10~15")+COUNTIFS(G7:G44,"10~15.3")+COUNTIFS(G7:G44,"10~16")+COUNTIFS(G7:G44,"10~16.3")+COUNTIFS(G7:G44,"10~17")+COUNTIFS(G7:G44,"10~17.3")+COUNTIFS(G7:G44,"10~18")+COUNTIFS(G7:G44,"10~18.3")+COUNTIFS(G7:G44,"10~19")+COUNTIFS(G7:G44,"10~19.3")+COUNTIFS(G7:G44,"10~20")+COUNTIFS(G7:G44,"10~20.3")+COUNTIFS(G7:G44,"10.3~14")+COUNTIFS(G7:G44,"10.3~14.3")+COUNTIFS(G7:G44,"10.3~15")+COUNTIFS(G7:G44,"10.3~15.3")+COUNTIFS(G7:G44,"10.3~16")+COUNTIFS(G7:G44,"10.3~16.3")+COUNTIFS(G7:G44,"10.3~17")+COUNTIFS(G7:G44,"10.3~17.3")+COUNTIFS(G7:G44,"10.3~18")+COUNTIFS(G7:G44,"10.3~18.3")+COUNTIFS(G7:G44,"10.3~19")+COUNTIFS(G7:G44,"10.3~19.3")+COUNTIFS(G7:G44,"10.3~20")+COUNTIFS(G7:G44,"10.3~20.3")+COUNTIFS(G7:G44,"11~14")+COUNTIFS(G7:G44,"11~15")+COUNTIFS(G7:G44,"11~16")+COUNTIFS(G7:G44,"11~17")+COUNTIFS(G7:G44,"11~18")+COUNTIFS(G7:G44,"11~19")+COUNTIFS(G7:G44,"11~20")+COUNTIFS(G7:G44,"11~21")+COUNTIFS(G7:G44,"11.3~14.3")+COUNTIFS(G7:G44,"11.3~15.3")+COUNTIFS(G7:G44,"11.3~16.3")+COUNTIFS(G7:G44,"11.3~17.3")+COUNTIFS(G7:G44,"11.3~18.3")+COUNTIFS(G7:G44,"11.3~19.3")+COUNTIFS(G7:G44,"11.3~20.3")+COUNTIFS(G7:G44,"11.3~21.3")+COUNTIFS(G7:G44,"11.3~22.3")+COUNTIFS(G7:G44,"12~15")+COUNTIFS(G7:G44,"12~16")+COUNTIFS(G7:G44,"12~17")+COUNTIFS(G7:G44,"12~18")+COUNTIFS(G7:G44,"12~19")+COUNTIFS(G7:G44,"12~20")+COUNTIFS(G7:G44,"12~21")+COUNTIFS(G7:G44,"12~22")+COUNTIFS(G7:G44,"12~15.3")+COUNTIFS(G7:G44,"12~16.3")+COUNTIFS(G7:G44,"12~17.3")+COUNTIFS(G7:G44,"12~18.3")+COUNTIFS(G7:G44,"12~19.3")+COUNTIFS(G7:G44,"12~20.3")+COUNTIFS(G7:G44,"12~21.3")+COUNTIFS(G7:G44,"12~22.3")+COUNTIFS(G7:G44,"12.3~15")+COUNTIFS(G7:G44,"12.3~16")+COUNTIFS(G7:G44,"12.3~17")+COUNTIFS(G7:G44,"12.3~18")+COUNTIFS(G7:G44,"12.3~19")+COUNTIFS(G7:G44,"12.3~20")+COUNTIFS(G7:G44,"12.3~21")+COUNTIFS(G7:G44,"12.3~22")+COUNTIFS(G7:G44,"12.3~22.3")+COUNTIFS(R3:R44,"8~14")+COUNTIFS(R3:R44,"8~15")+COUNTIFS(R3:R44,"8~16")+COUNTIFS(R3:R44,"8~17")+COUNTIFS(R3:R44,"8~18")+COUNTIFS(R3:R44,"8~19")+COUNTIFS(R3:R44,"9~14")+COUNTIFS(R3:R44,"9~15")+COUNTIFS(R3:R44,"9~16")+COUNTIFS(R3:R44,"9~17")+COUNTIFS(R3:R44,"9~18")+COUNTIFS(R3:R44,"9~19")+COUNTIFS(R3:R44,"9~20")+COUNTIFS(R3:R44,"10~14")+COUNTIFS(R3:R44,"10~14.3")+COUNTIFS(R3:R44,"10~15")+COUNTIFS(R3:R44,"10~15.3")+COUNTIFS(R3:R44,"10~16")+COUNTIFS(R3:R44,"10~16.3")+COUNTIFS(R3:R44,"10~17")+COUNTIFS(R3:R44,"10~17.3")+COUNTIFS(R3:R44,"10~18")+COUNTIFS(R3:R44,"10~18.3")+COUNTIFS(R3:R44,"10~19")+COUNTIFS(R3:R44,"10~19.3")+COUNTIFS(R3:R44,"10~20")+COUNTIFS(R3:R44,"10~20.3")+COUNTIFS(R3:R44,"10.3~14")+COUNTIFS(R3:R44,"10.3~14.3")+COUNTIFS(R3:R44,"10.3~15")+COUNTIFS(R3:R44,"10.3~15.3")+COUNTIFS(R3:R44,"10.3~16")+COUNTIFS(R3:R44,"10.3~16.3")+COUNTIFS(R3:R44,"10.3~17")+COUNTIFS(R3:R44,"10.3~17.3")+COUNTIFS(R3:R44,"10.3~18")+COUNTIFS(R3:R44,"10.3~18.3")+COUNTIFS(R3:R44,"10.3~19")+COUNTIFS(R3:R44,"10.3~19.3")+COUNTIFS(R3:R44,"10.3~20")+COUNTIFS(R3:R44,"10.3~20.3")+COUNTIFS(R3:R44,"11~14")+COUNTIFS(R3:R44,"11~15")+COUNTIFS(R3:R44,"11~16")+COUNTIFS(R3:R44,"11~17")+COUNTIFS(R3:R44,"11~18")+COUNTIFS(R3:R44,"11~19")+COUNTIFS(R3:R44,"11~20")+COUNTIFS(R3:R44,"11~21")+COUNTIFS(R3:R44,"11.3~14.3")+COUNTIFS(R3:R44,"11.3~15.3")+COUNTIFS(R3:R44,"11.3~16.3")+COUNTIFS(R3:R44,"11.3~17.3")+COUNTIFS(R3:R44,"11.3~18.3")+COUNTIFS(R3:R44,"11.3~19.3")+COUNTIFS(R3:R44,"11.3~20.3")+COUNTIFS(R3:R44,"11.3~21.3")+COUNTIFS(R3:R44,"11.3~22.3")+COUNTIFS(R3:R44,"12~15")+COUNTIFS(R3:R44,"12~16")+COUNTIFS(R3:R44,"12~17")+COUNTIFS(R3:R44,"12~18")+COUNTIFS(R3:R44,"12~19")+COUNTIFS(R3:R44,"12~20")+COUNTIFS(R3:R44,"12~21")+COUNTIFS(R3:R44,"12~22")+COUNTIFS(R3:R44,"12~15.3")+COUNTIFS(R3:R44,"12~16.3")+COUNTIFS(R3:R44,"12~17.3")+COUNTIFS(R3:R44,"12~18.3")+COUNTIFS(R3:R44,"12~19.3")+COUNTIFS(R3:R44,"12~20.3")+COUNTIFS(R3:R44,"12~21.3")+COUNTIFS(R3:R44,"12~22.3")+COUNTIFS(R3:R44,"12.3~15")+COUNTIFS(R3:R44,"12.3~16")+COUNTIFS(R3:R44,"12.3~17")+COUNTIFS(R3:R44,"12.3~18")+COUNTIFS(R3:R44,"12.3~19")+COUNTIFS(R3:R44,"12.3~20")+COUNTIFS(R3:R44,"12.3~21")+COUNTIFS(R3:R44,"12.3~22")+COUNTIFS(R3:R44,"12.3~22.3")</f>
        <v>7</v>
      </c>
      <c r="AD5" s="205">
        <f>COUNTIFS(H7:H44,"8~14")+COUNTIFS(H7:H44,"8~15")+COUNTIFS(H7:H44,"8~16")+COUNTIFS(H7:H44,"8~17")+COUNTIFS(H7:H44,"8~18")+COUNTIFS(H7:H44,"8~19")+COUNTIFS(H7:H44,"9~14")+COUNTIFS(H7:H44,"9~15")+COUNTIFS(H7:H44,"9~16")+COUNTIFS(H7:H44,"9~17")+COUNTIFS(H7:H44,"9~18")+COUNTIFS(H7:H44,"9~19")+COUNTIFS(H7:H44,"9~20")+COUNTIFS(H7:H44,"10~14")+COUNTIFS(H7:H44,"10~14.3")+COUNTIFS(H7:H44,"10~15")+COUNTIFS(H7:H44,"10~15.3")+COUNTIFS(H7:H44,"10~16")+COUNTIFS(H7:H44,"10~16.3")+COUNTIFS(H7:H44,"10~17")+COUNTIFS(H7:H44,"10~17.3")+COUNTIFS(H7:H44,"10~18")+COUNTIFS(H7:H44,"10~18.3")+COUNTIFS(H7:H44,"10~19")+COUNTIFS(H7:H44,"10~19.3")+COUNTIFS(H7:H44,"10~20")+COUNTIFS(H7:H44,"10~20.3")+COUNTIFS(H7:H44,"10.3~14")+COUNTIFS(H7:H44,"10.3~14.3")+COUNTIFS(H7:H44,"10.3~15")+COUNTIFS(H7:H44,"10.3~15.3")+COUNTIFS(H7:H44,"10.3~16")+COUNTIFS(H7:H44,"10.3~16.3")+COUNTIFS(H7:H44,"10.3~17")+COUNTIFS(H7:H44,"10.3~17.3")+COUNTIFS(H7:H44,"10.3~18")+COUNTIFS(H7:H44,"10.3~18.3")+COUNTIFS(H7:H44,"10.3~19")+COUNTIFS(H7:H44,"10.3~19.3")+COUNTIFS(H7:H44,"10.3~20")+COUNTIFS(H7:H44,"10.3~20.3")+COUNTIFS(H7:H44,"11~14")+COUNTIFS(H7:H44,"11~15")+COUNTIFS(H7:H44,"11~16")+COUNTIFS(H7:H44,"11~17")+COUNTIFS(H7:H44,"11~18")+COUNTIFS(H7:H44,"11~19")+COUNTIFS(H7:H44,"11~20")+COUNTIFS(H7:H44,"11~21")+COUNTIFS(H7:H44,"11.3~14.3")+COUNTIFS(H7:H44,"11.3~15.3")+COUNTIFS(H7:H44,"11.3~16.3")+COUNTIFS(H7:H44,"11.3~17.3")+COUNTIFS(H7:H44,"11.3~18.3")+COUNTIFS(H7:H44,"11.3~19.3")+COUNTIFS(H7:H44,"11.3~20.3")+COUNTIFS(H7:H44,"11.3~21.3")+COUNTIFS(H7:H44,"11.3~22.3")+COUNTIFS(H7:H44,"12~15")+COUNTIFS(H7:H44,"12~16")+COUNTIFS(H7:H44,"12~17")+COUNTIFS(H7:H44,"12~18")+COUNTIFS(H7:H44,"12~19")+COUNTIFS(H7:H44,"12~20")+COUNTIFS(H7:H44,"12~21")+COUNTIFS(H7:H44,"12~22")+COUNTIFS(H7:H44,"12~15.3")+COUNTIFS(H7:H44,"12~16.3")+COUNTIFS(H7:H44,"12~17.3")+COUNTIFS(H7:H44,"12~18.3")+COUNTIFS(H7:H44,"12~19.3")+COUNTIFS(H7:H44,"12~20.3")+COUNTIFS(H7:H44,"12~21.3")+COUNTIFS(H7:H44,"12~22.3")+COUNTIFS(H7:H44,"12.3~15")+COUNTIFS(H7:H44,"12.3~16")+COUNTIFS(H7:H44,"12.3~17")+COUNTIFS(H7:H44,"12.3~18")+COUNTIFS(H7:H44,"12.3~19")+COUNTIFS(H7:H44,"12.3~20")+COUNTIFS(H7:H44,"12.3~21")+COUNTIFS(H7:H44,"12.3~22")+COUNTIFS(H7:H44,"12.3~22.3")+COUNTIFS(S3:S44,"8~14")+COUNTIFS(S3:S44,"8~15")+COUNTIFS(S3:S44,"8~16")+COUNTIFS(S3:S44,"8~17")+COUNTIFS(S3:S44,"8~18")+COUNTIFS(S3:S44,"8~19")+COUNTIFS(S3:S44,"9~14")+COUNTIFS(S3:S44,"9~15")+COUNTIFS(S3:S44,"9~16")+COUNTIFS(S3:S44,"9~17")+COUNTIFS(S3:S44,"9~18")+COUNTIFS(S3:S44,"9~19")+COUNTIFS(S3:S44,"9~20")+COUNTIFS(S3:S44,"10~14")+COUNTIFS(S3:S44,"10~14.3")+COUNTIFS(S3:S44,"10~15")+COUNTIFS(S3:S44,"10~15.3")+COUNTIFS(S3:S44,"10~16")+COUNTIFS(S3:S44,"10~16.3")+COUNTIFS(S3:S44,"10~17")+COUNTIFS(S3:S44,"10~17.3")+COUNTIFS(S3:S44,"10~18")+COUNTIFS(S3:S44,"10~18.3")+COUNTIFS(S3:S44,"10~19")+COUNTIFS(S3:S44,"10~19.3")+COUNTIFS(S3:S44,"10~20")+COUNTIFS(S3:S44,"10~20.3")+COUNTIFS(S3:S44,"10.3~14")+COUNTIFS(S3:S44,"10.3~14.3")+COUNTIFS(S3:S44,"10.3~15")+COUNTIFS(S3:S44,"10.3~15.3")+COUNTIFS(S3:S44,"10.3~16")+COUNTIFS(S3:S44,"10.3~16.3")+COUNTIFS(S3:S44,"10.3~17")+COUNTIFS(S3:S44,"10.3~17.3")+COUNTIFS(S3:S44,"10.3~18")+COUNTIFS(S3:S44,"10.3~18.3")+COUNTIFS(S3:S44,"10.3~19")+COUNTIFS(S3:S44,"10.3~19.3")+COUNTIFS(S3:S44,"10.3~20")+COUNTIFS(S3:S44,"10.3~20.3")+COUNTIFS(S3:S44,"11~14")+COUNTIFS(S3:S44,"11~15")+COUNTIFS(S3:S44,"11~16")+COUNTIFS(S3:S44,"11~17")+COUNTIFS(S3:S44,"11~18")+COUNTIFS(S3:S44,"11~19")+COUNTIFS(S3:S44,"11~20")+COUNTIFS(S3:S44,"11~21")+COUNTIFS(S3:S44,"11.3~14.3")+COUNTIFS(S3:S44,"11.3~15.3")+COUNTIFS(S3:S44,"11.3~16.3")+COUNTIFS(S3:S44,"11.3~17.3")+COUNTIFS(S3:S44,"11.3~18.3")+COUNTIFS(S3:S44,"11.3~19.3")+COUNTIFS(S3:S44,"11.3~20.3")+COUNTIFS(S3:S44,"11.3~21.3")+COUNTIFS(S3:S44,"11.3~22.3")+COUNTIFS(S3:S44,"12~15")+COUNTIFS(S3:S44,"12~16")+COUNTIFS(S3:S44,"12~17")+COUNTIFS(S3:S44,"12~18")+COUNTIFS(S3:S44,"12~19")+COUNTIFS(S3:S44,"12~20")+COUNTIFS(S3:S44,"12~21")+COUNTIFS(S3:S44,"12~22")+COUNTIFS(S3:S44,"12~15.3")+COUNTIFS(S3:S44,"12~16.3")+COUNTIFS(S3:S44,"12~17.3")+COUNTIFS(S3:S44,"12~18.3")+COUNTIFS(S3:S44,"12~19.3")+COUNTIFS(S3:S44,"12~20.3")+COUNTIFS(S3:S44,"12~21.3")+COUNTIFS(S3:S44,"12~22.3")+COUNTIFS(S3:S44,"12.3~15")+COUNTIFS(S3:S44,"12.3~16")+COUNTIFS(S3:S44,"12.3~17")+COUNTIFS(S3:S44,"12.3~18")+COUNTIFS(S3:S44,"12.3~19")+COUNTIFS(S3:S44,"12.3~20")+COUNTIFS(S3:S44,"12.3~21")+COUNTIFS(S3:S44,"12.3~22")+COUNTIFS(S3:S44,"12.3~22.3")</f>
        <v>6</v>
      </c>
      <c r="AE5" s="205">
        <f>COUNTIFS(I7:I44,"8~14")+COUNTIFS(I7:I44,"8~15")+COUNTIFS(I7:I44,"8~16")+COUNTIFS(I7:I44,"8~17")+COUNTIFS(I7:I44,"8~18")+COUNTIFS(I7:I44,"8~19")+COUNTIFS(I7:I44,"9~14")+COUNTIFS(I7:I44,"9~15")+COUNTIFS(I7:I44,"9~16")+COUNTIFS(I7:I44,"9~17")+COUNTIFS(I7:I44,"9~18")+COUNTIFS(I7:I44,"9~19")+COUNTIFS(I7:I44,"9~20")+COUNTIFS(I7:I44,"10~14")+COUNTIFS(I7:I44,"10~14.3")+COUNTIFS(I7:I44,"10~15")+COUNTIFS(I7:I44,"10~15.3")+COUNTIFS(I7:I44,"10~16")+COUNTIFS(I7:I44,"10~16.3")+COUNTIFS(I7:I44,"10~17")+COUNTIFS(I7:I44,"10~17.3")+COUNTIFS(I7:I44,"10~18")+COUNTIFS(I7:I44,"10~18.3")+COUNTIFS(I7:I44,"10~19")+COUNTIFS(I7:I44,"10~19.3")+COUNTIFS(I7:I44,"10~20")+COUNTIFS(I7:I44,"10~20.3")+COUNTIFS(I7:I44,"10.3~14")+COUNTIFS(I7:I44,"10.3~14.3")+COUNTIFS(I7:I44,"10.3~15")+COUNTIFS(I7:I44,"10.3~15.3")+COUNTIFS(I7:I44,"10.3~16")+COUNTIFS(I7:I44,"10.3~16.3")+COUNTIFS(I7:I44,"10.3~17")+COUNTIFS(I7:I44,"10.3~17.3")+COUNTIFS(I7:I44,"10.3~18")+COUNTIFS(I7:I44,"10.3~18.3")+COUNTIFS(I7:I44,"10.3~19")+COUNTIFS(I7:I44,"10.3~19.3")+COUNTIFS(I7:I44,"10.3~20")+COUNTIFS(I7:I44,"10.3~20.3")+COUNTIFS(I7:I44,"11~14")+COUNTIFS(I7:I44,"11~15")+COUNTIFS(I7:I44,"11~16")+COUNTIFS(I7:I44,"11~17")+COUNTIFS(I7:I44,"11~18")+COUNTIFS(I7:I44,"11~19")+COUNTIFS(I7:I44,"11~20")+COUNTIFS(I7:I44,"11~21")+COUNTIFS(I7:I44,"11.3~14.3")+COUNTIFS(I7:I44,"11.3~15.3")+COUNTIFS(I7:I44,"11.3~16.3")+COUNTIFS(I7:I44,"11.3~17.3")+COUNTIFS(I7:I44,"11.3~18.3")+COUNTIFS(I7:I44,"11.3~19.3")+COUNTIFS(I7:I44,"11.3~20.3")+COUNTIFS(I7:I44,"11.3~21.3")+COUNTIFS(I7:I44,"11.3~22.3")+COUNTIFS(I7:I44,"12~15")+COUNTIFS(I7:I44,"12~16")+COUNTIFS(I7:I44,"12~17")+COUNTIFS(I7:I44,"12~18")+COUNTIFS(I7:I44,"12~19")+COUNTIFS(I7:I44,"12~20")+COUNTIFS(I7:I44,"12~21")+COUNTIFS(I7:I44,"12~22")+COUNTIFS(I7:I44,"12~15.3")+COUNTIFS(I7:I44,"12~16.3")+COUNTIFS(I7:I44,"12~17.3")+COUNTIFS(I7:I44,"12~18.3")+COUNTIFS(I7:I44,"12~19.3")+COUNTIFS(I7:I44,"12~20.3")+COUNTIFS(I7:I44,"12~21.3")+COUNTIFS(I7:I44,"12~22.3")+COUNTIFS(I7:I44,"12.3~15")+COUNTIFS(I7:I44,"12.3~16")+COUNTIFS(I7:I44,"12.3~17")+COUNTIFS(I7:I44,"12.3~18")+COUNTIFS(I7:I44,"12.3~19")+COUNTIFS(I7:I44,"12.3~20")+COUNTIFS(I7:I44,"12.3~21")+COUNTIFS(I7:I44,"12.3~22")+COUNTIFS(I7:I44,"12.3~22.3")+COUNTIFS(T3:T44,"8~14")+COUNTIFS(T3:T44,"8~15")+COUNTIFS(T3:T44,"8~16")+COUNTIFS(T3:T44,"8~17")+COUNTIFS(T3:T44,"8~18")+COUNTIFS(T3:T44,"8~19")+COUNTIFS(T3:T44,"9~14")+COUNTIFS(T3:T44,"9~15")+COUNTIFS(T3:T44,"9~16")+COUNTIFS(T3:T44,"9~17")+COUNTIFS(T3:T44,"9~18")+COUNTIFS(T3:T44,"9~19")+COUNTIFS(T3:T44,"9~20")+COUNTIFS(T3:T44,"10~14")+COUNTIFS(T3:T44,"10~14.3")+COUNTIFS(T3:T44,"10~15")+COUNTIFS(T3:T44,"10~15.3")+COUNTIFS(T3:T44,"10~16")+COUNTIFS(T3:T44,"10~16.3")+COUNTIFS(T3:T44,"10~17")+COUNTIFS(T3:T44,"10~17.3")+COUNTIFS(T3:T44,"10~18")+COUNTIFS(T3:T44,"10~18.3")+COUNTIFS(T3:T44,"10~19")+COUNTIFS(T3:T44,"10~19.3")+COUNTIFS(T3:T44,"10~20")+COUNTIFS(T3:T44,"10~20.3")+COUNTIFS(T3:T44,"10.3~14")+COUNTIFS(T3:T44,"10.3~14.3")+COUNTIFS(T3:T44,"10.3~15")+COUNTIFS(T3:T44,"10.3~15.3")+COUNTIFS(T3:T44,"10.3~16")+COUNTIFS(T3:T44,"10.3~16.3")+COUNTIFS(T3:T44,"10.3~17")+COUNTIFS(T3:T44,"10.3~17.3")+COUNTIFS(T3:T44,"10.3~18")+COUNTIFS(T3:T44,"10.3~18.3")+COUNTIFS(T3:T44,"10.3~19")+COUNTIFS(T3:T44,"10.3~19.3")+COUNTIFS(T3:T44,"10.3~20")+COUNTIFS(T3:T44,"10.3~20.3")+COUNTIFS(T3:T44,"11~14")+COUNTIFS(T3:T44,"11~15")+COUNTIFS(T3:T44,"11~16")+COUNTIFS(T3:T44,"11~17")+COUNTIFS(T3:T44,"11~18")+COUNTIFS(T3:T44,"11~19")+COUNTIFS(T3:T44,"11~20")+COUNTIFS(T3:T44,"11~21")+COUNTIFS(T3:T44,"11.3~14.3")+COUNTIFS(T3:T44,"11.3~15.3")+COUNTIFS(T3:T44,"11.3~16.3")+COUNTIFS(T3:T44,"11.3~17.3")+COUNTIFS(T3:T44,"11.3~18.3")+COUNTIFS(T3:T44,"11.3~19.3")+COUNTIFS(T3:T44,"11.3~20.3")+COUNTIFS(T3:T44,"11.3~21.3")+COUNTIFS(T3:T44,"11.3~22.3")+COUNTIFS(T3:T44,"12~15")+COUNTIFS(T3:T44,"12~16")+COUNTIFS(T3:T44,"12~17")+COUNTIFS(T3:T44,"12~18")+COUNTIFS(T3:T44,"12~19")+COUNTIFS(T3:T44,"12~20")+COUNTIFS(T3:T44,"12~21")+COUNTIFS(T3:T44,"12~22")+COUNTIFS(T3:T44,"12~15.3")+COUNTIFS(T3:T44,"12~16.3")+COUNTIFS(T3:T44,"12~17.3")+COUNTIFS(T3:T44,"12~18.3")+COUNTIFS(T3:T44,"12~19.3")+COUNTIFS(T3:T44,"12~20.3")+COUNTIFS(T3:T44,"12~21.3")+COUNTIFS(T3:T44,"12~22.3")+COUNTIFS(T3:T44,"12.3~15")+COUNTIFS(T3:T44,"12.3~16")+COUNTIFS(T3:T44,"12.3~17")+COUNTIFS(T3:T44,"12.3~18")+COUNTIFS(T3:T44,"12.3~19")+COUNTIFS(T3:T44,"12.3~20")+COUNTIFS(T3:T44,"12.3~21")+COUNTIFS(T3:T44,"12.3~22")+COUNTIFS(T3:T44,"12.3~22.3")</f>
        <v>6</v>
      </c>
    </row>
    <row r="6" spans="1:31" ht="14.100000" customHeight="1">
      <c r="A6" s="233"/>
      <c r="B6" s="233"/>
      <c r="C6" s="205"/>
      <c r="D6" s="205"/>
      <c r="E6" s="205"/>
      <c r="F6" s="205"/>
      <c r="G6" s="205"/>
      <c r="H6" s="205"/>
      <c r="I6" s="205"/>
      <c r="J6" s="198"/>
      <c r="K6" s="229"/>
      <c r="L6" s="190"/>
      <c r="M6" s="197"/>
      <c r="N6" s="38">
        <v>7</v>
      </c>
      <c r="O6" s="36"/>
      <c r="P6" s="36"/>
      <c r="Q6" s="36"/>
      <c r="R6" s="36"/>
      <c r="S6" s="36"/>
      <c r="T6" s="36"/>
      <c r="U6" s="16">
        <f>SUM(N6:T6)</f>
        <v>7</v>
      </c>
      <c r="V6" s="16" t="str">
        <f t="array" ref="V6">_xlfn.IFS(U6&gt;15,"O",U6=15,"O",U6&lt;15,"X")</f>
        <v>X</v>
      </c>
      <c r="X6" s="221"/>
      <c r="Y6" s="205"/>
      <c r="Z6" s="205"/>
      <c r="AA6" s="205"/>
      <c r="AB6" s="205"/>
      <c r="AC6" s="205"/>
      <c r="AD6" s="205"/>
      <c r="AE6" s="205"/>
    </row>
    <row r="7" spans="1:31" ht="14.100000" customHeight="1">
      <c r="A7" s="191" t="s">
        <v>10</v>
      </c>
      <c r="B7" s="192"/>
      <c r="C7" s="31"/>
      <c r="D7" s="53" t="s">
        <v>36</v>
      </c>
      <c r="E7" s="53" t="s">
        <v>36</v>
      </c>
      <c r="F7" s="53" t="s">
        <v>36</v>
      </c>
      <c r="G7" s="39" t="s">
        <v>86</v>
      </c>
      <c r="H7" s="53" t="s">
        <v>36</v>
      </c>
      <c r="I7" s="31" t="s">
        <v>40</v>
      </c>
      <c r="J7" s="24"/>
      <c r="K7" s="6"/>
      <c r="L7" s="191" t="s">
        <v>24</v>
      </c>
      <c r="M7" s="192"/>
      <c r="N7" s="37" t="s">
        <v>43</v>
      </c>
      <c r="O7" s="31"/>
      <c r="P7" s="31"/>
      <c r="Q7" s="39" t="s">
        <v>42</v>
      </c>
      <c r="R7" s="31"/>
      <c r="S7" s="31" t="s">
        <v>40</v>
      </c>
      <c r="T7" s="54" t="s">
        <v>131</v>
      </c>
      <c r="U7" s="6"/>
      <c r="X7" s="227" t="s">
        <v>81</v>
      </c>
      <c r="Y7" s="222">
        <f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22">
        <f>COUNTIFS(D7:D44,"9~20")+COUNTIFS(D7:D44,"10~20")+COUNTIFS(D7:D44,"10.3~20")+COUNTIFS(D7:D44,"11~20")+COUNTIFS(D7:D44,"11~21")+COUNTIFS(D7:D44,"11.3~20.3")+COUNTIFS(D7:D44,"11.3~21.3")+COUNTIFS(D7:D44,"11.3~22.3")+COUNTIFS(D7:D44,"12~20")+COUNTIFS(D7:D44,"12~21")+COUNTIFS(D7:D44,"12~22")+COUNTIFS(D7:D44,"12~22.3")+COUNTIFS(D7:D44,"12.3~20")+COUNTIFS(D7:D44,"12.3~21")+COUNTIFS(D7:D44,"12.3~22")+COUNTIFS(D7:D44,"12.3~22.3")+COUNTIFS(O3:O44,"9~20")+COUNTIFS(O3:O44,"10~20")+COUNTIFS(O3:O44,"10.3~20")+COUNTIFS(O3:O44,"11~20")+COUNTIFS(O3:O44,"11~21")+COUNTIFS(O3:O44,"11.3~20.3")+COUNTIFS(O3:O44,"11.3~21.3")+COUNTIFS(O3:O44,"11.3~22.3")+COUNTIFS(O3:O44,"12~20")+COUNTIFS(O3:O44,"12~21")+COUNTIFS(O3:O44,"12~22")+COUNTIFS(O3:O44,"12~22.3")+COUNTIFS(O3:O44,"12.3~20")+COUNTIFS(O3:O44,"12.3~21")+COUNTIFS(O3:O44,"12.3~22")+COUNTIFS(O3:O44,"12.3~22.3")+COUNTIFS(D7:D44,"13.3~20")+COUNTIFS(D7:D44,"13.3~21")+COUNTIFS(D7:D44,"13.3~21.3")+COUNTIFS(D7:D44,"13.3~22")+COUNTIFS(D7:D44,"13.3~22.3")+COUNTIFS(D7:D44,"14~20")+COUNTIFS(D7:D44,"14~21")+COUNTIFS(D7:D44,"14~22")+COUNTIFS(D7:D44,"14~22.3")+COUNTIFS(D7:D44,"14.3~20")+COUNTIFS(D7:D44,"14.3~20.3")+COUNTIFS(D7:D44,"14.3~21.3")+COUNTIFS(D7:D44,"14.3~22.3")+COUNTIFS(D7:D44,"15~20")+COUNTIFS(D7:D44,"15~21")+COUNTIFS(D7:D44,"15~22")+COUNTIFS(D7:D44,"15~21.3")+COUNTIFS(D7:D44,"15~22.3")+COUNTIFS(D7:D44,"15.3~20")+COUNTIFS(D7:D44,"15.3~21")+COUNTIFS(D7:D44,"15.3~22")+COUNTIFS(D7:D44,"15.3~21.3")+COUNTIFS(D7:D44,"15.3~22.3")+COUNTIFS(D7:D44,"16~20")+COUNTIFS(D7:D44,"16~21")+COUNTIFS(D7:D44,"16~21.3")+COUNTIFS(D7:D44,"16~22")+COUNTIFS(D7:D44,"16~22.3")+COUNTIFS(D7:D44,"16.3~20")+COUNTIFS(D7:D44,"16.3~21")+COUNTIFS(D7:D44,"16.3~21.3")+COUNTIFS(D7:D44,"16.3~22")+COUNTIFS(D7:D44,"16.3~22.3")+COUNTIFS(D7:D44,"17~20")+COUNTIFS(D7:D44,"17~21")+COUNTIFS(D7:D44,"17~21.3")+COUNTIFS(D7:D44,"17~22")+COUNTIFS(D7:D44,"17~22.3")+COUNTIFS(D7:D44,"18~20")+COUNTIFS(D7:D44,"18~21")+COUNTIFS(D7:D44,"18~21.3")+COUNTIFS(D7:D44,"18~22")+COUNTIFS(D7:D44,"18~22.3")+COUNTIFS(O3:O44,"13.3~20")+COUNTIFS(O3:O44,"13.3~21")+COUNTIFS(O3:O44,"13.3~21.3")+COUNTIFS(O3:O44,"13.3~22")+COUNTIFS(O3:O44,"13.3~22.3")+COUNTIFS(O3:O44,"14~20")+COUNTIFS(O3:O44,"14~21")+COUNTIFS(O3:O44,"14~22")+COUNTIFS(O3:O44,"14~22.3")+COUNTIFS(O3:O44,"14.3~20")+COUNTIFS(O3:O44,"14.3~20.3")+COUNTIFS(O3:O44,"14.3~21.3")+COUNTIFS(O3:O44,"14.3~22.3")+COUNTIFS(O3:O44,"15~20")+COUNTIFS(O3:O44,"15~21")+COUNTIFS(O3:O44,"15~21.3")+COUNTIFS(O3:O44,"15~22")+COUNTIFS(O3:O44,"15~22.3")+COUNTIFS(O3:O44,"15.3~20")+COUNTIFS(O3:O44,"15.3~21")+COUNTIFS(O3:O44,"15.3~21.3")+COUNTIFS(O3:O44,"15.3~22")+COUNTIFS(O3:O44,"15.3~22.3")+COUNTIFS(O3:O44,"16~20")+COUNTIFS(O3:O44,"16~21")+COUNTIFS(O3:O44,"16~21.3")+COUNTIFS(O3:O44,"16~22")+COUNTIFS(O3:O44,"16~22.3")+COUNTIFS(O3:O44,"16.3~20")+COUNTIFS(O3:O44,"16.3~21")+COUNTIFS(O3:O44,"16.3~21.3")+COUNTIFS(O3:O44,"16.3~22")+COUNTIFS(O3:O44,"16.3~22.3")+COUNTIFS(O3:O44,"17~20")+COUNTIFS(O3:O44,"17~21")+COUNTIFS(O3:O44,"17~21.3")+COUNTIFS(O3:O44,"17~22")+COUNTIFS(O3:O44,"17~22.3")+COUNTIFS(O3:O44,"18~20")+COUNTIFS(O3:O44,"18~21")+COUNTIFS(O3:O44,"18~21.3")+COUNTIFS(O3:O44,"18~22")+COUNTIFS(O3:O44,"18~22.3")</f>
        <v>6</v>
      </c>
      <c r="AA7" s="222">
        <f>COUNTIFS(E7:E44,"9~20")+COUNTIFS(E7:E44,"10~20")+COUNTIFS(E7:E44,"10.3~20")+COUNTIFS(E7:E44,"11~20")+COUNTIFS(E7:E44,"11~21")+COUNTIFS(E7:E44,"11.3~20.3")+COUNTIFS(E7:E44,"11.3~21.3")+COUNTIFS(E7:E44,"11.3~22.3")+COUNTIFS(E7:E44,"12~20")+COUNTIFS(E7:E44,"12~21")+COUNTIFS(E7:E44,"12~22")+COUNTIFS(E7:E44,"12~22.3")+COUNTIFS(E7:E44,"12.3~20")+COUNTIFS(E7:E44,"12.3~21")+COUNTIFS(E7:E44,"12.3~22")+COUNTIFS(E7:E44,"12.3~22.3")+COUNTIFS(P3:P44,"9~20")+COUNTIFS(P3:P44,"10~20")+COUNTIFS(P3:P44,"10.3~20")+COUNTIFS(P3:P44,"11~20")+COUNTIFS(P3:P44,"11~21")+COUNTIFS(P3:P44,"11.3~20.3")+COUNTIFS(P3:P44,"11.3~21.3")+COUNTIFS(P3:P44,"11.3~22.3")+COUNTIFS(P3:P44,"12~20")+COUNTIFS(P3:P44,"12~21")+COUNTIFS(P3:P44,"12~22")+COUNTIFS(P3:P44,"12~22.3")+COUNTIFS(P3:P44,"12.3~20")+COUNTIFS(P3:P44,"12.3~21")+COUNTIFS(P3:P44,"12.3~22")+COUNTIFS(P3:P44,"12.3~22.3")+COUNTIFS(E7:E44,"13.3~20")+COUNTIFS(E7:E44,"13.3~21")+COUNTIFS(E7:E44,"13.3~21.3")+COUNTIFS(E7:E44,"13.3~22")+COUNTIFS(E7:E44,"13.3~22.3")+COUNTIFS(E7:E44,"14~20")+COUNTIFS(E7:E44,"14~21")+COUNTIFS(E7:E44,"14~22")+COUNTIFS(E7:E44,"14~22.3")+COUNTIFS(E7:E44,"14.3~20")+COUNTIFS(E7:E44,"14.3~20.3")+COUNTIFS(E7:E44,"14.3~21.3")+COUNTIFS(E7:E44,"14.3~22.3")+COUNTIFS(E7:E44,"15~20")+COUNTIFS(E7:E44,"15~21")+COUNTIFS(E7:E44,"15~22")+COUNTIFS(E7:E44,"15~21.3")+COUNTIFS(E7:E44,"15~22.3")+COUNTIFS(E7:E44,"15.3~20")+COUNTIFS(E7:E44,"15.3~21")+COUNTIFS(E7:E44,"15.3~22")+COUNTIFS(E7:E44,"15.3~21.3")+COUNTIFS(E7:E44,"15.3~22.3")+COUNTIFS(E7:E44,"16~20")+COUNTIFS(E7:E44,"16~21")+COUNTIFS(E7:E44,"16~21.3")+COUNTIFS(E7:E44,"16~22")+COUNTIFS(E7:E44,"16~22.3")+COUNTIFS(E7:E44,"16.3~20")+COUNTIFS(E7:E44,"16.3~21")+COUNTIFS(E7:E44,"16.3~21.3")+COUNTIFS(E7:E44,"16.3~22")+COUNTIFS(E7:E44,"16.3~22.3")+COUNTIFS(E7:E44,"17~20")+COUNTIFS(E7:E44,"17~21")+COUNTIFS(E7:E44,"17~21.3")+COUNTIFS(E7:E44,"17~22")+COUNTIFS(E7:E44,"17~22.3")+COUNTIFS(E7:E44,"18~20")+COUNTIFS(E7:E44,"18~21")+COUNTIFS(E7:E44,"18~21.3")+COUNTIFS(E7:E44,"18~22")+COUNTIFS(E7:E44,"18~22.3")+COUNTIFS(P3:P44,"13.3~20")+COUNTIFS(P3:P44,"13.3~21")+COUNTIFS(P3:P44,"13.3~21.3")+COUNTIFS(P3:P44,"13.3~22")+COUNTIFS(P3:P44,"13.3~22.3")+COUNTIFS(P3:P44,"14~20")+COUNTIFS(P3:P44,"14~21")+COUNTIFS(P3:P44,"14~22")+COUNTIFS(P3:P44,"14~22.3")+COUNTIFS(P3:P44,"14.3~20")+COUNTIFS(P3:P44,"14.3~20.3")+COUNTIFS(P3:P44,"14.3~21.3")+COUNTIFS(P3:P44,"14.3~22.3")+COUNTIFS(P3:P44,"15~20")+COUNTIFS(P3:P44,"15~21")+COUNTIFS(P3:P44,"15~21.3")+COUNTIFS(P3:P44,"15~22")+COUNTIFS(P3:P44,"15~22.3")+COUNTIFS(P3:P44,"15.3~20")+COUNTIFS(P3:P44,"15.3~21")+COUNTIFS(P3:P44,"15.3~21.3")+COUNTIFS(P3:P44,"15.3~22")+COUNTIFS(P3:P44,"15.3~22.3")+COUNTIFS(P3:P44,"16~20")+COUNTIFS(P3:P44,"16~21")+COUNTIFS(P3:P44,"16~21.3")+COUNTIFS(P3:P44,"16~22")+COUNTIFS(P3:P44,"16~22.3")+COUNTIFS(P3:P44,"16.3~20")+COUNTIFS(P3:P44,"16.3~21")+COUNTIFS(P3:P44,"16.3~21.3")+COUNTIFS(P3:P44,"16.3~22")+COUNTIFS(P3:P44,"16.3~22.3")+COUNTIFS(P3:P44,"17~20")+COUNTIFS(P3:P44,"17~21")+COUNTIFS(P3:P44,"17~21.3")+COUNTIFS(P3:P44,"17~22")+COUNTIFS(P3:P44,"17~22.3")+COUNTIFS(P3:P44,"18~20")+COUNTIFS(P3:P44,"18~21")+COUNTIFS(P3:P44,"18~21.3")+COUNTIFS(P3:P44,"18~22")+COUNTIFS(P3:P44,"18~22.3")</f>
        <v>6</v>
      </c>
      <c r="AB7" s="222">
        <f>COUNTIFS(F7:F44,"9~20")+COUNTIFS(F7:F44,"10~20")+COUNTIFS(F7:F44,"10.3~20")+COUNTIFS(F7:F44,"11~20")+COUNTIFS(F7:F44,"11~21")+COUNTIFS(F7:F44,"11.3~20.3")+COUNTIFS(F7:F44,"11.3~21.3")+COUNTIFS(F7:F44,"11.3~22.3")+COUNTIFS(F7:F44,"12~20")+COUNTIFS(F7:F44,"12~21")+COUNTIFS(F7:F44,"12~22")+COUNTIFS(F7:F44,"12~22.3")+COUNTIFS(F7:F44,"12.3~20")+COUNTIFS(F7:F44,"12.3~21")+COUNTIFS(F7:F44,"12.3~22")+COUNTIFS(F7:F44,"12.3~22.3")+COUNTIFS(Q3:Q44,"9~20")+COUNTIFS(Q3:Q44,"10~20")+COUNTIFS(Q3:Q44,"10.3~20")+COUNTIFS(Q3:Q44,"11~20")+COUNTIFS(Q3:Q44,"11~21")+COUNTIFS(Q3:Q44,"11.3~20.3")+COUNTIFS(Q3:Q44,"11.3~21.3")+COUNTIFS(Q3:Q44,"11.3~22.3")+COUNTIFS(Q3:Q44,"12~20")+COUNTIFS(Q3:Q44,"12~21")+COUNTIFS(Q3:Q44,"12~22")+COUNTIFS(Q3:Q44,"12~22.3")+COUNTIFS(Q3:Q44,"12.3~20")+COUNTIFS(Q3:Q44,"12.3~21")+COUNTIFS(Q3:Q44,"12.3~22")+COUNTIFS(Q3:Q44,"12.3~22.3")+COUNTIFS(F7:F44,"13.3~20")+COUNTIFS(F7:F44,"13.3~21")+COUNTIFS(F7:F44,"13.3~21.3")+COUNTIFS(F7:F44,"13.3~22")+COUNTIFS(F7:F44,"13.3~22.3")+COUNTIFS(F7:F44,"14~20")+COUNTIFS(F7:F44,"14~21")+COUNTIFS(F7:F44,"14~22")+COUNTIFS(F7:F44,"14~22.3")+COUNTIFS(F7:F44,"14.3~20")+COUNTIFS(F7:F44,"14.3~20.3")+COUNTIFS(F7:F44,"14.3~21.3")+COUNTIFS(F7:F44,"14.3~22.3")+COUNTIFS(F7:F44,"15~20")+COUNTIFS(F7:F44,"15~21")+COUNTIFS(F7:F44,"15~22")+COUNTIFS(F7:F44,"15~21.3")+COUNTIFS(F7:F44,"15~22.3")+COUNTIFS(F7:F44,"15.3~20")+COUNTIFS(F7:F44,"15.3~21")+COUNTIFS(F7:F44,"15.3~22")+COUNTIFS(F7:F44,"15.3~21.3")+COUNTIFS(F7:F44,"15.3~22.3")+COUNTIFS(F7:F44,"16~20")+COUNTIFS(F7:F44,"16~21")+COUNTIFS(F7:F44,"16~21.3")+COUNTIFS(F7:F44,"16~22")+COUNTIFS(F7:F44,"16~22.3")+COUNTIFS(F7:F44,"16.3~20")+COUNTIFS(F7:F44,"16.3~21")+COUNTIFS(F7:F44,"16.3~21.3")+COUNTIFS(F7:F44,"16.3~22")+COUNTIFS(F7:F44,"16.3~22.3")+COUNTIFS(F7:F44,"17~20")+COUNTIFS(F7:F44,"17~21")+COUNTIFS(F7:F44,"17~21.3")+COUNTIFS(F7:F44,"17~22")+COUNTIFS(F7:F44,"17~22.3")+COUNTIFS(F7:F44,"18~20")+COUNTIFS(F7:F44,"18~21")+COUNTIFS(F7:F44,"18~21.3")+COUNTIFS(F7:F44,"18~22")+COUNTIFS(F7:F44,"18~22.3")+COUNTIFS(Q3:Q44,"13.3~20")+COUNTIFS(Q3:Q44,"13.3~21")+COUNTIFS(Q3:Q44,"13.3~21.3")+COUNTIFS(Q3:Q44,"13.3~22")+COUNTIFS(Q3:Q44,"13.3~22.3")+COUNTIFS(Q3:Q44,"14~20")+COUNTIFS(Q3:Q44,"14~21")+COUNTIFS(Q3:Q44,"14~22")+COUNTIFS(Q3:Q44,"14~22.3")+COUNTIFS(Q3:Q44,"14.3~20")+COUNTIFS(Q3:Q44,"14.3~20.3")+COUNTIFS(Q3:Q44,"14.3~21.3")+COUNTIFS(Q3:Q44,"14.3~22.3")+COUNTIFS(Q3:Q44,"15~20")+COUNTIFS(Q3:Q44,"15~21")+COUNTIFS(Q3:Q44,"15~21.3")+COUNTIFS(Q3:Q44,"15~22")+COUNTIFS(Q3:Q44,"15~22.3")+COUNTIFS(Q3:Q44,"15.3~20")+COUNTIFS(Q3:Q44,"15.3~21")+COUNTIFS(Q3:Q44,"15.3~21.3")+COUNTIFS(Q3:Q44,"15.3~22")+COUNTIFS(Q3:Q44,"15.3~22.3")+COUNTIFS(Q3:Q44,"16~20")+COUNTIFS(Q3:Q44,"16~21")+COUNTIFS(Q3:Q44,"16~21.3")+COUNTIFS(Q3:Q44,"16~22")+COUNTIFS(Q3:Q44,"16~22.3")+COUNTIFS(Q3:Q44,"16.3~20")+COUNTIFS(Q3:Q44,"16.3~21")+COUNTIFS(Q3:Q44,"16.3~21.3")+COUNTIFS(Q3:Q44,"16.3~22")+COUNTIFS(Q3:Q44,"16.3~22.3")+COUNTIFS(Q3:Q44,"17~20")+COUNTIFS(Q3:Q44,"17~21")+COUNTIFS(Q3:Q44,"17~21.3")+COUNTIFS(Q3:Q44,"17~22")+COUNTIFS(Q3:Q44,"17~22.3")+COUNTIFS(Q3:Q44,"18~20")+COUNTIFS(Q3:Q44,"18~21")+COUNTIFS(Q3:Q44,"18~21.3")+COUNTIFS(Q3:Q44,"18~22")+COUNTIFS(Q3:Q44,"18~22.3")</f>
        <v>6</v>
      </c>
      <c r="AC7" s="222">
        <f>COUNTIFS(G7:G44,"9~20")+COUNTIFS(G7:G44,"10~20")+COUNTIFS(G7:G44,"10.3~20")+COUNTIFS(G7:G44,"11~20")+COUNTIFS(G7:G44,"11~21")+COUNTIFS(G7:G44,"11.3~20.3")+COUNTIFS(G7:G44,"11.3~21.3")+COUNTIFS(G7:G44,"11.3~22.3")+COUNTIFS(G7:G44,"12~20")+COUNTIFS(G7:G44,"12~21")+COUNTIFS(G7:G44,"12~22")+COUNTIFS(G7:G44,"12~22.3")+COUNTIFS(G7:G44,"12.3~20")+COUNTIFS(G7:G44,"12.3~21")+COUNTIFS(G7:G44,"12.3~22")+COUNTIFS(G7:G44,"12.3~22.3")+COUNTIFS(R3:R44,"9~20")+COUNTIFS(R3:R44,"10~20")+COUNTIFS(R3:R44,"10.3~20")+COUNTIFS(R3:R44,"11~20")+COUNTIFS(R3:R44,"11~21")+COUNTIFS(R3:R44,"11.3~20.3")+COUNTIFS(R3:R44,"11.3~21.3")+COUNTIFS(R3:R44,"11.3~22.3")+COUNTIFS(R3:R44,"12~20")+COUNTIFS(R3:R44,"12~21")+COUNTIFS(R3:R44,"12~22")+COUNTIFS(R3:R44,"12~22.3")+COUNTIFS(R3:R44,"12.3~20")+COUNTIFS(R3:R44,"12.3~21")+COUNTIFS(R3:R44,"12.3~22")+COUNTIFS(R3:R44,"12.3~22.3")+COUNTIFS(G7:G44,"13.3~20")+COUNTIFS(G7:G44,"13.3~21")+COUNTIFS(G7:G44,"13.3~21.3")+COUNTIFS(G7:G44,"13.3~22")+COUNTIFS(G7:G44,"13.3~22.3")+COUNTIFS(G7:G44,"14~20")+COUNTIFS(G7:G44,"14~21")+COUNTIFS(G7:G44,"14~22")+COUNTIFS(G7:G44,"14~22.3")+COUNTIFS(G7:G44,"14.3~20")+COUNTIFS(G7:G44,"14.3~20.3")+COUNTIFS(G7:G44,"14.3~21.3")+COUNTIFS(G7:G44,"14.3~22.3")+COUNTIFS(G7:G44,"15~20")+COUNTIFS(G7:G44,"15~21")+COUNTIFS(G7:G44,"15~22")+COUNTIFS(G7:G44,"15~21.3")+COUNTIFS(G7:G44,"15~22.3")+COUNTIFS(G7:G44,"15.3~20")+COUNTIFS(G7:G44,"15.3~21")+COUNTIFS(G7:G44,"15.3~22")+COUNTIFS(G7:G44,"15.3~21.3")+COUNTIFS(G7:G44,"15.3~22.3")+COUNTIFS(G7:G44,"16~20")+COUNTIFS(G7:G44,"16~21")+COUNTIFS(G7:G44,"16~21.3")+COUNTIFS(G7:G44,"16~22")+COUNTIFS(G7:G44,"16~22.3")+COUNTIFS(G7:G44,"16.3~20")+COUNTIFS(G7:G44,"16.3~21")+COUNTIFS(G7:G44,"16.3~21.3")+COUNTIFS(G7:G44,"16.3~22")+COUNTIFS(G7:G44,"16.3~22.3")+COUNTIFS(G7:G44,"17~20")+COUNTIFS(G7:G44,"17~21")+COUNTIFS(G7:G44,"17~21.3")+COUNTIFS(G7:G44,"17~22")+COUNTIFS(G7:G44,"17~22.3")+COUNTIFS(G7:G44,"18~20")+COUNTIFS(G7:G44,"18~21")+COUNTIFS(G7:G44,"18~21.3")+COUNTIFS(G7:G44,"18~22")+COUNTIFS(G7:G44,"18~22.3")+COUNTIFS(R3:R44,"13.3~20")+COUNTIFS(R3:R44,"13.3~21")+COUNTIFS(R3:R44,"13.3~21.3")+COUNTIFS(R3:R44,"13.3~22")+COUNTIFS(R3:R44,"13.3~22.3")+COUNTIFS(R3:R44,"14~20")+COUNTIFS(R3:R44,"14~21")+COUNTIFS(R3:R44,"14~22")+COUNTIFS(R3:R44,"14~22.3")+COUNTIFS(R3:R44,"14.3~20")+COUNTIFS(R3:R44,"14.3~20.3")+COUNTIFS(R3:R44,"14.3~21.3")+COUNTIFS(R3:R44,"14.3~22.3")+COUNTIFS(R3:R44,"15~20")+COUNTIFS(R3:R44,"15~21")+COUNTIFS(R3:R44,"15~21.3")+COUNTIFS(R3:R44,"15~22")+COUNTIFS(R3:R44,"15~22.3")+COUNTIFS(R3:R44,"15.3~20")+COUNTIFS(R3:R44,"15.3~21")+COUNTIFS(R3:R44,"15.3~21.3")+COUNTIFS(R3:R44,"15.3~22")+COUNTIFS(R3:R44,"15.3~22.3")+COUNTIFS(R3:R44,"16~20")+COUNTIFS(R3:R44,"16~21")+COUNTIFS(R3:R44,"16~21.3")+COUNTIFS(R3:R44,"16~22")+COUNTIFS(R3:R44,"16~22.3")+COUNTIFS(R3:R44,"16.3~20")+COUNTIFS(R3:R44,"16.3~21")+COUNTIFS(R3:R44,"16.3~21.3")+COUNTIFS(R3:R44,"16.3~22")+COUNTIFS(R3:R44,"16.3~22.3")+COUNTIFS(R3:R44,"17~20")+COUNTIFS(R3:R44,"17~21")+COUNTIFS(R3:R44,"17~21.3")+COUNTIFS(R3:R44,"17~22")+COUNTIFS(R3:R44,"17~22.3")+COUNTIFS(R3:R44,"18~20")+COUNTIFS(R3:R44,"18~21")+COUNTIFS(R3:R44,"18~21.3")+COUNTIFS(R3:R44,"18~22")+COUNTIFS(R3:R44,"18~22.3")</f>
        <v>6</v>
      </c>
      <c r="AD7" s="222">
        <f>COUNTIFS(H7:H44,"9~20")+COUNTIFS(H7:H44,"10~20")+COUNTIFS(H7:H44,"10.3~20")+COUNTIFS(H7:H44,"11~20")+COUNTIFS(H7:H44,"11~21")+COUNTIFS(H7:H44,"11.3~20.3")+COUNTIFS(H7:H44,"11.3~21.3")+COUNTIFS(H7:H44,"11.3~22.3")+COUNTIFS(H7:H44,"12~20")+COUNTIFS(H7:H44,"12~21")+COUNTIFS(H7:H44,"12~22")+COUNTIFS(H7:H44,"12~22.3")+COUNTIFS(H7:H44,"12.3~20")+COUNTIFS(H7:H44,"12.3~21")+COUNTIFS(H7:H44,"12.3~22")+COUNTIFS(H7:H44,"12.3~22.3")+COUNTIFS(S3:S44,"9~20")+COUNTIFS(S3:S44,"10~20")+COUNTIFS(S3:S44,"10.3~20")+COUNTIFS(S3:S44,"11~20")+COUNTIFS(S3:S44,"11~21")+COUNTIFS(S3:S44,"11.3~20.3")+COUNTIFS(S3:S44,"11.3~21.3")+COUNTIFS(S3:S44,"11.3~22.3")+COUNTIFS(S3:S44,"12~20")+COUNTIFS(S3:S44,"12~21")+COUNTIFS(S3:S44,"12~22")+COUNTIFS(S3:S44,"12~22.3")+COUNTIFS(S3:S44,"12.3~20")+COUNTIFS(S3:S44,"12.3~21")+COUNTIFS(S3:S44,"12.3~22")+COUNTIFS(S3:S44,"12.3~22.3")+COUNTIFS(H7:H44,"13.3~20")+COUNTIFS(H7:H44,"13.3~21")+COUNTIFS(H7:H44,"13.3~21.3")+COUNTIFS(H7:H44,"13.3~22")+COUNTIFS(H7:H44,"13.3~22.3")+COUNTIFS(H7:H44,"14~20")+COUNTIFS(H7:H44,"14~21")+COUNTIFS(H7:H44,"14~22")+COUNTIFS(H7:H44,"14~22.3")+COUNTIFS(H7:H44,"14.3~20")+COUNTIFS(H7:H44,"14.3~20.3")+COUNTIFS(H7:H44,"14.3~21.3")+COUNTIFS(H7:H44,"14.3~22.3")+COUNTIFS(H7:H44,"15~20")+COUNTIFS(H7:H44,"15~21")+COUNTIFS(H7:H44,"15~22")+COUNTIFS(H7:H44,"15~21.3")+COUNTIFS(H7:H44,"15~22.3")+COUNTIFS(H7:H44,"15.3~20")+COUNTIFS(H7:H44,"15.3~21")+COUNTIFS(H7:H44,"15.3~22")+COUNTIFS(H7:H44,"15.3~21.3")+COUNTIFS(H7:H44,"15.3~22.3")+COUNTIFS(H7:H44,"16~20")+COUNTIFS(H7:H44,"16~21")+COUNTIFS(H7:H44,"16~21.3")+COUNTIFS(H7:H44,"16~22")+COUNTIFS(H7:H44,"16~22.3")+COUNTIFS(H7:H44,"16.3~20")+COUNTIFS(H7:H44,"16.3~21")+COUNTIFS(H7:H44,"16.3~21.3")+COUNTIFS(H7:H44,"16.3~22")+COUNTIFS(H7:H44,"16.3~22.3")+COUNTIFS(H7:H44,"17~20")+COUNTIFS(H7:H44,"17~21")+COUNTIFS(H7:H44,"17~21.3")+COUNTIFS(H7:H44,"17~22")+COUNTIFS(H7:H44,"17~22.3")+COUNTIFS(H7:H44,"18~20")+COUNTIFS(H7:H44,"18~21")+COUNTIFS(H7:H44,"18~21.3")+COUNTIFS(H7:H44,"18~22")+COUNTIFS(H7:H44,"18~22.3")+COUNTIFS(S3:S44,"13.3~20")+COUNTIFS(S3:S44,"13.3~21")+COUNTIFS(S3:S44,"13.3~21.3")+COUNTIFS(S3:S44,"13.3~22")+COUNTIFS(S3:S44,"13.3~22.3")+COUNTIFS(S3:S44,"14~20")+COUNTIFS(S3:S44,"14~21")+COUNTIFS(S3:S44,"14~22")+COUNTIFS(S3:S44,"14~22.3")+COUNTIFS(S3:S44,"14.3~20")+COUNTIFS(S3:S44,"14.3~20.3")+COUNTIFS(S3:S44,"14.3~21.3")+COUNTIFS(S3:S44,"14.3~22.3")+COUNTIFS(S3:S44,"15~20")+COUNTIFS(S3:S44,"15~21")+COUNTIFS(S3:S44,"15~21.3")+COUNTIFS(S3:S44,"15~22")+COUNTIFS(S3:S44,"15~22.3")+COUNTIFS(S3:S44,"15.3~20")+COUNTIFS(S3:S44,"15.3~21")+COUNTIFS(S3:S44,"15.3~21.3")+COUNTIFS(S3:S44,"15.3~22")+COUNTIFS(S3:S44,"15.3~22.3")+COUNTIFS(S3:S44,"16~20")+COUNTIFS(S3:S44,"16~21")+COUNTIFS(S3:S44,"16~21.3")+COUNTIFS(S3:S44,"16~22")+COUNTIFS(S3:S44,"16~22.3")+COUNTIFS(S3:S44,"16.3~20")+COUNTIFS(S3:S44,"16.3~21")+COUNTIFS(S3:S44,"16.3~21.3")+COUNTIFS(S3:S44,"16.3~22")+COUNTIFS(S3:S44,"16.3~22.3")+COUNTIFS(S3:S44,"17~20")+COUNTIFS(S3:S44,"17~21")+COUNTIFS(S3:S44,"17~21.3")+COUNTIFS(S3:S44,"17~22")+COUNTIFS(S3:S44,"17~22.3")+COUNTIFS(S3:S44,"18~20")+COUNTIFS(S3:S44,"18~21")+COUNTIFS(S3:S44,"18~21.3")+COUNTIFS(S3:S44,"18~22")+COUNTIFS(S3:S44,"18~22.3")</f>
        <v>5</v>
      </c>
      <c r="AE7" s="222">
        <f>COUNTIFS(I7:I44,"9~20")+COUNTIFS(I7:I44,"10~20")+COUNTIFS(I7:I44,"10.3~20")+COUNTIFS(I7:I44,"11~20")+COUNTIFS(I7:I44,"11~21")+COUNTIFS(I7:I44,"11.3~20.3")+COUNTIFS(I7:I44,"11.3~21.3")+COUNTIFS(I7:I44,"11.3~22.3")+COUNTIFS(I7:I44,"12~20")+COUNTIFS(I7:I44,"12~21")+COUNTIFS(I7:I44,"12~22")+COUNTIFS(I7:I44,"12~22.3")+COUNTIFS(I7:I44,"12.3~20")+COUNTIFS(I7:I44,"12.3~21")+COUNTIFS(I7:I44,"12.3~22")+COUNTIFS(I7:I44,"12.3~22.3")+COUNTIFS(T3:T44,"9~20")+COUNTIFS(T3:T44,"10~20")+COUNTIFS(T3:T44,"10.3~20")+COUNTIFS(T3:T44,"11~20")+COUNTIFS(T3:T44,"11~21")+COUNTIFS(T3:T44,"11.3~20.3")+COUNTIFS(T3:T44,"11.3~21.3")+COUNTIFS(T3:T44,"11.3~22.3")+COUNTIFS(T3:T44,"12~20")+COUNTIFS(T3:T44,"12~21")+COUNTIFS(T3:T44,"12~22")+COUNTIFS(T3:T44,"12~22.3")+COUNTIFS(T3:T44,"12.3~20")+COUNTIFS(T3:T44,"12.3~21")+COUNTIFS(T3:T44,"12.3~22")+COUNTIFS(T3:T44,"12.3~22.3")+COUNTIFS(I7:I44,"13.3~20")+COUNTIFS(I7:I44,"13.3~21")+COUNTIFS(I7:I44,"13.3~21.3")+COUNTIFS(I7:I44,"13.3~22")+COUNTIFS(I7:I44,"13.3~22.3")+COUNTIFS(I7:I44,"14~20")+COUNTIFS(I7:I44,"14~21")+COUNTIFS(I7:I44,"14~22")+COUNTIFS(I7:I44,"14~22.3")+COUNTIFS(I7:I44,"14.3~20")+COUNTIFS(I7:I44,"14.3~20.3")+COUNTIFS(I7:I44,"14.3~21.3")+COUNTIFS(I7:I44,"14.3~22.3")+COUNTIFS(I7:I44,"15~20")+COUNTIFS(I7:I44,"15~21")+COUNTIFS(I7:I44,"15~22")+COUNTIFS(I7:I44,"15~21.3")+COUNTIFS(I7:I44,"15~22.3")+COUNTIFS(I7:I44,"15.3~20")+COUNTIFS(I7:I44,"15.3~21")+COUNTIFS(I7:I44,"15.3~22")+COUNTIFS(I7:I44,"15.3~21.3")+COUNTIFS(I7:I44,"15.3~22.3")+COUNTIFS(I7:I44,"16~20")+COUNTIFS(I7:I44,"16~21")+COUNTIFS(I7:I44,"16~21.3")+COUNTIFS(I7:I44,"16~22")+COUNTIFS(I7:I44,"16~22.3")+COUNTIFS(I7:I44,"16.3~20")+COUNTIFS(I7:I44,"16.3~21")+COUNTIFS(I7:I44,"16.3~21.3")+COUNTIFS(I7:I44,"16.3~22")+COUNTIFS(I7:I44,"16.3~22.3")+COUNTIFS(I7:I44,"17~20")+COUNTIFS(I7:I44,"17~21")+COUNTIFS(I7:I44,"17~21.3")+COUNTIFS(I7:I44,"17~22")+COUNTIFS(I7:I44,"17~22.3")+COUNTIFS(I7:I44,"18~20")+COUNTIFS(I7:I44,"18~21")+COUNTIFS(I7:I44,"18~21.3")+COUNTIFS(I7:I44,"18~22")+COUNTIFS(I7:I44,"18~22.3")+COUNTIFS(T3:T44,"13.3~20")+COUNTIFS(T3:T44,"13.3~21")+COUNTIFS(T3:T44,"13.3~21.3")+COUNTIFS(T3:T44,"13.3~22")+COUNTIFS(T3:T44,"13.3~22.3")+COUNTIFS(T3:T44,"14~20")+COUNTIFS(T3:T44,"14~21")+COUNTIFS(T3:T44,"14~22")+COUNTIFS(T3:T44,"14~22.3")+COUNTIFS(T3:T44,"14.3~20")+COUNTIFS(T3:T44,"14.3~20.3")+COUNTIFS(T3:T44,"14.3~21.3")+COUNTIFS(T3:T44,"14.3~22.3")+COUNTIFS(T3:T44,"15~20")+COUNTIFS(T3:T44,"15~21")+COUNTIFS(T3:T44,"15~21.3")+COUNTIFS(T3:T44,"15~22")+COUNTIFS(T3:T44,"15~22.3")+COUNTIFS(T3:T44,"15.3~20")+COUNTIFS(T3:T44,"15.3~21")+COUNTIFS(T3:T44,"15.3~21.3")+COUNTIFS(T3:T44,"15.3~22")+COUNTIFS(T3:T44,"15.3~22.3")+COUNTIFS(T3:T44,"16~20")+COUNTIFS(T3:T44,"16~21")+COUNTIFS(T3:T44,"16~21.3")+COUNTIFS(T3:T44,"16~22")+COUNTIFS(T3:T44,"16~22.3")+COUNTIFS(T3:T44,"16.3~20")+COUNTIFS(T3:T44,"16.3~21")+COUNTIFS(T3:T44,"16.3~21.3")+COUNTIFS(T3:T44,"16.3~22")+COUNTIFS(T3:T44,"16.3~22.3")+COUNTIFS(T3:T44,"17~20")+COUNTIFS(T3:T44,"17~21")+COUNTIFS(T3:T44,"17~21.3")+COUNTIFS(T3:T44,"17~22")+COUNTIFS(T3:T44,"17~22.3")+COUNTIFS(T3:T44,"18~20")+COUNTIFS(T3:T44,"18~21")+COUNTIFS(T3:T44,"18~21.3")+COUNTIFS(T3:T44,"18~22")+COUNTIFS(T3:T44,"18~22.3")</f>
        <v>5</v>
      </c>
    </row>
    <row r="8" spans="1:31" ht="14.100000" customHeight="1">
      <c r="A8" s="193"/>
      <c r="B8" s="194"/>
      <c r="C8" s="36"/>
      <c r="D8" s="30">
        <v>8</v>
      </c>
      <c r="E8" s="30">
        <v>8</v>
      </c>
      <c r="F8" s="30">
        <v>8</v>
      </c>
      <c r="G8" s="40">
        <v>8</v>
      </c>
      <c r="H8" s="30">
        <v>8</v>
      </c>
      <c r="I8" s="36"/>
      <c r="J8" s="16">
        <f>SUM(C8:I8)</f>
        <v>40</v>
      </c>
      <c r="K8" s="16" t="str">
        <f t="array" ref="K8">_xlfn.IFS(J8=40,"O",J8&lt;40,"LOW",J8&gt;40,"HIGH")</f>
        <v>O</v>
      </c>
      <c r="L8" s="193"/>
      <c r="M8" s="194"/>
      <c r="N8" s="38">
        <v>8</v>
      </c>
      <c r="O8" s="36"/>
      <c r="P8" s="36"/>
      <c r="Q8" s="40">
        <v>4.5</v>
      </c>
      <c r="R8" s="36"/>
      <c r="S8" s="36"/>
      <c r="T8" s="30">
        <v>6.5</v>
      </c>
      <c r="U8" s="16">
        <f>SUM(N8:T8)</f>
        <v>19</v>
      </c>
      <c r="V8" s="16" t="str">
        <f t="array" ref="V8">_xlfn.IFS(U8&gt;15,"O",U8=15,"O",U8&lt;15,"X")</f>
        <v>O</v>
      </c>
      <c r="X8" s="228"/>
      <c r="Y8" s="223"/>
      <c r="Z8" s="223"/>
      <c r="AA8" s="223"/>
      <c r="AB8" s="223"/>
      <c r="AC8" s="223"/>
      <c r="AD8" s="223"/>
      <c r="AE8" s="223"/>
    </row>
    <row r="9" spans="1:31" ht="14.100000" customHeight="1">
      <c r="A9" s="191" t="s">
        <v>11</v>
      </c>
      <c r="B9" s="192"/>
      <c r="C9" s="39" t="s">
        <v>91</v>
      </c>
      <c r="D9" s="39" t="s">
        <v>91</v>
      </c>
      <c r="E9" s="31"/>
      <c r="F9" s="33" t="s">
        <v>92</v>
      </c>
      <c r="G9" s="31" t="s">
        <v>40</v>
      </c>
      <c r="H9" s="39" t="s">
        <v>91</v>
      </c>
      <c r="I9" s="39" t="s">
        <v>91</v>
      </c>
      <c r="J9" s="6"/>
      <c r="K9" s="6"/>
      <c r="L9" s="191" t="s">
        <v>25</v>
      </c>
      <c r="M9" s="192"/>
      <c r="N9" s="54" t="s">
        <v>126</v>
      </c>
      <c r="O9" s="31"/>
      <c r="P9" s="31"/>
      <c r="Q9" s="31"/>
      <c r="R9" s="31"/>
      <c r="S9" s="31"/>
      <c r="T9" s="31" t="s">
        <v>40</v>
      </c>
      <c r="U9" s="6"/>
      <c r="X9" s="32" t="s">
        <v>82</v>
      </c>
      <c r="Y9" s="226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5</v>
      </c>
      <c r="Z9" s="226">
        <f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6</v>
      </c>
      <c r="AA9" s="226">
        <f>COUNTIFS(E7:E44,"11.3~21.3")+COUNTIFS(E7:E44,"11.3~22.3")+COUNTIFS(E7:E44,"11.3~22")+COUNTIFS(E7:E44,"12~21.3")+COUNTIFS(E7:E44,"12~22")+COUNTIFS(E7:E44,"12.3~22.3")+COUNTIFS(P3:P44,"11.3~21.3")+COUNTIFS(P3:P44,"11.3~22.3")+COUNTIFS(P3:P44,"11.3~22")+COUNTIFS(P3:P44,"12~22")+COUNTIFS(P3:P44,"12.3~21.3")+COUNTIFS(P3:P44,"12.3~22.3")+COUNTIFS(E7:E44,"13.3~21.3")+COUNTIFS(E7:E44,"13.3~22")+COUNTIFS(E7:E44,"13.3~22.3")+COUNTIFS(E7:E44,"14~21.3")+COUNTIFS(E7:E44,"14~22")+COUNTIFS(E7:E44,"14~22.3")+COUNTIFS(E7:E44,"14.3~21.3")+COUNTIFS(E7:E44,"14.3~22.3")+COUNTIFS(E7:E44,"14.3~22")+COUNTIFS(E7:E44,"15~21.3")+COUNTIFS(E7:E44,"15~22")+COUNTIFS(E7:E44,"15~22.3")+COUNTIFS(E7:E44,"15.3~21.3")+COUNTIFS(E7:E44,"15.3~22")+COUNTIFS(E7:E44,"15.3~22.3")+COUNTIFS(E7:E44,"16~21.3")+COUNTIFS(E7:E44,"16~22")+COUNTIFS(E7:E44,"16~22.3")+COUNTIFS(E7:E44,"16.3~21.3")+COUNTIFS(E7:E44,"16.3~22")+COUNTIFS(E7:E44,"16.3~22.3")+COUNTIFS(E7:E44,"17~21.3")+COUNTIFS(E7:E44,"17~22")+COUNTIFS(E7:E44,"17~22.3")+COUNTIFS(E7:E44,"18~21.3")+COUNTIFS(E7:E44,"18~22")+COUNTIFS(E7:E44,"18~22.3")+COUNTIFS(P3:P44,"13.3~21.3")+COUNTIFS(P3:P44,"13.3~22")+COUNTIFS(P3:P44,"13.3~22.3")+COUNTIFS(P3:P44,"14~21.3")+COUNTIFS(P3:P44,"14~22")+COUNTIFS(P3:P44,"14~22.3")+COUNTIFS(P3:P44,"14.3~21.3")+COUNTIFS(P3:P44,"14.3~22")+COUNTIFS(P3:P44,"14.3~22.3")+COUNTIFS(P3:P44,"15~21.3")+COUNTIFS(P3:P44,"15~22")+COUNTIFS(P3:P44,"15~22.3")+COUNTIFS(P3:P44,"15.3~21.3")+COUNTIFS(P3:P44,"15.3~22")+COUNTIFS(P3:P44,"15.3~22.3")+COUNTIFS(P3:P44,"16~21.3")+COUNTIFS(P3:P44,"16~22")+COUNTIFS(P3:P44,"16~22.3")+COUNTIFS(P3:P44,"16.3~21.3")+COUNTIFS(P3:P44,"16.3~22")+COUNTIFS(P3:P44,"16.3~22.3")+COUNTIFS(P3:P44,"17~21.3")+COUNTIFS(P3:P44,"17~22")+COUNTIFS(P3:P44,"17~22.3")+COUNTIFS(P3:P44,"18~21.3")+COUNTIFS(P3:P44,"18~22")+COUNTIFS(P3:P44,"18~22.3")</f>
        <v>5</v>
      </c>
      <c r="AB9" s="226">
        <f>COUNTIFS(F7:F44,"11.3~21.3")+COUNTIFS(F7:F44,"11.3~22.3")+COUNTIFS(F7:F44,"11.3~22")+COUNTIFS(F7:F44,"12~21.3")+COUNTIFS(F7:F44,"12~22")+COUNTIFS(F7:F44,"12.3~22.3")+COUNTIFS(Q3:Q44,"11.3~21.3")+COUNTIFS(Q3:Q44,"11.3~22.3")+COUNTIFS(Q3:Q44,"11.3~22")+COUNTIFS(Q3:Q44,"12~22")+COUNTIFS(Q3:Q44,"12.3~21.3")+COUNTIFS(Q3:Q44,"12.3~22.3")+COUNTIFS(F7:F44,"13.3~21.3")+COUNTIFS(F7:F44,"13.3~22")+COUNTIFS(F7:F44,"13.3~22.3")+COUNTIFS(F7:F44,"14~21.3")+COUNTIFS(F7:F44,"14~22")+COUNTIFS(F7:F44,"14~22.3")+COUNTIFS(F7:F44,"14.3~21.3")+COUNTIFS(F7:F44,"14.3~22.3")+COUNTIFS(F7:F44,"14.3~22")+COUNTIFS(F7:F44,"15~21.3")+COUNTIFS(F7:F44,"15~22")+COUNTIFS(F7:F44,"15~22.3")+COUNTIFS(F7:F44,"15.3~21.3")+COUNTIFS(F7:F44,"15.3~22")+COUNTIFS(F7:F44,"15.3~22.3")+COUNTIFS(F7:F44,"16~21.3")+COUNTIFS(F7:F44,"16~22")+COUNTIFS(F7:F44,"16~22.3")+COUNTIFS(F7:F44,"16.3~21.3")+COUNTIFS(F7:F44,"16.3~22")+COUNTIFS(F7:F44,"16.3~22.3")+COUNTIFS(F7:F44,"17~21.3")+COUNTIFS(F7:F44,"17~22")+COUNTIFS(F7:F44,"17~22.3")+COUNTIFS(F7:F44,"18~21.3")+COUNTIFS(F7:F44,"18~22")+COUNTIFS(F7:F44,"18~22.3")+COUNTIFS(Q3:Q44,"13.3~21.3")+COUNTIFS(Q3:Q44,"13.3~22")+COUNTIFS(Q3:Q44,"13.3~22.3")+COUNTIFS(Q3:Q44,"14~21.3")+COUNTIFS(Q3:Q44,"14~22")+COUNTIFS(Q3:Q44,"14~22.3")+COUNTIFS(Q3:Q44,"14.3~21.3")+COUNTIFS(Q3:Q44,"14.3~22")+COUNTIFS(Q3:Q44,"14.3~22.3")+COUNTIFS(Q3:Q44,"15~21.3")+COUNTIFS(Q3:Q44,"15~22")+COUNTIFS(Q3:Q44,"15~22.3")+COUNTIFS(Q3:Q44,"15.3~21.3")+COUNTIFS(Q3:Q44,"15.3~22")+COUNTIFS(Q3:Q44,"15.3~22.3")+COUNTIFS(Q3:Q44,"16~21.3")+COUNTIFS(Q3:Q44,"16~22")+COUNTIFS(Q3:Q44,"16~22.3")+COUNTIFS(Q3:Q44,"16.3~21.3")+COUNTIFS(Q3:Q44,"16.3~22")+COUNTIFS(Q3:Q44,"16.3~22.3")+COUNTIFS(Q3:Q44,"17~21.3")+COUNTIFS(Q3:Q44,"17~22")+COUNTIFS(Q3:Q44,"17~22.3")+COUNTIFS(Q3:Q44,"18~21.3")+COUNTIFS(Q3:Q44,"18~22")+COUNTIFS(Q3:Q44,"18~22.3")</f>
        <v>5</v>
      </c>
      <c r="AC9" s="226">
        <f>COUNTIFS(G7:G44,"11.3~21.3")+COUNTIFS(G7:G44,"11.3~22.3")+COUNTIFS(G7:G44,"11.3~22")+COUNTIFS(G7:G44,"12~21.3")+COUNTIFS(G7:G44,"12~22")+COUNTIFS(G7:G44,"12.3~22.3")+COUNTIFS(R3:R44,"11.3~21.3")+COUNTIFS(R3:R44,"11.3~22.3")+COUNTIFS(R3:R44,"11.3~22")+COUNTIFS(R3:R44,"12~22")+COUNTIFS(R3:R44,"12.3~21.3")+COUNTIFS(R3:R44,"12.3~22.3")+COUNTIFS(G7:G44,"13.3~21.3")+COUNTIFS(G7:G44,"13.3~22")+COUNTIFS(G7:G44,"13.3~22.3")+COUNTIFS(G7:G44,"14~21.3")+COUNTIFS(G7:G44,"14~22")+COUNTIFS(G7:G44,"14~22.3")+COUNTIFS(G7:G44,"14.3~21.3")+COUNTIFS(G7:G44,"14.3~22.3")+COUNTIFS(G7:G44,"14.3~22")+COUNTIFS(G7:G44,"15~21.3")+COUNTIFS(G7:G44,"15~22")+COUNTIFS(G7:G44,"15~22.3")+COUNTIFS(G7:G44,"15.3~21.3")+COUNTIFS(G7:G44,"15.3~22")+COUNTIFS(G7:G44,"15.3~22.3")+COUNTIFS(G7:G44,"16~21.3")+COUNTIFS(G7:G44,"16~22")+COUNTIFS(G7:G44,"16~22.3")+COUNTIFS(G7:G44,"16.3~21.3")+COUNTIFS(G7:G44,"16.3~22")+COUNTIFS(G7:G44,"16.3~22.3")+COUNTIFS(G7:G44,"17~21.3")+COUNTIFS(G7:G44,"17~22")+COUNTIFS(G7:G44,"17~22.3")+COUNTIFS(G7:G44,"18~21.3")+COUNTIFS(G7:G44,"18~22")+COUNTIFS(G7:G44,"18~22.3")+COUNTIFS(R3:R44,"13.3~21.3")+COUNTIFS(R3:R44,"13.3~22")+COUNTIFS(R3:R44,"13.3~22.3")+COUNTIFS(R3:R44,"14~21.3")+COUNTIFS(R3:R44,"14~22")+COUNTIFS(R3:R44,"14~22.3")+COUNTIFS(R3:R44,"14.3~21.3")+COUNTIFS(R3:R44,"14.3~22")+COUNTIFS(R3:R44,"14.3~22.3")+COUNTIFS(R3:R44,"15~21.3")+COUNTIFS(R3:R44,"15~22")+COUNTIFS(R3:R44,"15~22.3")+COUNTIFS(R3:R44,"15.3~21.3")+COUNTIFS(R3:R44,"15.3~22")+COUNTIFS(R3:R44,"15.3~22.3")+COUNTIFS(R3:R44,"16~21.3")+COUNTIFS(R3:R44,"16~22")+COUNTIFS(R3:R44,"16~22.3")+COUNTIFS(R3:R44,"16.3~21.3")+COUNTIFS(R3:R44,"16.3~22")+COUNTIFS(R3:R44,"16.3~22.3")+COUNTIFS(R3:R44,"17~21.3")+COUNTIFS(R3:R44,"17~22")+COUNTIFS(R3:R44,"17~22.3")+COUNTIFS(R3:R44,"18~21.3")+COUNTIFS(R3:R44,"18~22")+COUNTIFS(R3:R44,"18~22.3")</f>
        <v>6</v>
      </c>
      <c r="AD9" s="226">
        <f>COUNTIFS(H7:H44,"11.3~21.3")+COUNTIFS(H7:H44,"11.3~22.3")+COUNTIFS(H7:H44,"11.3~22")+COUNTIFS(H7:H44,"12~21.3")+COUNTIFS(H7:H44,"12~22")+COUNTIFS(H7:H44,"12.3~22.3")+COUNTIFS(S3:S44,"11.3~21.3")+COUNTIFS(S3:S44,"11.3~22.3")+COUNTIFS(S3:S44,"11.3~22")+COUNTIFS(S3:S44,"12~22")+COUNTIFS(S3:S44,"12.3~21.3")+COUNTIFS(S3:S44,"12.3~22.3")+COUNTIFS(H7:H44,"13.3~21.3")+COUNTIFS(H7:H44,"13.3~22")+COUNTIFS(H7:H44,"13.3~22.3")+COUNTIFS(H7:H44,"14~21.3")+COUNTIFS(H7:H44,"14~22")+COUNTIFS(H7:H44,"14~22.3")+COUNTIFS(H7:H44,"14.3~21.3")+COUNTIFS(H7:H44,"14.3~22.3")+COUNTIFS(H7:H44,"14.3~22")+COUNTIFS(H7:H44,"15~21.3")+COUNTIFS(H7:H44,"15~22")+COUNTIFS(H7:H44,"15~22.3")+COUNTIFS(H7:H44,"15.3~21.3")+COUNTIFS(H7:H44,"15.3~22")+COUNTIFS(H7:H44,"15.3~22.3")+COUNTIFS(H7:H44,"16~21.3")+COUNTIFS(H7:H44,"16~22")+COUNTIFS(H7:H44,"16~22.3")+COUNTIFS(H7:H44,"16.3~21.3")+COUNTIFS(H7:H44,"16.3~22")+COUNTIFS(H7:H44,"16.3~22.3")+COUNTIFS(H7:H44,"17~21.3")+COUNTIFS(H7:H44,"17~22")+COUNTIFS(H7:H44,"17~22.3")+COUNTIFS(H7:H44,"18~21.3")+COUNTIFS(H7:H44,"18~22")+COUNTIFS(H7:H44,"18~22.3")+COUNTIFS(S3:S44,"13.3~21.3")+COUNTIFS(S3:S44,"13.3~22")+COUNTIFS(S3:S44,"13.3~22.3")+COUNTIFS(S3:S44,"14~21.3")+COUNTIFS(S3:S44,"14~22")+COUNTIFS(S3:S44,"14~22.3")+COUNTIFS(S3:S44,"14.3~21.3")+COUNTIFS(S3:S44,"14.3~22")+COUNTIFS(S3:S44,"14.3~22.3")+COUNTIFS(S3:S44,"15~21.3")+COUNTIFS(S3:S44,"15~22")+COUNTIFS(S3:S44,"15~22.3")+COUNTIFS(S3:S44,"15.3~21.3")+COUNTIFS(S3:S44,"15.3~22")+COUNTIFS(S3:S44,"15.3~22.3")+COUNTIFS(S3:S44,"16~21.3")+COUNTIFS(S3:S44,"16~22")+COUNTIFS(S3:S44,"16~22.3")+COUNTIFS(S3:S44,"16.3~21.3")+COUNTIFS(S3:S44,"16.3~22")+COUNTIFS(S3:S44,"16.3~22.3")+COUNTIFS(S3:S44,"17~21.3")+COUNTIFS(S3:S44,"17~22")+COUNTIFS(S3:S44,"17~22.3")+COUNTIFS(S3:S44,"18~21.3")+COUNTIFS(S3:S44,"18~22")+COUNTIFS(S3:S44,"18~22.3")</f>
        <v>5</v>
      </c>
      <c r="AE9" s="226">
        <f>COUNTIFS(I7:I44,"11.3~21.3")+COUNTIFS(I7:I44,"11.3~22.3")+COUNTIFS(I7:I44,"11.3~22")+COUNTIFS(I7:I44,"12~21.3")+COUNTIFS(I7:I44,"12~22")+COUNTIFS(I7:I44,"12.3~22.3")+COUNTIFS(T3:T44,"11.3~21.3")+COUNTIFS(T3:T44,"11.3~22.3")+COUNTIFS(T3:T44,"11.3~22")+COUNTIFS(T3:T44,"12~22")+COUNTIFS(T3:T44,"12.3~21.3")+COUNTIFS(T3:T44,"12.3~22.3")+COUNTIFS(I7:I44,"13.3~21.3")+COUNTIFS(I7:I44,"13.3~22")+COUNTIFS(I7:I44,"13.3~22.3")+COUNTIFS(I7:I44,"14~21.3")+COUNTIFS(I7:I44,"14~22")+COUNTIFS(I7:I44,"14~22.3")+COUNTIFS(I7:I44,"14.3~21.3")+COUNTIFS(I7:I44,"14.3~22.3")+COUNTIFS(I7:I44,"14.3~22")+COUNTIFS(I7:I44,"15~21.3")+COUNTIFS(I7:I44,"15~22")+COUNTIFS(I7:I44,"15~22.3")+COUNTIFS(I7:I44,"15.3~21.3")+COUNTIFS(I7:I44,"15.3~22")+COUNTIFS(I7:I44,"15.3~22.3")+COUNTIFS(I7:I44,"16~21.3")+COUNTIFS(I7:I44,"16~22")+COUNTIFS(I7:I44,"16~22.3")+COUNTIFS(I7:I44,"16.3~21.3")+COUNTIFS(I7:I44,"16.3~22")+COUNTIFS(I7:I44,"16.3~22.3")+COUNTIFS(I7:I44,"17~21.3")+COUNTIFS(I7:I44,"17~22")+COUNTIFS(I7:I44,"17~22.3")+COUNTIFS(I7:I44,"18~21.3")+COUNTIFS(I7:I44,"18~22")+COUNTIFS(I7:I44,"18~22.3")+COUNTIFS(T3:T44,"13.3~21.3")+COUNTIFS(T3:T44,"13.3~22")+COUNTIFS(T3:T44,"13.3~22.3")+COUNTIFS(T3:T44,"14~21.3")+COUNTIFS(T3:T44,"14~22")+COUNTIFS(T3:T44,"14~22.3")+COUNTIFS(T3:T44,"14.3~21.3")+COUNTIFS(T3:T44,"14.3~22")+COUNTIFS(T3:T44,"14.3~22.3")+COUNTIFS(T3:T44,"15~21.3")+COUNTIFS(T3:T44,"15~22")+COUNTIFS(T3:T44,"15~22.3")+COUNTIFS(T3:T44,"15.3~21.3")+COUNTIFS(T3:T44,"15.3~22")+COUNTIFS(T3:T44,"15.3~22.3")+COUNTIFS(T3:T44,"16~21.3")+COUNTIFS(T3:T44,"16~22")+COUNTIFS(T3:T44,"16~22.3")+COUNTIFS(T3:T44,"16.3~21.3")+COUNTIFS(T3:T44,"16.3~22")+COUNTIFS(T3:T44,"16.3~22.3")+COUNTIFS(T3:T44,"17~21.3")+COUNTIFS(T3:T44,"17~22")+COUNTIFS(T3:T44,"17~22.3")+COUNTIFS(T3:T44,"18~21.3")+COUNTIFS(T3:T44,"18~22")+COUNTIFS(T3:T44,"18~22.3")</f>
        <v>5</v>
      </c>
    </row>
    <row r="10" spans="1:31" ht="14.100000" customHeight="1">
      <c r="A10" s="193"/>
      <c r="B10" s="194"/>
      <c r="C10" s="40">
        <v>9</v>
      </c>
      <c r="D10" s="40">
        <v>9</v>
      </c>
      <c r="E10" s="36"/>
      <c r="F10" s="44">
        <v>10</v>
      </c>
      <c r="G10" s="36"/>
      <c r="H10" s="40">
        <v>9</v>
      </c>
      <c r="I10" s="40">
        <v>9</v>
      </c>
      <c r="J10" s="16">
        <f>SUM(C10:I10)</f>
        <v>46</v>
      </c>
      <c r="K10" s="16" t="str">
        <f t="array" ref="K10">_xlfn.IFS(J10=46,"O",J10&lt;46,"LOW",J10&gt;46,"HIGH")</f>
        <v>O</v>
      </c>
      <c r="L10" s="193"/>
      <c r="M10" s="194"/>
      <c r="N10" s="30">
        <v>6</v>
      </c>
      <c r="O10" s="36"/>
      <c r="P10" s="36"/>
      <c r="Q10" s="36"/>
      <c r="R10" s="36"/>
      <c r="S10" s="36"/>
      <c r="T10" s="36"/>
      <c r="U10" s="16">
        <f>SUM(N10:T10)</f>
        <v>6</v>
      </c>
      <c r="V10" s="16" t="str">
        <f t="array" ref="V10">_xlfn.IFS(U10&gt;15,"O",U10=15,"O",U10&lt;15,"X")</f>
        <v>X</v>
      </c>
      <c r="X10" s="41"/>
      <c r="Y10" s="225"/>
      <c r="Z10" s="225"/>
      <c r="AA10" s="225"/>
      <c r="AB10" s="225"/>
      <c r="AC10" s="225"/>
      <c r="AD10" s="225"/>
      <c r="AE10" s="225"/>
    </row>
    <row r="11" spans="1:31" ht="14.100000" customHeight="1">
      <c r="A11" s="190" t="s">
        <v>12</v>
      </c>
      <c r="B11" s="190"/>
      <c r="C11" s="31"/>
      <c r="D11" s="32" t="s">
        <v>89</v>
      </c>
      <c r="E11" s="34" t="s">
        <v>88</v>
      </c>
      <c r="F11" s="32" t="s">
        <v>89</v>
      </c>
      <c r="G11" s="32" t="s">
        <v>89</v>
      </c>
      <c r="H11" s="32" t="s">
        <v>89</v>
      </c>
      <c r="I11" s="31" t="s">
        <v>40</v>
      </c>
      <c r="J11" s="6"/>
      <c r="K11" s="6"/>
      <c r="L11" s="190" t="s">
        <v>26</v>
      </c>
      <c r="M11" s="190"/>
      <c r="N11" s="42"/>
      <c r="O11" s="42"/>
      <c r="P11" s="42"/>
      <c r="Q11" s="42"/>
      <c r="R11" s="42"/>
      <c r="S11" s="42"/>
      <c r="T11" s="42" t="s">
        <v>40</v>
      </c>
      <c r="U11" s="6"/>
      <c r="X11" s="221" t="s">
        <v>84</v>
      </c>
      <c r="Y11" s="205">
        <v>12</v>
      </c>
      <c r="Z11" s="205">
        <v>11</v>
      </c>
      <c r="AA11" s="205">
        <v>11</v>
      </c>
      <c r="AB11" s="205">
        <v>11</v>
      </c>
      <c r="AC11" s="205">
        <v>11</v>
      </c>
      <c r="AD11" s="205">
        <v>13</v>
      </c>
      <c r="AE11" s="205">
        <v>11</v>
      </c>
    </row>
    <row r="12" spans="1:31" ht="14.100000" customHeight="1">
      <c r="A12" s="190"/>
      <c r="B12" s="190"/>
      <c r="C12" s="36"/>
      <c r="D12" s="41">
        <v>9</v>
      </c>
      <c r="E12" s="45">
        <v>10</v>
      </c>
      <c r="F12" s="41">
        <v>9</v>
      </c>
      <c r="G12" s="41">
        <v>9</v>
      </c>
      <c r="H12" s="41">
        <v>9</v>
      </c>
      <c r="I12" s="36"/>
      <c r="J12" s="16">
        <f>SUM(C12:I12)</f>
        <v>46</v>
      </c>
      <c r="K12" s="16" t="str">
        <f t="array" ref="K12">_xlfn.IFS(J12=46,"O",J12&lt;46,"LOW",J12&gt;46,"HIGH")</f>
        <v>O</v>
      </c>
      <c r="L12" s="190"/>
      <c r="M12" s="190"/>
      <c r="N12" s="43"/>
      <c r="O12" s="43"/>
      <c r="P12" s="43"/>
      <c r="Q12" s="43"/>
      <c r="R12" s="43"/>
      <c r="S12" s="43"/>
      <c r="T12" s="43"/>
      <c r="U12" s="16">
        <f>SUM(N12:T12)</f>
        <v>0</v>
      </c>
      <c r="V12" s="16" t="str">
        <f t="array" ref="V12">_xlfn.IFS(U12&gt;15,"O",U12=15,"O",U12&lt;15,"X")</f>
        <v>X</v>
      </c>
      <c r="X12" s="221"/>
      <c r="Y12" s="205"/>
      <c r="Z12" s="205"/>
      <c r="AA12" s="205"/>
      <c r="AB12" s="205"/>
      <c r="AC12" s="205"/>
      <c r="AD12" s="205"/>
      <c r="AE12" s="205"/>
    </row>
    <row r="13" spans="1:31" ht="14.100000" customHeight="1">
      <c r="A13" s="191" t="s">
        <v>13</v>
      </c>
      <c r="B13" s="192"/>
      <c r="C13" s="32" t="s">
        <v>89</v>
      </c>
      <c r="D13" s="32" t="s">
        <v>89</v>
      </c>
      <c r="E13" s="33" t="s">
        <v>92</v>
      </c>
      <c r="F13" s="31"/>
      <c r="G13" s="32" t="s">
        <v>89</v>
      </c>
      <c r="H13" s="31" t="s">
        <v>40</v>
      </c>
      <c r="I13" s="32" t="s">
        <v>89</v>
      </c>
      <c r="J13" s="6"/>
      <c r="K13" s="6"/>
      <c r="L13" s="191" t="s">
        <v>27</v>
      </c>
      <c r="M13" s="192"/>
      <c r="N13" s="32" t="s">
        <v>38</v>
      </c>
      <c r="O13" s="32" t="s">
        <v>48</v>
      </c>
      <c r="P13" s="32" t="s">
        <v>38</v>
      </c>
      <c r="Q13" s="31"/>
      <c r="R13" s="32" t="s">
        <v>38</v>
      </c>
      <c r="S13" s="32" t="s">
        <v>48</v>
      </c>
      <c r="T13" s="31" t="s">
        <v>40</v>
      </c>
      <c r="U13" s="6"/>
    </row>
    <row r="14" spans="1:31" ht="14.100000" customHeight="1">
      <c r="A14" s="193"/>
      <c r="B14" s="194"/>
      <c r="C14" s="41">
        <v>9</v>
      </c>
      <c r="D14" s="41">
        <v>9</v>
      </c>
      <c r="E14" s="44">
        <v>10</v>
      </c>
      <c r="F14" s="36"/>
      <c r="G14" s="41">
        <v>9</v>
      </c>
      <c r="H14" s="36"/>
      <c r="I14" s="41">
        <v>9</v>
      </c>
      <c r="J14" s="16">
        <f>SUM(C14:I14)</f>
        <v>46</v>
      </c>
      <c r="K14" s="16" t="str">
        <f t="array" ref="K14">_xlfn.IFS(J14=46,"O",J14&lt;46,"LOW",J14&gt;46,"HIGH")</f>
        <v>O</v>
      </c>
      <c r="L14" s="193"/>
      <c r="M14" s="194"/>
      <c r="N14" s="41">
        <v>6</v>
      </c>
      <c r="O14" s="41">
        <v>5</v>
      </c>
      <c r="P14" s="41">
        <v>6</v>
      </c>
      <c r="Q14" s="36"/>
      <c r="R14" s="41">
        <v>6</v>
      </c>
      <c r="S14" s="41">
        <v>5</v>
      </c>
      <c r="T14" s="36"/>
      <c r="U14" s="16">
        <f>SUM(N14:T14)</f>
        <v>28</v>
      </c>
      <c r="V14" s="16" t="str">
        <f t="array" ref="V14">_xlfn.IFS(U14&gt;15,"O",U14=15,"O",U14&lt;15,"X")</f>
        <v>O</v>
      </c>
      <c r="X14" s="210" t="s">
        <v>101</v>
      </c>
      <c r="Y14" s="205">
        <f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4</v>
      </c>
      <c r="Z14" s="205">
        <f>COUNTIFS(D7:D44,"11.3~22.3")+COUNTIFS(D7:D44,"12~22.3")+COUNTIFS(D7:D44,"12.3~22.3")+COUNTIFS(D7:D44,"13~22.3")+COUNTIFS(D7:D44,"13.3~22.3")+COUNTIFS(D7:D44,"14~22.3")+COUNTIFS(D7:D44,"14.3~22.3")+COUNTIFS(D7:D44,"15~22.3")+COUNTIFS(D7:D44,"15.3~22.3")+COUNTIFS(D7:D44,"16~22.3")+COUNTIFS(D7:D44,"16.3~22.3")+COUNTIFS(D7:D44,"17~22.3")+COUNTIFS(D7:D44,"17.3~22.3")+COUNTIFS(D7:D44,"18~22.3")+COUNTIFS(D7:D44,"18.3~22.3")+COUNTIFS(O3:O44,"11.3~22.3")+COUNTIFS(O3:O44,"12~22.3")+COUNTIFS(O3:O44,"12.3~22.3")+COUNTIFS(O3:O44,"13~22.3")+COUNTIFS(O3:O44,"13.3~22.3")+COUNTIFS(O3:O44,"14~22.3")+COUNTIFS(O3:O44,"14.3~22.3")+COUNTIFS(O3:O44,"15~22.3")+COUNTIFS(O3:O44,"15.3~22.3")+COUNTIFS(O3:O44,"16~22.3")+COUNTIFS(O3:O44,"16.3~22.3")+COUNTIFS(O3:O44,"17~22.3")+COUNTIFS(O3:O44,"17.3~22.3")+COUNTIFS(O3:O44,"18~22.3")+COUNTIFS(O3:O44,"18.3~22.3")</f>
        <v>6</v>
      </c>
      <c r="AA14" s="205">
        <f>COUNTIFS(E7:E44,"11.3~22.3")+COUNTIFS(E7:E44,"12~22.3")+COUNTIFS(E7:E44,"12.3~22.3")+COUNTIFS(E7:E44,"13~22.3")+COUNTIFS(E7:E44,"13.3~22.3")+COUNTIFS(E7:E44,"14~22.3")+COUNTIFS(E7:E44,"14.3~22.3")+COUNTIFS(E7:E44,"15~22.3")+COUNTIFS(E7:E44,"15.3~22.3")+COUNTIFS(E7:E44,"16~22.3")+COUNTIFS(E7:E44,"16.3~22.3")+COUNTIFS(E7:E44,"17~22.3")+COUNTIFS(E7:E44,"17.3~22.3")+COUNTIFS(E7:E44,"18~22.3")+COUNTIFS(E7:E44,"18.3~22.3")+COUNTIFS(P3:P44,"11.3~22.3")+COUNTIFS(P3:P44,"12~22.3")+COUNTIFS(P3:P44,"12.3~22.3")+COUNTIFS(P3:P44,"13~22.3")+COUNTIFS(P3:P44,"13.3~22.3")+COUNTIFS(P3:P44,"14~22.3")+COUNTIFS(P3:P44,"14.3~22.3")+COUNTIFS(P3:P44,"15~22.3")+COUNTIFS(P3:P44,"15.3~22.3")+COUNTIFS(P3:P44,"16~22.3")+COUNTIFS(P3:P44,"16.3~22.3")+COUNTIFS(P3:P44,"17~22.3")+COUNTIFS(P3:P44,"17.3~22.3")+COUNTIFS(P3:P44,"18~22.3")+COUNTIFS(P3:P44,"18.3~22.3")</f>
        <v>4</v>
      </c>
      <c r="AB14" s="205">
        <f>COUNTIFS(F7:F44,"11.3~22.3")+COUNTIFS(F7:F44,"12~22.3")+COUNTIFS(F7:F44,"12.3~22.3")+COUNTIFS(F7:F44,"13~22.3")+COUNTIFS(F7:F44,"13.3~22.3")+COUNTIFS(F7:F44,"14~22.3")+COUNTIFS(F7:F44,"14.3~22.3")+COUNTIFS(F7:F44,"15~22.3")+COUNTIFS(F7:F44,"15.3~22.3")+COUNTIFS(F7:F44,"16~22.3")+COUNTIFS(F7:F44,"16.3~22.3")+COUNTIFS(F7:F44,"17~22.3")+COUNTIFS(F7:F44,"17.3~22.3")+COUNTIFS(F7:F44,"18~22.3")+COUNTIFS(F7:F44,"18.3~22.3")+COUNTIFS(Q3:Q44,"11.3~22.3")+COUNTIFS(Q3:Q44,"12~22.3")+COUNTIFS(Q3:Q44,"12.3~22.3")+COUNTIFS(Q3:Q44,"13~22.3")+COUNTIFS(Q3:Q44,"13.3~22.3")+COUNTIFS(Q3:Q44,"14~22.3")+COUNTIFS(Q3:Q44,"14.3~22.3")+COUNTIFS(Q3:Q44,"15~22.3")+COUNTIFS(Q3:Q44,"15.3~22.3")+COUNTIFS(Q3:Q44,"16~22.3")+COUNTIFS(Q3:Q44,"16.3~22.3")+COUNTIFS(Q3:Q44,"17~22.3")+COUNTIFS(Q3:Q44,"17.3~22.3")+COUNTIFS(Q3:Q44,"18~22.3")+COUNTIFS(Q3:Q44,"18.3~22.3")</f>
        <v>5</v>
      </c>
      <c r="AC14" s="205">
        <f>COUNTIFS(G7:G44,"11.3~22.3")+COUNTIFS(G7:G44,"12~22.3")+COUNTIFS(G7:G44,"12.3~22.3")+COUNTIFS(G7:G44,"13~22.3")+COUNTIFS(G7:G44,"13.3~22.3")+COUNTIFS(G7:G44,"14~22.3")+COUNTIFS(G7:G44,"14.3~22.3")+COUNTIFS(G7:G44,"15~22.3")+COUNTIFS(G7:G44,"15.3~22.3")+COUNTIFS(G7:G44,"16~22.3")+COUNTIFS(G7:G44,"16.3~22.3")+COUNTIFS(G7:G44,"17~22.3")+COUNTIFS(G7:G44,"17.3~22.3")+COUNTIFS(G7:G44,"18~22.3")+COUNTIFS(G7:G44,"18.3~22.3")+COUNTIFS(R3:R44,"11.3~22.3")+COUNTIFS(R3:R44,"12~22.3")+COUNTIFS(R3:R44,"12.3~22.3")+COUNTIFS(R3:R44,"13~22.3")+COUNTIFS(R3:R44,"13.3~22.3")+COUNTIFS(R3:R44,"14~22.3")+COUNTIFS(R3:R44,"14.3~22.3")+COUNTIFS(R3:R44,"15~22.3")+COUNTIFS(R3:R44,"15.3~22.3")+COUNTIFS(R3:R44,"16~22.3")+COUNTIFS(R3:R44,"16.3~22.3")+COUNTIFS(R3:R44,"17~22.3")+COUNTIFS(R3:R44,"17.3~22.3")+COUNTIFS(R3:R44,"18~22.3")+COUNTIFS(R3:R44,"18.3~22.3")</f>
        <v>5</v>
      </c>
      <c r="AD14" s="205">
        <f>COUNTIFS(H7:H44,"11.3~22.3")+COUNTIFS(H7:H44,"12~22.3")+COUNTIFS(H7:H44,"12.3~22.3")+COUNTIFS(H7:H44,"13~22.3")+COUNTIFS(H7:H44,"13.3~22.3")+COUNTIFS(H7:H44,"14~22.3")+COUNTIFS(H7:H44,"14.3~22.3")+COUNTIFS(H7:H44,"15~22.3")+COUNTIFS(H7:H44,"15.3~22.3")+COUNTIFS(H7:H44,"16~22.3")+COUNTIFS(H7:H44,"16.3~22.3")+COUNTIFS(H7:H44,"17~22.3")+COUNTIFS(H7:H44,"17.3~22.3")+COUNTIFS(H7:H44,"18~22.3")+COUNTIFS(H7:H44,"18.3~22.3")+COUNTIFS(S3:S44,"11.3~22.3")+COUNTIFS(S3:S44,"12~22.3")+COUNTIFS(S3:S44,"12.3~22.3")+COUNTIFS(S3:S44,"13~22.3")+COUNTIFS(S3:S44,"13.3~22.3")+COUNTIFS(S3:S44,"14~22.3")+COUNTIFS(S3:S44,"14.3~22.3")+COUNTIFS(S3:S44,"15~22.3")+COUNTIFS(S3:S44,"15.3~22.3")+COUNTIFS(S3:S44,"16~22.3")+COUNTIFS(S3:S44,"16.3~22.3")+COUNTIFS(S3:S44,"17~22.3")+COUNTIFS(S3:S44,"17.3~22.3")+COUNTIFS(S3:S44,"18~22.3")+COUNTIFS(S3:S44,"18.3~22.3")</f>
        <v>5</v>
      </c>
      <c r="AE14" s="205">
        <f>COUNTIFS(I7:I44,"11.3~22.3")+COUNTIFS(I7:I44,"12~22.3")+COUNTIFS(I7:I44,"12.3~22.3")+COUNTIFS(I7:I44,"13~22.3")+COUNTIFS(I7:I44,"13.3~22.3")+COUNTIFS(I7:I44,"14~22.3")+COUNTIFS(I7:I44,"14.3~22.3")+COUNTIFS(I7:I44,"15~22.3")+COUNTIFS(I7:I44,"15.3~22.3")+COUNTIFS(I7:I44,"16~22.3")+COUNTIFS(I7:I44,"16.3~22.3")+COUNTIFS(I7:I44,"17~22.3")+COUNTIFS(I7:I44,"17.3~22.3")+COUNTIFS(I7:I44,"18~22.3")+COUNTIFS(I7:I44,"18.3~22.3")+COUNTIFS(T3:T44,"11.3~22.3")+COUNTIFS(T3:T44,"12~22.3")+COUNTIFS(T3:T44,"12.3~22.3")+COUNTIFS(T3:T44,"13~22.3")+COUNTIFS(T3:T44,"13.3~22.3")+COUNTIFS(T3:T44,"14~22.3")+COUNTIFS(T3:T44,"14.3~22.3")+COUNTIFS(T3:T44,"15~22.3")+COUNTIFS(T3:T44,"15.3~22.3")+COUNTIFS(T3:T44,"16~22.3")+COUNTIFS(T3:T44,"16.3~22.3")+COUNTIFS(T3:T44,"17~22.3")+COUNTIFS(T3:T44,"17.3~22.3")+COUNTIFS(T3:T44,"18~22.3")+COUNTIFS(T3:T44,"18.3~22.3")</f>
        <v>5</v>
      </c>
    </row>
    <row r="15" spans="1:31" ht="14.100000" customHeight="1">
      <c r="A15" s="191" t="s">
        <v>14</v>
      </c>
      <c r="B15" s="192"/>
      <c r="C15" s="35" t="s">
        <v>90</v>
      </c>
      <c r="D15" s="31"/>
      <c r="E15" s="35" t="s">
        <v>90</v>
      </c>
      <c r="F15" s="34" t="s">
        <v>88</v>
      </c>
      <c r="G15" s="31" t="s">
        <v>40</v>
      </c>
      <c r="H15" s="32" t="s">
        <v>89</v>
      </c>
      <c r="I15" s="32" t="s">
        <v>89</v>
      </c>
      <c r="J15" s="6"/>
      <c r="K15" s="6"/>
      <c r="L15" s="191" t="s">
        <v>28</v>
      </c>
      <c r="M15" s="192"/>
      <c r="N15" s="31"/>
      <c r="O15" s="31"/>
      <c r="P15" s="31"/>
      <c r="Q15" s="31" t="s">
        <v>40</v>
      </c>
      <c r="R15" s="32" t="s">
        <v>48</v>
      </c>
      <c r="S15" s="32" t="s">
        <v>48</v>
      </c>
      <c r="T15" s="32" t="s">
        <v>48</v>
      </c>
      <c r="U15" s="6"/>
      <c r="X15" s="210"/>
      <c r="Y15" s="205"/>
      <c r="Z15" s="205"/>
      <c r="AA15" s="205"/>
      <c r="AB15" s="205"/>
      <c r="AC15" s="205"/>
      <c r="AD15" s="205"/>
      <c r="AE15" s="205"/>
    </row>
    <row r="16" spans="1:31" ht="14.100000" customHeight="1">
      <c r="A16" s="193"/>
      <c r="B16" s="194"/>
      <c r="C16" s="46">
        <v>9</v>
      </c>
      <c r="D16" s="36"/>
      <c r="E16" s="46">
        <v>9</v>
      </c>
      <c r="F16" s="45">
        <v>10</v>
      </c>
      <c r="G16" s="36"/>
      <c r="H16" s="41">
        <v>9</v>
      </c>
      <c r="I16" s="41">
        <v>9</v>
      </c>
      <c r="J16" s="16">
        <f>SUM(C16:I16)</f>
        <v>46</v>
      </c>
      <c r="K16" s="16" t="str">
        <f t="array" ref="K16">_xlfn.IFS(J16=46,"O",J16&lt;46,"LOW",J16&gt;46,"HIGH")</f>
        <v>O</v>
      </c>
      <c r="L16" s="193"/>
      <c r="M16" s="194"/>
      <c r="N16" s="36"/>
      <c r="O16" s="36"/>
      <c r="P16" s="36"/>
      <c r="Q16" s="36"/>
      <c r="R16" s="41">
        <v>5</v>
      </c>
      <c r="S16" s="41">
        <v>5</v>
      </c>
      <c r="T16" s="41">
        <v>5</v>
      </c>
      <c r="U16" s="16">
        <f>SUM(N16:T16)</f>
        <v>15</v>
      </c>
      <c r="V16" s="16" t="str">
        <f t="array" ref="V16">_xlfn.IFS(U16&gt;15,"O",U16=15,"O",U16&lt;15,"X")</f>
        <v>O</v>
      </c>
      <c r="X16" s="210" t="s">
        <v>102</v>
      </c>
      <c r="Y16" s="211">
        <f>(Y14*0.25)*0.83</f>
        <v>0.83</v>
      </c>
      <c r="Z16" s="211">
        <f>(Z14*0.25)*0.83</f>
        <v>1.245</v>
      </c>
      <c r="AA16" s="211">
        <f>(AA14*0.25)*0.83</f>
        <v>0.83</v>
      </c>
      <c r="AB16" s="211">
        <f>(AB14*0.25)*0.83</f>
        <v>1.0375</v>
      </c>
      <c r="AC16" s="211">
        <f>(AC14*0.25)*0.83</f>
        <v>1.0375</v>
      </c>
      <c r="AD16" s="211">
        <f>(AD14*0.25)*0.83</f>
        <v>1.0375</v>
      </c>
      <c r="AE16" s="211">
        <f>(AE14*0.25)*0.83</f>
        <v>1.0375</v>
      </c>
    </row>
    <row r="17" spans="1:31" ht="14.100000" customHeight="1">
      <c r="A17" s="216" t="s">
        <v>127</v>
      </c>
      <c r="B17" s="217"/>
      <c r="C17" s="31"/>
      <c r="D17" s="32" t="s">
        <v>89</v>
      </c>
      <c r="E17" s="34" t="s">
        <v>88</v>
      </c>
      <c r="F17" s="32" t="s">
        <v>89</v>
      </c>
      <c r="G17" s="31" t="s">
        <v>40</v>
      </c>
      <c r="H17" s="39" t="s">
        <v>91</v>
      </c>
      <c r="I17" s="39" t="s">
        <v>91</v>
      </c>
      <c r="J17" s="6"/>
      <c r="K17" s="6"/>
      <c r="L17" s="216" t="s">
        <v>128</v>
      </c>
      <c r="M17" s="217"/>
      <c r="N17" s="42"/>
      <c r="O17" s="42"/>
      <c r="P17" s="42"/>
      <c r="Q17" s="42"/>
      <c r="R17" s="42"/>
      <c r="S17" s="42"/>
      <c r="T17" s="42"/>
      <c r="X17" s="210"/>
      <c r="Y17" s="211"/>
      <c r="Z17" s="211"/>
      <c r="AA17" s="211"/>
      <c r="AB17" s="211"/>
      <c r="AC17" s="211"/>
      <c r="AD17" s="211"/>
      <c r="AE17" s="211"/>
    </row>
    <row r="18" spans="1:31" ht="14.100000" customHeight="1">
      <c r="A18" s="218"/>
      <c r="B18" s="219"/>
      <c r="C18" s="36"/>
      <c r="D18" s="41">
        <v>9</v>
      </c>
      <c r="E18" s="45">
        <v>10</v>
      </c>
      <c r="F18" s="41">
        <v>9</v>
      </c>
      <c r="G18" s="36"/>
      <c r="H18" s="40">
        <v>9</v>
      </c>
      <c r="I18" s="40">
        <v>9</v>
      </c>
      <c r="J18" s="16">
        <f>SUM(C18:I18)</f>
        <v>46</v>
      </c>
      <c r="K18" s="16" t="str">
        <f t="array" ref="K18">_xlfn.IFS(J18=46,"O",J18&lt;46,"LOW",J18&gt;46,"HIGH")</f>
        <v>O</v>
      </c>
      <c r="L18" s="218"/>
      <c r="M18" s="219"/>
      <c r="N18" s="43"/>
      <c r="O18" s="43"/>
      <c r="P18" s="43"/>
      <c r="Q18" s="43"/>
      <c r="R18" s="43"/>
      <c r="S18" s="43"/>
      <c r="T18" s="43"/>
      <c r="U18" s="16">
        <f>SUM(N18:T18)</f>
        <v>0</v>
      </c>
      <c r="V18" s="16" t="str">
        <f t="array" ref="V18">_xlfn.IFS(U18&gt;15,"O",U18=15,"O",U18&lt;15,"X")</f>
        <v>X</v>
      </c>
    </row>
    <row r="19" spans="1:31" ht="14.10000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AA19" s="284" t="s">
        <v>67</v>
      </c>
      <c r="AB19" s="203" t="s">
        <v>63</v>
      </c>
      <c r="AC19" s="203" t="s">
        <v>64</v>
      </c>
      <c r="AD19" s="203" t="s">
        <v>65</v>
      </c>
      <c r="AE19" s="203" t="s">
        <v>66</v>
      </c>
    </row>
    <row r="20" spans="1:31" ht="14.100000" customHeight="1">
      <c r="A20" s="6"/>
      <c r="B20" s="6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>
        <f t="array" ref="K20">_xlfn.IFS(J20=46,"O",J20&lt;46,"LOW",J20&gt;46,"HIGH")</f>
        <v>LOW</v>
      </c>
      <c r="L20" s="6"/>
      <c r="M20" s="6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>
        <f t="array" ref="V20">_xlfn.IFS(U20&gt;15,"O",U20=15,"O",U20&lt;15,"X")</f>
        <v>X</v>
      </c>
      <c r="AA20" s="284"/>
      <c r="AB20" s="204"/>
      <c r="AC20" s="204"/>
      <c r="AD20" s="204"/>
      <c r="AE20" s="204"/>
    </row>
    <row r="21" spans="1:31" ht="14.100000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2"/>
      <c r="V21" s="2"/>
      <c r="AA21" s="283" t="s">
        <v>10</v>
      </c>
      <c r="AB21" s="195">
        <v>0</v>
      </c>
      <c r="AC21" s="195">
        <v>0</v>
      </c>
      <c r="AD21" s="195">
        <f>AB21-AC21</f>
        <v>0</v>
      </c>
      <c r="AE21" s="195"/>
    </row>
    <row r="22" spans="1:31" ht="14.100000" customHeight="1">
      <c r="A22" s="6"/>
      <c r="B22" s="6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>
        <f t="array" ref="K22">_xlfn.IFS(J22=46,"O",J22&lt;46,"LOW",J22&gt;46,"HIGH")</f>
        <v>LOW</v>
      </c>
      <c r="L22" s="6"/>
      <c r="M22" s="6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>
        <f t="array" ref="V22">_xlfn.IFS(U22&gt;15,"O",U22=15,"O",U22&lt;15,"X")</f>
        <v>X</v>
      </c>
      <c r="AA22" s="283"/>
      <c r="AB22" s="196"/>
      <c r="AC22" s="196"/>
      <c r="AD22" s="196"/>
      <c r="AE22" s="196"/>
    </row>
    <row r="23" spans="1:31" ht="14.100000" customHeight="1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AA23" s="283" t="s">
        <v>11</v>
      </c>
      <c r="AB23" s="195">
        <v>1</v>
      </c>
      <c r="AC23" s="195">
        <v>1</v>
      </c>
      <c r="AD23" s="195">
        <f>AB23-AC23</f>
        <v>0</v>
      </c>
      <c r="AE23" s="195"/>
    </row>
    <row r="24" spans="1:31" ht="14.100000" customHeight="1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AA24" s="283"/>
      <c r="AB24" s="196"/>
      <c r="AC24" s="196"/>
      <c r="AD24" s="196"/>
      <c r="AE24" s="196"/>
    </row>
    <row r="25" spans="1:31" ht="14.100000" customHeight="1">
      <c r="A25" s="200">
        <f>A1</f>
        <v>45410</v>
      </c>
      <c r="B25" s="201"/>
      <c r="C25" s="3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5" t="s">
        <v>7</v>
      </c>
      <c r="J25" s="198" t="s">
        <v>70</v>
      </c>
      <c r="K25" s="199" t="s">
        <v>69</v>
      </c>
      <c r="L25" s="200">
        <f>A1</f>
        <v>45410</v>
      </c>
      <c r="M25" s="201"/>
      <c r="N25" s="3" t="s">
        <v>1</v>
      </c>
      <c r="O25" s="4" t="s">
        <v>2</v>
      </c>
      <c r="P25" s="4" t="s">
        <v>3</v>
      </c>
      <c r="Q25" s="4" t="s">
        <v>4</v>
      </c>
      <c r="R25" s="4" t="s">
        <v>5</v>
      </c>
      <c r="S25" s="4" t="s">
        <v>6</v>
      </c>
      <c r="T25" s="5" t="s">
        <v>7</v>
      </c>
      <c r="U25" s="202" t="s">
        <v>70</v>
      </c>
      <c r="V25" s="24" t="s">
        <v>69</v>
      </c>
      <c r="AA25" s="283" t="s">
        <v>12</v>
      </c>
      <c r="AB25" s="195">
        <v>1</v>
      </c>
      <c r="AC25" s="195">
        <v>1</v>
      </c>
      <c r="AD25" s="195">
        <f>AB25-AC25</f>
        <v>0</v>
      </c>
      <c r="AE25" s="195"/>
    </row>
    <row r="26" spans="1:31" ht="14.100000" customHeight="1">
      <c r="A26" s="13">
        <f>WEEKNUM(A25,1)</f>
        <v>18</v>
      </c>
      <c r="B26" s="14" t="s">
        <v>0</v>
      </c>
      <c r="C26" s="7">
        <f>C2</f>
        <v>45410</v>
      </c>
      <c r="D26" s="8">
        <f>C26+1</f>
        <v>45411</v>
      </c>
      <c r="E26" s="8">
        <f>C26+2</f>
        <v>45412</v>
      </c>
      <c r="F26" s="8">
        <f>C26+3</f>
        <v>45413</v>
      </c>
      <c r="G26" s="8">
        <f>C26+4</f>
        <v>45414</v>
      </c>
      <c r="H26" s="8">
        <f>C26+5</f>
        <v>45415</v>
      </c>
      <c r="I26" s="9">
        <f>C26+6</f>
        <v>45416</v>
      </c>
      <c r="J26" s="198"/>
      <c r="K26" s="199"/>
      <c r="L26" s="13">
        <f>WEEKNUM(L25,1)</f>
        <v>18</v>
      </c>
      <c r="M26" s="14" t="s">
        <v>0</v>
      </c>
      <c r="N26" s="10">
        <f>C2</f>
        <v>45410</v>
      </c>
      <c r="O26" s="11">
        <f>N26+1</f>
        <v>45411</v>
      </c>
      <c r="P26" s="11">
        <f>N26+2</f>
        <v>45412</v>
      </c>
      <c r="Q26" s="11">
        <f>N26+3</f>
        <v>45413</v>
      </c>
      <c r="R26" s="11">
        <f>N26+4</f>
        <v>45414</v>
      </c>
      <c r="S26" s="11">
        <f>N26+5</f>
        <v>45415</v>
      </c>
      <c r="T26" s="12">
        <f>N26+6</f>
        <v>45416</v>
      </c>
      <c r="U26" s="202"/>
      <c r="V26" s="24"/>
      <c r="AA26" s="283"/>
      <c r="AB26" s="196"/>
      <c r="AC26" s="196"/>
      <c r="AD26" s="196"/>
      <c r="AE26" s="196"/>
    </row>
    <row r="27" spans="1:31" ht="14.100000" customHeight="1">
      <c r="A27" s="190" t="s">
        <v>16</v>
      </c>
      <c r="B27" s="190"/>
      <c r="C27" s="31"/>
      <c r="D27" s="32" t="s">
        <v>38</v>
      </c>
      <c r="E27" s="31"/>
      <c r="F27" s="31"/>
      <c r="G27" s="31"/>
      <c r="H27" s="32" t="s">
        <v>37</v>
      </c>
      <c r="I27" s="31" t="s">
        <v>40</v>
      </c>
      <c r="J27" s="6"/>
      <c r="K27" s="6"/>
      <c r="L27" s="190" t="s">
        <v>29</v>
      </c>
      <c r="M27" s="197"/>
      <c r="N27" s="32" t="s">
        <v>45</v>
      </c>
      <c r="O27" s="31"/>
      <c r="P27" s="54" t="s">
        <v>47</v>
      </c>
      <c r="Q27" s="31"/>
      <c r="R27" s="31"/>
      <c r="S27" s="31" t="s">
        <v>40</v>
      </c>
      <c r="T27" s="32" t="s">
        <v>129</v>
      </c>
      <c r="AA27" s="283" t="s">
        <v>13</v>
      </c>
      <c r="AB27" s="195">
        <v>1</v>
      </c>
      <c r="AC27" s="195">
        <v>1</v>
      </c>
      <c r="AD27" s="195">
        <f>AB27-AC27</f>
        <v>0</v>
      </c>
      <c r="AE27" s="195"/>
    </row>
    <row r="28" spans="1:31" ht="14.100000" customHeight="1">
      <c r="A28" s="190"/>
      <c r="B28" s="190"/>
      <c r="C28" s="36"/>
      <c r="D28" s="41">
        <v>6</v>
      </c>
      <c r="E28" s="36"/>
      <c r="F28" s="36"/>
      <c r="G28" s="36"/>
      <c r="H28" s="41">
        <v>4</v>
      </c>
      <c r="I28" s="36"/>
      <c r="J28" s="16">
        <f>SUM(C28:I28)</f>
        <v>10</v>
      </c>
      <c r="K28" s="16" t="str">
        <f t="array" ref="K28">_xlfn.IFS(J28&gt;15,"O",J28=15,"O",J28&lt;15,"X")</f>
        <v>X</v>
      </c>
      <c r="L28" s="190"/>
      <c r="M28" s="197"/>
      <c r="N28" s="41">
        <v>7.5</v>
      </c>
      <c r="O28" s="36"/>
      <c r="P28" s="30">
        <v>5</v>
      </c>
      <c r="Q28" s="36"/>
      <c r="R28" s="36"/>
      <c r="S28" s="36"/>
      <c r="T28" s="41">
        <v>7</v>
      </c>
      <c r="U28" s="16">
        <f>SUM(N28:T28)</f>
        <v>19.5</v>
      </c>
      <c r="V28" s="16" t="str">
        <f t="array" ref="V28">_xlfn.IFS(U28&gt;15,"O",U28=15,"O",U28&lt;15,"X")</f>
        <v>O</v>
      </c>
      <c r="AA28" s="283"/>
      <c r="AB28" s="196"/>
      <c r="AC28" s="196"/>
      <c r="AD28" s="196"/>
      <c r="AE28" s="196"/>
    </row>
    <row r="29" spans="1:31" ht="14.100000" customHeight="1">
      <c r="A29" s="190" t="s">
        <v>17</v>
      </c>
      <c r="B29" s="190"/>
      <c r="C29" s="39" t="s">
        <v>86</v>
      </c>
      <c r="D29" s="31"/>
      <c r="E29" s="31"/>
      <c r="F29" s="31"/>
      <c r="G29" s="31"/>
      <c r="H29" s="31"/>
      <c r="I29" s="31" t="s">
        <v>40</v>
      </c>
      <c r="J29" s="6"/>
      <c r="K29" s="6"/>
      <c r="L29" s="190" t="s">
        <v>30</v>
      </c>
      <c r="M29" s="197"/>
      <c r="N29" s="42"/>
      <c r="O29" s="42"/>
      <c r="P29" s="42"/>
      <c r="Q29" s="42"/>
      <c r="R29" s="42"/>
      <c r="S29" s="42"/>
      <c r="T29" s="42" t="s">
        <v>40</v>
      </c>
      <c r="U29" s="6"/>
      <c r="AA29" s="283" t="s">
        <v>14</v>
      </c>
      <c r="AB29" s="195">
        <v>1</v>
      </c>
      <c r="AC29" s="195">
        <v>1</v>
      </c>
      <c r="AD29" s="195">
        <f>AB29-AC29</f>
        <v>0</v>
      </c>
      <c r="AE29" s="195"/>
    </row>
    <row r="30" spans="1:31" ht="14.100000" customHeight="1">
      <c r="A30" s="190"/>
      <c r="B30" s="190"/>
      <c r="C30" s="40">
        <v>8</v>
      </c>
      <c r="D30" s="36"/>
      <c r="E30" s="36"/>
      <c r="F30" s="36"/>
      <c r="G30" s="36"/>
      <c r="H30" s="36"/>
      <c r="I30" s="36"/>
      <c r="J30" s="16">
        <f>SUM(C30:I30)</f>
        <v>8</v>
      </c>
      <c r="K30" s="16" t="str">
        <f t="array" ref="K30">_xlfn.IFS(J30&gt;15,"O",J30=15,"O",J30&lt;15,"X")</f>
        <v>X</v>
      </c>
      <c r="L30" s="190"/>
      <c r="M30" s="197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>
        <f t="array" ref="V30">_xlfn.IFS(U30&gt;15,"O",U30=15,"O",U30&lt;15,"X")</f>
        <v>X</v>
      </c>
      <c r="AA30" s="283"/>
      <c r="AB30" s="196"/>
      <c r="AC30" s="196"/>
      <c r="AD30" s="196"/>
      <c r="AE30" s="196"/>
    </row>
    <row r="31" spans="1:31" ht="14.100000" customHeight="1">
      <c r="A31" s="190" t="s">
        <v>18</v>
      </c>
      <c r="B31" s="190"/>
      <c r="C31" s="42"/>
      <c r="D31" s="42"/>
      <c r="E31" s="42"/>
      <c r="F31" s="42"/>
      <c r="G31" s="42"/>
      <c r="H31" s="42"/>
      <c r="I31" s="42" t="s">
        <v>40</v>
      </c>
      <c r="J31" s="6"/>
      <c r="K31" s="6"/>
      <c r="L31" s="191" t="s">
        <v>31</v>
      </c>
      <c r="M31" s="192"/>
      <c r="N31" s="31"/>
      <c r="O31" s="39" t="s">
        <v>125</v>
      </c>
      <c r="P31" s="31"/>
      <c r="Q31" s="31"/>
      <c r="R31" s="39" t="s">
        <v>125</v>
      </c>
      <c r="S31" s="39" t="s">
        <v>133</v>
      </c>
      <c r="T31" s="31" t="s">
        <v>40</v>
      </c>
      <c r="U31" s="6"/>
      <c r="AA31" s="283" t="s">
        <v>15</v>
      </c>
      <c r="AB31" s="195">
        <v>1</v>
      </c>
      <c r="AC31" s="195">
        <v>1</v>
      </c>
      <c r="AD31" s="195">
        <f>AB31-AC31</f>
        <v>0</v>
      </c>
      <c r="AE31" s="195"/>
    </row>
    <row r="32" spans="1:31" ht="14.100000" customHeight="1">
      <c r="A32" s="190"/>
      <c r="B32" s="190"/>
      <c r="C32" s="43"/>
      <c r="D32" s="43"/>
      <c r="E32" s="43"/>
      <c r="F32" s="43"/>
      <c r="G32" s="43"/>
      <c r="H32" s="43"/>
      <c r="I32" s="43"/>
      <c r="J32" s="16">
        <f>SUM(C32:I32)</f>
        <v>0</v>
      </c>
      <c r="K32" s="16" t="str">
        <f t="array" ref="K32">_xlfn.IFS(J32&gt;15,"O",J32=15,"O",J32&lt;15,"X")</f>
        <v>X</v>
      </c>
      <c r="L32" s="193"/>
      <c r="M32" s="194"/>
      <c r="N32" s="36"/>
      <c r="O32" s="40">
        <v>6.5</v>
      </c>
      <c r="P32" s="36"/>
      <c r="Q32" s="36"/>
      <c r="R32" s="40">
        <v>6.5</v>
      </c>
      <c r="S32" s="40">
        <v>6</v>
      </c>
      <c r="T32" s="36"/>
      <c r="U32" s="16">
        <f>SUM(N32:T32)</f>
        <v>19</v>
      </c>
      <c r="V32" s="16" t="str">
        <f t="array" ref="V32">_xlfn.IFS(U32&gt;15,"O",U32=15,"O",U32&lt;15,"X")</f>
        <v>O</v>
      </c>
      <c r="AA32" s="283"/>
      <c r="AB32" s="196"/>
      <c r="AC32" s="196"/>
      <c r="AD32" s="196"/>
      <c r="AE32" s="196"/>
    </row>
    <row r="33" spans="1:35" ht="14.100000" customHeight="1">
      <c r="A33" s="190" t="s">
        <v>19</v>
      </c>
      <c r="B33" s="190"/>
      <c r="C33" s="31"/>
      <c r="D33" s="32" t="s">
        <v>37</v>
      </c>
      <c r="E33" s="31"/>
      <c r="F33" s="31"/>
      <c r="G33" s="31"/>
      <c r="H33" s="31"/>
      <c r="I33" s="31" t="s">
        <v>40</v>
      </c>
      <c r="J33" s="6"/>
      <c r="K33" s="6"/>
      <c r="L33" s="191" t="s">
        <v>32</v>
      </c>
      <c r="M33" s="192"/>
      <c r="N33" s="54" t="s">
        <v>85</v>
      </c>
      <c r="O33" s="31"/>
      <c r="P33" s="54" t="s">
        <v>85</v>
      </c>
      <c r="Q33" s="54" t="s">
        <v>85</v>
      </c>
      <c r="R33" s="54" t="s">
        <v>85</v>
      </c>
      <c r="S33" s="31"/>
      <c r="T33" s="31" t="s">
        <v>40</v>
      </c>
      <c r="U33" s="6"/>
    </row>
    <row r="34" spans="1:35" ht="14.100000" customHeight="1">
      <c r="A34" s="190"/>
      <c r="B34" s="190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>
        <f t="array" ref="K34">_xlfn.IFS(J34&gt;15,"O",J34=15,"O",J34&lt;15,"X")</f>
        <v>X</v>
      </c>
      <c r="L34" s="193"/>
      <c r="M34" s="194"/>
      <c r="N34" s="30">
        <v>5</v>
      </c>
      <c r="O34" s="36"/>
      <c r="P34" s="30">
        <v>5</v>
      </c>
      <c r="Q34" s="30">
        <v>5</v>
      </c>
      <c r="R34" s="30">
        <v>5</v>
      </c>
      <c r="S34" s="36"/>
      <c r="T34" s="36"/>
      <c r="U34" s="16">
        <f>SUM(N34:T34)</f>
        <v>20</v>
      </c>
      <c r="V34" s="16" t="str">
        <f t="array" ref="V34">_xlfn.IFS(U34&gt;15,"O",U34=15,"O",U34&lt;15,"X")</f>
        <v>O</v>
      </c>
    </row>
    <row r="35" spans="1:35" ht="14.100000" customHeight="1">
      <c r="A35" s="190" t="s">
        <v>20</v>
      </c>
      <c r="B35" s="190"/>
      <c r="C35" s="31"/>
      <c r="D35" s="31"/>
      <c r="E35" s="39" t="s">
        <v>125</v>
      </c>
      <c r="F35" s="31"/>
      <c r="G35" s="31"/>
      <c r="H35" s="31"/>
      <c r="I35" s="31" t="s">
        <v>40</v>
      </c>
      <c r="J35" s="6"/>
      <c r="K35" s="6"/>
      <c r="L35" s="190" t="s">
        <v>33</v>
      </c>
      <c r="M35" s="190"/>
      <c r="N35" s="31"/>
      <c r="O35" s="31"/>
      <c r="P35" s="32" t="s">
        <v>38</v>
      </c>
      <c r="Q35" s="31" t="s">
        <v>40</v>
      </c>
      <c r="R35" s="32" t="s">
        <v>38</v>
      </c>
      <c r="S35" s="54" t="s">
        <v>85</v>
      </c>
      <c r="T35" s="54" t="s">
        <v>85</v>
      </c>
      <c r="U35" s="6"/>
    </row>
    <row r="36" spans="1:35" ht="14.100000" customHeight="1">
      <c r="A36" s="190"/>
      <c r="B36" s="190"/>
      <c r="C36" s="36"/>
      <c r="D36" s="36"/>
      <c r="E36" s="40">
        <v>6.5</v>
      </c>
      <c r="F36" s="36"/>
      <c r="G36" s="36"/>
      <c r="H36" s="36"/>
      <c r="I36" s="36"/>
      <c r="J36" s="16">
        <f>SUM(C36:I36)</f>
        <v>6.5</v>
      </c>
      <c r="K36" s="16" t="str">
        <f t="array" ref="K36">_xlfn.IFS(J36&gt;15,"O",J36=15,"O",J36&lt;15,"X")</f>
        <v>X</v>
      </c>
      <c r="L36" s="190"/>
      <c r="M36" s="190"/>
      <c r="N36" s="36"/>
      <c r="O36" s="36"/>
      <c r="P36" s="41">
        <v>6</v>
      </c>
      <c r="Q36" s="36"/>
      <c r="R36" s="41">
        <v>6</v>
      </c>
      <c r="S36" s="30">
        <v>5</v>
      </c>
      <c r="T36" s="30">
        <v>5</v>
      </c>
      <c r="U36" s="16">
        <f>SUM(N36:T36)</f>
        <v>22</v>
      </c>
      <c r="V36" s="16" t="str">
        <f t="array" ref="V36">_xlfn.IFS(U36&gt;15,"O",U36=15,"O",U36&lt;15,"X")</f>
        <v>O</v>
      </c>
    </row>
    <row r="37" spans="1:35" ht="14.100000" customHeight="1">
      <c r="A37" s="190" t="s">
        <v>21</v>
      </c>
      <c r="B37" s="190"/>
      <c r="C37" s="47" t="s">
        <v>93</v>
      </c>
      <c r="D37" s="51"/>
      <c r="E37" s="47" t="s">
        <v>93</v>
      </c>
      <c r="F37" s="51"/>
      <c r="G37" s="51" t="s">
        <v>124</v>
      </c>
      <c r="H37" s="47" t="s">
        <v>93</v>
      </c>
      <c r="I37" s="47" t="s">
        <v>93</v>
      </c>
      <c r="J37" s="6"/>
      <c r="K37" s="6"/>
      <c r="L37" s="191" t="s">
        <v>34</v>
      </c>
      <c r="M37" s="192"/>
      <c r="N37" s="32" t="s">
        <v>38</v>
      </c>
      <c r="O37" s="31"/>
      <c r="P37" s="31"/>
      <c r="Q37" s="32" t="s">
        <v>38</v>
      </c>
      <c r="R37" s="31"/>
      <c r="S37" s="31" t="s">
        <v>40</v>
      </c>
      <c r="T37" s="32" t="s">
        <v>100</v>
      </c>
      <c r="U37" s="6"/>
    </row>
    <row r="38" spans="1:35" ht="14.100000" customHeight="1">
      <c r="A38" s="190"/>
      <c r="B38" s="190"/>
      <c r="C38" s="40">
        <v>8</v>
      </c>
      <c r="D38" s="52"/>
      <c r="E38" s="40">
        <v>8</v>
      </c>
      <c r="F38" s="52"/>
      <c r="G38" s="36"/>
      <c r="H38" s="40">
        <v>8</v>
      </c>
      <c r="I38" s="40">
        <v>8</v>
      </c>
      <c r="J38" s="16">
        <f>SUM(C38:I38)</f>
        <v>32</v>
      </c>
      <c r="K38" s="16" t="str">
        <f t="array" ref="K38">_xlfn.IFS(J38&gt;15,"O",J38=15,"O",J38&lt;15,"X")</f>
        <v>O</v>
      </c>
      <c r="L38" s="193"/>
      <c r="M38" s="194"/>
      <c r="N38" s="41">
        <v>6</v>
      </c>
      <c r="O38" s="36"/>
      <c r="P38" s="36"/>
      <c r="Q38" s="41">
        <v>6</v>
      </c>
      <c r="R38" s="36"/>
      <c r="S38" s="36"/>
      <c r="T38" s="41">
        <v>5.5</v>
      </c>
      <c r="U38" s="16">
        <f>SUM(N38:T38)</f>
        <v>17.5</v>
      </c>
      <c r="V38" s="16" t="str">
        <f t="array" ref="V38">_xlfn.IFS(U38&gt;15,"O",U38=15,"O",U38&lt;15,"X")</f>
        <v>O</v>
      </c>
    </row>
    <row r="39" spans="1:35" ht="14.100000" customHeight="1">
      <c r="A39" s="190" t="s">
        <v>22</v>
      </c>
      <c r="B39" s="190"/>
      <c r="C39" s="31"/>
      <c r="D39" s="31"/>
      <c r="E39" s="31"/>
      <c r="F39" s="32" t="s">
        <v>38</v>
      </c>
      <c r="G39" s="35" t="s">
        <v>46</v>
      </c>
      <c r="H39" s="31"/>
      <c r="I39" s="31" t="s">
        <v>40</v>
      </c>
      <c r="J39" s="6"/>
      <c r="K39" s="6"/>
      <c r="L39" s="191" t="s">
        <v>35</v>
      </c>
      <c r="M39" s="192"/>
      <c r="N39" s="31"/>
      <c r="O39" s="54" t="s">
        <v>132</v>
      </c>
      <c r="P39" s="31"/>
      <c r="Q39" s="54" t="s">
        <v>41</v>
      </c>
      <c r="R39" s="54" t="s">
        <v>41</v>
      </c>
      <c r="S39" s="54" t="s">
        <v>132</v>
      </c>
      <c r="T39" s="31" t="s">
        <v>40</v>
      </c>
      <c r="U39" s="6"/>
    </row>
    <row r="40" spans="1:35" ht="14.100000" customHeight="1">
      <c r="A40" s="190"/>
      <c r="B40" s="190"/>
      <c r="C40" s="36"/>
      <c r="D40" s="36"/>
      <c r="E40" s="36"/>
      <c r="F40" s="41">
        <v>6</v>
      </c>
      <c r="G40" s="46">
        <v>5</v>
      </c>
      <c r="H40" s="36"/>
      <c r="I40" s="36"/>
      <c r="J40" s="16">
        <f>SUM(C40:I40)</f>
        <v>11</v>
      </c>
      <c r="K40" s="16" t="str">
        <f t="array" ref="K40">_xlfn.IFS(J40&gt;15,"O",J40=15,"O",J40&lt;15,"X")</f>
        <v>X</v>
      </c>
      <c r="L40" s="193"/>
      <c r="M40" s="194"/>
      <c r="N40" s="36"/>
      <c r="O40" s="30">
        <v>5</v>
      </c>
      <c r="P40" s="36"/>
      <c r="Q40" s="30">
        <v>5.5</v>
      </c>
      <c r="R40" s="30">
        <v>5.5</v>
      </c>
      <c r="S40" s="30">
        <v>5</v>
      </c>
      <c r="T40" s="36"/>
      <c r="U40" s="16">
        <f>SUM(N40:T40)</f>
        <v>21</v>
      </c>
      <c r="V40" s="16" t="str">
        <f t="array" ref="V40">_xlfn.IFS(U40&gt;15,"O",U40=15,"O",U40&lt;15,"X")</f>
        <v>O</v>
      </c>
    </row>
    <row r="41" ht="14.100000" customHeight="1"/>
    <row r="42" spans="1:35" ht="14.100000" customHeight="1">
      <c r="J42" s="25">
        <f>SUM(C42:I42)</f>
        <v>0</v>
      </c>
      <c r="K42" s="25" t="str">
        <f t="array" ref="K42">_xlfn.IFS(J42&gt;15,"O",J42=15,"O",J42&lt;15,"X")</f>
        <v>X</v>
      </c>
      <c r="U42" s="25">
        <f>SUM(N42:T42)</f>
        <v>0</v>
      </c>
      <c r="V42" s="25" t="str">
        <f t="array" ref="V42">_xlfn.IFS(U42&gt;15,"O",U42=15,"O",U42&lt;15,"X")</f>
        <v>X</v>
      </c>
    </row>
    <row r="43" spans="1:35" ht="14.100000" customHeight="1">
      <c r="C43" s="15"/>
      <c r="D43" s="16"/>
      <c r="E43" s="16"/>
      <c r="F43" s="16"/>
      <c r="G43" s="16"/>
      <c r="H43" s="16"/>
      <c r="I43" s="17"/>
      <c r="J43" s="2"/>
      <c r="K43" s="2"/>
      <c r="U43" s="2"/>
      <c r="V43" s="2"/>
    </row>
    <row r="44" spans="1:35" ht="14.100000" customHeight="1"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>
        <f t="array" ref="K44">_xlfn.IFS(J44&gt;15,"O",J44=15,"O",J44&lt;15,"X")</f>
        <v>X</v>
      </c>
      <c r="U44" s="25">
        <f>SUM(N44:T44)</f>
        <v>0</v>
      </c>
      <c r="V44" s="25" t="str">
        <f t="array" ref="V44">_xlfn.IFS(U44&gt;15,"O",U44=15,"O",U44&lt;15,"X")</f>
        <v>X</v>
      </c>
    </row>
    <row r="45" spans="1:35" ht="14.100000" customHeight="1">
      <c r="A45" s="0"/>
      <c r="B45" s="0"/>
      <c r="C45" s="0"/>
      <c r="D45" s="0"/>
      <c r="E45" s="0"/>
      <c r="F45" s="0"/>
      <c r="G45" s="0"/>
      <c r="H45" s="0"/>
      <c r="I45" s="0"/>
      <c r="L45" s="0"/>
      <c r="M45" s="0"/>
    </row>
    <row r="46" spans="1:35" ht="14.100000" customHeight="1">
      <c r="A46" s="0"/>
      <c r="B46" s="0"/>
      <c r="C46" s="0"/>
      <c r="D46" s="0"/>
      <c r="E46" s="0"/>
      <c r="F46" s="0"/>
      <c r="G46" s="0"/>
      <c r="H46" s="0"/>
      <c r="I46" s="0"/>
      <c r="L46" s="0"/>
      <c r="M46" s="0"/>
    </row>
    <row r="47" spans="1:35" ht="14.100000" customHeight="1">
      <c r="A47" s="0"/>
      <c r="B47" s="0"/>
      <c r="L47" s="0"/>
      <c r="M47" s="0"/>
    </row>
    <row r="48" spans="1:35" ht="14.100000" customHeight="1">
      <c r="A48" s="0"/>
      <c r="B48" s="0"/>
      <c r="L48" s="0"/>
      <c r="M48" s="0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00000" customHeight="1">
      <c r="C49" s="15" t="s">
        <v>1</v>
      </c>
      <c r="D49" s="15"/>
      <c r="E49" s="16" t="s">
        <v>2</v>
      </c>
      <c r="F49" s="16"/>
      <c r="G49" s="16" t="s">
        <v>3</v>
      </c>
      <c r="H49" s="16"/>
      <c r="I49" s="16" t="s">
        <v>4</v>
      </c>
      <c r="J49" s="16"/>
      <c r="K49" s="16" t="s">
        <v>5</v>
      </c>
      <c r="L49" s="16"/>
      <c r="M49" s="16"/>
      <c r="N49" s="16" t="s">
        <v>6</v>
      </c>
      <c r="O49" s="16"/>
      <c r="P49" s="17" t="s">
        <v>7</v>
      </c>
      <c r="Q49" s="17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00000" customHeight="1">
      <c r="C50" s="187">
        <f>C2</f>
        <v>45410</v>
      </c>
      <c r="D50" s="187"/>
      <c r="E50" s="188">
        <f>C50+1</f>
        <v>45411</v>
      </c>
      <c r="F50" s="188"/>
      <c r="G50" s="188">
        <f>C50+2</f>
        <v>45412</v>
      </c>
      <c r="H50" s="188"/>
      <c r="I50" s="188">
        <f>C50+3</f>
        <v>45413</v>
      </c>
      <c r="J50" s="188"/>
      <c r="K50" s="188">
        <f>C50+4</f>
        <v>45414</v>
      </c>
      <c r="L50" s="188"/>
      <c r="M50" s="188"/>
      <c r="N50" s="188">
        <f>C50+5</f>
        <v>45415</v>
      </c>
      <c r="O50" s="188"/>
      <c r="P50" s="189">
        <f>C50+6</f>
        <v>45416</v>
      </c>
      <c r="Q50" s="189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00000" customHeight="1">
      <c r="A51" s="76" t="s">
        <v>68</v>
      </c>
      <c r="B51" s="76"/>
      <c r="C51" s="186">
        <f>SUM(C8,C10,C12,C14,C16,C18,C20,C22,C28,C30,C32,C34,C36,C38,C40,N4,N6,N8,N10,N12,N14,N16,N18,N28,N30,N32,N34,N36,N38,N40,C42,C44,N42,N44,N20,N22,Y16)</f>
        <v>89.33</v>
      </c>
      <c r="D51" s="186"/>
      <c r="E51" s="186">
        <f>SUM(D8,D9,D12,D14,D16,D18,D20,D22,D28,D30,D32,D34,D36,D38,D40,D42,D44,O4,O6,O8,O10,O12,O14,O16,O18,O20,O22,O28,O30,O32,O34,O36,O38,O40,O42,O44,Z16)</f>
        <v>70.745</v>
      </c>
      <c r="F51" s="186"/>
      <c r="G51" s="186">
        <f>SUM(E8,E10,E12,E14,E16,E18,E20,E22,E28,E30,E32,E34,E36,E44,E38,E40,E42,P4,P6,P8,P10,P12,P14,P16,P18,P20,P22,P28,P30,P32,P34,P36,P38,P40,P42,P44,AA16)</f>
        <v>84.33</v>
      </c>
      <c r="H51" s="186"/>
      <c r="I51" s="186">
        <f>SUM(F8,F10,F12,F14,F16,F18,F20,F22,F28,F30,F32,F34,F36,F38,F40,F42,F44,Q4,Q6,Q8,Q10,Q12,Q14,Q16,Q18,Q20,Q22,Q28,Q30,Q32,Q34,Q36,Q38,Q40,Q42,Q44,AB16)</f>
        <v>82.0375</v>
      </c>
      <c r="J51" s="186"/>
      <c r="K51" s="186">
        <f>SUM(G8,G10,G12,G14,G16,G18,G20,G22,G28,G30,G32,G34,G36,G38,G40,G42,G44,R4,R6,R8,R10,R12,R14,R16,R18,R20,R22,R28,R30,R32,R34,R36,R38,R40,R42,R44,AC16)</f>
        <v>74.0375</v>
      </c>
      <c r="L51" s="186"/>
      <c r="M51" s="186"/>
      <c r="N51" s="186">
        <f>SUM(H8,H10,H12,H14,H16,H18,H20,H22,H28,H30,H32,H34,H36,H38,H40,H42,H44,S4,S6,S8,S10,S12,S14,S16,S18,S20,S22,S28,S30,S32,S34,S36,S38,S40,S42,S44,AD16)</f>
        <v>90.0375</v>
      </c>
      <c r="O51" s="186"/>
      <c r="P51" s="186">
        <f>SUM(I8,I10,I12,I14,I16,I18,I20,I22,I28,I30,I32,I34,I36,I38,I40,I42,I44,T4,T6,T8,T10,T12,T14,T16,T18,T20,T22,T28,T30,T32,T34,T36,T38,T40,T42,T44,AE16)</f>
        <v>81.0375</v>
      </c>
      <c r="Q51" s="186"/>
      <c r="S51" s="49"/>
      <c r="T51" s="50"/>
      <c r="U51" s="50"/>
      <c r="V51" s="50"/>
      <c r="W51" s="50"/>
      <c r="X51" s="50"/>
      <c r="Y51" s="50"/>
      <c r="Z51" s="50"/>
      <c r="AA51" s="0"/>
      <c r="AB51" s="28"/>
      <c r="AC51" s="27"/>
      <c r="AD51" s="27"/>
      <c r="AE51" s="27"/>
      <c r="AF51" s="27"/>
      <c r="AG51" s="27"/>
      <c r="AH51" s="27"/>
      <c r="AI51" s="27"/>
    </row>
    <row r="52" spans="1:35" ht="14.100000" customHeight="1">
      <c r="A52" s="76"/>
      <c r="B52" s="76"/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S52" s="49"/>
      <c r="T52" s="50"/>
      <c r="U52" s="50"/>
      <c r="V52" s="50"/>
      <c r="W52" s="50"/>
      <c r="X52" s="50"/>
      <c r="Y52" s="50"/>
      <c r="Z52" s="50"/>
      <c r="AA52" s="0"/>
      <c r="AB52" s="28"/>
      <c r="AC52" s="27"/>
      <c r="AD52" s="27"/>
      <c r="AE52" s="27"/>
      <c r="AF52" s="27"/>
      <c r="AG52" s="27"/>
      <c r="AH52" s="27"/>
      <c r="AI52" s="27"/>
    </row>
    <row r="53" spans="1:35" ht="14.100000" customHeight="1">
      <c r="A53" s="76"/>
      <c r="B53" s="7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S53" s="49"/>
      <c r="T53" s="50"/>
      <c r="U53" s="50"/>
      <c r="V53" s="50"/>
      <c r="W53" s="50"/>
      <c r="X53" s="50"/>
      <c r="Y53" s="50"/>
      <c r="Z53" s="50"/>
      <c r="AA53" s="0"/>
      <c r="AB53" s="28"/>
      <c r="AC53" s="0"/>
      <c r="AD53" s="0"/>
      <c r="AE53" s="0"/>
      <c r="AF53" s="0"/>
      <c r="AG53" s="0"/>
      <c r="AH53" s="0"/>
      <c r="AI53" s="0"/>
    </row>
    <row r="54" spans="1:35" ht="14.100000" customHeight="1">
      <c r="A54" s="76" t="s">
        <v>95</v>
      </c>
      <c r="B54" s="76"/>
      <c r="C54" s="180">
        <v>1095960</v>
      </c>
      <c r="D54" s="180"/>
      <c r="E54" s="180">
        <v>870450</v>
      </c>
      <c r="F54" s="180"/>
      <c r="G54" s="180">
        <v>1020450</v>
      </c>
      <c r="H54" s="180"/>
      <c r="I54" s="180">
        <v>1026450</v>
      </c>
      <c r="J54" s="180"/>
      <c r="K54" s="185">
        <v>1032450</v>
      </c>
      <c r="L54" s="185"/>
      <c r="M54" s="185"/>
      <c r="N54" s="180">
        <v>1056450</v>
      </c>
      <c r="O54" s="180"/>
      <c r="P54" s="180">
        <v>960450</v>
      </c>
      <c r="Q54" s="180"/>
      <c r="S54" s="49"/>
      <c r="T54" s="50"/>
      <c r="U54" s="50"/>
      <c r="V54" s="50"/>
      <c r="W54" s="50"/>
      <c r="X54" s="50"/>
      <c r="Y54" s="50"/>
      <c r="Z54" s="50"/>
      <c r="AA54" s="0"/>
      <c r="AB54" s="28"/>
      <c r="AC54" s="0"/>
      <c r="AD54" s="0"/>
      <c r="AE54" s="0"/>
      <c r="AF54" s="0"/>
      <c r="AG54" s="0"/>
      <c r="AH54" s="0"/>
      <c r="AI54" s="0"/>
    </row>
    <row r="55" spans="1:35" ht="14.100000" customHeight="1">
      <c r="A55" s="76"/>
      <c r="B55" s="76"/>
      <c r="C55" s="180"/>
      <c r="D55" s="180"/>
      <c r="E55" s="180"/>
      <c r="F55" s="180"/>
      <c r="G55" s="180"/>
      <c r="H55" s="180"/>
      <c r="I55" s="180"/>
      <c r="J55" s="180"/>
      <c r="K55" s="185"/>
      <c r="L55" s="185"/>
      <c r="M55" s="185"/>
      <c r="N55" s="180"/>
      <c r="O55" s="180"/>
      <c r="P55" s="180"/>
      <c r="Q55" s="180"/>
      <c r="S55" s="49"/>
      <c r="T55" s="50"/>
      <c r="U55" s="50"/>
      <c r="V55" s="50"/>
      <c r="W55" s="50"/>
      <c r="X55" s="50"/>
      <c r="Y55" s="50"/>
      <c r="Z55" s="50"/>
      <c r="AA55" s="0"/>
      <c r="AB55" s="28"/>
      <c r="AC55" s="0"/>
      <c r="AD55" s="0"/>
      <c r="AE55" s="0"/>
      <c r="AF55" s="0"/>
      <c r="AG55" s="0"/>
      <c r="AH55" s="0"/>
      <c r="AI55" s="0"/>
    </row>
    <row r="56" spans="1:35" ht="14.100000" customHeight="1">
      <c r="A56" s="18" t="s">
        <v>52</v>
      </c>
      <c r="B56" s="18"/>
      <c r="C56" s="180">
        <f>C51*12000</f>
        <v>1071960</v>
      </c>
      <c r="D56" s="180"/>
      <c r="E56" s="180">
        <f>E51*12000</f>
        <v>848940</v>
      </c>
      <c r="F56" s="180"/>
      <c r="G56" s="180">
        <f>G51*12000</f>
        <v>1011960</v>
      </c>
      <c r="H56" s="180"/>
      <c r="I56" s="180">
        <f>I51*12000</f>
        <v>984450</v>
      </c>
      <c r="J56" s="180"/>
      <c r="K56" s="185">
        <f>K51*12000</f>
        <v>888450</v>
      </c>
      <c r="L56" s="185"/>
      <c r="M56" s="185"/>
      <c r="N56" s="180">
        <f>N51*12000</f>
        <v>1080450</v>
      </c>
      <c r="O56" s="180"/>
      <c r="P56" s="180">
        <f>P51*12000</f>
        <v>972450</v>
      </c>
      <c r="Q56" s="180"/>
      <c r="R56" s="18" t="s">
        <v>97</v>
      </c>
      <c r="S56" s="18"/>
      <c r="T56" s="50"/>
      <c r="U56" s="50"/>
      <c r="V56" s="50"/>
      <c r="W56" s="50"/>
      <c r="X56" s="50"/>
      <c r="Y56" s="50"/>
      <c r="Z56" s="50"/>
      <c r="AA56" s="0"/>
      <c r="AB56" s="28"/>
      <c r="AC56" s="0"/>
      <c r="AD56" s="0"/>
      <c r="AE56" s="0"/>
      <c r="AF56" s="0"/>
      <c r="AG56" s="0"/>
      <c r="AH56" s="0"/>
      <c r="AI56" s="0"/>
    </row>
    <row r="57" spans="1:35" ht="14.100000" customHeight="1">
      <c r="A57" s="18"/>
      <c r="B57" s="18"/>
      <c r="C57" s="180"/>
      <c r="D57" s="180"/>
      <c r="E57" s="180"/>
      <c r="F57" s="180"/>
      <c r="G57" s="180"/>
      <c r="H57" s="180"/>
      <c r="I57" s="180"/>
      <c r="J57" s="180"/>
      <c r="K57" s="185"/>
      <c r="L57" s="185"/>
      <c r="M57" s="185"/>
      <c r="N57" s="180"/>
      <c r="O57" s="180"/>
      <c r="P57" s="180"/>
      <c r="Q57" s="180"/>
      <c r="R57" s="18"/>
      <c r="S57" s="18"/>
      <c r="T57" s="50"/>
      <c r="U57" s="50"/>
      <c r="V57" s="50"/>
      <c r="W57" s="50"/>
      <c r="X57" s="50"/>
      <c r="Y57" s="50"/>
      <c r="Z57" s="50"/>
      <c r="AA57" s="0"/>
      <c r="AB57" s="28"/>
      <c r="AC57" s="0"/>
      <c r="AD57" s="0"/>
      <c r="AE57" s="0"/>
      <c r="AF57" s="0"/>
      <c r="AG57" s="0"/>
      <c r="AH57" s="0"/>
      <c r="AI57" s="0"/>
    </row>
    <row r="58" spans="1:35" ht="14.100000" customHeight="1">
      <c r="A58" s="18" t="s">
        <v>96</v>
      </c>
      <c r="B58" s="18"/>
      <c r="C58" s="282">
        <f>C56/C54-100%</f>
        <v>-0.0218986094383007</v>
      </c>
      <c r="D58" s="282"/>
      <c r="E58" s="282">
        <f>E56/E54-100%</f>
        <v>-0.0247113561950715</v>
      </c>
      <c r="F58" s="282"/>
      <c r="G58" s="282">
        <f>G56/G54-100%</f>
        <v>-0.00831985888578568</v>
      </c>
      <c r="H58" s="282"/>
      <c r="I58" s="282">
        <f>I56/I54-100%</f>
        <v>-0.0409177261435044</v>
      </c>
      <c r="J58" s="282"/>
      <c r="K58" s="282">
        <f>K56/K54-100%</f>
        <v>-0.139474066540753</v>
      </c>
      <c r="L58" s="282"/>
      <c r="M58" s="282"/>
      <c r="N58" s="282">
        <f>N56/N54-100%</f>
        <v>0.0227175919352549</v>
      </c>
      <c r="O58" s="282"/>
      <c r="P58" s="282">
        <f>P56/P54-100%</f>
        <v>0.012494143370295</v>
      </c>
      <c r="Q58" s="282"/>
      <c r="R58" s="282">
        <f>AVERAGE(C58:Q59)</f>
        <v>-0.0285871259854093</v>
      </c>
      <c r="S58" s="282"/>
    </row>
    <row r="59" spans="1:35" ht="14.100000" customHeight="1">
      <c r="A59" s="18"/>
      <c r="B59" s="18"/>
      <c r="C59" s="282"/>
      <c r="D59" s="282"/>
      <c r="E59" s="282"/>
      <c r="F59" s="282"/>
      <c r="G59" s="282"/>
      <c r="H59" s="282"/>
      <c r="I59" s="282"/>
      <c r="J59" s="282"/>
      <c r="K59" s="282"/>
      <c r="L59" s="282"/>
      <c r="M59" s="282"/>
      <c r="N59" s="282"/>
      <c r="O59" s="282"/>
      <c r="P59" s="282"/>
      <c r="Q59" s="282"/>
      <c r="R59" s="282"/>
      <c r="S59" s="282"/>
      <c r="T59" s="50"/>
      <c r="U59" s="50"/>
      <c r="V59" s="50"/>
      <c r="W59" s="50"/>
      <c r="X59" s="50"/>
      <c r="Y59" s="50"/>
      <c r="Z59" s="50"/>
      <c r="AA59" s="0"/>
      <c r="AB59" s="28"/>
      <c r="AC59" s="0"/>
      <c r="AD59" s="0"/>
      <c r="AE59" s="0"/>
      <c r="AF59" s="0"/>
      <c r="AG59" s="0"/>
      <c r="AH59" s="0"/>
      <c r="AI59" s="0"/>
    </row>
    <row r="60" spans="1:35" ht="14.100000" customHeight="1">
      <c r="A60" s="18" t="s">
        <v>50</v>
      </c>
      <c r="B60" s="18"/>
      <c r="C60" s="180">
        <v>3014330</v>
      </c>
      <c r="D60" s="180"/>
      <c r="E60" s="180">
        <v>4739700</v>
      </c>
      <c r="F60" s="180"/>
      <c r="G60" s="180">
        <v>3270930</v>
      </c>
      <c r="H60" s="180"/>
      <c r="I60" s="180">
        <v>5907270</v>
      </c>
      <c r="J60" s="180"/>
      <c r="K60" s="180">
        <v>5640810</v>
      </c>
      <c r="L60" s="180"/>
      <c r="M60" s="180"/>
      <c r="N60" s="180">
        <v>7053480</v>
      </c>
      <c r="O60" s="180"/>
      <c r="P60" s="180">
        <v>4535880</v>
      </c>
      <c r="Q60" s="180"/>
      <c r="S60" s="49"/>
      <c r="T60" s="50"/>
      <c r="U60" s="50"/>
      <c r="V60" s="50"/>
      <c r="W60" s="50"/>
      <c r="X60" s="50"/>
      <c r="Y60" s="50"/>
      <c r="Z60" s="50"/>
      <c r="AA60" s="0"/>
      <c r="AB60" s="28"/>
      <c r="AC60" s="0"/>
      <c r="AD60" s="0"/>
      <c r="AE60" s="0"/>
      <c r="AF60" s="0"/>
      <c r="AG60" s="0"/>
      <c r="AH60" s="0"/>
      <c r="AI60" s="0"/>
    </row>
    <row r="61" spans="1:35" ht="14.100000" customHeight="1">
      <c r="A61" s="18"/>
      <c r="B61" s="18"/>
      <c r="C61" s="180"/>
      <c r="D61" s="180"/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S61" s="49"/>
      <c r="T61" s="50"/>
      <c r="U61" s="50"/>
      <c r="V61" s="50"/>
      <c r="W61" s="50"/>
      <c r="X61" s="50"/>
      <c r="Y61" s="50"/>
      <c r="Z61" s="50"/>
      <c r="AA61" s="0"/>
      <c r="AB61" s="28"/>
      <c r="AC61" s="0"/>
      <c r="AD61" s="0"/>
      <c r="AE61" s="0"/>
      <c r="AF61" s="0"/>
      <c r="AG61" s="0"/>
      <c r="AH61" s="0"/>
      <c r="AI61" s="0"/>
    </row>
    <row r="62" spans="1:35" ht="14.100000" customHeight="1">
      <c r="A62" s="18" t="s">
        <v>49</v>
      </c>
      <c r="B62" s="18"/>
      <c r="C62" s="180">
        <v>2894440</v>
      </c>
      <c r="D62" s="180"/>
      <c r="E62" s="180">
        <v>2477200</v>
      </c>
      <c r="F62" s="180"/>
      <c r="G62" s="180">
        <v>3205430</v>
      </c>
      <c r="H62" s="180"/>
      <c r="I62" s="180">
        <v>4513630</v>
      </c>
      <c r="J62" s="180"/>
      <c r="K62" s="180">
        <v>4277980</v>
      </c>
      <c r="L62" s="180"/>
      <c r="M62" s="180"/>
      <c r="N62" s="180">
        <v>5076670</v>
      </c>
      <c r="O62" s="180"/>
      <c r="P62" s="180">
        <v>6000340</v>
      </c>
      <c r="Q62" s="180"/>
      <c r="S62" s="49"/>
      <c r="T62" s="50"/>
      <c r="U62" s="50"/>
      <c r="V62" s="50"/>
      <c r="W62" s="50"/>
      <c r="X62" s="50"/>
      <c r="Y62" s="50"/>
      <c r="Z62" s="50"/>
      <c r="AA62" s="0"/>
      <c r="AB62" s="28"/>
      <c r="AC62" s="0"/>
      <c r="AD62" s="0"/>
      <c r="AE62" s="0"/>
      <c r="AF62" s="0"/>
      <c r="AG62" s="0"/>
      <c r="AH62" s="0"/>
      <c r="AI62" s="0"/>
    </row>
    <row r="63" spans="1:35" ht="14.100000" customHeight="1">
      <c r="A63" s="18"/>
      <c r="B63" s="18"/>
      <c r="C63" s="180"/>
      <c r="D63" s="180"/>
      <c r="E63" s="180"/>
      <c r="F63" s="180"/>
      <c r="G63" s="180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S63" s="49"/>
      <c r="T63" s="50"/>
      <c r="U63" s="50"/>
      <c r="V63" s="50"/>
      <c r="W63" s="50"/>
      <c r="X63" s="50"/>
      <c r="Y63" s="50"/>
      <c r="Z63" s="50"/>
      <c r="AA63" s="0"/>
      <c r="AB63" s="0"/>
      <c r="AC63" s="0"/>
      <c r="AD63" s="0"/>
    </row>
    <row r="64" spans="1:35" ht="14.100000" customHeight="1">
      <c r="A64" s="18" t="s">
        <v>51</v>
      </c>
      <c r="B64" s="18"/>
      <c r="C64" s="19">
        <f>C62/C60-100%</f>
        <v>-0.0397733493015031</v>
      </c>
      <c r="D64" s="19"/>
      <c r="E64" s="19">
        <f>E62/E60-100%</f>
        <v>-0.477350887186953</v>
      </c>
      <c r="F64" s="19"/>
      <c r="G64" s="19">
        <f>G62/G60-100%</f>
        <v>-0.0200248858887228</v>
      </c>
      <c r="H64" s="19"/>
      <c r="I64" s="19">
        <f>I62/I60-100%</f>
        <v>-0.235919468722439</v>
      </c>
      <c r="J64" s="19"/>
      <c r="K64" s="19">
        <v>-0.0347715562668333</v>
      </c>
      <c r="L64" s="19"/>
      <c r="M64" s="19"/>
      <c r="N64" s="19">
        <f>N62/N60-100%</f>
        <v>-0.280260240335267</v>
      </c>
      <c r="O64" s="19"/>
      <c r="P64" s="19">
        <f>P62/P60-100%</f>
        <v>0.322861274989638</v>
      </c>
      <c r="Q64" s="19"/>
      <c r="S64" s="49"/>
      <c r="T64" s="50"/>
      <c r="U64" s="50"/>
      <c r="V64" s="50"/>
      <c r="W64" s="50"/>
      <c r="X64" s="50"/>
      <c r="Y64" s="50"/>
      <c r="Z64" s="50"/>
      <c r="AA64" s="0"/>
      <c r="AB64" s="0"/>
      <c r="AC64" s="0"/>
      <c r="AD64" s="0"/>
    </row>
    <row r="65" spans="1:30" ht="14.100000" customHeight="1">
      <c r="A65" s="18"/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S65" s="49"/>
      <c r="T65" s="50"/>
      <c r="U65" s="50"/>
      <c r="V65" s="50"/>
      <c r="W65" s="50"/>
      <c r="X65" s="50"/>
      <c r="Y65" s="50"/>
      <c r="Z65" s="50"/>
      <c r="AA65" s="0"/>
      <c r="AB65" s="0"/>
      <c r="AC65" s="0"/>
      <c r="AD65" s="0"/>
    </row>
    <row r="66" spans="1:30" ht="14.100000" customHeight="1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spans="1:30" ht="14.100000" customHeight="1">
      <c r="A67" s="157" t="s">
        <v>53</v>
      </c>
      <c r="B67" s="158"/>
      <c r="C67" s="270">
        <f>AVERAGE(C64:Q65)</f>
        <v>-0.109319873244583</v>
      </c>
      <c r="D67" s="271"/>
      <c r="E67" s="164" t="s">
        <v>54</v>
      </c>
      <c r="F67" s="165"/>
      <c r="G67" s="274">
        <f>AVERAGE(K64:Q65)</f>
        <v>0.0026098261291793</v>
      </c>
      <c r="H67" s="275"/>
      <c r="I67" s="172" t="s">
        <v>55</v>
      </c>
      <c r="J67" s="173"/>
      <c r="K67" s="278">
        <f>AVERAGE(C67,G67)</f>
        <v>-0.0533550235577017</v>
      </c>
      <c r="L67" s="278"/>
      <c r="M67" s="279"/>
      <c r="N67" s="20"/>
      <c r="O67" s="20"/>
      <c r="P67" s="20"/>
      <c r="Q67" s="20"/>
      <c r="R67" s="22"/>
      <c r="S67" s="23"/>
      <c r="T67" s="0"/>
      <c r="U67" s="27"/>
      <c r="V67" s="27"/>
      <c r="W67" s="27"/>
      <c r="X67" s="27"/>
      <c r="Y67" s="27"/>
      <c r="Z67" s="27"/>
      <c r="AA67" s="0"/>
      <c r="AB67" s="0"/>
      <c r="AC67" s="0"/>
      <c r="AD67" s="0"/>
    </row>
    <row r="68" spans="1:30" ht="14.100000" customHeight="1">
      <c r="A68" s="146"/>
      <c r="B68" s="159"/>
      <c r="C68" s="272"/>
      <c r="D68" s="273"/>
      <c r="E68" s="166"/>
      <c r="F68" s="167"/>
      <c r="G68" s="276"/>
      <c r="H68" s="277"/>
      <c r="I68" s="174"/>
      <c r="J68" s="175"/>
      <c r="K68" s="280"/>
      <c r="L68" s="280"/>
      <c r="M68" s="281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00000" customHeight="1">
      <c r="A69" s="146" t="s">
        <v>56</v>
      </c>
      <c r="B69" s="147"/>
      <c r="C69" s="150">
        <f>C62+C62*C67</f>
        <v>2578020.18608595</v>
      </c>
      <c r="D69" s="151"/>
      <c r="E69" s="154">
        <f>E62+E62*C67</f>
        <v>2206392.80999852</v>
      </c>
      <c r="F69" s="155"/>
      <c r="G69" s="154">
        <f>G62+G62*C67</f>
        <v>2855012.79870562</v>
      </c>
      <c r="H69" s="155"/>
      <c r="I69" s="154">
        <f>I62+I62*C67</f>
        <v>4020200.54052705</v>
      </c>
      <c r="J69" s="155"/>
      <c r="K69" s="130">
        <f>K62+K62*C67</f>
        <v>3810311.76865714</v>
      </c>
      <c r="L69" s="134"/>
      <c r="M69" s="131"/>
      <c r="N69" s="130">
        <f>N62+N62*C67</f>
        <v>4521689.07909542</v>
      </c>
      <c r="O69" s="131"/>
      <c r="P69" s="134">
        <f>P62+P62*C67</f>
        <v>5344383.5917756</v>
      </c>
      <c r="Q69" s="135"/>
      <c r="U69" s="0"/>
      <c r="V69" s="0"/>
      <c r="W69" s="0"/>
      <c r="X69" s="0"/>
      <c r="Y69" s="0"/>
      <c r="Z69" s="0"/>
    </row>
    <row r="70" spans="1:30" ht="14.100000" customHeight="1">
      <c r="A70" s="148"/>
      <c r="B70" s="149"/>
      <c r="C70" s="152"/>
      <c r="D70" s="153"/>
      <c r="E70" s="152"/>
      <c r="F70" s="153"/>
      <c r="G70" s="152"/>
      <c r="H70" s="153"/>
      <c r="I70" s="152"/>
      <c r="J70" s="153"/>
      <c r="K70" s="132"/>
      <c r="L70" s="136"/>
      <c r="M70" s="133"/>
      <c r="N70" s="132"/>
      <c r="O70" s="133"/>
      <c r="P70" s="136"/>
      <c r="Q70" s="137"/>
      <c r="U70" s="0"/>
      <c r="V70" s="0"/>
      <c r="W70" s="0"/>
      <c r="X70" s="0"/>
      <c r="Y70" s="0"/>
      <c r="Z70" s="0"/>
    </row>
    <row r="71" spans="1:30" ht="14.100000" customHeight="1">
      <c r="A71" s="92" t="s">
        <v>57</v>
      </c>
      <c r="B71" s="93"/>
      <c r="C71" s="138">
        <f>C62+C62*G67</f>
        <v>2901993.98514134</v>
      </c>
      <c r="D71" s="139"/>
      <c r="E71" s="138">
        <f>E62+E62*G67</f>
        <v>2483665.0612872</v>
      </c>
      <c r="F71" s="139"/>
      <c r="G71" s="138">
        <f>G62+G62*G67</f>
        <v>3213795.61496926</v>
      </c>
      <c r="H71" s="139"/>
      <c r="I71" s="138">
        <f>I62+I62*G67</f>
        <v>4525409.78951145</v>
      </c>
      <c r="J71" s="139"/>
      <c r="K71" s="138">
        <f>K62+K62*G67</f>
        <v>4289144.78398411</v>
      </c>
      <c r="L71" s="142"/>
      <c r="M71" s="139"/>
      <c r="N71" s="138">
        <f>N62+N62*G67</f>
        <v>5089919.22601522</v>
      </c>
      <c r="O71" s="139"/>
      <c r="P71" s="142">
        <f>P62+P62*G67</f>
        <v>6015999.84411596</v>
      </c>
      <c r="Q71" s="144"/>
      <c r="U71" s="0"/>
      <c r="V71" s="0"/>
      <c r="W71" s="0"/>
      <c r="X71" s="0"/>
      <c r="Y71" s="0"/>
      <c r="Z71" s="0"/>
    </row>
    <row r="72" spans="1:30" ht="14.100000" customHeight="1">
      <c r="A72" s="94"/>
      <c r="B72" s="95"/>
      <c r="C72" s="140"/>
      <c r="D72" s="141"/>
      <c r="E72" s="140"/>
      <c r="F72" s="141"/>
      <c r="G72" s="140"/>
      <c r="H72" s="141"/>
      <c r="I72" s="140"/>
      <c r="J72" s="141"/>
      <c r="K72" s="140"/>
      <c r="L72" s="143"/>
      <c r="M72" s="141"/>
      <c r="N72" s="140"/>
      <c r="O72" s="141"/>
      <c r="P72" s="143"/>
      <c r="Q72" s="145"/>
      <c r="U72" s="0"/>
      <c r="V72" s="0"/>
      <c r="W72" s="0"/>
      <c r="X72" s="0"/>
      <c r="Y72" s="0"/>
      <c r="Z72" s="0"/>
    </row>
    <row r="73" spans="1:30" ht="14.100000" customHeight="1">
      <c r="A73" s="79" t="s">
        <v>58</v>
      </c>
      <c r="B73" s="80"/>
      <c r="C73" s="105">
        <f>C62+C62*K67</f>
        <v>2740007.08561365</v>
      </c>
      <c r="D73" s="106"/>
      <c r="E73" s="105">
        <f>E62+E62*K67</f>
        <v>2345028.93564286</v>
      </c>
      <c r="F73" s="124"/>
      <c r="G73" s="105">
        <f>G62+G62*K67</f>
        <v>3034404.20683744</v>
      </c>
      <c r="H73" s="106"/>
      <c r="I73" s="105">
        <f>I62+I62*K67</f>
        <v>4272805.16501925</v>
      </c>
      <c r="J73" s="106"/>
      <c r="K73" s="105">
        <f>K62+K62*K67</f>
        <v>4049728.27632062</v>
      </c>
      <c r="L73" s="109"/>
      <c r="M73" s="106"/>
      <c r="N73" s="105">
        <f>N62+N62*K67</f>
        <v>4805804.15255532</v>
      </c>
      <c r="O73" s="106"/>
      <c r="P73" s="109">
        <f>P62+P62*K67</f>
        <v>5680191.71794578</v>
      </c>
      <c r="Q73" s="110"/>
      <c r="R73" s="113" t="s">
        <v>62</v>
      </c>
      <c r="S73" s="113"/>
      <c r="U73" s="0"/>
      <c r="V73" s="0"/>
      <c r="W73" s="0"/>
      <c r="X73" s="0"/>
      <c r="Y73" s="0"/>
      <c r="Z73" s="0"/>
    </row>
    <row r="74" spans="1:30" ht="14.100000" customHeight="1">
      <c r="A74" s="81"/>
      <c r="B74" s="82"/>
      <c r="C74" s="107"/>
      <c r="D74" s="108"/>
      <c r="E74" s="125"/>
      <c r="F74" s="126"/>
      <c r="G74" s="107"/>
      <c r="H74" s="108"/>
      <c r="I74" s="107"/>
      <c r="J74" s="108"/>
      <c r="K74" s="107"/>
      <c r="L74" s="111"/>
      <c r="M74" s="108"/>
      <c r="N74" s="107"/>
      <c r="O74" s="108"/>
      <c r="P74" s="111"/>
      <c r="Q74" s="112"/>
      <c r="R74" s="113"/>
      <c r="S74" s="113"/>
      <c r="U74" s="0"/>
      <c r="V74" s="0"/>
      <c r="W74" s="0"/>
      <c r="X74" s="0"/>
      <c r="Y74" s="0"/>
      <c r="Z74" s="0"/>
    </row>
    <row r="75" spans="1:30" ht="14.100000" customHeight="1">
      <c r="A75" s="114" t="s">
        <v>61</v>
      </c>
      <c r="B75" s="115"/>
      <c r="C75" s="260">
        <f>C56/C69</f>
        <v>0.41580745014549</v>
      </c>
      <c r="D75" s="261"/>
      <c r="E75" s="260">
        <f>E56/E69</f>
        <v>0.384763762895225</v>
      </c>
      <c r="F75" s="261"/>
      <c r="G75" s="260">
        <f>G56/G69</f>
        <v>0.354450249910892</v>
      </c>
      <c r="H75" s="261"/>
      <c r="I75" s="260">
        <f>I56/I69</f>
        <v>0.244875843897811</v>
      </c>
      <c r="J75" s="261"/>
      <c r="K75" s="260">
        <f>K56/K69</f>
        <v>0.233169896308279</v>
      </c>
      <c r="L75" s="264"/>
      <c r="M75" s="261"/>
      <c r="N75" s="260">
        <f>N56/N69</f>
        <v>0.238948318006896</v>
      </c>
      <c r="O75" s="261"/>
      <c r="P75" s="264">
        <f>P56/P69</f>
        <v>0.181957373250021</v>
      </c>
      <c r="Q75" s="266"/>
      <c r="R75" s="268">
        <f>AVERAGE(C75:Q76)</f>
        <v>0.293424699202088</v>
      </c>
      <c r="S75" s="269"/>
      <c r="U75" s="0"/>
      <c r="V75" s="0"/>
      <c r="W75" s="0"/>
      <c r="X75" s="0"/>
      <c r="Y75" s="0"/>
      <c r="Z75" s="0"/>
    </row>
    <row r="76" spans="1:30" ht="14.100000" customHeight="1">
      <c r="A76" s="116"/>
      <c r="B76" s="117"/>
      <c r="C76" s="262"/>
      <c r="D76" s="263"/>
      <c r="E76" s="262"/>
      <c r="F76" s="263"/>
      <c r="G76" s="262"/>
      <c r="H76" s="263"/>
      <c r="I76" s="262"/>
      <c r="J76" s="263"/>
      <c r="K76" s="262"/>
      <c r="L76" s="265"/>
      <c r="M76" s="263"/>
      <c r="N76" s="262"/>
      <c r="O76" s="263"/>
      <c r="P76" s="265"/>
      <c r="Q76" s="267"/>
      <c r="R76" s="269"/>
      <c r="S76" s="269"/>
      <c r="U76" s="0"/>
      <c r="V76" s="0"/>
      <c r="W76" s="0"/>
      <c r="X76" s="0"/>
      <c r="Y76" s="0"/>
      <c r="Z76" s="0"/>
    </row>
    <row r="77" spans="1:30" ht="14.100000" customHeight="1">
      <c r="A77" s="92" t="s">
        <v>59</v>
      </c>
      <c r="B77" s="93"/>
      <c r="C77" s="250">
        <f>C56/C71</f>
        <v>0.369387395524802</v>
      </c>
      <c r="D77" s="251"/>
      <c r="E77" s="250">
        <f>E56/E71</f>
        <v>0.341809374070762</v>
      </c>
      <c r="F77" s="251"/>
      <c r="G77" s="250">
        <f>G56/G71</f>
        <v>0.314880011437716</v>
      </c>
      <c r="H77" s="251"/>
      <c r="I77" s="250">
        <f>I56/I71</f>
        <v>0.217538310515362</v>
      </c>
      <c r="J77" s="251"/>
      <c r="K77" s="250">
        <f>K56/K71</f>
        <v>0.207139195514574</v>
      </c>
      <c r="L77" s="254"/>
      <c r="M77" s="251"/>
      <c r="N77" s="250">
        <f>N56/N71</f>
        <v>0.212272523791278</v>
      </c>
      <c r="O77" s="251"/>
      <c r="P77" s="254">
        <f>P56/P71</f>
        <v>0.161643953656535</v>
      </c>
      <c r="Q77" s="256"/>
      <c r="R77" s="258">
        <f>AVERAGE(C77:Q78)</f>
        <v>0.260667252073004</v>
      </c>
      <c r="S77" s="259"/>
      <c r="U77" s="0"/>
      <c r="V77" s="0"/>
      <c r="W77" s="0"/>
      <c r="X77" s="0"/>
      <c r="Y77" s="0"/>
      <c r="Z77" s="0"/>
    </row>
    <row r="78" spans="1:30" ht="14.100000" customHeight="1">
      <c r="A78" s="94"/>
      <c r="B78" s="95"/>
      <c r="C78" s="252"/>
      <c r="D78" s="253"/>
      <c r="E78" s="252"/>
      <c r="F78" s="253"/>
      <c r="G78" s="252"/>
      <c r="H78" s="253"/>
      <c r="I78" s="252"/>
      <c r="J78" s="253"/>
      <c r="K78" s="252"/>
      <c r="L78" s="255"/>
      <c r="M78" s="253"/>
      <c r="N78" s="252"/>
      <c r="O78" s="253"/>
      <c r="P78" s="255"/>
      <c r="Q78" s="257"/>
      <c r="R78" s="259"/>
      <c r="S78" s="259"/>
      <c r="U78" s="0"/>
      <c r="V78" s="0"/>
      <c r="W78" s="0"/>
      <c r="X78" s="0"/>
      <c r="Y78" s="0"/>
      <c r="Z78" s="0"/>
    </row>
    <row r="79" spans="1:30" ht="14.100000" customHeight="1">
      <c r="A79" s="79" t="s">
        <v>60</v>
      </c>
      <c r="B79" s="80"/>
      <c r="C79" s="240">
        <f>C56/C73</f>
        <v>0.391225265667489</v>
      </c>
      <c r="D79" s="241"/>
      <c r="E79" s="240">
        <f>E56/E73</f>
        <v>0.362016854929457</v>
      </c>
      <c r="F79" s="241"/>
      <c r="G79" s="240">
        <f>G56/G73</f>
        <v>0.333495451172835</v>
      </c>
      <c r="H79" s="241"/>
      <c r="I79" s="240">
        <f>I56/I73</f>
        <v>0.230398991290202</v>
      </c>
      <c r="J79" s="241"/>
      <c r="K79" s="240">
        <f>K56/K73</f>
        <v>0.219385089413258</v>
      </c>
      <c r="L79" s="244"/>
      <c r="M79" s="241"/>
      <c r="N79" s="240">
        <f>N56/N73</f>
        <v>0.224821895712398</v>
      </c>
      <c r="O79" s="241"/>
      <c r="P79" s="244">
        <f>P56/P73</f>
        <v>0.171200207367593</v>
      </c>
      <c r="Q79" s="246"/>
      <c r="R79" s="248">
        <f>AVERAGE(C79:Q80)</f>
        <v>0.276077679364747</v>
      </c>
      <c r="S79" s="249"/>
      <c r="U79" s="0"/>
      <c r="V79" s="0"/>
      <c r="W79" s="0"/>
      <c r="X79" s="0"/>
      <c r="Y79" s="0"/>
      <c r="Z79" s="0"/>
    </row>
    <row r="80" spans="1:30" ht="14.100000" customHeight="1">
      <c r="A80" s="81"/>
      <c r="B80" s="82"/>
      <c r="C80" s="242"/>
      <c r="D80" s="243"/>
      <c r="E80" s="242"/>
      <c r="F80" s="243"/>
      <c r="G80" s="242"/>
      <c r="H80" s="243"/>
      <c r="I80" s="242"/>
      <c r="J80" s="243"/>
      <c r="K80" s="242"/>
      <c r="L80" s="245"/>
      <c r="M80" s="243"/>
      <c r="N80" s="242"/>
      <c r="O80" s="243"/>
      <c r="P80" s="245"/>
      <c r="Q80" s="247"/>
      <c r="R80" s="249"/>
      <c r="S80" s="249"/>
      <c r="U80" s="0"/>
      <c r="V80" s="0"/>
      <c r="W80" s="0"/>
      <c r="X80" s="0"/>
      <c r="Y80" s="0"/>
      <c r="Z80" s="0"/>
    </row>
    <row r="81" spans="1:26" ht="14.100000" customHeight="1">
      <c r="A81" s="21"/>
      <c r="B81" s="21"/>
      <c r="L81" s="0"/>
      <c r="M81" s="0"/>
    </row>
    <row r="82" spans="1:26" ht="14.100000" customHeight="1">
      <c r="A82" s="21"/>
      <c r="B82" s="21"/>
      <c r="L82" s="0"/>
      <c r="M82" s="0"/>
    </row>
    <row r="83" spans="1:26" ht="14.100000" customHeight="1">
      <c r="A83" s="74" t="s">
        <v>108</v>
      </c>
      <c r="B83" s="74"/>
      <c r="C83" s="75" t="s">
        <v>72</v>
      </c>
      <c r="D83" s="75" t="s">
        <v>73</v>
      </c>
      <c r="E83" s="75" t="s">
        <v>74</v>
      </c>
      <c r="F83" s="75" t="s">
        <v>75</v>
      </c>
      <c r="G83" s="75" t="s">
        <v>76</v>
      </c>
      <c r="H83" s="75" t="s">
        <v>77</v>
      </c>
      <c r="I83" s="75" t="s">
        <v>78</v>
      </c>
      <c r="J83" s="75" t="s">
        <v>121</v>
      </c>
      <c r="L83" s="76" t="s">
        <v>122</v>
      </c>
      <c r="M83" s="76"/>
      <c r="N83" s="72">
        <f>AVERAGE(C85:I94)</f>
        <v>0.288259259259259</v>
      </c>
      <c r="O83" s="0"/>
      <c r="P83" s="55"/>
      <c r="S83" s="0"/>
      <c r="T83" s="0"/>
      <c r="U83" s="0"/>
      <c r="V83" s="0"/>
      <c r="W83" s="0"/>
      <c r="X83" s="0"/>
      <c r="Y83" s="0"/>
      <c r="Z83" s="0"/>
    </row>
    <row r="84" spans="1:26" ht="14.100000" customHeight="1">
      <c r="A84" s="74"/>
      <c r="B84" s="74"/>
      <c r="C84" s="75"/>
      <c r="D84" s="75"/>
      <c r="E84" s="75"/>
      <c r="F84" s="75"/>
      <c r="G84" s="75"/>
      <c r="H84" s="75"/>
      <c r="I84" s="75"/>
      <c r="J84" s="75"/>
      <c r="L84" s="76"/>
      <c r="M84" s="76"/>
      <c r="N84" s="72"/>
      <c r="O84" s="0"/>
      <c r="P84" s="0"/>
    </row>
    <row r="85" spans="1:26" ht="14.100000" customHeight="1">
      <c r="A85" s="74" t="s">
        <v>109</v>
      </c>
      <c r="B85" s="74"/>
      <c r="C85" s="72"/>
      <c r="D85" s="72">
        <v>0.3552</v>
      </c>
      <c r="E85" s="72">
        <v>0.317</v>
      </c>
      <c r="F85" s="72">
        <v>0.2083</v>
      </c>
      <c r="G85" s="72">
        <v>0.2746</v>
      </c>
      <c r="H85" s="72">
        <v>0.3345</v>
      </c>
      <c r="I85" s="72">
        <v>0.2627</v>
      </c>
      <c r="J85" s="73">
        <f>AVERAGE(C85:H86)</f>
        <v>0.29792</v>
      </c>
      <c r="L85" s="0"/>
      <c r="M85" s="0"/>
    </row>
    <row r="86" spans="1:26" ht="14.100000" customHeight="1">
      <c r="A86" s="74"/>
      <c r="B86" s="74"/>
      <c r="C86" s="72"/>
      <c r="D86" s="72"/>
      <c r="E86" s="72"/>
      <c r="F86" s="72"/>
      <c r="G86" s="72"/>
      <c r="H86" s="72"/>
      <c r="I86" s="72"/>
      <c r="J86" s="73"/>
      <c r="L86" s="0"/>
      <c r="M86" s="0"/>
    </row>
    <row r="87" spans="1:26" ht="14.100000" customHeight="1">
      <c r="A87" s="74" t="s">
        <v>110</v>
      </c>
      <c r="B87" s="74"/>
      <c r="C87" s="72">
        <v>0.2674</v>
      </c>
      <c r="D87" s="72">
        <v>0.3679</v>
      </c>
      <c r="E87" s="72">
        <v>0.3598</v>
      </c>
      <c r="F87" s="72">
        <v>0.352</v>
      </c>
      <c r="G87" s="72">
        <v>0.2813</v>
      </c>
      <c r="H87" s="72">
        <v>0.2608</v>
      </c>
      <c r="I87" s="72">
        <v>0.2221</v>
      </c>
      <c r="J87" s="73">
        <f>AVERAGE(C87:H88)</f>
        <v>0.314866666666667</v>
      </c>
      <c r="L87" s="0"/>
      <c r="M87" s="0"/>
    </row>
    <row r="88" spans="1:26" ht="14.100000" customHeight="1">
      <c r="A88" s="74"/>
      <c r="B88" s="74"/>
      <c r="C88" s="72"/>
      <c r="D88" s="72"/>
      <c r="E88" s="72"/>
      <c r="F88" s="72"/>
      <c r="G88" s="72"/>
      <c r="H88" s="72"/>
      <c r="I88" s="72"/>
      <c r="J88" s="73"/>
      <c r="L88" s="0"/>
      <c r="M88" s="0"/>
    </row>
    <row r="89" spans="1:26" ht="14.100000" customHeight="1">
      <c r="A89" s="74" t="s">
        <v>111</v>
      </c>
      <c r="B89" s="74"/>
      <c r="C89" s="72">
        <v>0.4044</v>
      </c>
      <c r="D89" s="72">
        <v>0.2453</v>
      </c>
      <c r="E89" s="72">
        <v>0.347</v>
      </c>
      <c r="F89" s="72">
        <v>0.1695</v>
      </c>
      <c r="G89" s="72">
        <v>0.2344</v>
      </c>
      <c r="H89" s="72">
        <v>0.161</v>
      </c>
      <c r="I89" s="72">
        <v>0.3111</v>
      </c>
      <c r="J89" s="73">
        <f>AVERAGE(C89:I90)</f>
        <v>0.267528571428571</v>
      </c>
      <c r="L89" s="0"/>
      <c r="M89" s="0"/>
    </row>
    <row r="90" spans="1:26" ht="14.100000" customHeight="1">
      <c r="A90" s="74"/>
      <c r="B90" s="74"/>
      <c r="C90" s="72"/>
      <c r="D90" s="72"/>
      <c r="E90" s="72"/>
      <c r="F90" s="72"/>
      <c r="G90" s="72"/>
      <c r="H90" s="72"/>
      <c r="I90" s="72"/>
      <c r="J90" s="73"/>
      <c r="L90" s="0"/>
      <c r="M90" s="0"/>
    </row>
    <row r="91" spans="1:26" ht="14.100000" customHeight="1">
      <c r="A91" s="74" t="s">
        <v>112</v>
      </c>
      <c r="B91" s="74"/>
      <c r="C91" s="72">
        <v>0.4038</v>
      </c>
      <c r="D91" s="72">
        <v>0.4294</v>
      </c>
      <c r="E91" s="72">
        <v>0.3388</v>
      </c>
      <c r="F91" s="72">
        <v>0.1979</v>
      </c>
      <c r="G91" s="72">
        <v>0.2671</v>
      </c>
      <c r="H91" s="72">
        <v>0.2162</v>
      </c>
      <c r="I91" s="72">
        <v>0.1935</v>
      </c>
      <c r="J91" s="73">
        <f>AVERAGE(C91:H92)</f>
        <v>0.308866666666667</v>
      </c>
      <c r="L91" s="0"/>
      <c r="M91" s="0"/>
    </row>
    <row r="92" spans="1:26" ht="14.100000" customHeight="1">
      <c r="A92" s="74"/>
      <c r="B92" s="74"/>
      <c r="C92" s="72"/>
      <c r="D92" s="72"/>
      <c r="E92" s="72"/>
      <c r="F92" s="72"/>
      <c r="G92" s="72"/>
      <c r="H92" s="72"/>
      <c r="I92" s="72"/>
      <c r="J92" s="73"/>
      <c r="L92" s="0"/>
      <c r="M92" s="0"/>
    </row>
    <row r="93" spans="1:26" ht="14.100000" customHeight="1">
      <c r="A93" s="74" t="s">
        <v>113</v>
      </c>
      <c r="B93" s="74"/>
      <c r="C93" s="72"/>
      <c r="D93" s="72"/>
      <c r="E93" s="72"/>
      <c r="F93" s="72"/>
      <c r="G93" s="72"/>
      <c r="H93" s="72"/>
      <c r="I93" s="72"/>
      <c r="J93" s="73" t="e">
        <f>AVERAGE(C93:H94)</f>
        <v>#DIV/0!</v>
      </c>
      <c r="L93" s="0"/>
      <c r="M93" s="0"/>
    </row>
    <row r="94" spans="1:26" ht="14.100000" customHeight="1">
      <c r="A94" s="74"/>
      <c r="B94" s="74"/>
      <c r="C94" s="72"/>
      <c r="D94" s="72"/>
      <c r="E94" s="72"/>
      <c r="F94" s="72"/>
      <c r="G94" s="72"/>
      <c r="H94" s="72"/>
      <c r="I94" s="72"/>
      <c r="J94" s="73"/>
      <c r="L94" s="0"/>
      <c r="M94" s="0"/>
    </row>
    <row r="95" spans="1:26" ht="14.100000" customHeight="1">
      <c r="A95" s="0"/>
      <c r="B95" s="0"/>
      <c r="L95" s="0"/>
      <c r="M95" s="0"/>
    </row>
    <row r="96" spans="1:26" ht="14.100000" customHeight="1">
      <c r="A96" s="0"/>
      <c r="B96" s="0"/>
      <c r="L96" s="0"/>
      <c r="M96" s="0"/>
    </row>
    <row r="97" spans="1:13" ht="14.100000" customHeight="1">
      <c r="A97" s="0"/>
      <c r="B97" s="0"/>
      <c r="L97" s="0"/>
      <c r="M97" s="0"/>
    </row>
    <row r="98" spans="1:13" ht="14.100000" customHeight="1">
      <c r="A98" s="0"/>
      <c r="B98" s="0"/>
      <c r="L98" s="0"/>
      <c r="M98" s="0"/>
    </row>
    <row r="99" spans="1:13" ht="14.100000" customHeight="1">
      <c r="A99" s="0"/>
      <c r="B99" s="0"/>
      <c r="L99" s="0"/>
      <c r="M99" s="0"/>
    </row>
    <row r="100" spans="1:13" ht="14.100000" customHeight="1">
      <c r="A100" s="0"/>
      <c r="B100" s="0"/>
      <c r="L100" s="0"/>
      <c r="M100" s="0"/>
    </row>
    <row r="101" spans="1:13" ht="14.100000" customHeight="1">
      <c r="A101" s="0"/>
      <c r="B101" s="0"/>
      <c r="L101" s="0"/>
      <c r="M101" s="0"/>
    </row>
    <row r="102" spans="1:13" ht="14.100000" customHeight="1">
      <c r="A102" s="0"/>
      <c r="B102" s="0"/>
      <c r="L102" s="0"/>
      <c r="M102" s="0"/>
    </row>
    <row r="103" spans="1:13" ht="14.100000" customHeight="1">
      <c r="A103" s="0"/>
      <c r="B103" s="0"/>
      <c r="L103" s="0"/>
      <c r="M103" s="0"/>
    </row>
    <row r="104" spans="1:13" ht="14.100000" customHeight="1">
      <c r="A104" s="0"/>
      <c r="B104" s="0"/>
      <c r="L104" s="0"/>
      <c r="M104" s="0"/>
    </row>
    <row r="105" spans="1:13" ht="14.100000" customHeight="1">
      <c r="A105" s="0"/>
      <c r="B105" s="0"/>
      <c r="L105" s="0"/>
      <c r="M105" s="0"/>
    </row>
    <row r="106" spans="1:13" ht="14.100000" customHeight="1">
      <c r="A106" s="0"/>
      <c r="B106" s="0"/>
      <c r="L106" s="0"/>
      <c r="M106" s="0"/>
    </row>
    <row r="107" spans="1:13" ht="14.100000" customHeight="1">
      <c r="A107" s="0"/>
      <c r="B107" s="0"/>
      <c r="L107" s="0"/>
      <c r="M107" s="0"/>
    </row>
    <row r="108" spans="1:13" ht="14.100000" customHeight="1">
      <c r="A108" s="0"/>
      <c r="B108" s="0"/>
      <c r="L108" s="0"/>
      <c r="M108" s="0"/>
    </row>
    <row r="109" spans="1:13" ht="14.100000" customHeight="1">
      <c r="A109" s="0"/>
      <c r="B109" s="0"/>
      <c r="L109" s="0"/>
      <c r="M109" s="0"/>
    </row>
    <row r="110" spans="1:13" ht="14.100000" customHeight="1">
      <c r="A110" s="0"/>
      <c r="B110" s="0"/>
      <c r="L110" s="0"/>
      <c r="M110" s="0"/>
    </row>
    <row r="111" spans="1:13" ht="14.100000" customHeight="1">
      <c r="A111" s="0"/>
      <c r="B111" s="0"/>
      <c r="L111" s="0"/>
      <c r="M111" s="0"/>
    </row>
    <row r="112" spans="1:13" ht="14.100000" customHeight="1">
      <c r="A112" s="0"/>
      <c r="B112" s="0"/>
      <c r="L112" s="0"/>
      <c r="M112" s="0"/>
    </row>
    <row r="113" spans="1:13" ht="14.100000" customHeight="1">
      <c r="A113" s="0"/>
      <c r="B113" s="0"/>
      <c r="L113" s="0"/>
      <c r="M113" s="0"/>
    </row>
    <row r="114" spans="1:13" ht="14.100000" customHeight="1">
      <c r="A114" s="0"/>
      <c r="B114" s="0"/>
      <c r="L114" s="0"/>
      <c r="M114" s="0"/>
    </row>
    <row r="115" spans="1:13" ht="14.100000" customHeight="1">
      <c r="A115" s="0"/>
      <c r="B115" s="0"/>
      <c r="L115" s="0"/>
      <c r="M115" s="0"/>
    </row>
    <row r="116" spans="1:13" ht="14.100000" customHeight="1">
      <c r="A116" s="0"/>
      <c r="B116" s="0"/>
      <c r="L116" s="0"/>
      <c r="M116" s="0"/>
    </row>
    <row r="117" spans="1:13" ht="14.100000" customHeight="1">
      <c r="A117" s="0"/>
      <c r="B117" s="0"/>
      <c r="L117" s="0"/>
      <c r="M117" s="0"/>
    </row>
    <row r="118" spans="1:13" ht="14.100000" customHeight="1">
      <c r="A118" s="0"/>
      <c r="B118" s="0"/>
      <c r="L118" s="0"/>
      <c r="M118" s="0"/>
    </row>
    <row r="119" spans="1:13" ht="14.100000" customHeight="1">
      <c r="A119" s="0"/>
      <c r="B119" s="0"/>
      <c r="L119" s="0"/>
      <c r="M119" s="0"/>
    </row>
    <row r="120" spans="1:13" ht="14.100000" customHeight="1">
      <c r="A120" s="0"/>
      <c r="B120" s="0"/>
      <c r="L120" s="0"/>
      <c r="M120" s="0"/>
    </row>
    <row r="121" spans="1:13" ht="14.100000" customHeight="1">
      <c r="A121" s="0"/>
      <c r="B121" s="0"/>
      <c r="L121" s="0"/>
      <c r="M121" s="0"/>
    </row>
    <row r="122" spans="1:13" ht="14.100000" customHeight="1">
      <c r="A122" s="0"/>
      <c r="B122" s="0"/>
      <c r="L122" s="0"/>
      <c r="M122" s="0"/>
    </row>
    <row r="123" spans="1:13" ht="14.100000" customHeight="1">
      <c r="A123" s="0"/>
      <c r="B123" s="0"/>
      <c r="L123" s="0"/>
      <c r="M123" s="0"/>
    </row>
    <row r="124" spans="1:13" ht="14.100000" customHeight="1">
      <c r="A124" s="0"/>
      <c r="B124" s="0"/>
      <c r="L124" s="0"/>
      <c r="M124" s="0"/>
    </row>
    <row r="125" spans="1:13" ht="14.100000" customHeight="1">
      <c r="A125" s="0"/>
      <c r="B125" s="0"/>
      <c r="L125" s="0"/>
      <c r="M125" s="0"/>
    </row>
    <row r="126" spans="1:13" ht="14.100000" customHeight="1">
      <c r="A126" s="0"/>
      <c r="B126" s="0"/>
      <c r="L126" s="0"/>
      <c r="M126" s="0"/>
    </row>
    <row r="127" spans="1:13" ht="14.100000" customHeight="1">
      <c r="A127" s="0"/>
      <c r="B127" s="0"/>
      <c r="L127" s="0"/>
      <c r="M127" s="0"/>
    </row>
    <row r="128" spans="1:13" ht="14.100000" customHeight="1">
      <c r="A128" s="0"/>
      <c r="B128" s="0"/>
      <c r="L128" s="0"/>
      <c r="M128" s="0"/>
    </row>
    <row r="129" spans="1:13" ht="14.100000" customHeight="1">
      <c r="A129" s="0"/>
      <c r="B129" s="0"/>
      <c r="L129" s="0"/>
      <c r="M129" s="0"/>
    </row>
    <row r="130" spans="1:13" ht="14.100000" customHeight="1">
      <c r="A130" s="0"/>
      <c r="B130" s="0"/>
      <c r="L130" s="0"/>
      <c r="M130" s="0"/>
    </row>
    <row r="131" spans="1:13" ht="14.100000" customHeight="1">
      <c r="A131" s="0"/>
      <c r="B131" s="0"/>
      <c r="L131" s="0"/>
      <c r="M131" s="0"/>
    </row>
    <row r="132" spans="1:13" ht="14.100000" customHeight="1">
      <c r="A132" s="0"/>
      <c r="B132" s="0"/>
      <c r="L132" s="0"/>
      <c r="M132" s="0"/>
    </row>
    <row r="133" spans="1:13" ht="14.100000" customHeight="1">
      <c r="A133" s="0"/>
      <c r="B133" s="0"/>
      <c r="L133" s="0"/>
      <c r="M133" s="0"/>
    </row>
    <row r="134" spans="1:13" ht="14.100000" customHeight="1">
      <c r="A134" s="0"/>
      <c r="B134" s="0"/>
      <c r="L134" s="0"/>
      <c r="M134" s="0"/>
    </row>
    <row r="135" spans="1:13" ht="14.100000" customHeight="1">
      <c r="A135" s="0"/>
      <c r="B135" s="0"/>
      <c r="L135" s="0"/>
      <c r="M135" s="0"/>
    </row>
    <row r="136" spans="1:13" ht="14.100000" customHeight="1">
      <c r="A136" s="0"/>
      <c r="B136" s="0"/>
      <c r="L136" s="0"/>
      <c r="M136" s="0"/>
    </row>
    <row r="137" spans="1:13" ht="14.100000" customHeight="1">
      <c r="A137" s="0"/>
      <c r="B137" s="0"/>
      <c r="L137" s="0"/>
      <c r="M137" s="0"/>
    </row>
    <row r="138" spans="1:13" ht="14.100000" customHeight="1">
      <c r="A138" s="0"/>
      <c r="B138" s="0"/>
      <c r="L138" s="0"/>
      <c r="M138" s="0"/>
    </row>
  </sheetData>
  <mergeCells count="352">
    <mergeCell ref="A1:B1"/>
    <mergeCell ref="L1:M1"/>
    <mergeCell ref="U1:U2"/>
    <mergeCell ref="V1:V2"/>
    <mergeCell ref="X1:X2"/>
    <mergeCell ref="Y1:Y2"/>
    <mergeCell ref="Z1:Z2"/>
    <mergeCell ref="AA1:AA2"/>
    <mergeCell ref="AB1:AB2"/>
    <mergeCell ref="AC1:AC2"/>
    <mergeCell ref="AD1:AD2"/>
    <mergeCell ref="AE1:AE2"/>
    <mergeCell ref="A3:B4"/>
    <mergeCell ref="C3:C4"/>
    <mergeCell ref="D3:D4"/>
    <mergeCell ref="E3:E4"/>
    <mergeCell ref="F3:F4"/>
    <mergeCell ref="G3:G4"/>
    <mergeCell ref="H3:H4"/>
    <mergeCell ref="I3:I4"/>
    <mergeCell ref="L3:M4"/>
    <mergeCell ref="X3:X4"/>
    <mergeCell ref="Y3:Y4"/>
    <mergeCell ref="Z3:Z4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M6"/>
    <mergeCell ref="X5:X6"/>
    <mergeCell ref="Y5:Y6"/>
    <mergeCell ref="Z5:Z6"/>
    <mergeCell ref="AA5:AA6"/>
    <mergeCell ref="AB5:AB6"/>
    <mergeCell ref="AC5:AC6"/>
    <mergeCell ref="AD5:AD6"/>
    <mergeCell ref="AE5:AE6"/>
    <mergeCell ref="A7:B8"/>
    <mergeCell ref="L7:M8"/>
    <mergeCell ref="X7:X8"/>
    <mergeCell ref="Y7:Y8"/>
    <mergeCell ref="Z7:Z8"/>
    <mergeCell ref="AA7:AA8"/>
    <mergeCell ref="AB7:AB8"/>
    <mergeCell ref="AC7:AC8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9:B20"/>
    <mergeCell ref="L19:M20"/>
    <mergeCell ref="AA19:AA20"/>
    <mergeCell ref="AB19:AB20"/>
    <mergeCell ref="AC19:AC20"/>
    <mergeCell ref="AD19:AD20"/>
    <mergeCell ref="AE19:AE20"/>
    <mergeCell ref="A21:B22"/>
    <mergeCell ref="L21:M22"/>
    <mergeCell ref="AA21:AA22"/>
    <mergeCell ref="AB21:AB22"/>
    <mergeCell ref="AC21:AC22"/>
    <mergeCell ref="AD21:AD22"/>
    <mergeCell ref="AE21:AE22"/>
    <mergeCell ref="AA23:AA24"/>
    <mergeCell ref="AB23:AB24"/>
    <mergeCell ref="AC23:AC24"/>
    <mergeCell ref="AD23:AD24"/>
    <mergeCell ref="AE23:AE24"/>
    <mergeCell ref="A25:B25"/>
    <mergeCell ref="J25:J26"/>
    <mergeCell ref="K25:K26"/>
    <mergeCell ref="L25:M25"/>
    <mergeCell ref="U25:U26"/>
    <mergeCell ref="V25:V26"/>
    <mergeCell ref="AA25:AA26"/>
    <mergeCell ref="AB25:AB26"/>
    <mergeCell ref="AC25:AC26"/>
    <mergeCell ref="AD25:AD26"/>
    <mergeCell ref="AE25:AE26"/>
    <mergeCell ref="A27:B28"/>
    <mergeCell ref="L27:M28"/>
    <mergeCell ref="AA27:AA28"/>
    <mergeCell ref="AB27:AB28"/>
    <mergeCell ref="AC27:AC28"/>
    <mergeCell ref="AD27:AD28"/>
    <mergeCell ref="AE27:AE28"/>
    <mergeCell ref="A29:B30"/>
    <mergeCell ref="L29:M30"/>
    <mergeCell ref="AA29:AA30"/>
    <mergeCell ref="AB29:AB30"/>
    <mergeCell ref="AC29:AC30"/>
    <mergeCell ref="AD29:AD30"/>
    <mergeCell ref="AE29:AE30"/>
    <mergeCell ref="A31:B32"/>
    <mergeCell ref="L31:M32"/>
    <mergeCell ref="AA31:AA32"/>
    <mergeCell ref="AB31:AB32"/>
    <mergeCell ref="AC31:AC32"/>
    <mergeCell ref="AD31:AD32"/>
    <mergeCell ref="AE31:AE32"/>
    <mergeCell ref="A33:B34"/>
    <mergeCell ref="L33:M34"/>
    <mergeCell ref="A35:B36"/>
    <mergeCell ref="L35:M36"/>
    <mergeCell ref="A37:B38"/>
    <mergeCell ref="L37:M38"/>
    <mergeCell ref="A39:B40"/>
    <mergeCell ref="L39:M40"/>
    <mergeCell ref="A41:B42"/>
    <mergeCell ref="L41:M42"/>
    <mergeCell ref="A43:B44"/>
    <mergeCell ref="L43:M44"/>
    <mergeCell ref="A49:B50"/>
    <mergeCell ref="C49:D49"/>
    <mergeCell ref="E49:F49"/>
    <mergeCell ref="G49:H49"/>
    <mergeCell ref="I49:J49"/>
    <mergeCell ref="K49:M49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A51:B53"/>
    <mergeCell ref="C51:D53"/>
    <mergeCell ref="E51:F53"/>
    <mergeCell ref="G51:H53"/>
    <mergeCell ref="I51:J53"/>
    <mergeCell ref="K51:M53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6:B57"/>
    <mergeCell ref="C56:D57"/>
    <mergeCell ref="E56:F57"/>
    <mergeCell ref="G56:H57"/>
    <mergeCell ref="I56:J57"/>
    <mergeCell ref="K56:M57"/>
    <mergeCell ref="N56:O57"/>
    <mergeCell ref="P56:Q57"/>
    <mergeCell ref="R56:S57"/>
    <mergeCell ref="A58:B59"/>
    <mergeCell ref="C58:D59"/>
    <mergeCell ref="E58:F59"/>
    <mergeCell ref="G58:H59"/>
    <mergeCell ref="I58:J59"/>
    <mergeCell ref="K58:M59"/>
    <mergeCell ref="N58:O59"/>
    <mergeCell ref="P58:Q59"/>
    <mergeCell ref="R58:S59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A64:B65"/>
    <mergeCell ref="C64:D65"/>
    <mergeCell ref="E64:F65"/>
    <mergeCell ref="G64:H65"/>
    <mergeCell ref="I64:J65"/>
    <mergeCell ref="K64:M65"/>
    <mergeCell ref="N64:O65"/>
    <mergeCell ref="P64:Q65"/>
    <mergeCell ref="A67:B68"/>
    <mergeCell ref="C67:D68"/>
    <mergeCell ref="E67:F68"/>
    <mergeCell ref="G67:H68"/>
    <mergeCell ref="I67:J68"/>
    <mergeCell ref="K67:M68"/>
    <mergeCell ref="A69:B70"/>
    <mergeCell ref="C69:D70"/>
    <mergeCell ref="E69:F70"/>
    <mergeCell ref="G69:H70"/>
    <mergeCell ref="I69:J70"/>
    <mergeCell ref="K69:M70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73:B74"/>
    <mergeCell ref="C73:D74"/>
    <mergeCell ref="E73:F74"/>
    <mergeCell ref="G73:H74"/>
    <mergeCell ref="I73:J74"/>
    <mergeCell ref="K73:M74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83:B84"/>
    <mergeCell ref="C83:C84"/>
    <mergeCell ref="D83:D84"/>
    <mergeCell ref="E83:E84"/>
    <mergeCell ref="F83:F84"/>
    <mergeCell ref="G83:G84"/>
    <mergeCell ref="H83:H84"/>
    <mergeCell ref="I83:I84"/>
    <mergeCell ref="J83:J84"/>
    <mergeCell ref="L83:M84"/>
    <mergeCell ref="N83:N84"/>
    <mergeCell ref="Q83:Q84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I93:I94"/>
    <mergeCell ref="J93:J94"/>
  </mergeCells>
  <phoneticPr fontId="1" type="noConversion"/>
  <conditionalFormatting sqref="C85:I94">
    <cfRule type="cellIs" dxfId="21" priority="1" operator="between">
      <formula>0.35</formula>
      <formula>1</formula>
    </cfRule>
    <cfRule type="cellIs" dxfId="20" priority="2" operator="between">
      <formula>0.2</formula>
      <formula>0.25</formula>
    </cfRule>
    <cfRule type="cellIs" dxfId="19" priority="3" operator="between">
      <formula>0.15</formula>
      <formula>0.2</formula>
    </cfRule>
    <cfRule type="cellIs" dxfId="18" priority="4" operator="between">
      <formula>0.3</formula>
      <formula>0.35</formula>
    </cfRule>
    <cfRule type="cellIs" dxfId="17" priority="5" operator="between">
      <formula>0.25</formula>
      <formula>0.3</formula>
    </cfRule>
  </conditionalFormatting>
  <conditionalFormatting sqref="K8 K10 K12 K14 K16 K18">
    <cfRule type="cellIs" dxfId="16" priority="6" operator="between">
      <formula>"LOW"</formula>
      <formula>"HIGH"</formula>
    </cfRule>
  </conditionalFormatting>
  <conditionalFormatting sqref="N83:N84">
    <cfRule type="cellIs" dxfId="15" priority="7" operator="between">
      <formula>0.35</formula>
      <formula>1</formula>
    </cfRule>
    <cfRule type="cellIs" dxfId="14" priority="8" operator="between">
      <formula>0.2</formula>
      <formula>0.25</formula>
    </cfRule>
    <cfRule type="cellIs" dxfId="13" priority="9" operator="between">
      <formula>0.15</formula>
      <formula>0.2</formula>
    </cfRule>
    <cfRule type="cellIs" dxfId="12" priority="10" operator="between">
      <formula>0.3</formula>
      <formula>0.35</formula>
    </cfRule>
    <cfRule type="cellIs" dxfId="11" priority="11" operator="between">
      <formula>0.25</formula>
      <formula>0.3</formula>
    </cfRule>
  </conditionalFormatting>
  <pageMargins left="0.25" right="0.25" top="0.75" bottom="0.75" header="0.30" footer="0.30"/>
  <pageSetup paperSize="9" scale="36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138"/>
  <sheetViews>
    <sheetView topLeftCell="A31" zoomScale="90" zoomScaleNormal="90" workbookViewId="0">
      <selection activeCell="R54" sqref="R54:S55"/>
    </sheetView>
  </sheetViews>
  <sheetFormatPr defaultColWidth="7.62500000" defaultRowHeight="14.100000" customHeight="1"/>
  <cols>
    <col min="1" max="2" style="1" width="4.13000011" customWidth="1" outlineLevel="0"/>
    <col min="3" max="9" style="1" width="7.63000011" customWidth="1" outlineLevel="0"/>
    <col min="10" max="10" style="1" width="8.00500011" customWidth="1" outlineLevel="0"/>
    <col min="11" max="11" style="1" width="7.63000011" customWidth="1" outlineLevel="0"/>
    <col min="12" max="13" style="1" width="4.13000011" customWidth="1" outlineLevel="0"/>
    <col min="14" max="14" style="1" width="7.63000011" customWidth="1" outlineLevel="0"/>
    <col min="15" max="15" style="1" width="7.63000011" customWidth="1" outlineLevel="0"/>
    <col min="16" max="16" style="1" width="7.63000011" customWidth="1" outlineLevel="0"/>
    <col min="17" max="21" style="1" width="7.63000011" customWidth="1" outlineLevel="0"/>
    <col min="22" max="22" style="1" width="7.63000011" customWidth="1" outlineLevel="0"/>
    <col min="23" max="23" style="1" width="7.63000011" customWidth="1" outlineLevel="0"/>
    <col min="24" max="25" style="1" width="7.63000011" customWidth="1" outlineLevel="0"/>
    <col min="26" max="16384" style="1" width="7.63000011" customWidth="1" outlineLevel="0"/>
  </cols>
  <sheetData>
    <row r="1" spans="1:31" ht="14.100000" customHeight="1">
      <c r="A1" s="200">
        <v>45403</v>
      </c>
      <c r="B1" s="201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/>
      <c r="K1" s="6"/>
      <c r="L1" s="200">
        <f>A1</f>
        <v>45403</v>
      </c>
      <c r="M1" s="201"/>
      <c r="N1" s="3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5" t="s">
        <v>7</v>
      </c>
      <c r="U1" s="202" t="s">
        <v>70</v>
      </c>
      <c r="V1" s="24" t="s">
        <v>69</v>
      </c>
      <c r="X1" s="237" t="s">
        <v>83</v>
      </c>
      <c r="Y1" s="237" t="s">
        <v>72</v>
      </c>
      <c r="Z1" s="237" t="s">
        <v>73</v>
      </c>
      <c r="AA1" s="237" t="s">
        <v>74</v>
      </c>
      <c r="AB1" s="237" t="s">
        <v>75</v>
      </c>
      <c r="AC1" s="237" t="s">
        <v>76</v>
      </c>
      <c r="AD1" s="237" t="s">
        <v>77</v>
      </c>
      <c r="AE1" s="237" t="s">
        <v>78</v>
      </c>
    </row>
    <row r="2" spans="1:31" ht="14.100000" customHeight="1">
      <c r="A2" s="13">
        <f>WEEKNUM(A1,1)</f>
        <v>17</v>
      </c>
      <c r="B2" s="14" t="s">
        <v>0</v>
      </c>
      <c r="C2" s="7">
        <v>45403</v>
      </c>
      <c r="D2" s="8">
        <f>C2+1</f>
        <v>45404</v>
      </c>
      <c r="E2" s="8">
        <f>C2+2</f>
        <v>45405</v>
      </c>
      <c r="F2" s="8">
        <f>C2+3</f>
        <v>45406</v>
      </c>
      <c r="G2" s="8">
        <f>C2+4</f>
        <v>45407</v>
      </c>
      <c r="H2" s="8">
        <f>C2+5</f>
        <v>45408</v>
      </c>
      <c r="I2" s="9">
        <f>C2+6</f>
        <v>45409</v>
      </c>
      <c r="J2" s="6"/>
      <c r="K2" s="6"/>
      <c r="L2" s="13">
        <f>WEEKNUM(L1,1)</f>
        <v>17</v>
      </c>
      <c r="M2" s="14" t="s">
        <v>0</v>
      </c>
      <c r="N2" s="10">
        <f>C2</f>
        <v>45403</v>
      </c>
      <c r="O2" s="11">
        <f>N2+1</f>
        <v>45404</v>
      </c>
      <c r="P2" s="8">
        <f>N2+2</f>
        <v>45405</v>
      </c>
      <c r="Q2" s="11">
        <f>N2+3</f>
        <v>45406</v>
      </c>
      <c r="R2" s="11">
        <f>N2+4</f>
        <v>45407</v>
      </c>
      <c r="S2" s="11">
        <f>N2+5</f>
        <v>45408</v>
      </c>
      <c r="T2" s="12">
        <f>N2+6</f>
        <v>45409</v>
      </c>
      <c r="U2" s="202"/>
      <c r="V2" s="24"/>
      <c r="X2" s="237"/>
      <c r="Y2" s="237"/>
      <c r="Z2" s="237"/>
      <c r="AA2" s="237"/>
      <c r="AB2" s="237"/>
      <c r="AC2" s="237"/>
      <c r="AD2" s="237"/>
      <c r="AE2" s="237"/>
    </row>
    <row r="3" spans="1:31" ht="14.100000" customHeight="1">
      <c r="A3" s="233" t="s">
        <v>8</v>
      </c>
      <c r="B3" s="233"/>
      <c r="C3" s="205" t="s">
        <v>105</v>
      </c>
      <c r="D3" s="205" t="s">
        <v>104</v>
      </c>
      <c r="E3" s="205" t="s">
        <v>105</v>
      </c>
      <c r="F3" s="205" t="s">
        <v>104</v>
      </c>
      <c r="G3" s="205" t="s">
        <v>104</v>
      </c>
      <c r="H3" s="205" t="s">
        <v>104</v>
      </c>
      <c r="I3" s="205" t="s">
        <v>105</v>
      </c>
      <c r="J3" s="6"/>
      <c r="K3" s="6"/>
      <c r="L3" s="220" t="s">
        <v>98</v>
      </c>
      <c r="M3" s="238"/>
      <c r="N3" s="31"/>
      <c r="O3" s="39" t="s">
        <v>86</v>
      </c>
      <c r="P3" s="39" t="s">
        <v>86</v>
      </c>
      <c r="Q3" s="39" t="s">
        <v>86</v>
      </c>
      <c r="R3" s="54" t="s">
        <v>87</v>
      </c>
      <c r="S3" s="54" t="s">
        <v>87</v>
      </c>
      <c r="T3" s="31" t="s">
        <v>40</v>
      </c>
      <c r="X3" s="236" t="s">
        <v>79</v>
      </c>
      <c r="Y3" s="230">
        <f>COUNTIFS(C7:C44,"9~14")+COUNTIFS(C7:C44,"9~15")+COUNTIFS(C7:C44,"9~16")+COUNTIFS(C7:C44,"9~17")+COUNTIFS(C7:C44,"9~18")+COUNTIFS(C7:C44,"9~19")+COUNTIFS(C7:C44,"9~20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</f>
        <v>2</v>
      </c>
      <c r="Z3" s="230">
        <f>COUNTIFS(D7:D44,"9~14")+COUNTIFS(D7:D44,"9~15")+COUNTIFS(D7:D44,"9~16")+COUNTIFS(D7:D44,"9~17")+COUNTIFS(D7:D44,"9~18")+COUNTIFS(D7:D44,"9~19")+COUNTIFS(D7:D44,"9~20")+COUNTIFS(O3:O44,"9~14")+COUNTIFS(O3:O44,"9~15")+COUNTIFS(O3:O44,"9~16")+COUNTIFS(O3:O44,"9~17")+COUNTIFS(O3:O44,"9~18")+COUNTIFS(O3:O44,"9~19")+COUNTIFS(D7:D44,"8~14")+COUNTIFS(D7:D44,"8~15")+COUNTIFS(D7:D44,"8~16")+COUNTIFS(D7:D44,"8~17")+COUNTIFS(D7:D44,"8~18")+COUNTIFS(D7:D44,"8~19")+COUNTIFS(D7:D44,"8~20")+COUNTIFS(O3:O44,"8~14")+COUNTIFS(O3:O44,"8~15")+COUNTIFS(O3:O44,"8~16")+COUNTIFS(O3:O44,"8~17")+COUNTIFS(O3:O44,"8~18")+COUNTIFS(O3:O44,"8~19")</f>
        <v>3</v>
      </c>
      <c r="AA3" s="230">
        <f>COUNTIFS(E7:E44,"9~14")+COUNTIFS(E7:E44,"9~15")+COUNTIFS(E7:E44,"9~16")+COUNTIFS(E7:E44,"9~17")+COUNTIFS(E7:E44,"9~18")+COUNTIFS(E7:E44,"9~19")+COUNTIFS(E7:E44,"9~20")+COUNTIFS(P3:P44,"9~14")+COUNTIFS(P3:P44,"9~15")+COUNTIFS(P3:P44,"9~16")+COUNTIFS(P3:P44,"9~17")+COUNTIFS(P3:P44,"9~18")+COUNTIFS(P3:P44,"9~19")+COUNTIFS(E7:E44,"8~14")+COUNTIFS(E7:E44,"8~15")+COUNTIFS(E7:E44,"8~16")+COUNTIFS(E7:E44,"8~17")+COUNTIFS(E7:E44,"8~18")+COUNTIFS(E7:E44,"8~19")+COUNTIFS(E7:E44,"8~20")+COUNTIFS(P3:P44,"8~14")+COUNTIFS(P3:P44,"8~15")+COUNTIFS(P3:P44,"8~16")+COUNTIFS(P3:P44,"8~17")+COUNTIFS(P3:P44,"8~18")+COUNTIFS(P3:P44,"8~19")</f>
        <v>3</v>
      </c>
      <c r="AB3" s="230">
        <f>COUNTIFS(F7:F44,"9~14")+COUNTIFS(F7:F44,"9~15")+COUNTIFS(F7:F44,"9~16")+COUNTIFS(F7:F44,"9~17")+COUNTIFS(F7:F44,"9~18")+COUNTIFS(F7:F44,"9~19")+COUNTIFS(F7:F44,"9~20")+COUNTIFS(Q3:Q44,"9~14")+COUNTIFS(Q3:Q44,"9~15")+COUNTIFS(Q3:Q44,"9~16")+COUNTIFS(Q3:Q44,"9~17")+COUNTIFS(Q3:Q44,"9~18")+COUNTIFS(Q3:Q44,"9~19")+COUNTIFS(F7:F44,"8~14")+COUNTIFS(F7:F44,"8~15")+COUNTIFS(F7:F44,"8~16")+COUNTIFS(F7:F44,"8~17")+COUNTIFS(F7:F44,"8~18")+COUNTIFS(F7:F44,"8~19")+COUNTIFS(F7:F44,"8~20")+COUNTIFS(Q3:Q44,"8~14")+COUNTIFS(Q3:Q44,"8~15")+COUNTIFS(Q3:Q44,"8~16")+COUNTIFS(Q3:Q44,"8~17")+COUNTIFS(Q3:Q44,"8~18")+COUNTIFS(Q3:Q44,"8~19")</f>
        <v>3</v>
      </c>
      <c r="AC3" s="230">
        <f>COUNTIFS(G7:G44,"9~14")+COUNTIFS(G7:G44,"9~15")+COUNTIFS(G7:G44,"9~16")+COUNTIFS(G7:G44,"9~17")+COUNTIFS(G7:G44,"9~18")+COUNTIFS(G7:G44,"9~19")+COUNTIFS(G7:G44,"9~20")+COUNTIFS(R3:R44,"9~14")+COUNTIFS(R3:R44,"9~15")+COUNTIFS(R3:R44,"9~16")+COUNTIFS(R3:R44,"9~17")+COUNTIFS(R3:R44,"9~18")+COUNTIFS(R3:R44,"9~19")+COUNTIFS(G7:G44,"8~14")+COUNTIFS(G7:G44,"8~15")+COUNTIFS(G7:G44,"8~16")+COUNTIFS(G7:G44,"8~17")+COUNTIFS(G7:G44,"8~18")+COUNTIFS(G7:G44,"8~19")+COUNTIFS(G7:G44,"8~20")+COUNTIFS(R3:R44,"8~14")+COUNTIFS(R3:R44,"8~15")+COUNTIFS(R3:R44,"8~16")+COUNTIFS(R3:R44,"8~17")+COUNTIFS(R3:R44,"8~18")+COUNTIFS(R3:R44,"8~19")</f>
        <v>2</v>
      </c>
      <c r="AD3" s="230">
        <f>COUNTIFS(H7:H44,"9~14")+COUNTIFS(H7:H44,"9~15")+COUNTIFS(H7:H44,"9~16")+COUNTIFS(H7:H44,"9~17")+COUNTIFS(H7:H44,"9~18")+COUNTIFS(H7:H44,"9~19")+COUNTIFS(H7:H44,"9~20")+COUNTIFS(S3:S44,"9~14")+COUNTIFS(S3:S44,"9~15")+COUNTIFS(S3:S44,"9~16")+COUNTIFS(S3:S44,"9~17")+COUNTIFS(S3:S44,"9~18")+COUNTIFS(S3:S44,"9~19")+COUNTIFS(H7:H44,"8~14")+COUNTIFS(H7:H44,"8~15")+COUNTIFS(H7:H44,"8~16")+COUNTIFS(H7:H44,"8~17")+COUNTIFS(H7:H44,"8~18")+COUNTIFS(H7:H44,"8~19")+COUNTIFS(H7:H44,"8~20")+COUNTIFS(S3:S44,"8~14")+COUNTIFS(S3:S44,"8~15")+COUNTIFS(S3:S44,"8~16")+COUNTIFS(S3:S44,"8~17")+COUNTIFS(S3:S44,"8~18")+COUNTIFS(S3:S44,"8~19")</f>
        <v>2</v>
      </c>
      <c r="AE3" s="230">
        <f>COUNTIFS(I7:I44,"9~14")+COUNTIFS(I7:I44,"9~15")+COUNTIFS(I7:I44,"9~16")+COUNTIFS(I7:I44,"9~17")+COUNTIFS(I7:I44,"9~18")+COUNTIFS(I7:I44,"9~19")+COUNTIFS(I7:I44,"9~20")+COUNTIFS(T3:T44,"9~14")+COUNTIFS(T3:T44,"9~15")+COUNTIFS(T3:T44,"9~16")+COUNTIFS(T3:T44,"9~17")+COUNTIFS(T3:T44,"9~18")+COUNTIFS(T3:T44,"9~19")+COUNTIFS(I7:I44,"8~14")+COUNTIFS(I7:I44,"8~15")+COUNTIFS(I7:I44,"8~16")+COUNTIFS(I7:I44,"8~17")+COUNTIFS(I7:I44,"8~18")+COUNTIFS(I7:I44,"8~19")+COUNTIFS(I7:I44,"8~20")+COUNTIFS(T3:T44,"8~14")+COUNTIFS(T3:T44,"8~15")+COUNTIFS(T3:T44,"8~16")+COUNTIFS(T3:T44,"8~17")+COUNTIFS(T3:T44,"8~18")+COUNTIFS(T3:T44,"8~19")</f>
        <v>2</v>
      </c>
    </row>
    <row r="4" spans="1:31" ht="14.100000" customHeight="1">
      <c r="A4" s="233" t="s">
        <v>9</v>
      </c>
      <c r="B4" s="233"/>
      <c r="C4" s="205"/>
      <c r="D4" s="205"/>
      <c r="E4" s="205"/>
      <c r="F4" s="205"/>
      <c r="G4" s="205"/>
      <c r="H4" s="205"/>
      <c r="I4" s="205"/>
      <c r="J4" s="6"/>
      <c r="K4" s="6"/>
      <c r="L4" s="220"/>
      <c r="M4" s="238"/>
      <c r="N4" s="36"/>
      <c r="O4" s="40">
        <v>8</v>
      </c>
      <c r="P4" s="40">
        <v>8</v>
      </c>
      <c r="Q4" s="40">
        <v>8</v>
      </c>
      <c r="R4" s="30">
        <v>8</v>
      </c>
      <c r="S4" s="30">
        <v>8</v>
      </c>
      <c r="T4" s="36"/>
      <c r="U4" s="16">
        <f>SUM(N4:T4)</f>
        <v>40</v>
      </c>
      <c r="V4" s="16" t="str">
        <f t="array" ref="V4">_xlfn.IFS(U4&gt;15,"O",U4=15,"O",U4&lt;15,"X")</f>
        <v>O</v>
      </c>
      <c r="X4" s="236"/>
      <c r="Y4" s="230"/>
      <c r="Z4" s="230"/>
      <c r="AA4" s="230"/>
      <c r="AB4" s="230"/>
      <c r="AC4" s="230"/>
      <c r="AD4" s="230"/>
      <c r="AE4" s="230"/>
    </row>
    <row r="5" spans="1:31" ht="14.100000" customHeight="1">
      <c r="A5" s="233" t="s">
        <v>9</v>
      </c>
      <c r="B5" s="233"/>
      <c r="C5" s="205" t="s">
        <v>106</v>
      </c>
      <c r="D5" s="205" t="s">
        <v>107</v>
      </c>
      <c r="E5" s="205" t="s">
        <v>107</v>
      </c>
      <c r="F5" s="205" t="s">
        <v>107</v>
      </c>
      <c r="G5" s="205" t="s">
        <v>105</v>
      </c>
      <c r="H5" s="205" t="s">
        <v>107</v>
      </c>
      <c r="I5" s="205" t="s">
        <v>107</v>
      </c>
      <c r="J5" s="198" t="s">
        <v>70</v>
      </c>
      <c r="K5" s="229" t="s">
        <v>71</v>
      </c>
      <c r="L5" s="233" t="s">
        <v>23</v>
      </c>
      <c r="M5" s="239"/>
      <c r="N5" s="54" t="s">
        <v>103</v>
      </c>
      <c r="O5" s="31"/>
      <c r="P5" s="31"/>
      <c r="Q5" s="31"/>
      <c r="R5" s="31"/>
      <c r="S5" s="31" t="s">
        <v>40</v>
      </c>
      <c r="T5" s="54" t="s">
        <v>103</v>
      </c>
      <c r="U5" s="6"/>
      <c r="X5" s="221" t="s">
        <v>80</v>
      </c>
      <c r="Y5" s="205">
        <f>COUNTIFS(C7:C44,"8~14")+COUNTIFS(C7:C44,"8~15")+COUNTIFS(C7:C44,"8~16")+COUNTIFS(C7:C44,"8~17")+COUNTIFS(C7:C44,"8~18")+COUNTIFS(C7:C44,"8~19")+COUNTIFS(C7:C44,"9~14")+COUNTIFS(C7:C44,"9~15")+COUNTIFS(C7:C44,"9~16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7</v>
      </c>
      <c r="Z5" s="205">
        <f>COUNTIFS(D7:D44,"8~14")+COUNTIFS(D7:D44,"8~15")+COUNTIFS(D7:D44,"8~16")+COUNTIFS(D7:D44,"8~17")+COUNTIFS(D7:D44,"8~18")+COUNTIFS(D7:D44,"8~19")+COUNTIFS(D7:D44,"9~14")+COUNTIFS(D7:D44,"9~15")+COUNTIFS(D7:D44,"9~16")+COUNTIFS(D7:D44,"9~17")+COUNTIFS(D7:D44,"9~18")+COUNTIFS(D7:D44,"9~19")+COUNTIFS(D7:D44,"9~20")+COUNTIFS(D7:D44,"10~14")+COUNTIFS(D7:D44,"10~14.3")+COUNTIFS(D7:D44,"10~15")+COUNTIFS(D7:D44,"10~15.3")+COUNTIFS(D7:D44,"10~16")+COUNTIFS(D7:D44,"10~16.3")+COUNTIFS(D7:D44,"10~17")+COUNTIFS(D7:D44,"10~17.3")+COUNTIFS(D7:D44,"10~18")+COUNTIFS(D7:D44,"10~18.3")+COUNTIFS(D7:D44,"10~19")+COUNTIFS(D7:D44,"10~19.3")+COUNTIFS(D7:D44,"10~20")+COUNTIFS(D7:D44,"10~20.3")+COUNTIFS(D7:D44,"10.3~14")+COUNTIFS(D7:D44,"10.3~14.3")+COUNTIFS(D7:D44,"10.3~15")+COUNTIFS(D7:D44,"10.3~15.3")+COUNTIFS(D7:D44,"10.3~16")+COUNTIFS(D7:D44,"10.3~16.3")+COUNTIFS(D7:D44,"10.3~17")+COUNTIFS(D7:D44,"10.3~17.3")+COUNTIFS(D7:D44,"10.3~18")+COUNTIFS(D7:D44,"10.3~18.3")+COUNTIFS(D7:D44,"10.3~19")+COUNTIFS(D7:D44,"10.3~19.3")+COUNTIFS(D7:D44,"10.3~20")+COUNTIFS(D7:D44,"10.3~20.3")+COUNTIFS(D7:D44,"11~14")+COUNTIFS(D7:D44,"11~15")+COUNTIFS(D7:D44,"11~16")+COUNTIFS(D7:D44,"11~17")+COUNTIFS(D7:D44,"11~18")+COUNTIFS(D7:D44,"11~19")+COUNTIFS(D7:D44,"11~20")+COUNTIFS(D7:D44,"11~21")+COUNTIFS(D7:D44,"11.3~14.3")+COUNTIFS(D7:D44,"11.3~15.3")+COUNTIFS(D7:D44,"11.3~16.3")+COUNTIFS(D7:D44,"11.3~17.3")+COUNTIFS(D7:D44,"11.3~18.3")+COUNTIFS(D7:D44,"11.3~19.3")+COUNTIFS(D7:D44,"11.3~20.3")+COUNTIFS(D7:D44,"11.3~21.3")+COUNTIFS(D7:D44,"11.3~22.3")+COUNTIFS(D7:D44,"12~15")+COUNTIFS(D7:D44,"12~16")+COUNTIFS(D7:D44,"12~17")+COUNTIFS(D7:D44,"12~18")+COUNTIFS(D7:D44,"12~19")+COUNTIFS(D7:D44,"12~20")+COUNTIFS(D7:D44,"12~21")+COUNTIFS(D7:D44,"12~22")+COUNTIFS(D7:D44,"12~15.3")+COUNTIFS(D7:D44,"12~16.3")+COUNTIFS(D7:D44,"12~17.3")+COUNTIFS(D7:D44,"12~18.3")+COUNTIFS(D7:D44,"12~19.3")+COUNTIFS(D7:D44,"12~20.3")+COUNTIFS(D7:D44,"12~21.3")+COUNTIFS(D7:D44,"12~22.3")+COUNTIFS(D7:D44,"12.3~15")+COUNTIFS(D7:D44,"12.3~16")+COUNTIFS(D7:D44,"12.3~17")+COUNTIFS(D7:D44,"12.3~18")+COUNTIFS(D7:D44,"12.3~19")+COUNTIFS(D7:D44,"12.3~20")+COUNTIFS(D7:D44,"12.3~21")+COUNTIFS(D7:D44,"12.3~22")+COUNTIFS(D7:D44,"12.3~22.3")+COUNTIFS(O3:O44,"8~14")+COUNTIFS(O3:O44,"8~15")+COUNTIFS(O3:O44,"8~16")+COUNTIFS(O3:O44,"8~17")+COUNTIFS(O3:O44,"8~18")+COUNTIFS(O3:O44,"8~19")+COUNTIFS(O3:O44,"9~14")+COUNTIFS(O3:O44,"9~15")+COUNTIFS(O3:O44,"9~16")+COUNTIFS(O3:O44,"9~17")+COUNTIFS(O3:O44,"9~18")+COUNTIFS(O3:O44,"9~19")+COUNTIFS(O3:O44,"9~20")+COUNTIFS(O3:O44,"10~14")+COUNTIFS(O3:O44,"10~14.3")+COUNTIFS(O3:O44,"10~15")+COUNTIFS(O3:O44,"10~15.3")+COUNTIFS(O3:O44,"10~16")+COUNTIFS(O3:O44,"10~16.3")+COUNTIFS(O3:O44,"10~17")+COUNTIFS(O3:O44,"10~17.3")+COUNTIFS(O3:O44,"10~18")+COUNTIFS(O3:O44,"10~18.3")+COUNTIFS(O3:O44,"10~19")+COUNTIFS(O3:O44,"10~19.3")+COUNTIFS(O3:O44,"10~20")+COUNTIFS(O3:O44,"10~20.3")+COUNTIFS(O3:O44,"10.3~14")+COUNTIFS(O3:O44,"10.3~14.3")+COUNTIFS(O3:O44,"10.3~15")+COUNTIFS(O3:O44,"10.3~15.3")+COUNTIFS(O3:O44,"10.3~16")+COUNTIFS(O3:O44,"10.3~16.3")+COUNTIFS(O3:O44,"10.3~17")+COUNTIFS(O3:O44,"10.3~17.3")+COUNTIFS(O3:O44,"10.3~18")+COUNTIFS(O3:O44,"10.3~18.3")+COUNTIFS(O3:O44,"10.3~19")+COUNTIFS(O3:O44,"10.3~19.3")+COUNTIFS(O3:O44,"10.3~20")+COUNTIFS(O3:O44,"10.3~20.3")+COUNTIFS(O3:O44,"11~14")+COUNTIFS(O3:O44,"11~15")+COUNTIFS(O3:O44,"11~16")+COUNTIFS(O3:O44,"11~17")+COUNTIFS(O3:O44,"11~18")+COUNTIFS(O3:O44,"11~19")+COUNTIFS(O3:O44,"11~20")+COUNTIFS(O3:O44,"11~21")+COUNTIFS(O3:O44,"11.3~14.3")+COUNTIFS(O3:O44,"11.3~15.3")+COUNTIFS(O3:O44,"11.3~16.3")+COUNTIFS(O3:O44,"11.3~17.3")+COUNTIFS(O3:O44,"11.3~18.3")+COUNTIFS(O3:O44,"11.3~19.3")+COUNTIFS(O3:O44,"11.3~20.3")+COUNTIFS(O3:O44,"11.3~21.3")+COUNTIFS(O3:O44,"11.3~22.3")+COUNTIFS(O3:O44,"12~15")+COUNTIFS(O3:O44,"12~16")+COUNTIFS(O3:O44,"12~17")+COUNTIFS(O3:O44,"12~18")+COUNTIFS(O3:O44,"12~19")+COUNTIFS(O3:O44,"12~20")+COUNTIFS(O3:O44,"12~21")+COUNTIFS(O3:O44,"12~22")+COUNTIFS(O3:O44,"12~15.3")+COUNTIFS(O3:O44,"12~16.3")+COUNTIFS(O3:O44,"12~17.3")+COUNTIFS(O3:O44,"12~18.3")+COUNTIFS(O3:O44,"12~19.3")+COUNTIFS(O3:O44,"12~20.3")+COUNTIFS(O3:O44,"12~21.3")+COUNTIFS(O3:O44,"12~22.3")+COUNTIFS(O3:O44,"12.3~15")+COUNTIFS(O3:O44,"12.3~16")+COUNTIFS(O3:O44,"12.3~17")+COUNTIFS(O3:O44,"12.3~18")+COUNTIFS(O3:O44,"12.3~19")+COUNTIFS(O3:O44,"12.3~20")+COUNTIFS(O3:O44,"12.3~21")+COUNTIFS(O3:O44,"12.3~22")+COUNTIFS(O3:O44,"12.3~22.3")</f>
        <v>6</v>
      </c>
      <c r="AA5" s="205">
        <f>COUNTIFS(E7:E44,"8~14")+COUNTIFS(E7:E44,"8~15")+COUNTIFS(E7:E44,"8~16")+COUNTIFS(E7:E44,"8~17")+COUNTIFS(E7:E44,"8~18")+COUNTIFS(E7:E44,"8~19")+COUNTIFS(E7:E44,"9~14")+COUNTIFS(E7:E44,"9~15")+COUNTIFS(E7:E44,"9~16")+COUNTIFS(E7:E44,"9~17")+COUNTIFS(E7:E44,"9~18")+COUNTIFS(E7:E44,"9~19")+COUNTIFS(E7:E44,"9~20")+COUNTIFS(E7:E44,"10~14")+COUNTIFS(E7:E44,"10~14.3")+COUNTIFS(E7:E44,"10~15")+COUNTIFS(E7:E44,"10~15.3")+COUNTIFS(E7:E44,"10~16")+COUNTIFS(E7:E44,"10~16.3")+COUNTIFS(E7:E44,"10~17")+COUNTIFS(E7:E44,"10~17.3")+COUNTIFS(E7:E44,"10~18")+COUNTIFS(E7:E44,"10~18.3")+COUNTIFS(E7:E44,"10~19")+COUNTIFS(E7:E44,"10~19.3")+COUNTIFS(E7:E44,"10~20")+COUNTIFS(E7:E44,"10~20.3")+COUNTIFS(E7:E44,"10.3~14")+COUNTIFS(E7:E44,"10.3~14.3")+COUNTIFS(E7:E44,"10.3~15")+COUNTIFS(E7:E44,"10.3~15.3")+COUNTIFS(E7:E44,"10.3~16")+COUNTIFS(E7:E44,"10.3~16.3")+COUNTIFS(E7:E44,"10.3~17")+COUNTIFS(E7:E44,"10.3~17.3")+COUNTIFS(E7:E44,"10.3~18")+COUNTIFS(E7:E44,"10.3~18.3")+COUNTIFS(E7:E44,"10.3~19")+COUNTIFS(E7:E44,"10.3~19.3")+COUNTIFS(E7:E44,"10.3~20")+COUNTIFS(E7:E44,"10.3~20.3")+COUNTIFS(E7:E44,"11~14")+COUNTIFS(E7:E44,"11~15")+COUNTIFS(E7:E44,"11~16")+COUNTIFS(E7:E44,"11~17")+COUNTIFS(E7:E44,"11~18")+COUNTIFS(E7:E44,"11~19")+COUNTIFS(E7:E44,"11~20")+COUNTIFS(E7:E44,"11~21")+COUNTIFS(E7:E44,"11.3~14.3")+COUNTIFS(E7:E44,"11.3~15.3")+COUNTIFS(E7:E44,"11.3~16.3")+COUNTIFS(E7:E44,"11.3~17.3")+COUNTIFS(E7:E44,"11.3~18.3")+COUNTIFS(E7:E44,"11.3~19.3")+COUNTIFS(E7:E44,"11.3~20.3")+COUNTIFS(E7:E44,"11.3~21.3")+COUNTIFS(E7:E44,"11.3~22.3")+COUNTIFS(E7:E44,"12~15")+COUNTIFS(E7:E44,"12~16")+COUNTIFS(E7:E44,"12~17")+COUNTIFS(E7:E44,"12~18")+COUNTIFS(E7:E44,"12~19")+COUNTIFS(E7:E44,"12~20")+COUNTIFS(E7:E44,"12~21")+COUNTIFS(E7:E44,"12~22")+COUNTIFS(E7:E44,"12~15.3")+COUNTIFS(E7:E44,"12~16.3")+COUNTIFS(E7:E44,"12~17.3")+COUNTIFS(E7:E44,"12~18.3")+COUNTIFS(E7:E44,"12~19.3")+COUNTIFS(E7:E44,"12~20.3")+COUNTIFS(E7:E44,"12~21.3")+COUNTIFS(E7:E44,"12~22.3")+COUNTIFS(E7:E44,"12.3~15")+COUNTIFS(E7:E44,"12.3~16")+COUNTIFS(E7:E44,"12.3~17")+COUNTIFS(E7:E44,"12.3~18")+COUNTIFS(E7:E44,"12.3~19")+COUNTIFS(E7:E44,"12.3~20")+COUNTIFS(E7:E44,"12.3~21")+COUNTIFS(E7:E44,"12.3~22")+COUNTIFS(E7:E44,"12.3~22.3")+COUNTIFS(P3:P44,"8~14")+COUNTIFS(P3:P44,"8~15")+COUNTIFS(P3:P44,"8~16")+COUNTIFS(P3:P44,"8~17")+COUNTIFS(P3:P44,"8~18")+COUNTIFS(P3:P44,"8~19")+COUNTIFS(P3:P44,"9~14")+COUNTIFS(P3:P44,"9~15")+COUNTIFS(P3:P44,"9~16")+COUNTIFS(P3:P44,"9~17")+COUNTIFS(P3:P44,"9~18")+COUNTIFS(P3:P44,"9~19")+COUNTIFS(P3:P44,"9~20")+COUNTIFS(P3:P44,"10~14")+COUNTIFS(P3:P44,"10~14.3")+COUNTIFS(P3:P44,"10~15")+COUNTIFS(P3:P44,"10~15.3")+COUNTIFS(P3:P44,"10~16")+COUNTIFS(P3:P44,"10~16.3")+COUNTIFS(P3:P44,"10~17")+COUNTIFS(P3:P44,"10~17.3")+COUNTIFS(P3:P44,"10~18")+COUNTIFS(P3:P44,"10~18.3")+COUNTIFS(P3:P44,"10~19")+COUNTIFS(P3:P44,"10~19.3")+COUNTIFS(P3:P44,"10~20")+COUNTIFS(P3:P44,"10~20.3")+COUNTIFS(P3:P44,"10.3~14")+COUNTIFS(P3:P44,"10.3~14.3")+COUNTIFS(P3:P44,"10.3~15")+COUNTIFS(P3:P44,"10.3~15.3")+COUNTIFS(P3:P44,"10.3~16")+COUNTIFS(P3:P44,"10.3~16.3")+COUNTIFS(P3:P44,"10.3~17")+COUNTIFS(P3:P44,"10.3~17.3")+COUNTIFS(P3:P44,"10.3~18")+COUNTIFS(P3:P44,"10.3~18.3")+COUNTIFS(P3:P44,"10.3~19")+COUNTIFS(P3:P44,"10.3~19.3")+COUNTIFS(P3:P44,"10.3~20")+COUNTIFS(P3:P44,"10.3~20.3")+COUNTIFS(P3:P44,"11~14")+COUNTIFS(P3:P44,"11~15")+COUNTIFS(P3:P44,"11~16")+COUNTIFS(P3:P44,"11~17")+COUNTIFS(P3:P44,"11~18")+COUNTIFS(P3:P44,"11~19")+COUNTIFS(P3:P44,"11~20")+COUNTIFS(P3:P44,"11~21")+COUNTIFS(P3:P44,"11.3~14.3")+COUNTIFS(P3:P44,"11.3~15.3")+COUNTIFS(P3:P44,"11.3~16.3")+COUNTIFS(P3:P44,"11.3~17.3")+COUNTIFS(P3:P44,"11.3~18.3")+COUNTIFS(P3:P44,"11.3~19.3")+COUNTIFS(P3:P44,"11.3~20.3")+COUNTIFS(P3:P44,"11.3~21.3")+COUNTIFS(P3:P44,"11.3~22.3")+COUNTIFS(P3:P44,"12~15")+COUNTIFS(P3:P44,"12~16")+COUNTIFS(P3:P44,"12~17")+COUNTIFS(P3:P44,"12~18")+COUNTIFS(P3:P44,"12~19")+COUNTIFS(P3:P44,"12~20")+COUNTIFS(P3:P44,"12~21")+COUNTIFS(P3:P44,"12~22")+COUNTIFS(P3:P44,"12~15.3")+COUNTIFS(P3:P44,"12~16.3")+COUNTIFS(P3:P44,"12~17.3")+COUNTIFS(P3:P44,"12~18.3")+COUNTIFS(P3:P44,"12~19.3")+COUNTIFS(P3:P44,"12~20.3")+COUNTIFS(P3:P44,"12~21.3")+COUNTIFS(P3:P44,"12~22.3")+COUNTIFS(P3:P44,"12.3~15")+COUNTIFS(P3:P44,"12.3~16")+COUNTIFS(P3:P44,"12.3~17")+COUNTIFS(P3:P44,"12.3~18")+COUNTIFS(P3:P44,"12.3~19")+COUNTIFS(P3:P44,"12.3~20")+COUNTIFS(P3:P44,"12.3~21")+COUNTIFS(P3:P44,"12.3~22")+COUNTIFS(P3:P44,"12.3~22.3")</f>
        <v>6</v>
      </c>
      <c r="AB5" s="205">
        <f>COUNTIFS(F7:F44,"8~14")+COUNTIFS(F7:F44,"8~15")+COUNTIFS(F7:F44,"8~16")+COUNTIFS(F7:F44,"8~17")+COUNTIFS(F7:F44,"8~18")+COUNTIFS(F7:F44,"8~19")+COUNTIFS(F7:F44,"9~14")+COUNTIFS(F7:F44,"9~15")+COUNTIFS(F7:F44,"9~16")+COUNTIFS(F7:F44,"9~17")+COUNTIFS(F7:F44,"9~18")+COUNTIFS(F7:F44,"9~19")+COUNTIFS(F7:F44,"9~20")+COUNTIFS(F7:F44,"10~14")+COUNTIFS(F7:F44,"10~14.3")+COUNTIFS(F7:F44,"10~15")+COUNTIFS(F7:F44,"10~15.3")+COUNTIFS(F7:F44,"10~16")+COUNTIFS(F7:F44,"10~16.3")+COUNTIFS(F7:F44,"10~17")+COUNTIFS(F7:F44,"10~17.3")+COUNTIFS(F7:F44,"10~18")+COUNTIFS(F7:F44,"10~18.3")+COUNTIFS(F7:F44,"10~19")+COUNTIFS(F7:F44,"10~19.3")+COUNTIFS(F7:F44,"10~20")+COUNTIFS(F7:F44,"10~20.3")+COUNTIFS(F7:F44,"10.3~14")+COUNTIFS(F7:F44,"10.3~14.3")+COUNTIFS(F7:F44,"10.3~15")+COUNTIFS(F7:F44,"10.3~15.3")+COUNTIFS(F7:F44,"10.3~16")+COUNTIFS(F7:F44,"10.3~16.3")+COUNTIFS(F7:F44,"10.3~17")+COUNTIFS(F7:F44,"10.3~17.3")+COUNTIFS(F7:F44,"10.3~18")+COUNTIFS(F7:F44,"10.3~18.3")+COUNTIFS(F7:F44,"10.3~19")+COUNTIFS(F7:F44,"10.3~19.3")+COUNTIFS(F7:F44,"10.3~20")+COUNTIFS(F7:F44,"10.3~20.3")+COUNTIFS(F7:F44,"11~14")+COUNTIFS(F7:F44,"11~15")+COUNTIFS(F7:F44,"11~16")+COUNTIFS(F7:F44,"11~17")+COUNTIFS(F7:F44,"11~18")+COUNTIFS(F7:F44,"11~19")+COUNTIFS(F7:F44,"11~20")+COUNTIFS(F7:F44,"11~21")+COUNTIFS(F7:F44,"11.3~14.3")+COUNTIFS(F7:F44,"11.3~15.3")+COUNTIFS(F7:F44,"11.3~16.3")+COUNTIFS(F7:F44,"11.3~17.3")+COUNTIFS(F7:F44,"11.3~18.3")+COUNTIFS(F7:F44,"11.3~19.3")+COUNTIFS(F7:F44,"11.3~20.3")+COUNTIFS(F7:F44,"11.3~21.3")+COUNTIFS(F7:F44,"11.3~22.3")+COUNTIFS(F7:F44,"12~15")+COUNTIFS(F7:F44,"12~16")+COUNTIFS(F7:F44,"12~17")+COUNTIFS(F7:F44,"12~18")+COUNTIFS(F7:F44,"12~19")+COUNTIFS(F7:F44,"12~20")+COUNTIFS(F7:F44,"12~21")+COUNTIFS(F7:F44,"12~22")+COUNTIFS(F7:F44,"12~15.3")+COUNTIFS(F7:F44,"12~16.3")+COUNTIFS(F7:F44,"12~17.3")+COUNTIFS(F7:F44,"12~18.3")+COUNTIFS(F7:F44,"12~19.3")+COUNTIFS(F7:F44,"12~20.3")+COUNTIFS(F7:F44,"12~21.3")+COUNTIFS(F7:F44,"12~22.3")+COUNTIFS(F7:F44,"12.3~15")+COUNTIFS(F7:F44,"12.3~16")+COUNTIFS(F7:F44,"12.3~17")+COUNTIFS(F7:F44,"12.3~18")+COUNTIFS(F7:F44,"12.3~19")+COUNTIFS(F7:F44,"12.3~20")+COUNTIFS(F7:F44,"12.3~21")+COUNTIFS(F7:F44,"12.3~22")+COUNTIFS(F7:F44,"12.3~22.3")+COUNTIFS(Q3:Q44,"8~14")+COUNTIFS(Q3:Q44,"8~15")+COUNTIFS(Q3:Q44,"8~16")+COUNTIFS(Q3:Q44,"8~17")+COUNTIFS(Q3:Q44,"8~18")+COUNTIFS(Q3:Q44,"8~19")+COUNTIFS(Q3:Q44,"9~14")+COUNTIFS(Q3:Q44,"9~15")+COUNTIFS(Q3:Q44,"9~16")+COUNTIFS(Q3:Q44,"9~17")+COUNTIFS(Q3:Q44,"9~18")+COUNTIFS(Q3:Q44,"9~19")+COUNTIFS(Q3:Q44,"9~20")+COUNTIFS(Q3:Q44,"10~14")+COUNTIFS(Q3:Q44,"10~14.3")+COUNTIFS(Q3:Q44,"10~15")+COUNTIFS(Q3:Q44,"10~15.3")+COUNTIFS(Q3:Q44,"10~16")+COUNTIFS(Q3:Q44,"10~16.3")+COUNTIFS(Q3:Q44,"10~17")+COUNTIFS(Q3:Q44,"10~17.3")+COUNTIFS(Q3:Q44,"10~18")+COUNTIFS(Q3:Q44,"10~18.3")+COUNTIFS(Q3:Q44,"10~19")+COUNTIFS(Q3:Q44,"10~19.3")+COUNTIFS(Q3:Q44,"10~20")+COUNTIFS(Q3:Q44,"10~20.3")+COUNTIFS(Q3:Q44,"10.3~14")+COUNTIFS(Q3:Q44,"10.3~14.3")+COUNTIFS(Q3:Q44,"10.3~15")+COUNTIFS(Q3:Q44,"10.3~15.3")+COUNTIFS(Q3:Q44,"10.3~16")+COUNTIFS(Q3:Q44,"10.3~16.3")+COUNTIFS(Q3:Q44,"10.3~17")+COUNTIFS(Q3:Q44,"10.3~17.3")+COUNTIFS(Q3:Q44,"10.3~18")+COUNTIFS(Q3:Q44,"10.3~18.3")+COUNTIFS(Q3:Q44,"10.3~19")+COUNTIFS(Q3:Q44,"10.3~19.3")+COUNTIFS(Q3:Q44,"10.3~20")+COUNTIFS(Q3:Q44,"10.3~20.3")+COUNTIFS(Q3:Q44,"11~14")+COUNTIFS(Q3:Q44,"11~15")+COUNTIFS(Q3:Q44,"11~16")+COUNTIFS(Q3:Q44,"11~17")+COUNTIFS(Q3:Q44,"11~18")+COUNTIFS(Q3:Q44,"11~19")+COUNTIFS(Q3:Q44,"11~20")+COUNTIFS(Q3:Q44,"11~21")+COUNTIFS(Q3:Q44,"11.3~14.3")+COUNTIFS(Q3:Q44,"11.3~15.3")+COUNTIFS(Q3:Q44,"11.3~16.3")+COUNTIFS(Q3:Q44,"11.3~17.3")+COUNTIFS(Q3:Q44,"11.3~18.3")+COUNTIFS(Q3:Q44,"11.3~19.3")+COUNTIFS(Q3:Q44,"11.3~20.3")+COUNTIFS(Q3:Q44,"11.3~21.3")+COUNTIFS(Q3:Q44,"11.3~22.3")+COUNTIFS(Q3:Q44,"12~15")+COUNTIFS(Q3:Q44,"12~16")+COUNTIFS(Q3:Q44,"12~17")+COUNTIFS(Q3:Q44,"12~18")+COUNTIFS(Q3:Q44,"12~19")+COUNTIFS(Q3:Q44,"12~20")+COUNTIFS(Q3:Q44,"12~21")+COUNTIFS(Q3:Q44,"12~22")+COUNTIFS(Q3:Q44,"12~15.3")+COUNTIFS(Q3:Q44,"12~16.3")+COUNTIFS(Q3:Q44,"12~17.3")+COUNTIFS(Q3:Q44,"12~18.3")+COUNTIFS(Q3:Q44,"12~19.3")+COUNTIFS(Q3:Q44,"12~20.3")+COUNTIFS(Q3:Q44,"12~21.3")+COUNTIFS(Q3:Q44,"12~22.3")+COUNTIFS(Q3:Q44,"12.3~15")+COUNTIFS(Q3:Q44,"12.3~16")+COUNTIFS(Q3:Q44,"12.3~17")+COUNTIFS(Q3:Q44,"12.3~18")+COUNTIFS(Q3:Q44,"12.3~19")+COUNTIFS(Q3:Q44,"12.3~20")+COUNTIFS(Q3:Q44,"12.3~21")+COUNTIFS(Q3:Q44,"12.3~22")+COUNTIFS(Q3:Q44,"12.3~22.3")</f>
        <v>8</v>
      </c>
      <c r="AC5" s="205">
        <f>COUNTIFS(G7:G44,"8~14")+COUNTIFS(G7:G44,"8~15")+COUNTIFS(G7:G44,"8~16")+COUNTIFS(G7:G44,"8~17")+COUNTIFS(G7:G44,"8~18")+COUNTIFS(G7:G44,"8~19")+COUNTIFS(G7:G44,"9~14")+COUNTIFS(G7:G44,"9~15")+COUNTIFS(G7:G44,"9~16")+COUNTIFS(G7:G44,"9~17")+COUNTIFS(G7:G44,"9~18")+COUNTIFS(G7:G44,"9~19")+COUNTIFS(G7:G44,"9~20")+COUNTIFS(G7:G44,"10~14")+COUNTIFS(G7:G44,"10~14.3")+COUNTIFS(G7:G44,"10~15")+COUNTIFS(G7:G44,"10~15.3")+COUNTIFS(G7:G44,"10~16")+COUNTIFS(G7:G44,"10~16.3")+COUNTIFS(G7:G44,"10~17")+COUNTIFS(G7:G44,"10~17.3")+COUNTIFS(G7:G44,"10~18")+COUNTIFS(G7:G44,"10~18.3")+COUNTIFS(G7:G44,"10~19")+COUNTIFS(G7:G44,"10~19.3")+COUNTIFS(G7:G44,"10~20")+COUNTIFS(G7:G44,"10~20.3")+COUNTIFS(G7:G44,"10.3~14")+COUNTIFS(G7:G44,"10.3~14.3")+COUNTIFS(G7:G44,"10.3~15")+COUNTIFS(G7:G44,"10.3~15.3")+COUNTIFS(G7:G44,"10.3~16")+COUNTIFS(G7:G44,"10.3~16.3")+COUNTIFS(G7:G44,"10.3~17")+COUNTIFS(G7:G44,"10.3~17.3")+COUNTIFS(G7:G44,"10.3~18")+COUNTIFS(G7:G44,"10.3~18.3")+COUNTIFS(G7:G44,"10.3~19")+COUNTIFS(G7:G44,"10.3~19.3")+COUNTIFS(G7:G44,"10.3~20")+COUNTIFS(G7:G44,"10.3~20.3")+COUNTIFS(G7:G44,"11~14")+COUNTIFS(G7:G44,"11~15")+COUNTIFS(G7:G44,"11~16")+COUNTIFS(G7:G44,"11~17")+COUNTIFS(G7:G44,"11~18")+COUNTIFS(G7:G44,"11~19")+COUNTIFS(G7:G44,"11~20")+COUNTIFS(G7:G44,"11~21")+COUNTIFS(G7:G44,"11.3~14.3")+COUNTIFS(G7:G44,"11.3~15.3")+COUNTIFS(G7:G44,"11.3~16.3")+COUNTIFS(G7:G44,"11.3~17.3")+COUNTIFS(G7:G44,"11.3~18.3")+COUNTIFS(G7:G44,"11.3~19.3")+COUNTIFS(G7:G44,"11.3~20.3")+COUNTIFS(G7:G44,"11.3~21.3")+COUNTIFS(G7:G44,"11.3~22.3")+COUNTIFS(G7:G44,"12~15")+COUNTIFS(G7:G44,"12~16")+COUNTIFS(G7:G44,"12~17")+COUNTIFS(G7:G44,"12~18")+COUNTIFS(G7:G44,"12~19")+COUNTIFS(G7:G44,"12~20")+COUNTIFS(G7:G44,"12~21")+COUNTIFS(G7:G44,"12~22")+COUNTIFS(G7:G44,"12~15.3")+COUNTIFS(G7:G44,"12~16.3")+COUNTIFS(G7:G44,"12~17.3")+COUNTIFS(G7:G44,"12~18.3")+COUNTIFS(G7:G44,"12~19.3")+COUNTIFS(G7:G44,"12~20.3")+COUNTIFS(G7:G44,"12~21.3")+COUNTIFS(G7:G44,"12~22.3")+COUNTIFS(G7:G44,"12.3~15")+COUNTIFS(G7:G44,"12.3~16")+COUNTIFS(G7:G44,"12.3~17")+COUNTIFS(G7:G44,"12.3~18")+COUNTIFS(G7:G44,"12.3~19")+COUNTIFS(G7:G44,"12.3~20")+COUNTIFS(G7:G44,"12.3~21")+COUNTIFS(G7:G44,"12.3~22")+COUNTIFS(G7:G44,"12.3~22.3")+COUNTIFS(R3:R44,"8~14")+COUNTIFS(R3:R44,"8~15")+COUNTIFS(R3:R44,"8~16")+COUNTIFS(R3:R44,"8~17")+COUNTIFS(R3:R44,"8~18")+COUNTIFS(R3:R44,"8~19")+COUNTIFS(R3:R44,"9~14")+COUNTIFS(R3:R44,"9~15")+COUNTIFS(R3:R44,"9~16")+COUNTIFS(R3:R44,"9~17")+COUNTIFS(R3:R44,"9~18")+COUNTIFS(R3:R44,"9~19")+COUNTIFS(R3:R44,"9~20")+COUNTIFS(R3:R44,"10~14")+COUNTIFS(R3:R44,"10~14.3")+COUNTIFS(R3:R44,"10~15")+COUNTIFS(R3:R44,"10~15.3")+COUNTIFS(R3:R44,"10~16")+COUNTIFS(R3:R44,"10~16.3")+COUNTIFS(R3:R44,"10~17")+COUNTIFS(R3:R44,"10~17.3")+COUNTIFS(R3:R44,"10~18")+COUNTIFS(R3:R44,"10~18.3")+COUNTIFS(R3:R44,"10~19")+COUNTIFS(R3:R44,"10~19.3")+COUNTIFS(R3:R44,"10~20")+COUNTIFS(R3:R44,"10~20.3")+COUNTIFS(R3:R44,"10.3~14")+COUNTIFS(R3:R44,"10.3~14.3")+COUNTIFS(R3:R44,"10.3~15")+COUNTIFS(R3:R44,"10.3~15.3")+COUNTIFS(R3:R44,"10.3~16")+COUNTIFS(R3:R44,"10.3~16.3")+COUNTIFS(R3:R44,"10.3~17")+COUNTIFS(R3:R44,"10.3~17.3")+COUNTIFS(R3:R44,"10.3~18")+COUNTIFS(R3:R44,"10.3~18.3")+COUNTIFS(R3:R44,"10.3~19")+COUNTIFS(R3:R44,"10.3~19.3")+COUNTIFS(R3:R44,"10.3~20")+COUNTIFS(R3:R44,"10.3~20.3")+COUNTIFS(R3:R44,"11~14")+COUNTIFS(R3:R44,"11~15")+COUNTIFS(R3:R44,"11~16")+COUNTIFS(R3:R44,"11~17")+COUNTIFS(R3:R44,"11~18")+COUNTIFS(R3:R44,"11~19")+COUNTIFS(R3:R44,"11~20")+COUNTIFS(R3:R44,"11~21")+COUNTIFS(R3:R44,"11.3~14.3")+COUNTIFS(R3:R44,"11.3~15.3")+COUNTIFS(R3:R44,"11.3~16.3")+COUNTIFS(R3:R44,"11.3~17.3")+COUNTIFS(R3:R44,"11.3~18.3")+COUNTIFS(R3:R44,"11.3~19.3")+COUNTIFS(R3:R44,"11.3~20.3")+COUNTIFS(R3:R44,"11.3~21.3")+COUNTIFS(R3:R44,"11.3~22.3")+COUNTIFS(R3:R44,"12~15")+COUNTIFS(R3:R44,"12~16")+COUNTIFS(R3:R44,"12~17")+COUNTIFS(R3:R44,"12~18")+COUNTIFS(R3:R44,"12~19")+COUNTIFS(R3:R44,"12~20")+COUNTIFS(R3:R44,"12~21")+COUNTIFS(R3:R44,"12~22")+COUNTIFS(R3:R44,"12~15.3")+COUNTIFS(R3:R44,"12~16.3")+COUNTIFS(R3:R44,"12~17.3")+COUNTIFS(R3:R44,"12~18.3")+COUNTIFS(R3:R44,"12~19.3")+COUNTIFS(R3:R44,"12~20.3")+COUNTIFS(R3:R44,"12~21.3")+COUNTIFS(R3:R44,"12~22.3")+COUNTIFS(R3:R44,"12.3~15")+COUNTIFS(R3:R44,"12.3~16")+COUNTIFS(R3:R44,"12.3~17")+COUNTIFS(R3:R44,"12.3~18")+COUNTIFS(R3:R44,"12.3~19")+COUNTIFS(R3:R44,"12.3~20")+COUNTIFS(R3:R44,"12.3~21")+COUNTIFS(R3:R44,"12.3~22")+COUNTIFS(R3:R44,"12.3~22.3")</f>
        <v>6</v>
      </c>
      <c r="AD5" s="205">
        <f>COUNTIFS(H7:H44,"8~14")+COUNTIFS(H7:H44,"8~15")+COUNTIFS(H7:H44,"8~16")+COUNTIFS(H7:H44,"8~17")+COUNTIFS(H7:H44,"8~18")+COUNTIFS(H7:H44,"8~19")+COUNTIFS(H7:H44,"9~14")+COUNTIFS(H7:H44,"9~15")+COUNTIFS(H7:H44,"9~16")+COUNTIFS(H7:H44,"9~17")+COUNTIFS(H7:H44,"9~18")+COUNTIFS(H7:H44,"9~19")+COUNTIFS(H7:H44,"9~20")+COUNTIFS(H7:H44,"10~14")+COUNTIFS(H7:H44,"10~14.3")+COUNTIFS(H7:H44,"10~15")+COUNTIFS(H7:H44,"10~15.3")+COUNTIFS(H7:H44,"10~16")+COUNTIFS(H7:H44,"10~16.3")+COUNTIFS(H7:H44,"10~17")+COUNTIFS(H7:H44,"10~17.3")+COUNTIFS(H7:H44,"10~18")+COUNTIFS(H7:H44,"10~18.3")+COUNTIFS(H7:H44,"10~19")+COUNTIFS(H7:H44,"10~19.3")+COUNTIFS(H7:H44,"10~20")+COUNTIFS(H7:H44,"10~20.3")+COUNTIFS(H7:H44,"10.3~14")+COUNTIFS(H7:H44,"10.3~14.3")+COUNTIFS(H7:H44,"10.3~15")+COUNTIFS(H7:H44,"10.3~15.3")+COUNTIFS(H7:H44,"10.3~16")+COUNTIFS(H7:H44,"10.3~16.3")+COUNTIFS(H7:H44,"10.3~17")+COUNTIFS(H7:H44,"10.3~17.3")+COUNTIFS(H7:H44,"10.3~18")+COUNTIFS(H7:H44,"10.3~18.3")+COUNTIFS(H7:H44,"10.3~19")+COUNTIFS(H7:H44,"10.3~19.3")+COUNTIFS(H7:H44,"10.3~20")+COUNTIFS(H7:H44,"10.3~20.3")+COUNTIFS(H7:H44,"11~14")+COUNTIFS(H7:H44,"11~15")+COUNTIFS(H7:H44,"11~16")+COUNTIFS(H7:H44,"11~17")+COUNTIFS(H7:H44,"11~18")+COUNTIFS(H7:H44,"11~19")+COUNTIFS(H7:H44,"11~20")+COUNTIFS(H7:H44,"11~21")+COUNTIFS(H7:H44,"11.3~14.3")+COUNTIFS(H7:H44,"11.3~15.3")+COUNTIFS(H7:H44,"11.3~16.3")+COUNTIFS(H7:H44,"11.3~17.3")+COUNTIFS(H7:H44,"11.3~18.3")+COUNTIFS(H7:H44,"11.3~19.3")+COUNTIFS(H7:H44,"11.3~20.3")+COUNTIFS(H7:H44,"11.3~21.3")+COUNTIFS(H7:H44,"11.3~22.3")+COUNTIFS(H7:H44,"12~15")+COUNTIFS(H7:H44,"12~16")+COUNTIFS(H7:H44,"12~17")+COUNTIFS(H7:H44,"12~18")+COUNTIFS(H7:H44,"12~19")+COUNTIFS(H7:H44,"12~20")+COUNTIFS(H7:H44,"12~21")+COUNTIFS(H7:H44,"12~22")+COUNTIFS(H7:H44,"12~15.3")+COUNTIFS(H7:H44,"12~16.3")+COUNTIFS(H7:H44,"12~17.3")+COUNTIFS(H7:H44,"12~18.3")+COUNTIFS(H7:H44,"12~19.3")+COUNTIFS(H7:H44,"12~20.3")+COUNTIFS(H7:H44,"12~21.3")+COUNTIFS(H7:H44,"12~22.3")+COUNTIFS(H7:H44,"12.3~15")+COUNTIFS(H7:H44,"12.3~16")+COUNTIFS(H7:H44,"12.3~17")+COUNTIFS(H7:H44,"12.3~18")+COUNTIFS(H7:H44,"12.3~19")+COUNTIFS(H7:H44,"12.3~20")+COUNTIFS(H7:H44,"12.3~21")+COUNTIFS(H7:H44,"12.3~22")+COUNTIFS(H7:H44,"12.3~22.3")+COUNTIFS(S3:S44,"8~14")+COUNTIFS(S3:S44,"8~15")+COUNTIFS(S3:S44,"8~16")+COUNTIFS(S3:S44,"8~17")+COUNTIFS(S3:S44,"8~18")+COUNTIFS(S3:S44,"8~19")+COUNTIFS(S3:S44,"9~14")+COUNTIFS(S3:S44,"9~15")+COUNTIFS(S3:S44,"9~16")+COUNTIFS(S3:S44,"9~17")+COUNTIFS(S3:S44,"9~18")+COUNTIFS(S3:S44,"9~19")+COUNTIFS(S3:S44,"9~20")+COUNTIFS(S3:S44,"10~14")+COUNTIFS(S3:S44,"10~14.3")+COUNTIFS(S3:S44,"10~15")+COUNTIFS(S3:S44,"10~15.3")+COUNTIFS(S3:S44,"10~16")+COUNTIFS(S3:S44,"10~16.3")+COUNTIFS(S3:S44,"10~17")+COUNTIFS(S3:S44,"10~17.3")+COUNTIFS(S3:S44,"10~18")+COUNTIFS(S3:S44,"10~18.3")+COUNTIFS(S3:S44,"10~19")+COUNTIFS(S3:S44,"10~19.3")+COUNTIFS(S3:S44,"10~20")+COUNTIFS(S3:S44,"10~20.3")+COUNTIFS(S3:S44,"10.3~14")+COUNTIFS(S3:S44,"10.3~14.3")+COUNTIFS(S3:S44,"10.3~15")+COUNTIFS(S3:S44,"10.3~15.3")+COUNTIFS(S3:S44,"10.3~16")+COUNTIFS(S3:S44,"10.3~16.3")+COUNTIFS(S3:S44,"10.3~17")+COUNTIFS(S3:S44,"10.3~17.3")+COUNTIFS(S3:S44,"10.3~18")+COUNTIFS(S3:S44,"10.3~18.3")+COUNTIFS(S3:S44,"10.3~19")+COUNTIFS(S3:S44,"10.3~19.3")+COUNTIFS(S3:S44,"10.3~20")+COUNTIFS(S3:S44,"10.3~20.3")+COUNTIFS(S3:S44,"11~14")+COUNTIFS(S3:S44,"11~15")+COUNTIFS(S3:S44,"11~16")+COUNTIFS(S3:S44,"11~17")+COUNTIFS(S3:S44,"11~18")+COUNTIFS(S3:S44,"11~19")+COUNTIFS(S3:S44,"11~20")+COUNTIFS(S3:S44,"11~21")+COUNTIFS(S3:S44,"11.3~14.3")+COUNTIFS(S3:S44,"11.3~15.3")+COUNTIFS(S3:S44,"11.3~16.3")+COUNTIFS(S3:S44,"11.3~17.3")+COUNTIFS(S3:S44,"11.3~18.3")+COUNTIFS(S3:S44,"11.3~19.3")+COUNTIFS(S3:S44,"11.3~20.3")+COUNTIFS(S3:S44,"11.3~21.3")+COUNTIFS(S3:S44,"11.3~22.3")+COUNTIFS(S3:S44,"12~15")+COUNTIFS(S3:S44,"12~16")+COUNTIFS(S3:S44,"12~17")+COUNTIFS(S3:S44,"12~18")+COUNTIFS(S3:S44,"12~19")+COUNTIFS(S3:S44,"12~20")+COUNTIFS(S3:S44,"12~21")+COUNTIFS(S3:S44,"12~22")+COUNTIFS(S3:S44,"12~15.3")+COUNTIFS(S3:S44,"12~16.3")+COUNTIFS(S3:S44,"12~17.3")+COUNTIFS(S3:S44,"12~18.3")+COUNTIFS(S3:S44,"12~19.3")+COUNTIFS(S3:S44,"12~20.3")+COUNTIFS(S3:S44,"12~21.3")+COUNTIFS(S3:S44,"12~22.3")+COUNTIFS(S3:S44,"12.3~15")+COUNTIFS(S3:S44,"12.3~16")+COUNTIFS(S3:S44,"12.3~17")+COUNTIFS(S3:S44,"12.3~18")+COUNTIFS(S3:S44,"12.3~19")+COUNTIFS(S3:S44,"12.3~20")+COUNTIFS(S3:S44,"12.3~21")+COUNTIFS(S3:S44,"12.3~22")+COUNTIFS(S3:S44,"12.3~22.3")</f>
        <v>5</v>
      </c>
      <c r="AE5" s="205">
        <f>COUNTIFS(I7:I44,"8~14")+COUNTIFS(I7:I44,"8~15")+COUNTIFS(I7:I44,"8~16")+COUNTIFS(I7:I44,"8~17")+COUNTIFS(I7:I44,"8~18")+COUNTIFS(I7:I44,"8~19")+COUNTIFS(I7:I44,"9~14")+COUNTIFS(I7:I44,"9~15")+COUNTIFS(I7:I44,"9~16")+COUNTIFS(I7:I44,"9~17")+COUNTIFS(I7:I44,"9~18")+COUNTIFS(I7:I44,"9~19")+COUNTIFS(I7:I44,"9~20")+COUNTIFS(I7:I44,"10~14")+COUNTIFS(I7:I44,"10~14.3")+COUNTIFS(I7:I44,"10~15")+COUNTIFS(I7:I44,"10~15.3")+COUNTIFS(I7:I44,"10~16")+COUNTIFS(I7:I44,"10~16.3")+COUNTIFS(I7:I44,"10~17")+COUNTIFS(I7:I44,"10~17.3")+COUNTIFS(I7:I44,"10~18")+COUNTIFS(I7:I44,"10~18.3")+COUNTIFS(I7:I44,"10~19")+COUNTIFS(I7:I44,"10~19.3")+COUNTIFS(I7:I44,"10~20")+COUNTIFS(I7:I44,"10~20.3")+COUNTIFS(I7:I44,"10.3~14")+COUNTIFS(I7:I44,"10.3~14.3")+COUNTIFS(I7:I44,"10.3~15")+COUNTIFS(I7:I44,"10.3~15.3")+COUNTIFS(I7:I44,"10.3~16")+COUNTIFS(I7:I44,"10.3~16.3")+COUNTIFS(I7:I44,"10.3~17")+COUNTIFS(I7:I44,"10.3~17.3")+COUNTIFS(I7:I44,"10.3~18")+COUNTIFS(I7:I44,"10.3~18.3")+COUNTIFS(I7:I44,"10.3~19")+COUNTIFS(I7:I44,"10.3~19.3")+COUNTIFS(I7:I44,"10.3~20")+COUNTIFS(I7:I44,"10.3~20.3")+COUNTIFS(I7:I44,"11~14")+COUNTIFS(I7:I44,"11~15")+COUNTIFS(I7:I44,"11~16")+COUNTIFS(I7:I44,"11~17")+COUNTIFS(I7:I44,"11~18")+COUNTIFS(I7:I44,"11~19")+COUNTIFS(I7:I44,"11~20")+COUNTIFS(I7:I44,"11~21")+COUNTIFS(I7:I44,"11.3~14.3")+COUNTIFS(I7:I44,"11.3~15.3")+COUNTIFS(I7:I44,"11.3~16.3")+COUNTIFS(I7:I44,"11.3~17.3")+COUNTIFS(I7:I44,"11.3~18.3")+COUNTIFS(I7:I44,"11.3~19.3")+COUNTIFS(I7:I44,"11.3~20.3")+COUNTIFS(I7:I44,"11.3~21.3")+COUNTIFS(I7:I44,"11.3~22.3")+COUNTIFS(I7:I44,"12~15")+COUNTIFS(I7:I44,"12~16")+COUNTIFS(I7:I44,"12~17")+COUNTIFS(I7:I44,"12~18")+COUNTIFS(I7:I44,"12~19")+COUNTIFS(I7:I44,"12~20")+COUNTIFS(I7:I44,"12~21")+COUNTIFS(I7:I44,"12~22")+COUNTIFS(I7:I44,"12~15.3")+COUNTIFS(I7:I44,"12~16.3")+COUNTIFS(I7:I44,"12~17.3")+COUNTIFS(I7:I44,"12~18.3")+COUNTIFS(I7:I44,"12~19.3")+COUNTIFS(I7:I44,"12~20.3")+COUNTIFS(I7:I44,"12~21.3")+COUNTIFS(I7:I44,"12~22.3")+COUNTIFS(I7:I44,"12.3~15")+COUNTIFS(I7:I44,"12.3~16")+COUNTIFS(I7:I44,"12.3~17")+COUNTIFS(I7:I44,"12.3~18")+COUNTIFS(I7:I44,"12.3~19")+COUNTIFS(I7:I44,"12.3~20")+COUNTIFS(I7:I44,"12.3~21")+COUNTIFS(I7:I44,"12.3~22")+COUNTIFS(I7:I44,"12.3~22.3")+COUNTIFS(T3:T44,"8~14")+COUNTIFS(T3:T44,"8~15")+COUNTIFS(T3:T44,"8~16")+COUNTIFS(T3:T44,"8~17")+COUNTIFS(T3:T44,"8~18")+COUNTIFS(T3:T44,"8~19")+COUNTIFS(T3:T44,"9~14")+COUNTIFS(T3:T44,"9~15")+COUNTIFS(T3:T44,"9~16")+COUNTIFS(T3:T44,"9~17")+COUNTIFS(T3:T44,"9~18")+COUNTIFS(T3:T44,"9~19")+COUNTIFS(T3:T44,"9~20")+COUNTIFS(T3:T44,"10~14")+COUNTIFS(T3:T44,"10~14.3")+COUNTIFS(T3:T44,"10~15")+COUNTIFS(T3:T44,"10~15.3")+COUNTIFS(T3:T44,"10~16")+COUNTIFS(T3:T44,"10~16.3")+COUNTIFS(T3:T44,"10~17")+COUNTIFS(T3:T44,"10~17.3")+COUNTIFS(T3:T44,"10~18")+COUNTIFS(T3:T44,"10~18.3")+COUNTIFS(T3:T44,"10~19")+COUNTIFS(T3:T44,"10~19.3")+COUNTIFS(T3:T44,"10~20")+COUNTIFS(T3:T44,"10~20.3")+COUNTIFS(T3:T44,"10.3~14")+COUNTIFS(T3:T44,"10.3~14.3")+COUNTIFS(T3:T44,"10.3~15")+COUNTIFS(T3:T44,"10.3~15.3")+COUNTIFS(T3:T44,"10.3~16")+COUNTIFS(T3:T44,"10.3~16.3")+COUNTIFS(T3:T44,"10.3~17")+COUNTIFS(T3:T44,"10.3~17.3")+COUNTIFS(T3:T44,"10.3~18")+COUNTIFS(T3:T44,"10.3~18.3")+COUNTIFS(T3:T44,"10.3~19")+COUNTIFS(T3:T44,"10.3~19.3")+COUNTIFS(T3:T44,"10.3~20")+COUNTIFS(T3:T44,"10.3~20.3")+COUNTIFS(T3:T44,"11~14")+COUNTIFS(T3:T44,"11~15")+COUNTIFS(T3:T44,"11~16")+COUNTIFS(T3:T44,"11~17")+COUNTIFS(T3:T44,"11~18")+COUNTIFS(T3:T44,"11~19")+COUNTIFS(T3:T44,"11~20")+COUNTIFS(T3:T44,"11~21")+COUNTIFS(T3:T44,"11.3~14.3")+COUNTIFS(T3:T44,"11.3~15.3")+COUNTIFS(T3:T44,"11.3~16.3")+COUNTIFS(T3:T44,"11.3~17.3")+COUNTIFS(T3:T44,"11.3~18.3")+COUNTIFS(T3:T44,"11.3~19.3")+COUNTIFS(T3:T44,"11.3~20.3")+COUNTIFS(T3:T44,"11.3~21.3")+COUNTIFS(T3:T44,"11.3~22.3")+COUNTIFS(T3:T44,"12~15")+COUNTIFS(T3:T44,"12~16")+COUNTIFS(T3:T44,"12~17")+COUNTIFS(T3:T44,"12~18")+COUNTIFS(T3:T44,"12~19")+COUNTIFS(T3:T44,"12~20")+COUNTIFS(T3:T44,"12~21")+COUNTIFS(T3:T44,"12~22")+COUNTIFS(T3:T44,"12~15.3")+COUNTIFS(T3:T44,"12~16.3")+COUNTIFS(T3:T44,"12~17.3")+COUNTIFS(T3:T44,"12~18.3")+COUNTIFS(T3:T44,"12~19.3")+COUNTIFS(T3:T44,"12~20.3")+COUNTIFS(T3:T44,"12~21.3")+COUNTIFS(T3:T44,"12~22.3")+COUNTIFS(T3:T44,"12.3~15")+COUNTIFS(T3:T44,"12.3~16")+COUNTIFS(T3:T44,"12.3~17")+COUNTIFS(T3:T44,"12.3~18")+COUNTIFS(T3:T44,"12.3~19")+COUNTIFS(T3:T44,"12.3~20")+COUNTIFS(T3:T44,"12.3~21")+COUNTIFS(T3:T44,"12.3~22")+COUNTIFS(T3:T44,"12.3~22.3")</f>
        <v>6</v>
      </c>
    </row>
    <row r="6" spans="1:31" ht="14.100000" customHeight="1">
      <c r="A6" s="233"/>
      <c r="B6" s="233"/>
      <c r="C6" s="205"/>
      <c r="D6" s="205"/>
      <c r="E6" s="205"/>
      <c r="F6" s="205"/>
      <c r="G6" s="205"/>
      <c r="H6" s="205"/>
      <c r="I6" s="205"/>
      <c r="J6" s="198"/>
      <c r="K6" s="229"/>
      <c r="L6" s="233"/>
      <c r="M6" s="239"/>
      <c r="N6" s="30">
        <v>5</v>
      </c>
      <c r="O6" s="36"/>
      <c r="P6" s="36"/>
      <c r="Q6" s="36"/>
      <c r="R6" s="36"/>
      <c r="S6" s="36"/>
      <c r="T6" s="30">
        <v>5</v>
      </c>
      <c r="U6" s="16">
        <f>SUM(N6:T6)</f>
        <v>10</v>
      </c>
      <c r="V6" s="16" t="str">
        <f t="array" ref="V6">_xlfn.IFS(U6&gt;15,"O",U6=15,"O",U6&lt;15,"X")</f>
        <v>X</v>
      </c>
      <c r="X6" s="221"/>
      <c r="Y6" s="205"/>
      <c r="Z6" s="205"/>
      <c r="AA6" s="205"/>
      <c r="AB6" s="205"/>
      <c r="AC6" s="205"/>
      <c r="AD6" s="205"/>
      <c r="AE6" s="205"/>
    </row>
    <row r="7" spans="1:31" ht="14.100000" customHeight="1">
      <c r="A7" s="206" t="s">
        <v>10</v>
      </c>
      <c r="B7" s="207"/>
      <c r="C7" s="31"/>
      <c r="D7" s="53" t="s">
        <v>36</v>
      </c>
      <c r="E7" s="53" t="s">
        <v>36</v>
      </c>
      <c r="F7" s="53" t="s">
        <v>36</v>
      </c>
      <c r="G7" s="53" t="s">
        <v>36</v>
      </c>
      <c r="H7" s="53" t="s">
        <v>36</v>
      </c>
      <c r="I7" s="31" t="s">
        <v>40</v>
      </c>
      <c r="J7" s="24"/>
      <c r="K7" s="6"/>
      <c r="L7" s="206" t="s">
        <v>24</v>
      </c>
      <c r="M7" s="207"/>
      <c r="N7" s="37" t="s">
        <v>43</v>
      </c>
      <c r="O7" s="31"/>
      <c r="P7" s="31"/>
      <c r="Q7" s="39" t="s">
        <v>42</v>
      </c>
      <c r="R7" s="31"/>
      <c r="S7" s="31" t="s">
        <v>40</v>
      </c>
      <c r="T7" s="37" t="s">
        <v>43</v>
      </c>
      <c r="U7" s="6"/>
      <c r="X7" s="227" t="s">
        <v>81</v>
      </c>
      <c r="Y7" s="222">
        <f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8</v>
      </c>
      <c r="Z7" s="222">
        <f>COUNTIFS(D7:D44,"9~20")+COUNTIFS(D7:D44,"10~20")+COUNTIFS(D7:D44,"10.3~20")+COUNTIFS(D7:D44,"11~20")+COUNTIFS(D7:D44,"11~21")+COUNTIFS(D7:D44,"11.3~20.3")+COUNTIFS(D7:D44,"11.3~21.3")+COUNTIFS(D7:D44,"11.3~22.3")+COUNTIFS(D7:D44,"12~20")+COUNTIFS(D7:D44,"12~21")+COUNTIFS(D7:D44,"12~22")+COUNTIFS(D7:D44,"12~22.3")+COUNTIFS(D7:D44,"12.3~20")+COUNTIFS(D7:D44,"12.3~21")+COUNTIFS(D7:D44,"12.3~22")+COUNTIFS(D7:D44,"12.3~22.3")+COUNTIFS(O3:O44,"9~20")+COUNTIFS(O3:O44,"10~20")+COUNTIFS(O3:O44,"10.3~20")+COUNTIFS(O3:O44,"11~20")+COUNTIFS(O3:O44,"11~21")+COUNTIFS(O3:O44,"11.3~20.3")+COUNTIFS(O3:O44,"11.3~21.3")+COUNTIFS(O3:O44,"11.3~22.3")+COUNTIFS(O3:O44,"12~20")+COUNTIFS(O3:O44,"12~21")+COUNTIFS(O3:O44,"12~22")+COUNTIFS(O3:O44,"12~22.3")+COUNTIFS(O3:O44,"12.3~20")+COUNTIFS(O3:O44,"12.3~21")+COUNTIFS(O3:O44,"12.3~22")+COUNTIFS(O3:O44,"12.3~22.3")+COUNTIFS(D7:D44,"13.3~20")+COUNTIFS(D7:D44,"13.3~21")+COUNTIFS(D7:D44,"13.3~21.3")+COUNTIFS(D7:D44,"13.3~22")+COUNTIFS(D7:D44,"13.3~22.3")+COUNTIFS(D7:D44,"14~20")+COUNTIFS(D7:D44,"14~21")+COUNTIFS(D7:D44,"14~22")+COUNTIFS(D7:D44,"14~22.3")+COUNTIFS(D7:D44,"14.3~20")+COUNTIFS(D7:D44,"14.3~20.3")+COUNTIFS(D7:D44,"14.3~21.3")+COUNTIFS(D7:D44,"14.3~22.3")+COUNTIFS(D7:D44,"15~20")+COUNTIFS(D7:D44,"15~21")+COUNTIFS(D7:D44,"15~22")+COUNTIFS(D7:D44,"15~21.3")+COUNTIFS(D7:D44,"15~22.3")+COUNTIFS(D7:D44,"15.3~20")+COUNTIFS(D7:D44,"15.3~21")+COUNTIFS(D7:D44,"15.3~22")+COUNTIFS(D7:D44,"15.3~21.3")+COUNTIFS(D7:D44,"15.3~22.3")+COUNTIFS(D7:D44,"16~20")+COUNTIFS(D7:D44,"16~21")+COUNTIFS(D7:D44,"16~21.3")+COUNTIFS(D7:D44,"16~22")+COUNTIFS(D7:D44,"16~22.3")+COUNTIFS(D7:D44,"16.3~20")+COUNTIFS(D7:D44,"16.3~21")+COUNTIFS(D7:D44,"16.3~21.3")+COUNTIFS(D7:D44,"16.3~22")+COUNTIFS(D7:D44,"16.3~22.3")+COUNTIFS(D7:D44,"17~20")+COUNTIFS(D7:D44,"17~21")+COUNTIFS(D7:D44,"17~21.3")+COUNTIFS(D7:D44,"17~22")+COUNTIFS(D7:D44,"17~22.3")+COUNTIFS(D7:D44,"18~20")+COUNTIFS(D7:D44,"18~21")+COUNTIFS(D7:D44,"18~21.3")+COUNTIFS(D7:D44,"18~22")+COUNTIFS(D7:D44,"18~22.3")+COUNTIFS(O3:O44,"13.3~20")+COUNTIFS(O3:O44,"13.3~21")+COUNTIFS(O3:O44,"13.3~21.3")+COUNTIFS(O3:O44,"13.3~22")+COUNTIFS(O3:O44,"13.3~22.3")+COUNTIFS(O3:O44,"14~20")+COUNTIFS(O3:O44,"14~21")+COUNTIFS(O3:O44,"14~22")+COUNTIFS(O3:O44,"14~22.3")+COUNTIFS(O3:O44,"14.3~20")+COUNTIFS(O3:O44,"14.3~20.3")+COUNTIFS(O3:O44,"14.3~21.3")+COUNTIFS(O3:O44,"14.3~22.3")+COUNTIFS(O3:O44,"15~20")+COUNTIFS(O3:O44,"15~21")+COUNTIFS(O3:O44,"15~21.3")+COUNTIFS(O3:O44,"15~22")+COUNTIFS(O3:O44,"15~22.3")+COUNTIFS(O3:O44,"15.3~20")+COUNTIFS(O3:O44,"15.3~21")+COUNTIFS(O3:O44,"15.3~21.3")+COUNTIFS(O3:O44,"15.3~22")+COUNTIFS(O3:O44,"15.3~22.3")+COUNTIFS(O3:O44,"16~20")+COUNTIFS(O3:O44,"16~21")+COUNTIFS(O3:O44,"16~21.3")+COUNTIFS(O3:O44,"16~22")+COUNTIFS(O3:O44,"16~22.3")+COUNTIFS(O3:O44,"16.3~20")+COUNTIFS(O3:O44,"16.3~21")+COUNTIFS(O3:O44,"16.3~21.3")+COUNTIFS(O3:O44,"16.3~22")+COUNTIFS(O3:O44,"16.3~22.3")+COUNTIFS(O3:O44,"17~20")+COUNTIFS(O3:O44,"17~21")+COUNTIFS(O3:O44,"17~21.3")+COUNTIFS(O3:O44,"17~22")+COUNTIFS(O3:O44,"17~22.3")+COUNTIFS(O3:O44,"18~20")+COUNTIFS(O3:O44,"18~21")+COUNTIFS(O3:O44,"18~21.3")+COUNTIFS(O3:O44,"18~22")+COUNTIFS(O3:O44,"18~22.3")</f>
        <v>6</v>
      </c>
      <c r="AA7" s="222">
        <f>COUNTIFS(E7:E44,"9~20")+COUNTIFS(E7:E44,"10~20")+COUNTIFS(E7:E44,"10.3~20")+COUNTIFS(E7:E44,"11~20")+COUNTIFS(E7:E44,"11~21")+COUNTIFS(E7:E44,"11.3~20.3")+COUNTIFS(E7:E44,"11.3~21.3")+COUNTIFS(E7:E44,"11.3~22.3")+COUNTIFS(E7:E44,"12~20")+COUNTIFS(E7:E44,"12~21")+COUNTIFS(E7:E44,"12~22")+COUNTIFS(E7:E44,"12~22.3")+COUNTIFS(E7:E44,"12.3~20")+COUNTIFS(E7:E44,"12.3~21")+COUNTIFS(E7:E44,"12.3~22")+COUNTIFS(E7:E44,"12.3~22.3")+COUNTIFS(P3:P44,"9~20")+COUNTIFS(P3:P44,"10~20")+COUNTIFS(P3:P44,"10.3~20")+COUNTIFS(P3:P44,"11~20")+COUNTIFS(P3:P44,"11~21")+COUNTIFS(P3:P44,"11.3~20.3")+COUNTIFS(P3:P44,"11.3~21.3")+COUNTIFS(P3:P44,"11.3~22.3")+COUNTIFS(P3:P44,"12~20")+COUNTIFS(P3:P44,"12~21")+COUNTIFS(P3:P44,"12~22")+COUNTIFS(P3:P44,"12~22.3")+COUNTIFS(P3:P44,"12.3~20")+COUNTIFS(P3:P44,"12.3~21")+COUNTIFS(P3:P44,"12.3~22")+COUNTIFS(P3:P44,"12.3~22.3")+COUNTIFS(E7:E44,"13.3~20")+COUNTIFS(E7:E44,"13.3~21")+COUNTIFS(E7:E44,"13.3~21.3")+COUNTIFS(E7:E44,"13.3~22")+COUNTIFS(E7:E44,"13.3~22.3")+COUNTIFS(E7:E44,"14~20")+COUNTIFS(E7:E44,"14~21")+COUNTIFS(E7:E44,"14~22")+COUNTIFS(E7:E44,"14~22.3")+COUNTIFS(E7:E44,"14.3~20")+COUNTIFS(E7:E44,"14.3~20.3")+COUNTIFS(E7:E44,"14.3~21.3")+COUNTIFS(E7:E44,"14.3~22.3")+COUNTIFS(E7:E44,"15~20")+COUNTIFS(E7:E44,"15~21")+COUNTIFS(E7:E44,"15~22")+COUNTIFS(E7:E44,"15~21.3")+COUNTIFS(E7:E44,"15~22.3")+COUNTIFS(E7:E44,"15.3~20")+COUNTIFS(E7:E44,"15.3~21")+COUNTIFS(E7:E44,"15.3~22")+COUNTIFS(E7:E44,"15.3~21.3")+COUNTIFS(E7:E44,"15.3~22.3")+COUNTIFS(E7:E44,"16~20")+COUNTIFS(E7:E44,"16~21")+COUNTIFS(E7:E44,"16~21.3")+COUNTIFS(E7:E44,"16~22")+COUNTIFS(E7:E44,"16~22.3")+COUNTIFS(E7:E44,"16.3~20")+COUNTIFS(E7:E44,"16.3~21")+COUNTIFS(E7:E44,"16.3~21.3")+COUNTIFS(E7:E44,"16.3~22")+COUNTIFS(E7:E44,"16.3~22.3")+COUNTIFS(E7:E44,"17~20")+COUNTIFS(E7:E44,"17~21")+COUNTIFS(E7:E44,"17~21.3")+COUNTIFS(E7:E44,"17~22")+COUNTIFS(E7:E44,"17~22.3")+COUNTIFS(E7:E44,"18~20")+COUNTIFS(E7:E44,"18~21")+COUNTIFS(E7:E44,"18~21.3")+COUNTIFS(E7:E44,"18~22")+COUNTIFS(E7:E44,"18~22.3")+COUNTIFS(P3:P44,"13.3~20")+COUNTIFS(P3:P44,"13.3~21")+COUNTIFS(P3:P44,"13.3~21.3")+COUNTIFS(P3:P44,"13.3~22")+COUNTIFS(P3:P44,"13.3~22.3")+COUNTIFS(P3:P44,"14~20")+COUNTIFS(P3:P44,"14~21")+COUNTIFS(P3:P44,"14~22")+COUNTIFS(P3:P44,"14~22.3")+COUNTIFS(P3:P44,"14.3~20")+COUNTIFS(P3:P44,"14.3~20.3")+COUNTIFS(P3:P44,"14.3~21.3")+COUNTIFS(P3:P44,"14.3~22.3")+COUNTIFS(P3:P44,"15~20")+COUNTIFS(P3:P44,"15~21")+COUNTIFS(P3:P44,"15~21.3")+COUNTIFS(P3:P44,"15~22")+COUNTIFS(P3:P44,"15~22.3")+COUNTIFS(P3:P44,"15.3~20")+COUNTIFS(P3:P44,"15.3~21")+COUNTIFS(P3:P44,"15.3~21.3")+COUNTIFS(P3:P44,"15.3~22")+COUNTIFS(P3:P44,"15.3~22.3")+COUNTIFS(P3:P44,"16~20")+COUNTIFS(P3:P44,"16~21")+COUNTIFS(P3:P44,"16~21.3")+COUNTIFS(P3:P44,"16~22")+COUNTIFS(P3:P44,"16~22.3")+COUNTIFS(P3:P44,"16.3~20")+COUNTIFS(P3:P44,"16.3~21")+COUNTIFS(P3:P44,"16.3~21.3")+COUNTIFS(P3:P44,"16.3~22")+COUNTIFS(P3:P44,"16.3~22.3")+COUNTIFS(P3:P44,"17~20")+COUNTIFS(P3:P44,"17~21")+COUNTIFS(P3:P44,"17~21.3")+COUNTIFS(P3:P44,"17~22")+COUNTIFS(P3:P44,"17~22.3")+COUNTIFS(P3:P44,"18~20")+COUNTIFS(P3:P44,"18~21")+COUNTIFS(P3:P44,"18~21.3")+COUNTIFS(P3:P44,"18~22")+COUNTIFS(P3:P44,"18~22.3")</f>
        <v>6</v>
      </c>
      <c r="AB7" s="222">
        <f>COUNTIFS(F7:F44,"9~20")+COUNTIFS(F7:F44,"10~20")+COUNTIFS(F7:F44,"10.3~20")+COUNTIFS(F7:F44,"11~20")+COUNTIFS(F7:F44,"11~21")+COUNTIFS(F7:F44,"11.3~20.3")+COUNTIFS(F7:F44,"11.3~21.3")+COUNTIFS(F7:F44,"11.3~22.3")+COUNTIFS(F7:F44,"12~20")+COUNTIFS(F7:F44,"12~21")+COUNTIFS(F7:F44,"12~22")+COUNTIFS(F7:F44,"12~22.3")+COUNTIFS(F7:F44,"12.3~20")+COUNTIFS(F7:F44,"12.3~21")+COUNTIFS(F7:F44,"12.3~22")+COUNTIFS(F7:F44,"12.3~22.3")+COUNTIFS(Q3:Q44,"9~20")+COUNTIFS(Q3:Q44,"10~20")+COUNTIFS(Q3:Q44,"10.3~20")+COUNTIFS(Q3:Q44,"11~20")+COUNTIFS(Q3:Q44,"11~21")+COUNTIFS(Q3:Q44,"11.3~20.3")+COUNTIFS(Q3:Q44,"11.3~21.3")+COUNTIFS(Q3:Q44,"11.3~22.3")+COUNTIFS(Q3:Q44,"12~20")+COUNTIFS(Q3:Q44,"12~21")+COUNTIFS(Q3:Q44,"12~22")+COUNTIFS(Q3:Q44,"12~22.3")+COUNTIFS(Q3:Q44,"12.3~20")+COUNTIFS(Q3:Q44,"12.3~21")+COUNTIFS(Q3:Q44,"12.3~22")+COUNTIFS(Q3:Q44,"12.3~22.3")+COUNTIFS(F7:F44,"13.3~20")+COUNTIFS(F7:F44,"13.3~21")+COUNTIFS(F7:F44,"13.3~21.3")+COUNTIFS(F7:F44,"13.3~22")+COUNTIFS(F7:F44,"13.3~22.3")+COUNTIFS(F7:F44,"14~20")+COUNTIFS(F7:F44,"14~21")+COUNTIFS(F7:F44,"14~22")+COUNTIFS(F7:F44,"14~22.3")+COUNTIFS(F7:F44,"14.3~20")+COUNTIFS(F7:F44,"14.3~20.3")+COUNTIFS(F7:F44,"14.3~21.3")+COUNTIFS(F7:F44,"14.3~22.3")+COUNTIFS(F7:F44,"15~20")+COUNTIFS(F7:F44,"15~21")+COUNTIFS(F7:F44,"15~22")+COUNTIFS(F7:F44,"15~21.3")+COUNTIFS(F7:F44,"15~22.3")+COUNTIFS(F7:F44,"15.3~20")+COUNTIFS(F7:F44,"15.3~21")+COUNTIFS(F7:F44,"15.3~22")+COUNTIFS(F7:F44,"15.3~21.3")+COUNTIFS(F7:F44,"15.3~22.3")+COUNTIFS(F7:F44,"16~20")+COUNTIFS(F7:F44,"16~21")+COUNTIFS(F7:F44,"16~21.3")+COUNTIFS(F7:F44,"16~22")+COUNTIFS(F7:F44,"16~22.3")+COUNTIFS(F7:F44,"16.3~20")+COUNTIFS(F7:F44,"16.3~21")+COUNTIFS(F7:F44,"16.3~21.3")+COUNTIFS(F7:F44,"16.3~22")+COUNTIFS(F7:F44,"16.3~22.3")+COUNTIFS(F7:F44,"17~20")+COUNTIFS(F7:F44,"17~21")+COUNTIFS(F7:F44,"17~21.3")+COUNTIFS(F7:F44,"17~22")+COUNTIFS(F7:F44,"17~22.3")+COUNTIFS(F7:F44,"18~20")+COUNTIFS(F7:F44,"18~21")+COUNTIFS(F7:F44,"18~21.3")+COUNTIFS(F7:F44,"18~22")+COUNTIFS(F7:F44,"18~22.3")+COUNTIFS(Q3:Q44,"13.3~20")+COUNTIFS(Q3:Q44,"13.3~21")+COUNTIFS(Q3:Q44,"13.3~21.3")+COUNTIFS(Q3:Q44,"13.3~22")+COUNTIFS(Q3:Q44,"13.3~22.3")+COUNTIFS(Q3:Q44,"14~20")+COUNTIFS(Q3:Q44,"14~21")+COUNTIFS(Q3:Q44,"14~22")+COUNTIFS(Q3:Q44,"14~22.3")+COUNTIFS(Q3:Q44,"14.3~20")+COUNTIFS(Q3:Q44,"14.3~20.3")+COUNTIFS(Q3:Q44,"14.3~21.3")+COUNTIFS(Q3:Q44,"14.3~22.3")+COUNTIFS(Q3:Q44,"15~20")+COUNTIFS(Q3:Q44,"15~21")+COUNTIFS(Q3:Q44,"15~21.3")+COUNTIFS(Q3:Q44,"15~22")+COUNTIFS(Q3:Q44,"15~22.3")+COUNTIFS(Q3:Q44,"15.3~20")+COUNTIFS(Q3:Q44,"15.3~21")+COUNTIFS(Q3:Q44,"15.3~21.3")+COUNTIFS(Q3:Q44,"15.3~22")+COUNTIFS(Q3:Q44,"15.3~22.3")+COUNTIFS(Q3:Q44,"16~20")+COUNTIFS(Q3:Q44,"16~21")+COUNTIFS(Q3:Q44,"16~21.3")+COUNTIFS(Q3:Q44,"16~22")+COUNTIFS(Q3:Q44,"16~22.3")+COUNTIFS(Q3:Q44,"16.3~20")+COUNTIFS(Q3:Q44,"16.3~21")+COUNTIFS(Q3:Q44,"16.3~21.3")+COUNTIFS(Q3:Q44,"16.3~22")+COUNTIFS(Q3:Q44,"16.3~22.3")+COUNTIFS(Q3:Q44,"17~20")+COUNTIFS(Q3:Q44,"17~21")+COUNTIFS(Q3:Q44,"17~21.3")+COUNTIFS(Q3:Q44,"17~22")+COUNTIFS(Q3:Q44,"17~22.3")+COUNTIFS(Q3:Q44,"18~20")+COUNTIFS(Q3:Q44,"18~21")+COUNTIFS(Q3:Q44,"18~21.3")+COUNTIFS(Q3:Q44,"18~22")+COUNTIFS(Q3:Q44,"18~22.3")</f>
        <v>7</v>
      </c>
      <c r="AC7" s="222">
        <f>COUNTIFS(G7:G44,"9~20")+COUNTIFS(G7:G44,"10~20")+COUNTIFS(G7:G44,"10.3~20")+COUNTIFS(G7:G44,"11~20")+COUNTIFS(G7:G44,"11~21")+COUNTIFS(G7:G44,"11.3~20.3")+COUNTIFS(G7:G44,"11.3~21.3")+COUNTIFS(G7:G44,"11.3~22.3")+COUNTIFS(G7:G44,"12~20")+COUNTIFS(G7:G44,"12~21")+COUNTIFS(G7:G44,"12~22")+COUNTIFS(G7:G44,"12~22.3")+COUNTIFS(G7:G44,"12.3~20")+COUNTIFS(G7:G44,"12.3~21")+COUNTIFS(G7:G44,"12.3~22")+COUNTIFS(G7:G44,"12.3~22.3")+COUNTIFS(R3:R44,"9~20")+COUNTIFS(R3:R44,"10~20")+COUNTIFS(R3:R44,"10.3~20")+COUNTIFS(R3:R44,"11~20")+COUNTIFS(R3:R44,"11~21")+COUNTIFS(R3:R44,"11.3~20.3")+COUNTIFS(R3:R44,"11.3~21.3")+COUNTIFS(R3:R44,"11.3~22.3")+COUNTIFS(R3:R44,"12~20")+COUNTIFS(R3:R44,"12~21")+COUNTIFS(R3:R44,"12~22")+COUNTIFS(R3:R44,"12~22.3")+COUNTIFS(R3:R44,"12.3~20")+COUNTIFS(R3:R44,"12.3~21")+COUNTIFS(R3:R44,"12.3~22")+COUNTIFS(R3:R44,"12.3~22.3")+COUNTIFS(G7:G44,"13.3~20")+COUNTIFS(G7:G44,"13.3~21")+COUNTIFS(G7:G44,"13.3~21.3")+COUNTIFS(G7:G44,"13.3~22")+COUNTIFS(G7:G44,"13.3~22.3")+COUNTIFS(G7:G44,"14~20")+COUNTIFS(G7:G44,"14~21")+COUNTIFS(G7:G44,"14~22")+COUNTIFS(G7:G44,"14~22.3")+COUNTIFS(G7:G44,"14.3~20")+COUNTIFS(G7:G44,"14.3~20.3")+COUNTIFS(G7:G44,"14.3~21.3")+COUNTIFS(G7:G44,"14.3~22.3")+COUNTIFS(G7:G44,"15~20")+COUNTIFS(G7:G44,"15~21")+COUNTIFS(G7:G44,"15~22")+COUNTIFS(G7:G44,"15~21.3")+COUNTIFS(G7:G44,"15~22.3")+COUNTIFS(G7:G44,"15.3~20")+COUNTIFS(G7:G44,"15.3~21")+COUNTIFS(G7:G44,"15.3~22")+COUNTIFS(G7:G44,"15.3~21.3")+COUNTIFS(G7:G44,"15.3~22.3")+COUNTIFS(G7:G44,"16~20")+COUNTIFS(G7:G44,"16~21")+COUNTIFS(G7:G44,"16~21.3")+COUNTIFS(G7:G44,"16~22")+COUNTIFS(G7:G44,"16~22.3")+COUNTIFS(G7:G44,"16.3~20")+COUNTIFS(G7:G44,"16.3~21")+COUNTIFS(G7:G44,"16.3~21.3")+COUNTIFS(G7:G44,"16.3~22")+COUNTIFS(G7:G44,"16.3~22.3")+COUNTIFS(G7:G44,"17~20")+COUNTIFS(G7:G44,"17~21")+COUNTIFS(G7:G44,"17~21.3")+COUNTIFS(G7:G44,"17~22")+COUNTIFS(G7:G44,"17~22.3")+COUNTIFS(G7:G44,"18~20")+COUNTIFS(G7:G44,"18~21")+COUNTIFS(G7:G44,"18~21.3")+COUNTIFS(G7:G44,"18~22")+COUNTIFS(G7:G44,"18~22.3")+COUNTIFS(R3:R44,"13.3~20")+COUNTIFS(R3:R44,"13.3~21")+COUNTIFS(R3:R44,"13.3~21.3")+COUNTIFS(R3:R44,"13.3~22")+COUNTIFS(R3:R44,"13.3~22.3")+COUNTIFS(R3:R44,"14~20")+COUNTIFS(R3:R44,"14~21")+COUNTIFS(R3:R44,"14~22")+COUNTIFS(R3:R44,"14~22.3")+COUNTIFS(R3:R44,"14.3~20")+COUNTIFS(R3:R44,"14.3~20.3")+COUNTIFS(R3:R44,"14.3~21.3")+COUNTIFS(R3:R44,"14.3~22.3")+COUNTIFS(R3:R44,"15~20")+COUNTIFS(R3:R44,"15~21")+COUNTIFS(R3:R44,"15~21.3")+COUNTIFS(R3:R44,"15~22")+COUNTIFS(R3:R44,"15~22.3")+COUNTIFS(R3:R44,"15.3~20")+COUNTIFS(R3:R44,"15.3~21")+COUNTIFS(R3:R44,"15.3~21.3")+COUNTIFS(R3:R44,"15.3~22")+COUNTIFS(R3:R44,"15.3~22.3")+COUNTIFS(R3:R44,"16~20")+COUNTIFS(R3:R44,"16~21")+COUNTIFS(R3:R44,"16~21.3")+COUNTIFS(R3:R44,"16~22")+COUNTIFS(R3:R44,"16~22.3")+COUNTIFS(R3:R44,"16.3~20")+COUNTIFS(R3:R44,"16.3~21")+COUNTIFS(R3:R44,"16.3~21.3")+COUNTIFS(R3:R44,"16.3~22")+COUNTIFS(R3:R44,"16.3~22.3")+COUNTIFS(R3:R44,"17~20")+COUNTIFS(R3:R44,"17~21")+COUNTIFS(R3:R44,"17~21.3")+COUNTIFS(R3:R44,"17~22")+COUNTIFS(R3:R44,"17~22.3")+COUNTIFS(R3:R44,"18~20")+COUNTIFS(R3:R44,"18~21")+COUNTIFS(R3:R44,"18~21.3")+COUNTIFS(R3:R44,"18~22")+COUNTIFS(R3:R44,"18~22.3")</f>
        <v>6</v>
      </c>
      <c r="AD7" s="222">
        <f>COUNTIFS(H7:H44,"9~20")+COUNTIFS(H7:H44,"10~20")+COUNTIFS(H7:H44,"10.3~20")+COUNTIFS(H7:H44,"11~20")+COUNTIFS(H7:H44,"11~21")+COUNTIFS(H7:H44,"11.3~20.3")+COUNTIFS(H7:H44,"11.3~21.3")+COUNTIFS(H7:H44,"11.3~22.3")+COUNTIFS(H7:H44,"12~20")+COUNTIFS(H7:H44,"12~21")+COUNTIFS(H7:H44,"12~22")+COUNTIFS(H7:H44,"12~22.3")+COUNTIFS(H7:H44,"12.3~20")+COUNTIFS(H7:H44,"12.3~21")+COUNTIFS(H7:H44,"12.3~22")+COUNTIFS(H7:H44,"12.3~22.3")+COUNTIFS(S3:S44,"9~20")+COUNTIFS(S3:S44,"10~20")+COUNTIFS(S3:S44,"10.3~20")+COUNTIFS(S3:S44,"11~20")+COUNTIFS(S3:S44,"11~21")+COUNTIFS(S3:S44,"11.3~20.3")+COUNTIFS(S3:S44,"11.3~21.3")+COUNTIFS(S3:S44,"11.3~22.3")+COUNTIFS(S3:S44,"12~20")+COUNTIFS(S3:S44,"12~21")+COUNTIFS(S3:S44,"12~22")+COUNTIFS(S3:S44,"12~22.3")+COUNTIFS(S3:S44,"12.3~20")+COUNTIFS(S3:S44,"12.3~21")+COUNTIFS(S3:S44,"12.3~22")+COUNTIFS(S3:S44,"12.3~22.3")+COUNTIFS(H7:H44,"13.3~20")+COUNTIFS(H7:H44,"13.3~21")+COUNTIFS(H7:H44,"13.3~21.3")+COUNTIFS(H7:H44,"13.3~22")+COUNTIFS(H7:H44,"13.3~22.3")+COUNTIFS(H7:H44,"14~20")+COUNTIFS(H7:H44,"14~21")+COUNTIFS(H7:H44,"14~22")+COUNTIFS(H7:H44,"14~22.3")+COUNTIFS(H7:H44,"14.3~20")+COUNTIFS(H7:H44,"14.3~20.3")+COUNTIFS(H7:H44,"14.3~21.3")+COUNTIFS(H7:H44,"14.3~22.3")+COUNTIFS(H7:H44,"15~20")+COUNTIFS(H7:H44,"15~21")+COUNTIFS(H7:H44,"15~22")+COUNTIFS(H7:H44,"15~21.3")+COUNTIFS(H7:H44,"15~22.3")+COUNTIFS(H7:H44,"15.3~20")+COUNTIFS(H7:H44,"15.3~21")+COUNTIFS(H7:H44,"15.3~22")+COUNTIFS(H7:H44,"15.3~21.3")+COUNTIFS(H7:H44,"15.3~22.3")+COUNTIFS(H7:H44,"16~20")+COUNTIFS(H7:H44,"16~21")+COUNTIFS(H7:H44,"16~21.3")+COUNTIFS(H7:H44,"16~22")+COUNTIFS(H7:H44,"16~22.3")+COUNTIFS(H7:H44,"16.3~20")+COUNTIFS(H7:H44,"16.3~21")+COUNTIFS(H7:H44,"16.3~21.3")+COUNTIFS(H7:H44,"16.3~22")+COUNTIFS(H7:H44,"16.3~22.3")+COUNTIFS(H7:H44,"17~20")+COUNTIFS(H7:H44,"17~21")+COUNTIFS(H7:H44,"17~21.3")+COUNTIFS(H7:H44,"17~22")+COUNTIFS(H7:H44,"17~22.3")+COUNTIFS(H7:H44,"18~20")+COUNTIFS(H7:H44,"18~21")+COUNTIFS(H7:H44,"18~21.3")+COUNTIFS(H7:H44,"18~22")+COUNTIFS(H7:H44,"18~22.3")+COUNTIFS(S3:S44,"13.3~20")+COUNTIFS(S3:S44,"13.3~21")+COUNTIFS(S3:S44,"13.3~21.3")+COUNTIFS(S3:S44,"13.3~22")+COUNTIFS(S3:S44,"13.3~22.3")+COUNTIFS(S3:S44,"14~20")+COUNTIFS(S3:S44,"14~21")+COUNTIFS(S3:S44,"14~22")+COUNTIFS(S3:S44,"14~22.3")+COUNTIFS(S3:S44,"14.3~20")+COUNTIFS(S3:S44,"14.3~20.3")+COUNTIFS(S3:S44,"14.3~21.3")+COUNTIFS(S3:S44,"14.3~22.3")+COUNTIFS(S3:S44,"15~20")+COUNTIFS(S3:S44,"15~21")+COUNTIFS(S3:S44,"15~21.3")+COUNTIFS(S3:S44,"15~22")+COUNTIFS(S3:S44,"15~22.3")+COUNTIFS(S3:S44,"15.3~20")+COUNTIFS(S3:S44,"15.3~21")+COUNTIFS(S3:S44,"15.3~21.3")+COUNTIFS(S3:S44,"15.3~22")+COUNTIFS(S3:S44,"15.3~22.3")+COUNTIFS(S3:S44,"16~20")+COUNTIFS(S3:S44,"16~21")+COUNTIFS(S3:S44,"16~21.3")+COUNTIFS(S3:S44,"16~22")+COUNTIFS(S3:S44,"16~22.3")+COUNTIFS(S3:S44,"16.3~20")+COUNTIFS(S3:S44,"16.3~21")+COUNTIFS(S3:S44,"16.3~21.3")+COUNTIFS(S3:S44,"16.3~22")+COUNTIFS(S3:S44,"16.3~22.3")+COUNTIFS(S3:S44,"17~20")+COUNTIFS(S3:S44,"17~21")+COUNTIFS(S3:S44,"17~21.3")+COUNTIFS(S3:S44,"17~22")+COUNTIFS(S3:S44,"17~22.3")+COUNTIFS(S3:S44,"18~20")+COUNTIFS(S3:S44,"18~21")+COUNTIFS(S3:S44,"18~21.3")+COUNTIFS(S3:S44,"18~22")+COUNTIFS(S3:S44,"18~22.3")</f>
        <v>6</v>
      </c>
      <c r="AE7" s="222">
        <f>COUNTIFS(I7:I44,"9~20")+COUNTIFS(I7:I44,"10~20")+COUNTIFS(I7:I44,"10.3~20")+COUNTIFS(I7:I44,"11~20")+COUNTIFS(I7:I44,"11~21")+COUNTIFS(I7:I44,"11.3~20.3")+COUNTIFS(I7:I44,"11.3~21.3")+COUNTIFS(I7:I44,"11.3~22.3")+COUNTIFS(I7:I44,"12~20")+COUNTIFS(I7:I44,"12~21")+COUNTIFS(I7:I44,"12~22")+COUNTIFS(I7:I44,"12~22.3")+COUNTIFS(I7:I44,"12.3~20")+COUNTIFS(I7:I44,"12.3~21")+COUNTIFS(I7:I44,"12.3~22")+COUNTIFS(I7:I44,"12.3~22.3")+COUNTIFS(T3:T44,"9~20")+COUNTIFS(T3:T44,"10~20")+COUNTIFS(T3:T44,"10.3~20")+COUNTIFS(T3:T44,"11~20")+COUNTIFS(T3:T44,"11~21")+COUNTIFS(T3:T44,"11.3~20.3")+COUNTIFS(T3:T44,"11.3~21.3")+COUNTIFS(T3:T44,"11.3~22.3")+COUNTIFS(T3:T44,"12~20")+COUNTIFS(T3:T44,"12~21")+COUNTIFS(T3:T44,"12~22")+COUNTIFS(T3:T44,"12~22.3")+COUNTIFS(T3:T44,"12.3~20")+COUNTIFS(T3:T44,"12.3~21")+COUNTIFS(T3:T44,"12.3~22")+COUNTIFS(T3:T44,"12.3~22.3")+COUNTIFS(I7:I44,"13.3~20")+COUNTIFS(I7:I44,"13.3~21")+COUNTIFS(I7:I44,"13.3~21.3")+COUNTIFS(I7:I44,"13.3~22")+COUNTIFS(I7:I44,"13.3~22.3")+COUNTIFS(I7:I44,"14~20")+COUNTIFS(I7:I44,"14~21")+COUNTIFS(I7:I44,"14~22")+COUNTIFS(I7:I44,"14~22.3")+COUNTIFS(I7:I44,"14.3~20")+COUNTIFS(I7:I44,"14.3~20.3")+COUNTIFS(I7:I44,"14.3~21.3")+COUNTIFS(I7:I44,"14.3~22.3")+COUNTIFS(I7:I44,"15~20")+COUNTIFS(I7:I44,"15~21")+COUNTIFS(I7:I44,"15~22")+COUNTIFS(I7:I44,"15~21.3")+COUNTIFS(I7:I44,"15~22.3")+COUNTIFS(I7:I44,"15.3~20")+COUNTIFS(I7:I44,"15.3~21")+COUNTIFS(I7:I44,"15.3~22")+COUNTIFS(I7:I44,"15.3~21.3")+COUNTIFS(I7:I44,"15.3~22.3")+COUNTIFS(I7:I44,"16~20")+COUNTIFS(I7:I44,"16~21")+COUNTIFS(I7:I44,"16~21.3")+COUNTIFS(I7:I44,"16~22")+COUNTIFS(I7:I44,"16~22.3")+COUNTIFS(I7:I44,"16.3~20")+COUNTIFS(I7:I44,"16.3~21")+COUNTIFS(I7:I44,"16.3~21.3")+COUNTIFS(I7:I44,"16.3~22")+COUNTIFS(I7:I44,"16.3~22.3")+COUNTIFS(I7:I44,"17~20")+COUNTIFS(I7:I44,"17~21")+COUNTIFS(I7:I44,"17~21.3")+COUNTIFS(I7:I44,"17~22")+COUNTIFS(I7:I44,"17~22.3")+COUNTIFS(I7:I44,"18~20")+COUNTIFS(I7:I44,"18~21")+COUNTIFS(I7:I44,"18~21.3")+COUNTIFS(I7:I44,"18~22")+COUNTIFS(I7:I44,"18~22.3")+COUNTIFS(T3:T44,"13.3~20")+COUNTIFS(T3:T44,"13.3~21")+COUNTIFS(T3:T44,"13.3~21.3")+COUNTIFS(T3:T44,"13.3~22")+COUNTIFS(T3:T44,"13.3~22.3")+COUNTIFS(T3:T44,"14~20")+COUNTIFS(T3:T44,"14~21")+COUNTIFS(T3:T44,"14~22")+COUNTIFS(T3:T44,"14~22.3")+COUNTIFS(T3:T44,"14.3~20")+COUNTIFS(T3:T44,"14.3~20.3")+COUNTIFS(T3:T44,"14.3~21.3")+COUNTIFS(T3:T44,"14.3~22.3")+COUNTIFS(T3:T44,"15~20")+COUNTIFS(T3:T44,"15~21")+COUNTIFS(T3:T44,"15~21.3")+COUNTIFS(T3:T44,"15~22")+COUNTIFS(T3:T44,"15~22.3")+COUNTIFS(T3:T44,"15.3~20")+COUNTIFS(T3:T44,"15.3~21")+COUNTIFS(T3:T44,"15.3~21.3")+COUNTIFS(T3:T44,"15.3~22")+COUNTIFS(T3:T44,"15.3~22.3")+COUNTIFS(T3:T44,"16~20")+COUNTIFS(T3:T44,"16~21")+COUNTIFS(T3:T44,"16~21.3")+COUNTIFS(T3:T44,"16~22")+COUNTIFS(T3:T44,"16~22.3")+COUNTIFS(T3:T44,"16.3~20")+COUNTIFS(T3:T44,"16.3~21")+COUNTIFS(T3:T44,"16.3~21.3")+COUNTIFS(T3:T44,"16.3~22")+COUNTIFS(T3:T44,"16.3~22.3")+COUNTIFS(T3:T44,"17~20")+COUNTIFS(T3:T44,"17~21")+COUNTIFS(T3:T44,"17~21.3")+COUNTIFS(T3:T44,"17~22")+COUNTIFS(T3:T44,"17~22.3")+COUNTIFS(T3:T44,"18~20")+COUNTIFS(T3:T44,"18~21")+COUNTIFS(T3:T44,"18~21.3")+COUNTIFS(T3:T44,"18~22")+COUNTIFS(T3:T44,"18~22.3")</f>
        <v>7</v>
      </c>
    </row>
    <row r="8" spans="1:31" ht="14.100000" customHeight="1">
      <c r="A8" s="208"/>
      <c r="B8" s="209"/>
      <c r="C8" s="36"/>
      <c r="D8" s="30">
        <v>8</v>
      </c>
      <c r="E8" s="30">
        <v>8</v>
      </c>
      <c r="F8" s="30">
        <v>8</v>
      </c>
      <c r="G8" s="30">
        <v>8</v>
      </c>
      <c r="H8" s="30">
        <v>8</v>
      </c>
      <c r="I8" s="36"/>
      <c r="J8" s="16">
        <f>SUM(C8:I8)</f>
        <v>40</v>
      </c>
      <c r="K8" s="16" t="str">
        <f t="array" ref="K8">_xlfn.IFS(J8=40,"O",J8&lt;40,"LOW",J8&gt;40,"HIGH")</f>
        <v>O</v>
      </c>
      <c r="L8" s="208"/>
      <c r="M8" s="209"/>
      <c r="N8" s="38">
        <v>8</v>
      </c>
      <c r="O8" s="36"/>
      <c r="P8" s="36"/>
      <c r="Q8" s="40">
        <v>4.5</v>
      </c>
      <c r="R8" s="36"/>
      <c r="S8" s="36"/>
      <c r="T8" s="38">
        <v>8</v>
      </c>
      <c r="U8" s="16">
        <f>SUM(N8:T8)</f>
        <v>20.5</v>
      </c>
      <c r="V8" s="16" t="str">
        <f t="array" ref="V8">_xlfn.IFS(U8&gt;15,"O",U8=15,"O",U8&lt;15,"X")</f>
        <v>O</v>
      </c>
      <c r="X8" s="228"/>
      <c r="Y8" s="223"/>
      <c r="Z8" s="223"/>
      <c r="AA8" s="223"/>
      <c r="AB8" s="223"/>
      <c r="AC8" s="223"/>
      <c r="AD8" s="223"/>
      <c r="AE8" s="223"/>
    </row>
    <row r="9" spans="1:31" ht="14.100000" customHeight="1">
      <c r="A9" s="206" t="s">
        <v>11</v>
      </c>
      <c r="B9" s="207"/>
      <c r="C9" s="39" t="s">
        <v>91</v>
      </c>
      <c r="D9" s="39" t="s">
        <v>91</v>
      </c>
      <c r="E9" s="31"/>
      <c r="F9" s="33" t="s">
        <v>92</v>
      </c>
      <c r="G9" s="39" t="s">
        <v>91</v>
      </c>
      <c r="H9" s="39" t="s">
        <v>91</v>
      </c>
      <c r="I9" s="31" t="s">
        <v>40</v>
      </c>
      <c r="J9" s="6"/>
      <c r="K9" s="6"/>
      <c r="L9" s="206" t="s">
        <v>25</v>
      </c>
      <c r="M9" s="207"/>
      <c r="N9" s="37" t="s">
        <v>99</v>
      </c>
      <c r="O9" s="31"/>
      <c r="P9" s="31"/>
      <c r="Q9" s="31"/>
      <c r="R9" s="31"/>
      <c r="S9" s="31"/>
      <c r="T9" s="31" t="s">
        <v>40</v>
      </c>
      <c r="U9" s="6"/>
      <c r="X9" s="32" t="s">
        <v>82</v>
      </c>
      <c r="Y9" s="226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5</v>
      </c>
      <c r="Z9" s="226">
        <f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6</v>
      </c>
      <c r="AA9" s="226">
        <f>COUNTIFS(E7:E44,"11.3~21.3")+COUNTIFS(E7:E44,"11.3~22.3")+COUNTIFS(E7:E44,"11.3~22")+COUNTIFS(E7:E44,"12~21.3")+COUNTIFS(E7:E44,"12~22")+COUNTIFS(E7:E44,"12.3~22.3")+COUNTIFS(P3:P44,"11.3~21.3")+COUNTIFS(P3:P44,"11.3~22.3")+COUNTIFS(P3:P44,"11.3~22")+COUNTIFS(P3:P44,"12~22")+COUNTIFS(P3:P44,"12.3~21.3")+COUNTIFS(P3:P44,"12.3~22.3")+COUNTIFS(E7:E44,"13.3~21.3")+COUNTIFS(E7:E44,"13.3~22")+COUNTIFS(E7:E44,"13.3~22.3")+COUNTIFS(E7:E44,"14~21.3")+COUNTIFS(E7:E44,"14~22")+COUNTIFS(E7:E44,"14~22.3")+COUNTIFS(E7:E44,"14.3~21.3")+COUNTIFS(E7:E44,"14.3~22.3")+COUNTIFS(E7:E44,"14.3~22")+COUNTIFS(E7:E44,"15~21.3")+COUNTIFS(E7:E44,"15~22")+COUNTIFS(E7:E44,"15~22.3")+COUNTIFS(E7:E44,"15.3~21.3")+COUNTIFS(E7:E44,"15.3~22")+COUNTIFS(E7:E44,"15.3~22.3")+COUNTIFS(E7:E44,"16~21.3")+COUNTIFS(E7:E44,"16~22")+COUNTIFS(E7:E44,"16~22.3")+COUNTIFS(E7:E44,"16.3~21.3")+COUNTIFS(E7:E44,"16.3~22")+COUNTIFS(E7:E44,"16.3~22.3")+COUNTIFS(E7:E44,"17~21.3")+COUNTIFS(E7:E44,"17~22")+COUNTIFS(E7:E44,"17~22.3")+COUNTIFS(E7:E44,"18~21.3")+COUNTIFS(E7:E44,"18~22")+COUNTIFS(E7:E44,"18~22.3")+COUNTIFS(P3:P44,"13.3~21.3")+COUNTIFS(P3:P44,"13.3~22")+COUNTIFS(P3:P44,"13.3~22.3")+COUNTIFS(P3:P44,"14~21.3")+COUNTIFS(P3:P44,"14~22")+COUNTIFS(P3:P44,"14~22.3")+COUNTIFS(P3:P44,"14.3~21.3")+COUNTIFS(P3:P44,"14.3~22")+COUNTIFS(P3:P44,"14.3~22.3")+COUNTIFS(P3:P44,"15~21.3")+COUNTIFS(P3:P44,"15~22")+COUNTIFS(P3:P44,"15~22.3")+COUNTIFS(P3:P44,"15.3~21.3")+COUNTIFS(P3:P44,"15.3~22")+COUNTIFS(P3:P44,"15.3~22.3")+COUNTIFS(P3:P44,"16~21.3")+COUNTIFS(P3:P44,"16~22")+COUNTIFS(P3:P44,"16~22.3")+COUNTIFS(P3:P44,"16.3~21.3")+COUNTIFS(P3:P44,"16.3~22")+COUNTIFS(P3:P44,"16.3~22.3")+COUNTIFS(P3:P44,"17~21.3")+COUNTIFS(P3:P44,"17~22")+COUNTIFS(P3:P44,"17~22.3")+COUNTIFS(P3:P44,"18~21.3")+COUNTIFS(P3:P44,"18~22")+COUNTIFS(P3:P44,"18~22.3")</f>
        <v>6</v>
      </c>
      <c r="AB9" s="226">
        <f>COUNTIFS(F7:F44,"11.3~21.3")+COUNTIFS(F7:F44,"11.3~22.3")+COUNTIFS(F7:F44,"11.3~22")+COUNTIFS(F7:F44,"12~21.3")+COUNTIFS(F7:F44,"12~22")+COUNTIFS(F7:F44,"12.3~22.3")+COUNTIFS(Q3:Q44,"11.3~21.3")+COUNTIFS(Q3:Q44,"11.3~22.3")+COUNTIFS(Q3:Q44,"11.3~22")+COUNTIFS(Q3:Q44,"12~22")+COUNTIFS(Q3:Q44,"12.3~21.3")+COUNTIFS(Q3:Q44,"12.3~22.3")+COUNTIFS(F7:F44,"13.3~21.3")+COUNTIFS(F7:F44,"13.3~22")+COUNTIFS(F7:F44,"13.3~22.3")+COUNTIFS(F7:F44,"14~21.3")+COUNTIFS(F7:F44,"14~22")+COUNTIFS(F7:F44,"14~22.3")+COUNTIFS(F7:F44,"14.3~21.3")+COUNTIFS(F7:F44,"14.3~22.3")+COUNTIFS(F7:F44,"14.3~22")+COUNTIFS(F7:F44,"15~21.3")+COUNTIFS(F7:F44,"15~22")+COUNTIFS(F7:F44,"15~22.3")+COUNTIFS(F7:F44,"15.3~21.3")+COUNTIFS(F7:F44,"15.3~22")+COUNTIFS(F7:F44,"15.3~22.3")+COUNTIFS(F7:F44,"16~21.3")+COUNTIFS(F7:F44,"16~22")+COUNTIFS(F7:F44,"16~22.3")+COUNTIFS(F7:F44,"16.3~21.3")+COUNTIFS(F7:F44,"16.3~22")+COUNTIFS(F7:F44,"16.3~22.3")+COUNTIFS(F7:F44,"17~21.3")+COUNTIFS(F7:F44,"17~22")+COUNTIFS(F7:F44,"17~22.3")+COUNTIFS(F7:F44,"18~21.3")+COUNTIFS(F7:F44,"18~22")+COUNTIFS(F7:F44,"18~22.3")+COUNTIFS(Q3:Q44,"13.3~21.3")+COUNTIFS(Q3:Q44,"13.3~22")+COUNTIFS(Q3:Q44,"13.3~22.3")+COUNTIFS(Q3:Q44,"14~21.3")+COUNTIFS(Q3:Q44,"14~22")+COUNTIFS(Q3:Q44,"14~22.3")+COUNTIFS(Q3:Q44,"14.3~21.3")+COUNTIFS(Q3:Q44,"14.3~22")+COUNTIFS(Q3:Q44,"14.3~22.3")+COUNTIFS(Q3:Q44,"15~21.3")+COUNTIFS(Q3:Q44,"15~22")+COUNTIFS(Q3:Q44,"15~22.3")+COUNTIFS(Q3:Q44,"15.3~21.3")+COUNTIFS(Q3:Q44,"15.3~22")+COUNTIFS(Q3:Q44,"15.3~22.3")+COUNTIFS(Q3:Q44,"16~21.3")+COUNTIFS(Q3:Q44,"16~22")+COUNTIFS(Q3:Q44,"16~22.3")+COUNTIFS(Q3:Q44,"16.3~21.3")+COUNTIFS(Q3:Q44,"16.3~22")+COUNTIFS(Q3:Q44,"16.3~22.3")+COUNTIFS(Q3:Q44,"17~21.3")+COUNTIFS(Q3:Q44,"17~22")+COUNTIFS(Q3:Q44,"17~22.3")+COUNTIFS(Q3:Q44,"18~21.3")+COUNTIFS(Q3:Q44,"18~22")+COUNTIFS(Q3:Q44,"18~22.3")</f>
        <v>6</v>
      </c>
      <c r="AC9" s="226">
        <f>COUNTIFS(G7:G44,"11.3~21.3")+COUNTIFS(G7:G44,"11.3~22.3")+COUNTIFS(G7:G44,"11.3~22")+COUNTIFS(G7:G44,"12~21.3")+COUNTIFS(G7:G44,"12~22")+COUNTIFS(G7:G44,"12.3~22.3")+COUNTIFS(R3:R44,"11.3~21.3")+COUNTIFS(R3:R44,"11.3~22.3")+COUNTIFS(R3:R44,"11.3~22")+COUNTIFS(R3:R44,"12~22")+COUNTIFS(R3:R44,"12.3~21.3")+COUNTIFS(R3:R44,"12.3~22.3")+COUNTIFS(G7:G44,"13.3~21.3")+COUNTIFS(G7:G44,"13.3~22")+COUNTIFS(G7:G44,"13.3~22.3")+COUNTIFS(G7:G44,"14~21.3")+COUNTIFS(G7:G44,"14~22")+COUNTIFS(G7:G44,"14~22.3")+COUNTIFS(G7:G44,"14.3~21.3")+COUNTIFS(G7:G44,"14.3~22.3")+COUNTIFS(G7:G44,"14.3~22")+COUNTIFS(G7:G44,"15~21.3")+COUNTIFS(G7:G44,"15~22")+COUNTIFS(G7:G44,"15~22.3")+COUNTIFS(G7:G44,"15.3~21.3")+COUNTIFS(G7:G44,"15.3~22")+COUNTIFS(G7:G44,"15.3~22.3")+COUNTIFS(G7:G44,"16~21.3")+COUNTIFS(G7:G44,"16~22")+COUNTIFS(G7:G44,"16~22.3")+COUNTIFS(G7:G44,"16.3~21.3")+COUNTIFS(G7:G44,"16.3~22")+COUNTIFS(G7:G44,"16.3~22.3")+COUNTIFS(G7:G44,"17~21.3")+COUNTIFS(G7:G44,"17~22")+COUNTIFS(G7:G44,"17~22.3")+COUNTIFS(G7:G44,"18~21.3")+COUNTIFS(G7:G44,"18~22")+COUNTIFS(G7:G44,"18~22.3")+COUNTIFS(R3:R44,"13.3~21.3")+COUNTIFS(R3:R44,"13.3~22")+COUNTIFS(R3:R44,"13.3~22.3")+COUNTIFS(R3:R44,"14~21.3")+COUNTIFS(R3:R44,"14~22")+COUNTIFS(R3:R44,"14~22.3")+COUNTIFS(R3:R44,"14.3~21.3")+COUNTIFS(R3:R44,"14.3~22")+COUNTIFS(R3:R44,"14.3~22.3")+COUNTIFS(R3:R44,"15~21.3")+COUNTIFS(R3:R44,"15~22")+COUNTIFS(R3:R44,"15~22.3")+COUNTIFS(R3:R44,"15.3~21.3")+COUNTIFS(R3:R44,"15.3~22")+COUNTIFS(R3:R44,"15.3~22.3")+COUNTIFS(R3:R44,"16~21.3")+COUNTIFS(R3:R44,"16~22")+COUNTIFS(R3:R44,"16~22.3")+COUNTIFS(R3:R44,"16.3~21.3")+COUNTIFS(R3:R44,"16.3~22")+COUNTIFS(R3:R44,"16.3~22.3")+COUNTIFS(R3:R44,"17~21.3")+COUNTIFS(R3:R44,"17~22")+COUNTIFS(R3:R44,"17~22.3")+COUNTIFS(R3:R44,"18~21.3")+COUNTIFS(R3:R44,"18~22")+COUNTIFS(R3:R44,"18~22.3")</f>
        <v>6</v>
      </c>
      <c r="AD9" s="226">
        <f>COUNTIFS(H7:H44,"11.3~21.3")+COUNTIFS(H7:H44,"11.3~22.3")+COUNTIFS(H7:H44,"11.3~22")+COUNTIFS(H7:H44,"12~21.3")+COUNTIFS(H7:H44,"12~22")+COUNTIFS(H7:H44,"12.3~22.3")+COUNTIFS(S3:S44,"11.3~21.3")+COUNTIFS(S3:S44,"11.3~22.3")+COUNTIFS(S3:S44,"11.3~22")+COUNTIFS(S3:S44,"12~22")+COUNTIFS(S3:S44,"12.3~21.3")+COUNTIFS(S3:S44,"12.3~22.3")+COUNTIFS(H7:H44,"13.3~21.3")+COUNTIFS(H7:H44,"13.3~22")+COUNTIFS(H7:H44,"13.3~22.3")+COUNTIFS(H7:H44,"14~21.3")+COUNTIFS(H7:H44,"14~22")+COUNTIFS(H7:H44,"14~22.3")+COUNTIFS(H7:H44,"14.3~21.3")+COUNTIFS(H7:H44,"14.3~22.3")+COUNTIFS(H7:H44,"14.3~22")+COUNTIFS(H7:H44,"15~21.3")+COUNTIFS(H7:H44,"15~22")+COUNTIFS(H7:H44,"15~22.3")+COUNTIFS(H7:H44,"15.3~21.3")+COUNTIFS(H7:H44,"15.3~22")+COUNTIFS(H7:H44,"15.3~22.3")+COUNTIFS(H7:H44,"16~21.3")+COUNTIFS(H7:H44,"16~22")+COUNTIFS(H7:H44,"16~22.3")+COUNTIFS(H7:H44,"16.3~21.3")+COUNTIFS(H7:H44,"16.3~22")+COUNTIFS(H7:H44,"16.3~22.3")+COUNTIFS(H7:H44,"17~21.3")+COUNTIFS(H7:H44,"17~22")+COUNTIFS(H7:H44,"17~22.3")+COUNTIFS(H7:H44,"18~21.3")+COUNTIFS(H7:H44,"18~22")+COUNTIFS(H7:H44,"18~22.3")+COUNTIFS(S3:S44,"13.3~21.3")+COUNTIFS(S3:S44,"13.3~22")+COUNTIFS(S3:S44,"13.3~22.3")+COUNTIFS(S3:S44,"14~21.3")+COUNTIFS(S3:S44,"14~22")+COUNTIFS(S3:S44,"14~22.3")+COUNTIFS(S3:S44,"14.3~21.3")+COUNTIFS(S3:S44,"14.3~22")+COUNTIFS(S3:S44,"14.3~22.3")+COUNTIFS(S3:S44,"15~21.3")+COUNTIFS(S3:S44,"15~22")+COUNTIFS(S3:S44,"15~22.3")+COUNTIFS(S3:S44,"15.3~21.3")+COUNTIFS(S3:S44,"15.3~22")+COUNTIFS(S3:S44,"15.3~22.3")+COUNTIFS(S3:S44,"16~21.3")+COUNTIFS(S3:S44,"16~22")+COUNTIFS(S3:S44,"16~22.3")+COUNTIFS(S3:S44,"16.3~21.3")+COUNTIFS(S3:S44,"16.3~22")+COUNTIFS(S3:S44,"16.3~22.3")+COUNTIFS(S3:S44,"17~21.3")+COUNTIFS(S3:S44,"17~22")+COUNTIFS(S3:S44,"17~22.3")+COUNTIFS(S3:S44,"18~21.3")+COUNTIFS(S3:S44,"18~22")+COUNTIFS(S3:S44,"18~22.3")</f>
        <v>6</v>
      </c>
      <c r="AE9" s="226">
        <f>COUNTIFS(I7:I44,"11.3~21.3")+COUNTIFS(I7:I44,"11.3~22.3")+COUNTIFS(I7:I44,"11.3~22")+COUNTIFS(I7:I44,"12~21.3")+COUNTIFS(I7:I44,"12~22")+COUNTIFS(I7:I44,"12.3~22.3")+COUNTIFS(T3:T44,"11.3~21.3")+COUNTIFS(T3:T44,"11.3~22.3")+COUNTIFS(T3:T44,"11.3~22")+COUNTIFS(T3:T44,"12~22")+COUNTIFS(T3:T44,"12.3~21.3")+COUNTIFS(T3:T44,"12.3~22.3")+COUNTIFS(I7:I44,"13.3~21.3")+COUNTIFS(I7:I44,"13.3~22")+COUNTIFS(I7:I44,"13.3~22.3")+COUNTIFS(I7:I44,"14~21.3")+COUNTIFS(I7:I44,"14~22")+COUNTIFS(I7:I44,"14~22.3")+COUNTIFS(I7:I44,"14.3~21.3")+COUNTIFS(I7:I44,"14.3~22.3")+COUNTIFS(I7:I44,"14.3~22")+COUNTIFS(I7:I44,"15~21.3")+COUNTIFS(I7:I44,"15~22")+COUNTIFS(I7:I44,"15~22.3")+COUNTIFS(I7:I44,"15.3~21.3")+COUNTIFS(I7:I44,"15.3~22")+COUNTIFS(I7:I44,"15.3~22.3")+COUNTIFS(I7:I44,"16~21.3")+COUNTIFS(I7:I44,"16~22")+COUNTIFS(I7:I44,"16~22.3")+COUNTIFS(I7:I44,"16.3~21.3")+COUNTIFS(I7:I44,"16.3~22")+COUNTIFS(I7:I44,"16.3~22.3")+COUNTIFS(I7:I44,"17~21.3")+COUNTIFS(I7:I44,"17~22")+COUNTIFS(I7:I44,"17~22.3")+COUNTIFS(I7:I44,"18~21.3")+COUNTIFS(I7:I44,"18~22")+COUNTIFS(I7:I44,"18~22.3")+COUNTIFS(T3:T44,"13.3~21.3")+COUNTIFS(T3:T44,"13.3~22")+COUNTIFS(T3:T44,"13.3~22.3")+COUNTIFS(T3:T44,"14~21.3")+COUNTIFS(T3:T44,"14~22")+COUNTIFS(T3:T44,"14~22.3")+COUNTIFS(T3:T44,"14.3~21.3")+COUNTIFS(T3:T44,"14.3~22")+COUNTIFS(T3:T44,"14.3~22.3")+COUNTIFS(T3:T44,"15~21.3")+COUNTIFS(T3:T44,"15~22")+COUNTIFS(T3:T44,"15~22.3")+COUNTIFS(T3:T44,"15.3~21.3")+COUNTIFS(T3:T44,"15.3~22")+COUNTIFS(T3:T44,"15.3~22.3")+COUNTIFS(T3:T44,"16~21.3")+COUNTIFS(T3:T44,"16~22")+COUNTIFS(T3:T44,"16~22.3")+COUNTIFS(T3:T44,"16.3~21.3")+COUNTIFS(T3:T44,"16.3~22")+COUNTIFS(T3:T44,"16.3~22.3")+COUNTIFS(T3:T44,"17~21.3")+COUNTIFS(T3:T44,"17~22")+COUNTIFS(T3:T44,"17~22.3")+COUNTIFS(T3:T44,"18~21.3")+COUNTIFS(T3:T44,"18~22")+COUNTIFS(T3:T44,"18~22.3")</f>
        <v>5</v>
      </c>
    </row>
    <row r="10" spans="1:31" ht="14.100000" customHeight="1">
      <c r="A10" s="208"/>
      <c r="B10" s="209"/>
      <c r="C10" s="40">
        <v>9</v>
      </c>
      <c r="D10" s="40">
        <v>9</v>
      </c>
      <c r="E10" s="36"/>
      <c r="F10" s="44">
        <v>10</v>
      </c>
      <c r="G10" s="40">
        <v>9</v>
      </c>
      <c r="H10" s="40">
        <v>9</v>
      </c>
      <c r="I10" s="36"/>
      <c r="J10" s="16">
        <f>SUM(C10:I10)</f>
        <v>46</v>
      </c>
      <c r="K10" s="16" t="str">
        <f t="array" ref="K10">_xlfn.IFS(J10=46,"O",J10&lt;46,"LOW",J10&gt;46,"HIGH")</f>
        <v>O</v>
      </c>
      <c r="L10" s="208"/>
      <c r="M10" s="209"/>
      <c r="N10" s="38">
        <v>7</v>
      </c>
      <c r="O10" s="36"/>
      <c r="P10" s="36"/>
      <c r="Q10" s="36"/>
      <c r="R10" s="36"/>
      <c r="S10" s="36"/>
      <c r="T10" s="36"/>
      <c r="U10" s="16">
        <f>SUM(N10:T10)</f>
        <v>7</v>
      </c>
      <c r="V10" s="16" t="str">
        <f t="array" ref="V10">_xlfn.IFS(U10&gt;15,"O",U10=15,"O",U10&lt;15,"X")</f>
        <v>X</v>
      </c>
      <c r="X10" s="41"/>
      <c r="Y10" s="225"/>
      <c r="Z10" s="225"/>
      <c r="AA10" s="225"/>
      <c r="AB10" s="225"/>
      <c r="AC10" s="225"/>
      <c r="AD10" s="225"/>
      <c r="AE10" s="225"/>
    </row>
    <row r="11" spans="1:31" ht="14.100000" customHeight="1">
      <c r="A11" s="233" t="s">
        <v>12</v>
      </c>
      <c r="B11" s="233"/>
      <c r="C11" s="31"/>
      <c r="D11" s="32" t="s">
        <v>89</v>
      </c>
      <c r="E11" s="32" t="s">
        <v>89</v>
      </c>
      <c r="F11" s="32" t="s">
        <v>89</v>
      </c>
      <c r="G11" s="31" t="s">
        <v>40</v>
      </c>
      <c r="H11" s="34" t="s">
        <v>88</v>
      </c>
      <c r="I11" s="32" t="s">
        <v>89</v>
      </c>
      <c r="J11" s="6"/>
      <c r="K11" s="6"/>
      <c r="L11" s="233" t="s">
        <v>26</v>
      </c>
      <c r="M11" s="233"/>
      <c r="N11" s="31"/>
      <c r="O11" s="31"/>
      <c r="P11" s="31"/>
      <c r="Q11" s="31"/>
      <c r="R11" s="31"/>
      <c r="S11" s="39" t="s">
        <v>42</v>
      </c>
      <c r="T11" s="31" t="s">
        <v>40</v>
      </c>
      <c r="U11" s="6"/>
      <c r="X11" s="221" t="s">
        <v>84</v>
      </c>
      <c r="Y11" s="205">
        <v>12</v>
      </c>
      <c r="Z11" s="205">
        <v>12</v>
      </c>
      <c r="AA11" s="205">
        <v>12</v>
      </c>
      <c r="AB11" s="205">
        <v>11</v>
      </c>
      <c r="AC11" s="205">
        <v>12</v>
      </c>
      <c r="AD11" s="205">
        <v>12</v>
      </c>
      <c r="AE11" s="205">
        <v>11</v>
      </c>
    </row>
    <row r="12" spans="1:31" ht="14.100000" customHeight="1">
      <c r="A12" s="233"/>
      <c r="B12" s="233"/>
      <c r="C12" s="36"/>
      <c r="D12" s="41">
        <v>9</v>
      </c>
      <c r="E12" s="41">
        <v>9</v>
      </c>
      <c r="F12" s="41">
        <v>9</v>
      </c>
      <c r="G12" s="36"/>
      <c r="H12" s="45">
        <v>10</v>
      </c>
      <c r="I12" s="41">
        <v>9</v>
      </c>
      <c r="J12" s="16">
        <f>SUM(C12:I12)</f>
        <v>46</v>
      </c>
      <c r="K12" s="16" t="str">
        <f t="array" ref="K12">_xlfn.IFS(J12=46,"O",J12&lt;46,"LOW",J12&gt;46,"HIGH")</f>
        <v>O</v>
      </c>
      <c r="L12" s="233"/>
      <c r="M12" s="233"/>
      <c r="N12" s="36"/>
      <c r="O12" s="36"/>
      <c r="P12" s="36"/>
      <c r="Q12" s="36"/>
      <c r="R12" s="36"/>
      <c r="S12" s="40">
        <v>4.5</v>
      </c>
      <c r="T12" s="36"/>
      <c r="U12" s="16">
        <f>SUM(N12:T12)</f>
        <v>4.5</v>
      </c>
      <c r="V12" s="16" t="str">
        <f t="array" ref="V12">_xlfn.IFS(U12&gt;15,"O",U12=15,"O",U12&lt;15,"X")</f>
        <v>X</v>
      </c>
      <c r="X12" s="221"/>
      <c r="Y12" s="205"/>
      <c r="Z12" s="205"/>
      <c r="AA12" s="205"/>
      <c r="AB12" s="205"/>
      <c r="AC12" s="205"/>
      <c r="AD12" s="205"/>
      <c r="AE12" s="205"/>
    </row>
    <row r="13" spans="1:31" ht="14.100000" customHeight="1">
      <c r="A13" s="206" t="s">
        <v>13</v>
      </c>
      <c r="B13" s="207"/>
      <c r="C13" s="39" t="s">
        <v>91</v>
      </c>
      <c r="D13" s="31"/>
      <c r="E13" s="39" t="s">
        <v>91</v>
      </c>
      <c r="F13" s="34" t="s">
        <v>88</v>
      </c>
      <c r="G13" s="32" t="s">
        <v>89</v>
      </c>
      <c r="H13" s="31" t="s">
        <v>40</v>
      </c>
      <c r="I13" s="39" t="s">
        <v>91</v>
      </c>
      <c r="J13" s="6"/>
      <c r="K13" s="6"/>
      <c r="L13" s="206" t="s">
        <v>27</v>
      </c>
      <c r="M13" s="207"/>
      <c r="N13" s="32" t="s">
        <v>38</v>
      </c>
      <c r="O13" s="32" t="s">
        <v>48</v>
      </c>
      <c r="P13" s="32" t="s">
        <v>38</v>
      </c>
      <c r="Q13" s="31"/>
      <c r="R13" s="32" t="s">
        <v>38</v>
      </c>
      <c r="S13" s="32" t="s">
        <v>38</v>
      </c>
      <c r="T13" s="31" t="s">
        <v>40</v>
      </c>
      <c r="U13" s="6"/>
    </row>
    <row r="14" spans="1:31" ht="14.100000" customHeight="1">
      <c r="A14" s="208"/>
      <c r="B14" s="209"/>
      <c r="C14" s="40">
        <v>9</v>
      </c>
      <c r="D14" s="36"/>
      <c r="E14" s="40">
        <v>9</v>
      </c>
      <c r="F14" s="45">
        <v>10</v>
      </c>
      <c r="G14" s="41">
        <v>9</v>
      </c>
      <c r="H14" s="36"/>
      <c r="I14" s="40">
        <v>9</v>
      </c>
      <c r="J14" s="16">
        <f>SUM(C14:I14)</f>
        <v>46</v>
      </c>
      <c r="K14" s="16" t="str">
        <f t="array" ref="K14">_xlfn.IFS(J14=46,"O",J14&lt;46,"LOW",J14&gt;46,"HIGH")</f>
        <v>O</v>
      </c>
      <c r="L14" s="208"/>
      <c r="M14" s="209"/>
      <c r="N14" s="41">
        <v>6</v>
      </c>
      <c r="O14" s="41">
        <v>5</v>
      </c>
      <c r="P14" s="41">
        <v>6</v>
      </c>
      <c r="Q14" s="36"/>
      <c r="R14" s="41">
        <v>6</v>
      </c>
      <c r="S14" s="41">
        <v>6</v>
      </c>
      <c r="T14" s="36"/>
      <c r="U14" s="16">
        <f>SUM(N14:T14)</f>
        <v>29</v>
      </c>
      <c r="V14" s="16" t="str">
        <f t="array" ref="V14">_xlfn.IFS(U14&gt;15,"O",U14=15,"O",U14&lt;15,"X")</f>
        <v>O</v>
      </c>
      <c r="X14" s="210" t="s">
        <v>101</v>
      </c>
      <c r="Y14" s="205">
        <f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4</v>
      </c>
      <c r="Z14" s="205">
        <f>COUNTIFS(D7:D44,"11.3~22.3")+COUNTIFS(D7:D44,"12~22.3")+COUNTIFS(D7:D44,"12.3~22.3")+COUNTIFS(D7:D44,"13~22.3")+COUNTIFS(D7:D44,"13.3~22.3")+COUNTIFS(D7:D44,"14~22.3")+COUNTIFS(D7:D44,"14.3~22.3")+COUNTIFS(D7:D44,"15~22.3")+COUNTIFS(D7:D44,"15.3~22.3")+COUNTIFS(D7:D44,"16~22.3")+COUNTIFS(D7:D44,"16.3~22.3")+COUNTIFS(D7:D44,"17~22.3")+COUNTIFS(D7:D44,"17.3~22.3")+COUNTIFS(D7:D44,"18~22.3")+COUNTIFS(D7:D44,"18.3~22.3")+COUNTIFS(O3:O44,"11.3~22.3")+COUNTIFS(O3:O44,"12~22.3")+COUNTIFS(O3:O44,"12.3~22.3")+COUNTIFS(O3:O44,"13~22.3")+COUNTIFS(O3:O44,"13.3~22.3")+COUNTIFS(O3:O44,"14~22.3")+COUNTIFS(O3:O44,"14.3~22.3")+COUNTIFS(O3:O44,"15~22.3")+COUNTIFS(O3:O44,"15.3~22.3")+COUNTIFS(O3:O44,"16~22.3")+COUNTIFS(O3:O44,"16.3~22.3")+COUNTIFS(O3:O44,"17~22.3")+COUNTIFS(O3:O44,"17.3~22.3")+COUNTIFS(O3:O44,"18~22.3")+COUNTIFS(O3:O44,"18.3~22.3")</f>
        <v>5</v>
      </c>
      <c r="AA14" s="205">
        <f>COUNTIFS(E7:E44,"11.3~22.3")+COUNTIFS(E7:E44,"12~22.3")+COUNTIFS(E7:E44,"12.3~22.3")+COUNTIFS(E7:E44,"13~22.3")+COUNTIFS(E7:E44,"13.3~22.3")+COUNTIFS(E7:E44,"14~22.3")+COUNTIFS(E7:E44,"14.3~22.3")+COUNTIFS(E7:E44,"15~22.3")+COUNTIFS(E7:E44,"15.3~22.3")+COUNTIFS(E7:E44,"16~22.3")+COUNTIFS(E7:E44,"16.3~22.3")+COUNTIFS(E7:E44,"17~22.3")+COUNTIFS(E7:E44,"17.3~22.3")+COUNTIFS(E7:E44,"18~22.3")+COUNTIFS(E7:E44,"18.3~22.3")+COUNTIFS(P3:P44,"11.3~22.3")+COUNTIFS(P3:P44,"12~22.3")+COUNTIFS(P3:P44,"12.3~22.3")+COUNTIFS(P3:P44,"13~22.3")+COUNTIFS(P3:P44,"13.3~22.3")+COUNTIFS(P3:P44,"14~22.3")+COUNTIFS(P3:P44,"14.3~22.3")+COUNTIFS(P3:P44,"15~22.3")+COUNTIFS(P3:P44,"15.3~22.3")+COUNTIFS(P3:P44,"16~22.3")+COUNTIFS(P3:P44,"16.3~22.3")+COUNTIFS(P3:P44,"17~22.3")+COUNTIFS(P3:P44,"17.3~22.3")+COUNTIFS(P3:P44,"18~22.3")+COUNTIFS(P3:P44,"18.3~22.3")</f>
        <v>5</v>
      </c>
      <c r="AB14" s="205">
        <f>COUNTIFS(F7:F44,"11.3~22.3")+COUNTIFS(F7:F44,"12~22.3")+COUNTIFS(F7:F44,"12.3~22.3")+COUNTIFS(F7:F44,"13~22.3")+COUNTIFS(F7:F44,"13.3~22.3")+COUNTIFS(F7:F44,"14~22.3")+COUNTIFS(F7:F44,"14.3~22.3")+COUNTIFS(F7:F44,"15~22.3")+COUNTIFS(F7:F44,"15.3~22.3")+COUNTIFS(F7:F44,"16~22.3")+COUNTIFS(F7:F44,"16.3~22.3")+COUNTIFS(F7:F44,"17~22.3")+COUNTIFS(F7:F44,"17.3~22.3")+COUNTIFS(F7:F44,"18~22.3")+COUNTIFS(F7:F44,"18.3~22.3")+COUNTIFS(Q3:Q44,"11.3~22.3")+COUNTIFS(Q3:Q44,"12~22.3")+COUNTIFS(Q3:Q44,"12.3~22.3")+COUNTIFS(Q3:Q44,"13~22.3")+COUNTIFS(Q3:Q44,"13.3~22.3")+COUNTIFS(Q3:Q44,"14~22.3")+COUNTIFS(Q3:Q44,"14.3~22.3")+COUNTIFS(Q3:Q44,"15~22.3")+COUNTIFS(Q3:Q44,"15.3~22.3")+COUNTIFS(Q3:Q44,"16~22.3")+COUNTIFS(Q3:Q44,"16.3~22.3")+COUNTIFS(Q3:Q44,"17~22.3")+COUNTIFS(Q3:Q44,"17.3~22.3")+COUNTIFS(Q3:Q44,"18~22.3")+COUNTIFS(Q3:Q44,"18.3~22.3")</f>
        <v>5</v>
      </c>
      <c r="AC14" s="205">
        <f>COUNTIFS(G7:G44,"11.3~22.3")+COUNTIFS(G7:G44,"12~22.3")+COUNTIFS(G7:G44,"12.3~22.3")+COUNTIFS(G7:G44,"13~22.3")+COUNTIFS(G7:G44,"13.3~22.3")+COUNTIFS(G7:G44,"14~22.3")+COUNTIFS(G7:G44,"14.3~22.3")+COUNTIFS(G7:G44,"15~22.3")+COUNTIFS(G7:G44,"15.3~22.3")+COUNTIFS(G7:G44,"16~22.3")+COUNTIFS(G7:G44,"16.3~22.3")+COUNTIFS(G7:G44,"17~22.3")+COUNTIFS(G7:G44,"17.3~22.3")+COUNTIFS(G7:G44,"18~22.3")+COUNTIFS(G7:G44,"18.3~22.3")+COUNTIFS(R3:R44,"11.3~22.3")+COUNTIFS(R3:R44,"12~22.3")+COUNTIFS(R3:R44,"12.3~22.3")+COUNTIFS(R3:R44,"13~22.3")+COUNTIFS(R3:R44,"13.3~22.3")+COUNTIFS(R3:R44,"14~22.3")+COUNTIFS(R3:R44,"14.3~22.3")+COUNTIFS(R3:R44,"15~22.3")+COUNTIFS(R3:R44,"15.3~22.3")+COUNTIFS(R3:R44,"16~22.3")+COUNTIFS(R3:R44,"16.3~22.3")+COUNTIFS(R3:R44,"17~22.3")+COUNTIFS(R3:R44,"17.3~22.3")+COUNTIFS(R3:R44,"18~22.3")+COUNTIFS(R3:R44,"18.3~22.3")</f>
        <v>5</v>
      </c>
      <c r="AD14" s="205">
        <f>COUNTIFS(H7:H44,"11.3~22.3")+COUNTIFS(H7:H44,"12~22.3")+COUNTIFS(H7:H44,"12.3~22.3")+COUNTIFS(H7:H44,"13~22.3")+COUNTIFS(H7:H44,"13.3~22.3")+COUNTIFS(H7:H44,"14~22.3")+COUNTIFS(H7:H44,"14.3~22.3")+COUNTIFS(H7:H44,"15~22.3")+COUNTIFS(H7:H44,"15.3~22.3")+COUNTIFS(H7:H44,"16~22.3")+COUNTIFS(H7:H44,"16.3~22.3")+COUNTIFS(H7:H44,"17~22.3")+COUNTIFS(H7:H44,"17.3~22.3")+COUNTIFS(H7:H44,"18~22.3")+COUNTIFS(H7:H44,"18.3~22.3")+COUNTIFS(S3:S44,"11.3~22.3")+COUNTIFS(S3:S44,"12~22.3")+COUNTIFS(S3:S44,"12.3~22.3")+COUNTIFS(S3:S44,"13~22.3")+COUNTIFS(S3:S44,"13.3~22.3")+COUNTIFS(S3:S44,"14~22.3")+COUNTIFS(S3:S44,"14.3~22.3")+COUNTIFS(S3:S44,"15~22.3")+COUNTIFS(S3:S44,"15.3~22.3")+COUNTIFS(S3:S44,"16~22.3")+COUNTIFS(S3:S44,"16.3~22.3")+COUNTIFS(S3:S44,"17~22.3")+COUNTIFS(S3:S44,"17.3~22.3")+COUNTIFS(S3:S44,"18~22.3")+COUNTIFS(S3:S44,"18.3~22.3")</f>
        <v>5</v>
      </c>
      <c r="AE14" s="205">
        <f>COUNTIFS(I7:I44,"11.3~22.3")+COUNTIFS(I7:I44,"12~22.3")+COUNTIFS(I7:I44,"12.3~22.3")+COUNTIFS(I7:I44,"13~22.3")+COUNTIFS(I7:I44,"13.3~22.3")+COUNTIFS(I7:I44,"14~22.3")+COUNTIFS(I7:I44,"14.3~22.3")+COUNTIFS(I7:I44,"15~22.3")+COUNTIFS(I7:I44,"15.3~22.3")+COUNTIFS(I7:I44,"16~22.3")+COUNTIFS(I7:I44,"16.3~22.3")+COUNTIFS(I7:I44,"17~22.3")+COUNTIFS(I7:I44,"17.3~22.3")+COUNTIFS(I7:I44,"18~22.3")+COUNTIFS(I7:I44,"18.3~22.3")+COUNTIFS(T3:T44,"11.3~22.3")+COUNTIFS(T3:T44,"12~22.3")+COUNTIFS(T3:T44,"12.3~22.3")+COUNTIFS(T3:T44,"13~22.3")+COUNTIFS(T3:T44,"13.3~22.3")+COUNTIFS(T3:T44,"14~22.3")+COUNTIFS(T3:T44,"14.3~22.3")+COUNTIFS(T3:T44,"15~22.3")+COUNTIFS(T3:T44,"15.3~22.3")+COUNTIFS(T3:T44,"16~22.3")+COUNTIFS(T3:T44,"16.3~22.3")+COUNTIFS(T3:T44,"17~22.3")+COUNTIFS(T3:T44,"17.3~22.3")+COUNTIFS(T3:T44,"18~22.3")+COUNTIFS(T3:T44,"18.3~22.3")</f>
        <v>5</v>
      </c>
    </row>
    <row r="15" spans="1:31" ht="14.100000" customHeight="1">
      <c r="A15" s="206" t="s">
        <v>14</v>
      </c>
      <c r="B15" s="207"/>
      <c r="C15" s="32" t="s">
        <v>89</v>
      </c>
      <c r="D15" s="31"/>
      <c r="E15" s="34" t="s">
        <v>88</v>
      </c>
      <c r="F15" s="32" t="s">
        <v>89</v>
      </c>
      <c r="G15" s="31" t="s">
        <v>40</v>
      </c>
      <c r="H15" s="31" t="s">
        <v>123</v>
      </c>
      <c r="I15" s="39" t="s">
        <v>91</v>
      </c>
      <c r="J15" s="6"/>
      <c r="K15" s="6"/>
      <c r="L15" s="206" t="s">
        <v>28</v>
      </c>
      <c r="M15" s="207"/>
      <c r="N15" s="31"/>
      <c r="O15" s="31"/>
      <c r="P15" s="31"/>
      <c r="Q15" s="31"/>
      <c r="R15" s="31" t="s">
        <v>40</v>
      </c>
      <c r="S15" s="32" t="s">
        <v>45</v>
      </c>
      <c r="T15" s="32" t="s">
        <v>45</v>
      </c>
      <c r="U15" s="6"/>
      <c r="X15" s="210"/>
      <c r="Y15" s="205"/>
      <c r="Z15" s="205"/>
      <c r="AA15" s="205"/>
      <c r="AB15" s="205"/>
      <c r="AC15" s="205"/>
      <c r="AD15" s="205"/>
      <c r="AE15" s="205"/>
    </row>
    <row r="16" spans="1:31" ht="14.100000" customHeight="1">
      <c r="A16" s="208"/>
      <c r="B16" s="209"/>
      <c r="C16" s="41">
        <v>9</v>
      </c>
      <c r="D16" s="36"/>
      <c r="E16" s="45">
        <v>10</v>
      </c>
      <c r="F16" s="41">
        <v>9</v>
      </c>
      <c r="G16" s="36"/>
      <c r="H16" s="36"/>
      <c r="I16" s="40">
        <v>9</v>
      </c>
      <c r="J16" s="16">
        <f>SUM(C16:I16)</f>
        <v>37</v>
      </c>
      <c r="K16" s="16" t="str">
        <f t="array" ref="K16">_xlfn.IFS(J16=46,"O",J16&lt;46,"LOW",J16&gt;46,"HIGH")</f>
        <v>LOW</v>
      </c>
      <c r="L16" s="208"/>
      <c r="M16" s="209"/>
      <c r="N16" s="36"/>
      <c r="O16" s="36"/>
      <c r="P16" s="36"/>
      <c r="Q16" s="36"/>
      <c r="R16" s="36"/>
      <c r="S16" s="41">
        <v>7.5</v>
      </c>
      <c r="T16" s="41">
        <v>7.5</v>
      </c>
      <c r="U16" s="16">
        <f>SUM(N16:T16)</f>
        <v>15</v>
      </c>
      <c r="V16" s="16" t="str">
        <f t="array" ref="V16">_xlfn.IFS(U16&gt;15,"O",U16=15,"O",U16&lt;15,"X")</f>
        <v>O</v>
      </c>
      <c r="X16" s="210" t="s">
        <v>102</v>
      </c>
      <c r="Y16" s="211">
        <f>(Y14*0.25)*0.83</f>
        <v>0.83</v>
      </c>
      <c r="Z16" s="211">
        <f>(Z14*0.25)*0.83</f>
        <v>1.0375</v>
      </c>
      <c r="AA16" s="211">
        <f>(AA14*0.25)*0.83</f>
        <v>1.0375</v>
      </c>
      <c r="AB16" s="211">
        <f>(AB14*0.25)*0.83</f>
        <v>1.0375</v>
      </c>
      <c r="AC16" s="211">
        <f>(AC14*0.25)*0.83</f>
        <v>1.0375</v>
      </c>
      <c r="AD16" s="211">
        <f>(AD14*0.25)*0.83</f>
        <v>1.0375</v>
      </c>
      <c r="AE16" s="211">
        <f>(AE14*0.25)*0.83</f>
        <v>1.0375</v>
      </c>
    </row>
    <row r="17" spans="1:31" ht="14.100000" customHeight="1">
      <c r="A17" s="206" t="s">
        <v>15</v>
      </c>
      <c r="B17" s="207"/>
      <c r="C17" s="35" t="s">
        <v>90</v>
      </c>
      <c r="D17" s="34" t="s">
        <v>88</v>
      </c>
      <c r="E17" s="31"/>
      <c r="F17" s="35" t="s">
        <v>90</v>
      </c>
      <c r="G17" s="35" t="s">
        <v>90</v>
      </c>
      <c r="H17" s="35" t="s">
        <v>90</v>
      </c>
      <c r="I17" s="31" t="s">
        <v>40</v>
      </c>
      <c r="J17" s="6"/>
      <c r="K17" s="6"/>
      <c r="L17" s="212" t="s">
        <v>94</v>
      </c>
      <c r="M17" s="213"/>
      <c r="N17" s="31"/>
      <c r="O17" s="35" t="s">
        <v>46</v>
      </c>
      <c r="P17" s="35" t="s">
        <v>46</v>
      </c>
      <c r="Q17" s="32" t="s">
        <v>38</v>
      </c>
      <c r="R17" s="31"/>
      <c r="S17" s="31"/>
      <c r="T17" s="31" t="s">
        <v>40</v>
      </c>
      <c r="X17" s="210"/>
      <c r="Y17" s="211"/>
      <c r="Z17" s="211"/>
      <c r="AA17" s="211"/>
      <c r="AB17" s="211"/>
      <c r="AC17" s="211"/>
      <c r="AD17" s="211"/>
      <c r="AE17" s="211"/>
    </row>
    <row r="18" spans="1:31" ht="14.100000" customHeight="1">
      <c r="A18" s="208"/>
      <c r="B18" s="209"/>
      <c r="C18" s="46">
        <v>9</v>
      </c>
      <c r="D18" s="45">
        <v>10</v>
      </c>
      <c r="E18" s="36"/>
      <c r="F18" s="46">
        <v>9</v>
      </c>
      <c r="G18" s="46">
        <v>9</v>
      </c>
      <c r="H18" s="46">
        <v>9</v>
      </c>
      <c r="I18" s="36"/>
      <c r="J18" s="16">
        <f>SUM(C18:I18)</f>
        <v>46</v>
      </c>
      <c r="K18" s="16" t="str">
        <f t="array" ref="K18">_xlfn.IFS(J18=46,"O",J18&lt;46,"LOW",J18&gt;46,"HIGH")</f>
        <v>O</v>
      </c>
      <c r="L18" s="214"/>
      <c r="M18" s="215"/>
      <c r="N18" s="36"/>
      <c r="O18" s="46">
        <v>5</v>
      </c>
      <c r="P18" s="46">
        <v>5</v>
      </c>
      <c r="Q18" s="41">
        <v>6</v>
      </c>
      <c r="R18" s="36"/>
      <c r="S18" s="36"/>
      <c r="T18" s="36"/>
      <c r="U18" s="16">
        <f>SUM(N18:T18)</f>
        <v>16</v>
      </c>
      <c r="V18" s="16" t="str">
        <f t="array" ref="V18">_xlfn.IFS(U18&gt;15,"O",U18=15,"O",U18&lt;15,"X")</f>
        <v>O</v>
      </c>
    </row>
    <row r="19" spans="1:31" ht="14.10000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AA19" s="284" t="s">
        <v>67</v>
      </c>
      <c r="AB19" s="203" t="s">
        <v>63</v>
      </c>
      <c r="AC19" s="203" t="s">
        <v>64</v>
      </c>
      <c r="AD19" s="203" t="s">
        <v>65</v>
      </c>
      <c r="AE19" s="203" t="s">
        <v>66</v>
      </c>
    </row>
    <row r="20" spans="1:31" ht="14.100000" customHeight="1">
      <c r="A20" s="6"/>
      <c r="B20" s="6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>
        <f t="array" ref="K20">_xlfn.IFS(J20=46,"O",J20&lt;46,"LOW",J20&gt;46,"HIGH")</f>
        <v>LOW</v>
      </c>
      <c r="L20" s="6"/>
      <c r="M20" s="6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>
        <f t="array" ref="V20">_xlfn.IFS(U20&gt;15,"O",U20=15,"O",U20&lt;15,"X")</f>
        <v>X</v>
      </c>
      <c r="AA20" s="284"/>
      <c r="AB20" s="204"/>
      <c r="AC20" s="204"/>
      <c r="AD20" s="204"/>
      <c r="AE20" s="204"/>
    </row>
    <row r="21" spans="1:31" ht="14.100000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2"/>
      <c r="V21" s="2"/>
      <c r="AA21" s="283" t="s">
        <v>10</v>
      </c>
      <c r="AB21" s="195">
        <v>0</v>
      </c>
      <c r="AC21" s="195">
        <v>0</v>
      </c>
      <c r="AD21" s="195">
        <f>AB21-AC21</f>
        <v>0</v>
      </c>
      <c r="AE21" s="195"/>
    </row>
    <row r="22" spans="1:31" ht="14.100000" customHeight="1">
      <c r="A22" s="6"/>
      <c r="B22" s="6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>
        <f t="array" ref="K22">_xlfn.IFS(J22=46,"O",J22&lt;46,"LOW",J22&gt;46,"HIGH")</f>
        <v>LOW</v>
      </c>
      <c r="L22" s="6"/>
      <c r="M22" s="6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>
        <f t="array" ref="V22">_xlfn.IFS(U22&gt;15,"O",U22=15,"O",U22&lt;15,"X")</f>
        <v>X</v>
      </c>
      <c r="AA22" s="283"/>
      <c r="AB22" s="196"/>
      <c r="AC22" s="196"/>
      <c r="AD22" s="196"/>
      <c r="AE22" s="196"/>
    </row>
    <row r="23" spans="1:31" ht="14.100000" customHeight="1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AA23" s="283" t="s">
        <v>11</v>
      </c>
      <c r="AB23" s="195">
        <v>1</v>
      </c>
      <c r="AC23" s="195">
        <v>1</v>
      </c>
      <c r="AD23" s="195">
        <f>AB23-AC23</f>
        <v>0</v>
      </c>
      <c r="AE23" s="195"/>
    </row>
    <row r="24" spans="1:31" ht="14.100000" customHeight="1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AA24" s="283"/>
      <c r="AB24" s="196"/>
      <c r="AC24" s="196"/>
      <c r="AD24" s="196"/>
      <c r="AE24" s="196"/>
    </row>
    <row r="25" spans="1:31" ht="14.100000" customHeight="1">
      <c r="A25" s="200">
        <f>A1</f>
        <v>45403</v>
      </c>
      <c r="B25" s="201"/>
      <c r="C25" s="3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5" t="s">
        <v>7</v>
      </c>
      <c r="J25" s="198" t="s">
        <v>70</v>
      </c>
      <c r="K25" s="199" t="s">
        <v>69</v>
      </c>
      <c r="L25" s="200">
        <f>A1</f>
        <v>45403</v>
      </c>
      <c r="M25" s="201"/>
      <c r="N25" s="3" t="s">
        <v>1</v>
      </c>
      <c r="O25" s="4" t="s">
        <v>2</v>
      </c>
      <c r="P25" s="4" t="s">
        <v>3</v>
      </c>
      <c r="Q25" s="4" t="s">
        <v>4</v>
      </c>
      <c r="R25" s="4" t="s">
        <v>5</v>
      </c>
      <c r="S25" s="4" t="s">
        <v>6</v>
      </c>
      <c r="T25" s="5" t="s">
        <v>7</v>
      </c>
      <c r="U25" s="202" t="s">
        <v>70</v>
      </c>
      <c r="V25" s="24" t="s">
        <v>69</v>
      </c>
      <c r="AA25" s="283" t="s">
        <v>12</v>
      </c>
      <c r="AB25" s="195">
        <v>1</v>
      </c>
      <c r="AC25" s="195">
        <v>1</v>
      </c>
      <c r="AD25" s="195">
        <f>AB25-AC25</f>
        <v>0</v>
      </c>
      <c r="AE25" s="195"/>
    </row>
    <row r="26" spans="1:31" ht="14.100000" customHeight="1">
      <c r="A26" s="13">
        <f>WEEKNUM(A25,1)</f>
        <v>17</v>
      </c>
      <c r="B26" s="14" t="s">
        <v>0</v>
      </c>
      <c r="C26" s="7">
        <f>C2</f>
        <v>45403</v>
      </c>
      <c r="D26" s="8">
        <f>C26+1</f>
        <v>45404</v>
      </c>
      <c r="E26" s="8">
        <f>C26+2</f>
        <v>45405</v>
      </c>
      <c r="F26" s="8">
        <f>C26+3</f>
        <v>45406</v>
      </c>
      <c r="G26" s="8">
        <f>C26+4</f>
        <v>45407</v>
      </c>
      <c r="H26" s="8">
        <f>C26+5</f>
        <v>45408</v>
      </c>
      <c r="I26" s="9">
        <f>C26+6</f>
        <v>45409</v>
      </c>
      <c r="J26" s="198"/>
      <c r="K26" s="199"/>
      <c r="L26" s="13">
        <f>WEEKNUM(L25,1)</f>
        <v>17</v>
      </c>
      <c r="M26" s="14" t="s">
        <v>0</v>
      </c>
      <c r="N26" s="10">
        <f>C2</f>
        <v>45403</v>
      </c>
      <c r="O26" s="11">
        <f>N26+1</f>
        <v>45404</v>
      </c>
      <c r="P26" s="11">
        <f>N26+2</f>
        <v>45405</v>
      </c>
      <c r="Q26" s="11">
        <f>N26+3</f>
        <v>45406</v>
      </c>
      <c r="R26" s="11">
        <f>N26+4</f>
        <v>45407</v>
      </c>
      <c r="S26" s="11">
        <f>N26+5</f>
        <v>45408</v>
      </c>
      <c r="T26" s="12">
        <f>N26+6</f>
        <v>45409</v>
      </c>
      <c r="U26" s="202"/>
      <c r="V26" s="24"/>
      <c r="AA26" s="283"/>
      <c r="AB26" s="196"/>
      <c r="AC26" s="196"/>
      <c r="AD26" s="196"/>
      <c r="AE26" s="196"/>
    </row>
    <row r="27" spans="1:31" ht="14.100000" customHeight="1">
      <c r="A27" s="233" t="s">
        <v>16</v>
      </c>
      <c r="B27" s="233"/>
      <c r="C27" s="31"/>
      <c r="D27" s="31"/>
      <c r="E27" s="31"/>
      <c r="F27" s="31"/>
      <c r="G27" s="31"/>
      <c r="H27" s="32" t="s">
        <v>38</v>
      </c>
      <c r="I27" s="31" t="s">
        <v>40</v>
      </c>
      <c r="J27" s="6"/>
      <c r="K27" s="6"/>
      <c r="L27" s="233" t="s">
        <v>29</v>
      </c>
      <c r="M27" s="239"/>
      <c r="N27" s="32" t="s">
        <v>45</v>
      </c>
      <c r="O27" s="54" t="s">
        <v>47</v>
      </c>
      <c r="P27" s="31"/>
      <c r="Q27" s="31"/>
      <c r="R27" s="31"/>
      <c r="S27" s="31" t="s">
        <v>40</v>
      </c>
      <c r="T27" s="32" t="s">
        <v>45</v>
      </c>
      <c r="AA27" s="283" t="s">
        <v>13</v>
      </c>
      <c r="AB27" s="195">
        <v>1</v>
      </c>
      <c r="AC27" s="195">
        <v>1</v>
      </c>
      <c r="AD27" s="195">
        <f>AB27-AC27</f>
        <v>0</v>
      </c>
      <c r="AE27" s="195"/>
    </row>
    <row r="28" spans="1:31" ht="14.100000" customHeight="1">
      <c r="A28" s="233"/>
      <c r="B28" s="233"/>
      <c r="C28" s="36"/>
      <c r="D28" s="36"/>
      <c r="E28" s="36"/>
      <c r="F28" s="36"/>
      <c r="G28" s="36"/>
      <c r="H28" s="41">
        <v>6</v>
      </c>
      <c r="I28" s="36"/>
      <c r="J28" s="16">
        <f>SUM(C28:I28)</f>
        <v>6</v>
      </c>
      <c r="K28" s="16" t="str">
        <f t="array" ref="K28">_xlfn.IFS(J28&gt;15,"O",J28=15,"O",J28&lt;15,"X")</f>
        <v>X</v>
      </c>
      <c r="L28" s="233"/>
      <c r="M28" s="239"/>
      <c r="N28" s="41">
        <v>7.5</v>
      </c>
      <c r="O28" s="30">
        <v>5</v>
      </c>
      <c r="P28" s="36"/>
      <c r="Q28" s="36"/>
      <c r="R28" s="36"/>
      <c r="S28" s="36"/>
      <c r="T28" s="41">
        <v>7.5</v>
      </c>
      <c r="U28" s="16">
        <f>SUM(N28:T28)</f>
        <v>20</v>
      </c>
      <c r="V28" s="16" t="str">
        <f t="array" ref="V28">_xlfn.IFS(U28&gt;15,"O",U28=15,"O",U28&lt;15,"X")</f>
        <v>O</v>
      </c>
      <c r="AA28" s="283"/>
      <c r="AB28" s="196"/>
      <c r="AC28" s="196"/>
      <c r="AD28" s="196"/>
      <c r="AE28" s="196"/>
    </row>
    <row r="29" spans="1:31" ht="14.100000" customHeight="1">
      <c r="A29" s="233" t="s">
        <v>17</v>
      </c>
      <c r="B29" s="233"/>
      <c r="C29" s="42"/>
      <c r="D29" s="42"/>
      <c r="E29" s="42"/>
      <c r="F29" s="42"/>
      <c r="G29" s="42"/>
      <c r="H29" s="42"/>
      <c r="I29" s="42" t="s">
        <v>40</v>
      </c>
      <c r="J29" s="6"/>
      <c r="K29" s="6"/>
      <c r="L29" s="233" t="s">
        <v>30</v>
      </c>
      <c r="M29" s="239"/>
      <c r="N29" s="42"/>
      <c r="O29" s="42"/>
      <c r="P29" s="42"/>
      <c r="Q29" s="42"/>
      <c r="R29" s="42"/>
      <c r="S29" s="42"/>
      <c r="T29" s="42" t="s">
        <v>40</v>
      </c>
      <c r="U29" s="6"/>
      <c r="AA29" s="283" t="s">
        <v>14</v>
      </c>
      <c r="AB29" s="195">
        <v>1</v>
      </c>
      <c r="AC29" s="195">
        <v>1</v>
      </c>
      <c r="AD29" s="195">
        <f>AB29-AC29</f>
        <v>0</v>
      </c>
      <c r="AE29" s="195"/>
    </row>
    <row r="30" spans="1:31" ht="14.100000" customHeight="1">
      <c r="A30" s="233"/>
      <c r="B30" s="233"/>
      <c r="C30" s="43"/>
      <c r="D30" s="43"/>
      <c r="E30" s="43"/>
      <c r="F30" s="43"/>
      <c r="G30" s="43"/>
      <c r="H30" s="43"/>
      <c r="I30" s="43"/>
      <c r="J30" s="16">
        <f>SUM(C30:I30)</f>
        <v>0</v>
      </c>
      <c r="K30" s="16" t="str">
        <f t="array" ref="K30">_xlfn.IFS(J30&gt;15,"O",J30=15,"O",J30&lt;15,"X")</f>
        <v>X</v>
      </c>
      <c r="L30" s="233"/>
      <c r="M30" s="239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>
        <f t="array" ref="V30">_xlfn.IFS(U30&gt;15,"O",U30=15,"O",U30&lt;15,"X")</f>
        <v>X</v>
      </c>
      <c r="AA30" s="283"/>
      <c r="AB30" s="196"/>
      <c r="AC30" s="196"/>
      <c r="AD30" s="196"/>
      <c r="AE30" s="196"/>
    </row>
    <row r="31" spans="1:31" ht="14.100000" customHeight="1">
      <c r="A31" s="233" t="s">
        <v>18</v>
      </c>
      <c r="B31" s="233"/>
      <c r="C31" s="37" t="s">
        <v>39</v>
      </c>
      <c r="D31" s="31"/>
      <c r="E31" s="31"/>
      <c r="F31" s="31"/>
      <c r="G31" s="31"/>
      <c r="H31" s="31" t="s">
        <v>40</v>
      </c>
      <c r="I31" s="37" t="s">
        <v>39</v>
      </c>
      <c r="J31" s="6"/>
      <c r="K31" s="6"/>
      <c r="L31" s="206" t="s">
        <v>31</v>
      </c>
      <c r="M31" s="207"/>
      <c r="N31" s="31"/>
      <c r="O31" s="39" t="s">
        <v>44</v>
      </c>
      <c r="P31" s="39" t="s">
        <v>44</v>
      </c>
      <c r="Q31" s="31"/>
      <c r="R31" s="39" t="s">
        <v>44</v>
      </c>
      <c r="S31" s="31"/>
      <c r="T31" s="31" t="s">
        <v>40</v>
      </c>
      <c r="U31" s="6"/>
      <c r="AA31" s="283" t="s">
        <v>15</v>
      </c>
      <c r="AB31" s="195">
        <v>1</v>
      </c>
      <c r="AC31" s="195">
        <v>1</v>
      </c>
      <c r="AD31" s="195">
        <f>AB31-AC31</f>
        <v>0</v>
      </c>
      <c r="AE31" s="195"/>
    </row>
    <row r="32" spans="1:31" ht="14.100000" customHeight="1">
      <c r="A32" s="233"/>
      <c r="B32" s="233"/>
      <c r="C32" s="38">
        <v>7.5</v>
      </c>
      <c r="D32" s="36"/>
      <c r="E32" s="36"/>
      <c r="F32" s="36"/>
      <c r="G32" s="36"/>
      <c r="H32" s="36"/>
      <c r="I32" s="38">
        <v>7.5</v>
      </c>
      <c r="J32" s="16">
        <f>SUM(C32:I32)</f>
        <v>15</v>
      </c>
      <c r="K32" s="16" t="str">
        <f t="array" ref="K32">_xlfn.IFS(J32&gt;15,"O",J32=15,"O",J32&lt;15,"X")</f>
        <v>O</v>
      </c>
      <c r="L32" s="208"/>
      <c r="M32" s="209"/>
      <c r="N32" s="36"/>
      <c r="O32" s="40">
        <v>5.5</v>
      </c>
      <c r="P32" s="40">
        <v>5.5</v>
      </c>
      <c r="Q32" s="36"/>
      <c r="R32" s="40">
        <v>5.5</v>
      </c>
      <c r="S32" s="36"/>
      <c r="T32" s="36"/>
      <c r="U32" s="16">
        <f>SUM(N32:T32)</f>
        <v>16.5</v>
      </c>
      <c r="V32" s="16" t="str">
        <f t="array" ref="V32">_xlfn.IFS(U32&gt;15,"O",U32=15,"O",U32&lt;15,"X")</f>
        <v>O</v>
      </c>
      <c r="AA32" s="283"/>
      <c r="AB32" s="196"/>
      <c r="AC32" s="196"/>
      <c r="AD32" s="196"/>
      <c r="AE32" s="196"/>
    </row>
    <row r="33" spans="1:35" ht="14.100000" customHeight="1">
      <c r="A33" s="233" t="s">
        <v>19</v>
      </c>
      <c r="B33" s="233"/>
      <c r="C33" s="31"/>
      <c r="D33" s="31"/>
      <c r="E33" s="32" t="s">
        <v>37</v>
      </c>
      <c r="F33" s="31"/>
      <c r="G33" s="31"/>
      <c r="H33" s="31"/>
      <c r="I33" s="31" t="s">
        <v>40</v>
      </c>
      <c r="J33" s="6"/>
      <c r="K33" s="6"/>
      <c r="L33" s="206" t="s">
        <v>32</v>
      </c>
      <c r="M33" s="207"/>
      <c r="N33" s="31"/>
      <c r="O33" s="32" t="s">
        <v>48</v>
      </c>
      <c r="P33" s="54" t="s">
        <v>41</v>
      </c>
      <c r="Q33" s="31"/>
      <c r="R33" s="54" t="s">
        <v>41</v>
      </c>
      <c r="S33" s="31" t="s">
        <v>40</v>
      </c>
      <c r="T33" s="54" t="s">
        <v>41</v>
      </c>
      <c r="U33" s="6"/>
    </row>
    <row r="34" spans="1:35" ht="14.100000" customHeight="1">
      <c r="A34" s="233"/>
      <c r="B34" s="233"/>
      <c r="C34" s="36"/>
      <c r="D34" s="36"/>
      <c r="E34" s="41">
        <v>4</v>
      </c>
      <c r="F34" s="36"/>
      <c r="G34" s="36"/>
      <c r="H34" s="36"/>
      <c r="I34" s="36"/>
      <c r="J34" s="16">
        <f>SUM(C34:I34)</f>
        <v>4</v>
      </c>
      <c r="K34" s="16" t="str">
        <f t="array" ref="K34">_xlfn.IFS(J34&gt;15,"O",J34=15,"O",J34&lt;15,"X")</f>
        <v>X</v>
      </c>
      <c r="L34" s="208"/>
      <c r="M34" s="209"/>
      <c r="N34" s="36"/>
      <c r="O34" s="41">
        <v>5</v>
      </c>
      <c r="P34" s="30">
        <v>5.5</v>
      </c>
      <c r="Q34" s="36"/>
      <c r="R34" s="30">
        <v>5.5</v>
      </c>
      <c r="S34" s="36"/>
      <c r="T34" s="30">
        <v>5.5</v>
      </c>
      <c r="U34" s="16">
        <f>SUM(N34:T34)</f>
        <v>21.5</v>
      </c>
      <c r="V34" s="16" t="str">
        <f t="array" ref="V34">_xlfn.IFS(U34&gt;15,"O",U34=15,"O",U34&lt;15,"X")</f>
        <v>O</v>
      </c>
    </row>
    <row r="35" spans="1:35" ht="14.100000" customHeight="1">
      <c r="A35" s="233" t="s">
        <v>20</v>
      </c>
      <c r="B35" s="233"/>
      <c r="C35" s="42"/>
      <c r="D35" s="42"/>
      <c r="E35" s="42"/>
      <c r="F35" s="42"/>
      <c r="G35" s="42"/>
      <c r="H35" s="42"/>
      <c r="I35" s="42" t="s">
        <v>40</v>
      </c>
      <c r="J35" s="6"/>
      <c r="K35" s="6"/>
      <c r="L35" s="233" t="s">
        <v>33</v>
      </c>
      <c r="M35" s="233"/>
      <c r="N35" s="31"/>
      <c r="O35" s="31"/>
      <c r="P35" s="31"/>
      <c r="Q35" s="31" t="s">
        <v>40</v>
      </c>
      <c r="R35" s="32" t="s">
        <v>48</v>
      </c>
      <c r="S35" s="54" t="s">
        <v>47</v>
      </c>
      <c r="T35" s="32" t="s">
        <v>48</v>
      </c>
      <c r="U35" s="6"/>
    </row>
    <row r="36" spans="1:35" ht="14.100000" customHeight="1">
      <c r="A36" s="233"/>
      <c r="B36" s="233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>
        <f t="array" ref="K36">_xlfn.IFS(J36&gt;15,"O",J36=15,"O",J36&lt;15,"X")</f>
        <v>X</v>
      </c>
      <c r="L36" s="233"/>
      <c r="M36" s="233"/>
      <c r="N36" s="36"/>
      <c r="O36" s="36"/>
      <c r="P36" s="36"/>
      <c r="Q36" s="36"/>
      <c r="R36" s="41">
        <v>5</v>
      </c>
      <c r="S36" s="30">
        <v>5</v>
      </c>
      <c r="T36" s="41">
        <v>5</v>
      </c>
      <c r="U36" s="16">
        <f>SUM(N36:T36)</f>
        <v>15</v>
      </c>
      <c r="V36" s="16" t="str">
        <f t="array" ref="V36">_xlfn.IFS(U36&gt;15,"O",U36=15,"O",U36&lt;15,"X")</f>
        <v>O</v>
      </c>
    </row>
    <row r="37" spans="1:35" ht="14.100000" customHeight="1">
      <c r="A37" s="233" t="s">
        <v>21</v>
      </c>
      <c r="B37" s="233"/>
      <c r="C37" s="47" t="s">
        <v>93</v>
      </c>
      <c r="D37" s="51"/>
      <c r="E37" s="47" t="s">
        <v>93</v>
      </c>
      <c r="F37" s="51"/>
      <c r="G37" s="47" t="s">
        <v>93</v>
      </c>
      <c r="H37" s="47" t="s">
        <v>93</v>
      </c>
      <c r="I37" s="31" t="s">
        <v>40</v>
      </c>
      <c r="J37" s="6"/>
      <c r="K37" s="6"/>
      <c r="L37" s="206" t="s">
        <v>34</v>
      </c>
      <c r="M37" s="207"/>
      <c r="N37" s="32" t="s">
        <v>100</v>
      </c>
      <c r="O37" s="31"/>
      <c r="P37" s="31"/>
      <c r="Q37" s="32" t="s">
        <v>38</v>
      </c>
      <c r="R37" s="31"/>
      <c r="S37" s="31" t="s">
        <v>40</v>
      </c>
      <c r="T37" s="32" t="s">
        <v>38</v>
      </c>
      <c r="U37" s="6"/>
    </row>
    <row r="38" spans="1:35" ht="14.100000" customHeight="1">
      <c r="A38" s="233"/>
      <c r="B38" s="233"/>
      <c r="C38" s="40">
        <v>8</v>
      </c>
      <c r="D38" s="52"/>
      <c r="E38" s="40">
        <v>8</v>
      </c>
      <c r="F38" s="52"/>
      <c r="G38" s="40">
        <v>8</v>
      </c>
      <c r="H38" s="40">
        <v>8</v>
      </c>
      <c r="I38" s="36"/>
      <c r="J38" s="16">
        <f>SUM(C38:I38)</f>
        <v>32</v>
      </c>
      <c r="K38" s="16" t="str">
        <f t="array" ref="K38">_xlfn.IFS(J38&gt;15,"O",J38=15,"O",J38&lt;15,"X")</f>
        <v>O</v>
      </c>
      <c r="L38" s="208"/>
      <c r="M38" s="209"/>
      <c r="N38" s="41">
        <v>5.5</v>
      </c>
      <c r="O38" s="36"/>
      <c r="P38" s="36"/>
      <c r="Q38" s="41">
        <v>6</v>
      </c>
      <c r="R38" s="36"/>
      <c r="S38" s="36"/>
      <c r="T38" s="41">
        <v>6</v>
      </c>
      <c r="U38" s="16">
        <f>SUM(N38:T38)</f>
        <v>17.5</v>
      </c>
      <c r="V38" s="16" t="str">
        <f t="array" ref="V38">_xlfn.IFS(U38&gt;15,"O",U38=15,"O",U38&lt;15,"X")</f>
        <v>O</v>
      </c>
    </row>
    <row r="39" spans="1:35" ht="14.100000" customHeight="1">
      <c r="A39" s="233" t="s">
        <v>22</v>
      </c>
      <c r="B39" s="233"/>
      <c r="C39" s="31"/>
      <c r="D39" s="32" t="s">
        <v>38</v>
      </c>
      <c r="E39" s="32" t="s">
        <v>38</v>
      </c>
      <c r="F39" s="31"/>
      <c r="G39" s="32" t="s">
        <v>38</v>
      </c>
      <c r="H39" s="32" t="s">
        <v>38</v>
      </c>
      <c r="I39" s="31" t="s">
        <v>40</v>
      </c>
      <c r="J39" s="6"/>
      <c r="K39" s="6"/>
      <c r="L39" s="206" t="s">
        <v>35</v>
      </c>
      <c r="M39" s="207"/>
      <c r="N39" s="31"/>
      <c r="O39" s="54" t="s">
        <v>85</v>
      </c>
      <c r="P39" s="31"/>
      <c r="Q39" s="54" t="s">
        <v>85</v>
      </c>
      <c r="R39" s="32" t="s">
        <v>38</v>
      </c>
      <c r="S39" s="31"/>
      <c r="T39" s="31" t="s">
        <v>40</v>
      </c>
      <c r="U39" s="6"/>
    </row>
    <row r="40" spans="1:35" ht="14.100000" customHeight="1">
      <c r="A40" s="233"/>
      <c r="B40" s="233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>
        <f t="array" ref="K40">_xlfn.IFS(J40&gt;15,"O",J40=15,"O",J40&lt;15,"X")</f>
        <v>O</v>
      </c>
      <c r="L40" s="208"/>
      <c r="M40" s="209"/>
      <c r="N40" s="36"/>
      <c r="O40" s="30">
        <v>5</v>
      </c>
      <c r="P40" s="36"/>
      <c r="Q40" s="30">
        <v>5</v>
      </c>
      <c r="R40" s="41">
        <v>6</v>
      </c>
      <c r="S40" s="36"/>
      <c r="T40" s="36"/>
      <c r="U40" s="16">
        <f>SUM(N40:T40)</f>
        <v>16</v>
      </c>
      <c r="V40" s="16" t="str">
        <f t="array" ref="V40">_xlfn.IFS(U40&gt;15,"O",U40=15,"O",U40&lt;15,"X")</f>
        <v>O</v>
      </c>
    </row>
    <row r="41" ht="14.100000" customHeight="1"/>
    <row r="42" spans="1:35" ht="14.100000" customHeight="1">
      <c r="J42" s="25">
        <f>SUM(C42:I42)</f>
        <v>0</v>
      </c>
      <c r="K42" s="25" t="str">
        <f t="array" ref="K42">_xlfn.IFS(J42&gt;15,"O",J42=15,"O",J42&lt;15,"X")</f>
        <v>X</v>
      </c>
      <c r="U42" s="25">
        <f>SUM(N42:T42)</f>
        <v>0</v>
      </c>
      <c r="V42" s="25" t="str">
        <f t="array" ref="V42">_xlfn.IFS(U42&gt;15,"O",U42=15,"O",U42&lt;15,"X")</f>
        <v>X</v>
      </c>
    </row>
    <row r="43" spans="1:35" ht="14.100000" customHeight="1">
      <c r="C43" s="15"/>
      <c r="D43" s="16"/>
      <c r="E43" s="16"/>
      <c r="F43" s="16"/>
      <c r="G43" s="16"/>
      <c r="H43" s="16"/>
      <c r="I43" s="17"/>
      <c r="J43" s="2"/>
      <c r="K43" s="2"/>
      <c r="U43" s="2"/>
      <c r="V43" s="2"/>
    </row>
    <row r="44" spans="1:35" ht="14.100000" customHeight="1"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>
        <f t="array" ref="K44">_xlfn.IFS(J44&gt;15,"O",J44=15,"O",J44&lt;15,"X")</f>
        <v>X</v>
      </c>
      <c r="U44" s="25">
        <f>SUM(N44:T44)</f>
        <v>0</v>
      </c>
      <c r="V44" s="25" t="str">
        <f t="array" ref="V44">_xlfn.IFS(U44&gt;15,"O",U44=15,"O",U44&lt;15,"X")</f>
        <v>X</v>
      </c>
    </row>
    <row r="45" spans="1:35" ht="14.100000" customHeight="1">
      <c r="A45" s="0"/>
      <c r="B45" s="0"/>
      <c r="C45" s="0"/>
      <c r="D45" s="0"/>
      <c r="E45" s="0"/>
      <c r="F45" s="0"/>
      <c r="G45" s="0"/>
      <c r="H45" s="0"/>
      <c r="I45" s="0"/>
      <c r="L45" s="0"/>
      <c r="M45" s="0"/>
    </row>
    <row r="46" spans="1:35" ht="14.100000" customHeight="1">
      <c r="A46" s="0"/>
      <c r="B46" s="0"/>
      <c r="C46" s="0"/>
      <c r="D46" s="0"/>
      <c r="E46" s="0"/>
      <c r="F46" s="0"/>
      <c r="G46" s="0"/>
      <c r="H46" s="0"/>
      <c r="I46" s="0"/>
      <c r="L46" s="0"/>
      <c r="M46" s="0"/>
    </row>
    <row r="47" spans="1:35" ht="14.100000" customHeight="1">
      <c r="A47" s="0"/>
      <c r="B47" s="0"/>
      <c r="L47" s="0"/>
      <c r="M47" s="0"/>
    </row>
    <row r="48" spans="1:35" ht="14.100000" customHeight="1">
      <c r="A48" s="0"/>
      <c r="B48" s="0"/>
      <c r="L48" s="0"/>
      <c r="M48" s="0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00000" customHeight="1">
      <c r="C49" s="15" t="s">
        <v>1</v>
      </c>
      <c r="D49" s="15"/>
      <c r="E49" s="16" t="s">
        <v>2</v>
      </c>
      <c r="F49" s="16"/>
      <c r="G49" s="16" t="s">
        <v>3</v>
      </c>
      <c r="H49" s="16"/>
      <c r="I49" s="16" t="s">
        <v>4</v>
      </c>
      <c r="J49" s="16"/>
      <c r="K49" s="16" t="s">
        <v>5</v>
      </c>
      <c r="L49" s="16"/>
      <c r="M49" s="16"/>
      <c r="N49" s="16" t="s">
        <v>6</v>
      </c>
      <c r="O49" s="16"/>
      <c r="P49" s="17" t="s">
        <v>7</v>
      </c>
      <c r="Q49" s="17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00000" customHeight="1">
      <c r="C50" s="187">
        <f>C2</f>
        <v>45403</v>
      </c>
      <c r="D50" s="187"/>
      <c r="E50" s="188">
        <f>C50+1</f>
        <v>45404</v>
      </c>
      <c r="F50" s="188"/>
      <c r="G50" s="188">
        <f>C50+2</f>
        <v>45405</v>
      </c>
      <c r="H50" s="188"/>
      <c r="I50" s="188">
        <f>C50+3</f>
        <v>45406</v>
      </c>
      <c r="J50" s="188"/>
      <c r="K50" s="188">
        <f>C50+4</f>
        <v>45407</v>
      </c>
      <c r="L50" s="188"/>
      <c r="M50" s="188"/>
      <c r="N50" s="188">
        <f>C50+5</f>
        <v>45408</v>
      </c>
      <c r="O50" s="188"/>
      <c r="P50" s="189">
        <f>C50+6</f>
        <v>45409</v>
      </c>
      <c r="Q50" s="189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00000" customHeight="1">
      <c r="A51" s="76" t="s">
        <v>68</v>
      </c>
      <c r="B51" s="76"/>
      <c r="C51" s="186">
        <f>SUM(C8,C10,C12,C14,C16,C18,C20,C22,C28,C30,C32,C34,C36,C38,C40,N4,N6,N8,N10,N12,N14,N16,N18,N28,N30,N32,N34,N36,N38,N40,C42,C44,N42,N44,N20,N22,Y16)</f>
        <v>91.33</v>
      </c>
      <c r="D51" s="186"/>
      <c r="E51" s="186">
        <f>SUM(D8,D9,D12,D14,D16,D18,D20,D22,D28,D30,D32,D34,D36,D38,D40,D42,D44,O4,O6,O8,O10,O12,O14,O16,O18,O20,O22,O28,O30,O32,O34,O36,O38,O40,O42,O44,Z16)</f>
        <v>72.5375</v>
      </c>
      <c r="F51" s="186"/>
      <c r="G51" s="186">
        <f>SUM(E8,E10,E12,E14,E16,E18,E20,E22,E28,E30,E32,E34,E36,E38,E40,E42,P4,P6,P8,P10,P12,P14,P16,P18,P20,P22,P28,P30,P32,P34,P36,P38,P40,P42,P44,AA16)</f>
        <v>85.0375</v>
      </c>
      <c r="H51" s="186"/>
      <c r="I51" s="186">
        <f>SUM(F8,F10,F12,F14,F16,F18,F20,F22,F28,F30,F32,F34,F36,F38,F40,F42,F44,Q4,Q6,Q8,Q10,Q12,Q14,Q16,Q18,Q20,Q22,Q28,Q30,Q32,Q34,Q36,Q38,Q40,Q42,Q44,AB16)</f>
        <v>85.5375</v>
      </c>
      <c r="J51" s="186"/>
      <c r="K51" s="186">
        <f>SUM(G8,G10,G12,G14,G16,G18,G20,G22,G28,G30,G32,G34,G36,G38,G40,G42,G44,R4,R6,R8,R10,R12,R14,R16,R18,R20,R22,R28,R30,R32,R34,R36,R38,R40,R42,R44,AC16)</f>
        <v>86.0375</v>
      </c>
      <c r="L51" s="186"/>
      <c r="M51" s="186"/>
      <c r="N51" s="186">
        <f>SUM(H8,H10,H12,H14,H16,H18,H20,H22,H28,H30,H32,H34,H36,H38,H40,H42,H44,S4,S6,S8,S10,S12,S14,S16,S18,S20,S22,S28,S30,S32,S34,S36,S38,S40,S42,S44,AD16)</f>
        <v>88.0375</v>
      </c>
      <c r="O51" s="186"/>
      <c r="P51" s="186">
        <f>SUM(I8,I10,I12,I14,I16,I18,I20,I22,I28,I30,I32,I34,I36,I38,I40,I42,I44,T4,T6,T8,T10,T12,T14,T16,T18,T20,T22,T28,T30,T32,T34,T36,T38,T40,T42,T44,AE16)</f>
        <v>80.0375</v>
      </c>
      <c r="Q51" s="186"/>
      <c r="S51" s="49"/>
      <c r="T51" s="50"/>
      <c r="U51" s="50"/>
      <c r="V51" s="50"/>
      <c r="W51" s="50"/>
      <c r="X51" s="50"/>
      <c r="Y51" s="50"/>
      <c r="Z51" s="50"/>
      <c r="AA51" s="0"/>
      <c r="AB51" s="28"/>
      <c r="AC51" s="27"/>
      <c r="AD51" s="27"/>
      <c r="AE51" s="27"/>
      <c r="AF51" s="27"/>
      <c r="AG51" s="27"/>
      <c r="AH51" s="27"/>
      <c r="AI51" s="27"/>
    </row>
    <row r="52" spans="1:35" ht="14.100000" customHeight="1">
      <c r="A52" s="76"/>
      <c r="B52" s="76"/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S52" s="49"/>
      <c r="T52" s="50"/>
      <c r="U52" s="50"/>
      <c r="V52" s="50"/>
      <c r="W52" s="50"/>
      <c r="X52" s="50"/>
      <c r="Y52" s="50"/>
      <c r="Z52" s="50"/>
      <c r="AA52" s="0"/>
      <c r="AB52" s="28"/>
      <c r="AC52" s="27"/>
      <c r="AD52" s="27"/>
      <c r="AE52" s="27"/>
      <c r="AF52" s="27"/>
      <c r="AG52" s="27"/>
      <c r="AH52" s="27"/>
      <c r="AI52" s="27"/>
    </row>
    <row r="53" spans="1:35" ht="14.100000" customHeight="1">
      <c r="A53" s="76"/>
      <c r="B53" s="7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S53" s="49"/>
      <c r="T53" s="50"/>
      <c r="U53" s="50"/>
      <c r="V53" s="50"/>
      <c r="W53" s="50"/>
      <c r="X53" s="50"/>
      <c r="Y53" s="50"/>
      <c r="Z53" s="50"/>
      <c r="AA53" s="0"/>
      <c r="AB53" s="28"/>
      <c r="AC53" s="0"/>
      <c r="AD53" s="0"/>
      <c r="AE53" s="0"/>
      <c r="AF53" s="0"/>
      <c r="AG53" s="0"/>
      <c r="AH53" s="0"/>
      <c r="AI53" s="0"/>
    </row>
    <row r="54" spans="1:35" ht="14.100000" customHeight="1">
      <c r="A54" s="76" t="s">
        <v>95</v>
      </c>
      <c r="B54" s="76"/>
      <c r="C54" s="180">
        <v>1039932</v>
      </c>
      <c r="D54" s="180"/>
      <c r="E54" s="180">
        <v>966097</v>
      </c>
      <c r="F54" s="180"/>
      <c r="G54" s="180">
        <v>1165618</v>
      </c>
      <c r="H54" s="180"/>
      <c r="I54" s="180">
        <v>1042844</v>
      </c>
      <c r="J54" s="180"/>
      <c r="K54" s="185">
        <v>1266250</v>
      </c>
      <c r="L54" s="185"/>
      <c r="M54" s="185"/>
      <c r="N54" s="180">
        <v>1131721</v>
      </c>
      <c r="O54" s="180"/>
      <c r="P54" s="180">
        <v>1190955</v>
      </c>
      <c r="Q54" s="180"/>
      <c r="S54" s="49"/>
      <c r="T54" s="50"/>
      <c r="U54" s="50"/>
      <c r="V54" s="50"/>
      <c r="W54" s="50"/>
      <c r="X54" s="50"/>
      <c r="Y54" s="50"/>
      <c r="Z54" s="50"/>
      <c r="AA54" s="0"/>
      <c r="AB54" s="28"/>
      <c r="AC54" s="0"/>
      <c r="AD54" s="0"/>
      <c r="AE54" s="0"/>
      <c r="AF54" s="0"/>
      <c r="AG54" s="0"/>
      <c r="AH54" s="0"/>
      <c r="AI54" s="0"/>
    </row>
    <row r="55" spans="1:35" ht="14.100000" customHeight="1">
      <c r="A55" s="76"/>
      <c r="B55" s="76"/>
      <c r="C55" s="180"/>
      <c r="D55" s="180"/>
      <c r="E55" s="180"/>
      <c r="F55" s="180"/>
      <c r="G55" s="180"/>
      <c r="H55" s="180"/>
      <c r="I55" s="180"/>
      <c r="J55" s="180"/>
      <c r="K55" s="185"/>
      <c r="L55" s="185"/>
      <c r="M55" s="185"/>
      <c r="N55" s="180"/>
      <c r="O55" s="180"/>
      <c r="P55" s="180"/>
      <c r="Q55" s="180"/>
      <c r="S55" s="49"/>
      <c r="T55" s="50"/>
      <c r="U55" s="50"/>
      <c r="V55" s="50"/>
      <c r="W55" s="50"/>
      <c r="X55" s="50"/>
      <c r="Y55" s="50"/>
      <c r="Z55" s="50"/>
      <c r="AA55" s="0"/>
      <c r="AB55" s="28"/>
      <c r="AC55" s="0"/>
      <c r="AD55" s="0"/>
      <c r="AE55" s="0"/>
      <c r="AF55" s="0"/>
      <c r="AG55" s="0"/>
      <c r="AH55" s="0"/>
      <c r="AI55" s="0"/>
    </row>
    <row r="56" spans="1:35" ht="14.100000" customHeight="1">
      <c r="A56" s="18" t="s">
        <v>52</v>
      </c>
      <c r="B56" s="18"/>
      <c r="C56" s="180">
        <f>C51*12000</f>
        <v>1095960</v>
      </c>
      <c r="D56" s="180"/>
      <c r="E56" s="180">
        <f>E51*12000</f>
        <v>870450</v>
      </c>
      <c r="F56" s="180"/>
      <c r="G56" s="180">
        <f>G51*12000</f>
        <v>1020450</v>
      </c>
      <c r="H56" s="180"/>
      <c r="I56" s="180">
        <f>I51*12000</f>
        <v>1026450</v>
      </c>
      <c r="J56" s="180"/>
      <c r="K56" s="185">
        <f>K51*12000</f>
        <v>1032450</v>
      </c>
      <c r="L56" s="185"/>
      <c r="M56" s="185"/>
      <c r="N56" s="180">
        <f>N51*12000</f>
        <v>1056450</v>
      </c>
      <c r="O56" s="180"/>
      <c r="P56" s="180">
        <f>P51*12000</f>
        <v>960450</v>
      </c>
      <c r="Q56" s="180"/>
      <c r="R56" s="18" t="s">
        <v>97</v>
      </c>
      <c r="S56" s="18"/>
      <c r="T56" s="50"/>
      <c r="U56" s="50"/>
      <c r="V56" s="50"/>
      <c r="W56" s="50"/>
      <c r="X56" s="50"/>
      <c r="Y56" s="50"/>
      <c r="Z56" s="50"/>
      <c r="AA56" s="0"/>
      <c r="AB56" s="28"/>
      <c r="AC56" s="0"/>
      <c r="AD56" s="0"/>
      <c r="AE56" s="0"/>
      <c r="AF56" s="0"/>
      <c r="AG56" s="0"/>
      <c r="AH56" s="0"/>
      <c r="AI56" s="0"/>
    </row>
    <row r="57" spans="1:35" ht="14.100000" customHeight="1">
      <c r="A57" s="18"/>
      <c r="B57" s="18"/>
      <c r="C57" s="180"/>
      <c r="D57" s="180"/>
      <c r="E57" s="180"/>
      <c r="F57" s="180"/>
      <c r="G57" s="180"/>
      <c r="H57" s="180"/>
      <c r="I57" s="180"/>
      <c r="J57" s="180"/>
      <c r="K57" s="185"/>
      <c r="L57" s="185"/>
      <c r="M57" s="185"/>
      <c r="N57" s="180"/>
      <c r="O57" s="180"/>
      <c r="P57" s="180"/>
      <c r="Q57" s="180"/>
      <c r="R57" s="18"/>
      <c r="S57" s="18"/>
      <c r="T57" s="50"/>
      <c r="U57" s="50"/>
      <c r="V57" s="50"/>
      <c r="W57" s="50"/>
      <c r="X57" s="50"/>
      <c r="Y57" s="50"/>
      <c r="Z57" s="50"/>
      <c r="AA57" s="0"/>
      <c r="AB57" s="28"/>
      <c r="AC57" s="0"/>
      <c r="AD57" s="0"/>
      <c r="AE57" s="0"/>
      <c r="AF57" s="0"/>
      <c r="AG57" s="0"/>
      <c r="AH57" s="0"/>
      <c r="AI57" s="0"/>
    </row>
    <row r="58" spans="1:35" ht="14.100000" customHeight="1">
      <c r="A58" s="18" t="s">
        <v>96</v>
      </c>
      <c r="B58" s="18"/>
      <c r="C58" s="282">
        <f>C56/C54-100%</f>
        <v>0.0538765996238215</v>
      </c>
      <c r="D58" s="282"/>
      <c r="E58" s="282">
        <f>E56/E54-100%</f>
        <v>-0.0990035162100701</v>
      </c>
      <c r="F58" s="282"/>
      <c r="G58" s="282">
        <f>G56/G54-100%</f>
        <v>-0.124541659445891</v>
      </c>
      <c r="H58" s="282"/>
      <c r="I58" s="282">
        <f>I56/I54-100%</f>
        <v>-0.015720472093621</v>
      </c>
      <c r="J58" s="282"/>
      <c r="K58" s="282">
        <f>K56/K54-100%</f>
        <v>-0.184639684106614</v>
      </c>
      <c r="L58" s="282"/>
      <c r="M58" s="282"/>
      <c r="N58" s="282">
        <f>N56/N54-100%</f>
        <v>-0.0665102087882084</v>
      </c>
      <c r="O58" s="282"/>
      <c r="P58" s="282">
        <f>P56/P54-100%</f>
        <v>-0.193546355655755</v>
      </c>
      <c r="Q58" s="282"/>
      <c r="R58" s="282">
        <f>AVERAGE(C58:Q59)</f>
        <v>-0.0900121852394769</v>
      </c>
      <c r="S58" s="282"/>
    </row>
    <row r="59" spans="1:35" ht="14.100000" customHeight="1">
      <c r="A59" s="18"/>
      <c r="B59" s="18"/>
      <c r="C59" s="282"/>
      <c r="D59" s="282"/>
      <c r="E59" s="282"/>
      <c r="F59" s="282"/>
      <c r="G59" s="282"/>
      <c r="H59" s="282"/>
      <c r="I59" s="282"/>
      <c r="J59" s="282"/>
      <c r="K59" s="282"/>
      <c r="L59" s="282"/>
      <c r="M59" s="282"/>
      <c r="N59" s="282"/>
      <c r="O59" s="282"/>
      <c r="P59" s="282"/>
      <c r="Q59" s="282"/>
      <c r="R59" s="282"/>
      <c r="S59" s="282"/>
      <c r="T59" s="50"/>
      <c r="U59" s="50"/>
      <c r="V59" s="50"/>
      <c r="W59" s="50"/>
      <c r="X59" s="50"/>
      <c r="Y59" s="50"/>
      <c r="Z59" s="50"/>
      <c r="AA59" s="0"/>
      <c r="AB59" s="28"/>
      <c r="AC59" s="0"/>
      <c r="AD59" s="0"/>
      <c r="AE59" s="0"/>
      <c r="AF59" s="0"/>
      <c r="AG59" s="0"/>
      <c r="AH59" s="0"/>
      <c r="AI59" s="0"/>
    </row>
    <row r="60" spans="1:35" ht="14.100000" customHeight="1">
      <c r="A60" s="18" t="s">
        <v>50</v>
      </c>
      <c r="B60" s="18"/>
      <c r="C60" s="180">
        <v>4099040</v>
      </c>
      <c r="D60" s="180"/>
      <c r="E60" s="180">
        <v>3956510</v>
      </c>
      <c r="F60" s="180"/>
      <c r="G60" s="180">
        <v>3477830</v>
      </c>
      <c r="H60" s="180"/>
      <c r="I60" s="180">
        <v>5910080</v>
      </c>
      <c r="J60" s="180"/>
      <c r="K60" s="180">
        <v>4186980</v>
      </c>
      <c r="L60" s="180"/>
      <c r="M60" s="180"/>
      <c r="N60" s="180">
        <v>3978240</v>
      </c>
      <c r="O60" s="180"/>
      <c r="P60" s="180">
        <v>3854930</v>
      </c>
      <c r="Q60" s="180"/>
      <c r="S60" s="49"/>
      <c r="T60" s="50"/>
      <c r="U60" s="50"/>
      <c r="V60" s="50"/>
      <c r="W60" s="50"/>
      <c r="X60" s="50"/>
      <c r="Y60" s="50"/>
      <c r="Z60" s="50"/>
      <c r="AA60" s="0"/>
      <c r="AB60" s="28"/>
      <c r="AC60" s="0"/>
      <c r="AD60" s="0"/>
      <c r="AE60" s="0"/>
      <c r="AF60" s="0"/>
      <c r="AG60" s="0"/>
      <c r="AH60" s="0"/>
      <c r="AI60" s="0"/>
    </row>
    <row r="61" spans="1:35" ht="14.100000" customHeight="1">
      <c r="A61" s="18"/>
      <c r="B61" s="18"/>
      <c r="C61" s="180"/>
      <c r="D61" s="180"/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S61" s="49"/>
      <c r="T61" s="50"/>
      <c r="U61" s="50"/>
      <c r="V61" s="50"/>
      <c r="W61" s="50"/>
      <c r="X61" s="50"/>
      <c r="Y61" s="50"/>
      <c r="Z61" s="50"/>
      <c r="AA61" s="0"/>
      <c r="AB61" s="28"/>
      <c r="AC61" s="0"/>
      <c r="AD61" s="0"/>
      <c r="AE61" s="0"/>
      <c r="AF61" s="0"/>
      <c r="AG61" s="0"/>
      <c r="AH61" s="0"/>
      <c r="AI61" s="0"/>
    </row>
    <row r="62" spans="1:35" ht="14.100000" customHeight="1">
      <c r="A62" s="18" t="s">
        <v>49</v>
      </c>
      <c r="B62" s="18"/>
      <c r="C62" s="180">
        <v>3956510</v>
      </c>
      <c r="D62" s="180"/>
      <c r="E62" s="180">
        <v>2923540</v>
      </c>
      <c r="F62" s="180"/>
      <c r="G62" s="180">
        <v>2784600</v>
      </c>
      <c r="H62" s="180"/>
      <c r="I62" s="180">
        <v>3192400</v>
      </c>
      <c r="J62" s="180"/>
      <c r="K62" s="180">
        <v>4103790</v>
      </c>
      <c r="L62" s="180"/>
      <c r="M62" s="180"/>
      <c r="N62" s="180">
        <v>4944400</v>
      </c>
      <c r="O62" s="180"/>
      <c r="P62" s="180">
        <v>5176010</v>
      </c>
      <c r="Q62" s="180"/>
      <c r="S62" s="49"/>
      <c r="T62" s="50"/>
      <c r="U62" s="50"/>
      <c r="V62" s="50"/>
      <c r="W62" s="50"/>
      <c r="X62" s="50"/>
      <c r="Y62" s="50"/>
      <c r="Z62" s="50"/>
      <c r="AA62" s="0"/>
      <c r="AB62" s="28"/>
      <c r="AC62" s="0"/>
      <c r="AD62" s="0"/>
      <c r="AE62" s="0"/>
      <c r="AF62" s="0"/>
      <c r="AG62" s="0"/>
      <c r="AH62" s="0"/>
      <c r="AI62" s="0"/>
    </row>
    <row r="63" spans="1:35" ht="14.100000" customHeight="1">
      <c r="A63" s="18"/>
      <c r="B63" s="18"/>
      <c r="C63" s="180"/>
      <c r="D63" s="180"/>
      <c r="E63" s="180"/>
      <c r="F63" s="180"/>
      <c r="G63" s="180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S63" s="49"/>
      <c r="T63" s="50"/>
      <c r="U63" s="50"/>
      <c r="V63" s="50"/>
      <c r="W63" s="50"/>
      <c r="X63" s="50"/>
      <c r="Y63" s="50"/>
      <c r="Z63" s="50"/>
      <c r="AA63" s="0"/>
      <c r="AB63" s="0"/>
      <c r="AC63" s="0"/>
      <c r="AD63" s="0"/>
    </row>
    <row r="64" spans="1:35" ht="14.100000" customHeight="1">
      <c r="A64" s="18" t="s">
        <v>51</v>
      </c>
      <c r="B64" s="18"/>
      <c r="C64" s="19">
        <f>C62/C60-100%</f>
        <v>-0.0347715562668333</v>
      </c>
      <c r="D64" s="19"/>
      <c r="E64" s="19">
        <f>E62/E60-100%</f>
        <v>-0.261081104306573</v>
      </c>
      <c r="F64" s="19"/>
      <c r="G64" s="19">
        <f>G62/G60-100%</f>
        <v>-0.199328316795243</v>
      </c>
      <c r="H64" s="19"/>
      <c r="I64" s="19">
        <f>I62/I60-100%</f>
        <v>-0.459838107098381</v>
      </c>
      <c r="J64" s="19"/>
      <c r="K64" s="19">
        <v>-0.0347715562668333</v>
      </c>
      <c r="L64" s="19"/>
      <c r="M64" s="19"/>
      <c r="N64" s="19">
        <f>N62/N60-100%</f>
        <v>0.242861164736165</v>
      </c>
      <c r="O64" s="19"/>
      <c r="P64" s="19">
        <f>P62/P60-100%</f>
        <v>0.342698829810139</v>
      </c>
      <c r="Q64" s="19"/>
      <c r="S64" s="49"/>
      <c r="T64" s="50"/>
      <c r="U64" s="50"/>
      <c r="V64" s="50"/>
      <c r="W64" s="50"/>
      <c r="X64" s="50"/>
      <c r="Y64" s="50"/>
      <c r="Z64" s="50"/>
      <c r="AA64" s="0"/>
      <c r="AB64" s="0"/>
      <c r="AC64" s="0"/>
      <c r="AD64" s="0"/>
    </row>
    <row r="65" spans="1:30" ht="14.100000" customHeight="1">
      <c r="A65" s="18"/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S65" s="49"/>
      <c r="T65" s="50"/>
      <c r="U65" s="50"/>
      <c r="V65" s="50"/>
      <c r="W65" s="50"/>
      <c r="X65" s="50"/>
      <c r="Y65" s="50"/>
      <c r="Z65" s="50"/>
      <c r="AA65" s="0"/>
      <c r="AB65" s="0"/>
      <c r="AC65" s="0"/>
      <c r="AD65" s="0"/>
    </row>
    <row r="66" spans="1:30" ht="14.100000" customHeight="1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spans="1:30" ht="14.100000" customHeight="1">
      <c r="A67" s="157" t="s">
        <v>53</v>
      </c>
      <c r="B67" s="158"/>
      <c r="C67" s="270">
        <f>AVERAGE(C64:Q65)</f>
        <v>-0.0577472351696514</v>
      </c>
      <c r="D67" s="271"/>
      <c r="E67" s="164" t="s">
        <v>54</v>
      </c>
      <c r="F67" s="165"/>
      <c r="G67" s="274">
        <f>AVERAGE(K64:Q65)</f>
        <v>0.183596146093157</v>
      </c>
      <c r="H67" s="275"/>
      <c r="I67" s="172" t="s">
        <v>55</v>
      </c>
      <c r="J67" s="173"/>
      <c r="K67" s="278">
        <f>AVERAGE(C67,G67)</f>
        <v>0.0629244554617527</v>
      </c>
      <c r="L67" s="278"/>
      <c r="M67" s="279"/>
      <c r="N67" s="20"/>
      <c r="O67" s="20"/>
      <c r="P67" s="20"/>
      <c r="Q67" s="20"/>
      <c r="R67" s="22"/>
      <c r="S67" s="23"/>
      <c r="T67" s="0"/>
      <c r="U67" s="27"/>
      <c r="V67" s="27"/>
      <c r="W67" s="27"/>
      <c r="X67" s="27"/>
      <c r="Y67" s="27"/>
      <c r="Z67" s="27"/>
      <c r="AA67" s="0"/>
      <c r="AB67" s="0"/>
      <c r="AC67" s="0"/>
      <c r="AD67" s="0"/>
    </row>
    <row r="68" spans="1:30" ht="14.100000" customHeight="1">
      <c r="A68" s="146"/>
      <c r="B68" s="159"/>
      <c r="C68" s="272"/>
      <c r="D68" s="273"/>
      <c r="E68" s="166"/>
      <c r="F68" s="167"/>
      <c r="G68" s="276"/>
      <c r="H68" s="277"/>
      <c r="I68" s="174"/>
      <c r="J68" s="175"/>
      <c r="K68" s="280"/>
      <c r="L68" s="280"/>
      <c r="M68" s="281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00000" customHeight="1">
      <c r="A69" s="146" t="s">
        <v>56</v>
      </c>
      <c r="B69" s="147"/>
      <c r="C69" s="150">
        <f>C62+C62*C67</f>
        <v>3728032.48657892</v>
      </c>
      <c r="D69" s="151"/>
      <c r="E69" s="154">
        <f>E62+E62*C67</f>
        <v>2754713.64809212</v>
      </c>
      <c r="F69" s="155"/>
      <c r="G69" s="154">
        <f>G62+G62*C67</f>
        <v>2623797.04894659</v>
      </c>
      <c r="H69" s="155"/>
      <c r="I69" s="154">
        <f>I62+I62*C67</f>
        <v>3008047.72644441</v>
      </c>
      <c r="J69" s="155"/>
      <c r="K69" s="130">
        <f>K62+K62*C67</f>
        <v>3866807.47378314</v>
      </c>
      <c r="L69" s="134"/>
      <c r="M69" s="131"/>
      <c r="N69" s="130">
        <f>N62+N62*C67</f>
        <v>4658874.57042718</v>
      </c>
      <c r="O69" s="131"/>
      <c r="P69" s="134">
        <f>P62+P62*C67</f>
        <v>4877109.73328953</v>
      </c>
      <c r="Q69" s="135"/>
      <c r="U69" s="0"/>
      <c r="V69" s="0"/>
      <c r="W69" s="0"/>
      <c r="X69" s="0"/>
      <c r="Y69" s="0"/>
      <c r="Z69" s="0"/>
    </row>
    <row r="70" spans="1:30" ht="14.100000" customHeight="1">
      <c r="A70" s="148"/>
      <c r="B70" s="149"/>
      <c r="C70" s="152"/>
      <c r="D70" s="153"/>
      <c r="E70" s="152"/>
      <c r="F70" s="153"/>
      <c r="G70" s="152"/>
      <c r="H70" s="153"/>
      <c r="I70" s="152"/>
      <c r="J70" s="153"/>
      <c r="K70" s="132"/>
      <c r="L70" s="136"/>
      <c r="M70" s="133"/>
      <c r="N70" s="132"/>
      <c r="O70" s="133"/>
      <c r="P70" s="136"/>
      <c r="Q70" s="137"/>
      <c r="U70" s="0"/>
      <c r="V70" s="0"/>
      <c r="W70" s="0"/>
      <c r="X70" s="0"/>
      <c r="Y70" s="0"/>
      <c r="Z70" s="0"/>
    </row>
    <row r="71" spans="1:30" ht="14.100000" customHeight="1">
      <c r="A71" s="92" t="s">
        <v>57</v>
      </c>
      <c r="B71" s="93"/>
      <c r="C71" s="138">
        <f>C62+C62*G67</f>
        <v>4682909.98797904</v>
      </c>
      <c r="D71" s="139"/>
      <c r="E71" s="138">
        <f>E62+E62*G67</f>
        <v>3460290.67694919</v>
      </c>
      <c r="F71" s="139"/>
      <c r="G71" s="138">
        <f>G62+G62*G67</f>
        <v>3295841.828411</v>
      </c>
      <c r="H71" s="139"/>
      <c r="I71" s="138">
        <f>I62+I62*G67</f>
        <v>3778512.33678779</v>
      </c>
      <c r="J71" s="139"/>
      <c r="K71" s="138">
        <f>K62+K62*G67</f>
        <v>4857230.02837564</v>
      </c>
      <c r="L71" s="142"/>
      <c r="M71" s="139"/>
      <c r="N71" s="138">
        <f>N62+N62*G67</f>
        <v>5852172.78474301</v>
      </c>
      <c r="O71" s="139"/>
      <c r="P71" s="142">
        <f>P62+P62*G67</f>
        <v>6126305.48813964</v>
      </c>
      <c r="Q71" s="144"/>
      <c r="U71" s="0"/>
      <c r="V71" s="0"/>
      <c r="W71" s="0"/>
      <c r="X71" s="0"/>
      <c r="Y71" s="0"/>
      <c r="Z71" s="0"/>
    </row>
    <row r="72" spans="1:30" ht="14.100000" customHeight="1">
      <c r="A72" s="94"/>
      <c r="B72" s="95"/>
      <c r="C72" s="140"/>
      <c r="D72" s="141"/>
      <c r="E72" s="140"/>
      <c r="F72" s="141"/>
      <c r="G72" s="140"/>
      <c r="H72" s="141"/>
      <c r="I72" s="140"/>
      <c r="J72" s="141"/>
      <c r="K72" s="140"/>
      <c r="L72" s="143"/>
      <c r="M72" s="141"/>
      <c r="N72" s="140"/>
      <c r="O72" s="141"/>
      <c r="P72" s="143"/>
      <c r="Q72" s="145"/>
      <c r="U72" s="0"/>
      <c r="V72" s="0"/>
      <c r="W72" s="0"/>
      <c r="X72" s="0"/>
      <c r="Y72" s="0"/>
      <c r="Z72" s="0"/>
    </row>
    <row r="73" spans="1:30" ht="14.100000" customHeight="1">
      <c r="A73" s="79" t="s">
        <v>58</v>
      </c>
      <c r="B73" s="80"/>
      <c r="C73" s="105">
        <f>C62+C62*K67</f>
        <v>4205471.23727898</v>
      </c>
      <c r="D73" s="106"/>
      <c r="E73" s="105">
        <f>E62+E62*K67</f>
        <v>3107502.16252065</v>
      </c>
      <c r="F73" s="124"/>
      <c r="G73" s="105">
        <f>G62+G62*K67</f>
        <v>2959819.4386788</v>
      </c>
      <c r="H73" s="106"/>
      <c r="I73" s="105">
        <f>I62+I62*K67</f>
        <v>3393280.0316161</v>
      </c>
      <c r="J73" s="106"/>
      <c r="K73" s="105">
        <f>K62+K62*K67</f>
        <v>4362018.75107939</v>
      </c>
      <c r="L73" s="109"/>
      <c r="M73" s="106"/>
      <c r="N73" s="105">
        <f>N62+N62*K67</f>
        <v>5255523.67758509</v>
      </c>
      <c r="O73" s="106"/>
      <c r="P73" s="109">
        <f>P62+P62*K67</f>
        <v>5501707.61071459</v>
      </c>
      <c r="Q73" s="110"/>
      <c r="R73" s="113" t="s">
        <v>62</v>
      </c>
      <c r="S73" s="113"/>
      <c r="U73" s="0"/>
      <c r="V73" s="0"/>
      <c r="W73" s="0"/>
      <c r="X73" s="0"/>
      <c r="Y73" s="0"/>
      <c r="Z73" s="0"/>
    </row>
    <row r="74" spans="1:30" ht="14.100000" customHeight="1">
      <c r="A74" s="81"/>
      <c r="B74" s="82"/>
      <c r="C74" s="107"/>
      <c r="D74" s="108"/>
      <c r="E74" s="125"/>
      <c r="F74" s="126"/>
      <c r="G74" s="107"/>
      <c r="H74" s="108"/>
      <c r="I74" s="107"/>
      <c r="J74" s="108"/>
      <c r="K74" s="107"/>
      <c r="L74" s="111"/>
      <c r="M74" s="108"/>
      <c r="N74" s="107"/>
      <c r="O74" s="108"/>
      <c r="P74" s="111"/>
      <c r="Q74" s="112"/>
      <c r="R74" s="113"/>
      <c r="S74" s="113"/>
      <c r="U74" s="0"/>
      <c r="V74" s="0"/>
      <c r="W74" s="0"/>
      <c r="X74" s="0"/>
      <c r="Y74" s="0"/>
      <c r="Z74" s="0"/>
    </row>
    <row r="75" spans="1:30" ht="14.100000" customHeight="1">
      <c r="A75" s="114" t="s">
        <v>61</v>
      </c>
      <c r="B75" s="115"/>
      <c r="C75" s="260">
        <f>C56/C69</f>
        <v>0.293978124907844</v>
      </c>
      <c r="D75" s="261"/>
      <c r="E75" s="260">
        <f>E56/E69</f>
        <v>0.315985656296023</v>
      </c>
      <c r="F75" s="261"/>
      <c r="G75" s="260">
        <f>G56/G69</f>
        <v>0.388921086869007</v>
      </c>
      <c r="H75" s="261"/>
      <c r="I75" s="260">
        <f>I56/I69</f>
        <v>0.34123461239536</v>
      </c>
      <c r="J75" s="261"/>
      <c r="K75" s="260">
        <f>K56/K69</f>
        <v>0.2670032079435</v>
      </c>
      <c r="L75" s="264"/>
      <c r="M75" s="261"/>
      <c r="N75" s="260">
        <f>N56/N69</f>
        <v>0.226760773236085</v>
      </c>
      <c r="O75" s="261"/>
      <c r="P75" s="264">
        <f>P56/P69</f>
        <v>0.196930159976571</v>
      </c>
      <c r="Q75" s="266"/>
      <c r="R75" s="268">
        <f>AVERAGE(C75:Q76)</f>
        <v>0.290116231660627</v>
      </c>
      <c r="S75" s="269"/>
      <c r="U75" s="0"/>
      <c r="V75" s="0"/>
      <c r="W75" s="0"/>
      <c r="X75" s="0"/>
      <c r="Y75" s="0"/>
      <c r="Z75" s="0"/>
    </row>
    <row r="76" spans="1:30" ht="14.100000" customHeight="1">
      <c r="A76" s="116"/>
      <c r="B76" s="117"/>
      <c r="C76" s="262"/>
      <c r="D76" s="263"/>
      <c r="E76" s="262"/>
      <c r="F76" s="263"/>
      <c r="G76" s="262"/>
      <c r="H76" s="263"/>
      <c r="I76" s="262"/>
      <c r="J76" s="263"/>
      <c r="K76" s="262"/>
      <c r="L76" s="265"/>
      <c r="M76" s="263"/>
      <c r="N76" s="262"/>
      <c r="O76" s="263"/>
      <c r="P76" s="265"/>
      <c r="Q76" s="267"/>
      <c r="R76" s="269"/>
      <c r="S76" s="269"/>
      <c r="U76" s="0"/>
      <c r="V76" s="0"/>
      <c r="W76" s="0"/>
      <c r="X76" s="0"/>
      <c r="Y76" s="0"/>
      <c r="Z76" s="0"/>
    </row>
    <row r="77" spans="1:30" ht="14.100000" customHeight="1">
      <c r="A77" s="92" t="s">
        <v>59</v>
      </c>
      <c r="B77" s="93"/>
      <c r="C77" s="250">
        <f>C56/C71</f>
        <v>0.234033966660327</v>
      </c>
      <c r="D77" s="251"/>
      <c r="E77" s="250">
        <f>E56/E71</f>
        <v>0.251554011285388</v>
      </c>
      <c r="F77" s="251"/>
      <c r="G77" s="250">
        <f>G56/G71</f>
        <v>0.309617406758862</v>
      </c>
      <c r="H77" s="251"/>
      <c r="I77" s="250">
        <f>I56/I71</f>
        <v>0.271654531866002</v>
      </c>
      <c r="J77" s="251"/>
      <c r="K77" s="250">
        <f>K56/K71</f>
        <v>0.212559420486263</v>
      </c>
      <c r="L77" s="254"/>
      <c r="M77" s="251"/>
      <c r="N77" s="250">
        <f>N56/N71</f>
        <v>0.180522694537358</v>
      </c>
      <c r="O77" s="251"/>
      <c r="P77" s="254">
        <f>P56/P71</f>
        <v>0.156774748151134</v>
      </c>
      <c r="Q77" s="256"/>
      <c r="R77" s="258">
        <f>AVERAGE(C77:Q78)</f>
        <v>0.230959539963619</v>
      </c>
      <c r="S77" s="259"/>
      <c r="U77" s="0"/>
      <c r="V77" s="0"/>
      <c r="W77" s="0"/>
      <c r="X77" s="0"/>
      <c r="Y77" s="0"/>
      <c r="Z77" s="0"/>
    </row>
    <row r="78" spans="1:30" ht="14.100000" customHeight="1">
      <c r="A78" s="94"/>
      <c r="B78" s="95"/>
      <c r="C78" s="252"/>
      <c r="D78" s="253"/>
      <c r="E78" s="252"/>
      <c r="F78" s="253"/>
      <c r="G78" s="252"/>
      <c r="H78" s="253"/>
      <c r="I78" s="252"/>
      <c r="J78" s="253"/>
      <c r="K78" s="252"/>
      <c r="L78" s="255"/>
      <c r="M78" s="253"/>
      <c r="N78" s="252"/>
      <c r="O78" s="253"/>
      <c r="P78" s="255"/>
      <c r="Q78" s="257"/>
      <c r="R78" s="259"/>
      <c r="S78" s="259"/>
      <c r="U78" s="0"/>
      <c r="V78" s="0"/>
      <c r="W78" s="0"/>
      <c r="X78" s="0"/>
      <c r="Y78" s="0"/>
      <c r="Z78" s="0"/>
    </row>
    <row r="79" spans="1:30" ht="14.100000" customHeight="1">
      <c r="A79" s="79" t="s">
        <v>60</v>
      </c>
      <c r="B79" s="80"/>
      <c r="C79" s="240">
        <f>C56/C73</f>
        <v>0.260603375499272</v>
      </c>
      <c r="D79" s="241"/>
      <c r="E79" s="240">
        <f>E56/E73</f>
        <v>0.280112435800828</v>
      </c>
      <c r="F79" s="241"/>
      <c r="G79" s="240">
        <f>G56/G73</f>
        <v>0.344767652602318</v>
      </c>
      <c r="H79" s="241"/>
      <c r="I79" s="240">
        <f>I56/I73</f>
        <v>0.302494928339627</v>
      </c>
      <c r="J79" s="241"/>
      <c r="K79" s="240">
        <f>K56/K73</f>
        <v>0.236690866985503</v>
      </c>
      <c r="L79" s="244"/>
      <c r="M79" s="241"/>
      <c r="N79" s="240">
        <f>N56/N73</f>
        <v>0.20101707552109</v>
      </c>
      <c r="O79" s="241"/>
      <c r="P79" s="244">
        <f>P56/P73</f>
        <v>0.174573072209349</v>
      </c>
      <c r="Q79" s="246"/>
      <c r="R79" s="248">
        <f>AVERAGE(C79:Q80)</f>
        <v>0.257179915279712</v>
      </c>
      <c r="S79" s="249"/>
      <c r="U79" s="0"/>
      <c r="V79" s="0"/>
      <c r="W79" s="0"/>
      <c r="X79" s="0"/>
      <c r="Y79" s="0"/>
      <c r="Z79" s="0"/>
    </row>
    <row r="80" spans="1:30" ht="14.100000" customHeight="1">
      <c r="A80" s="81"/>
      <c r="B80" s="82"/>
      <c r="C80" s="242"/>
      <c r="D80" s="243"/>
      <c r="E80" s="242"/>
      <c r="F80" s="243"/>
      <c r="G80" s="242"/>
      <c r="H80" s="243"/>
      <c r="I80" s="242"/>
      <c r="J80" s="243"/>
      <c r="K80" s="242"/>
      <c r="L80" s="245"/>
      <c r="M80" s="243"/>
      <c r="N80" s="242"/>
      <c r="O80" s="243"/>
      <c r="P80" s="245"/>
      <c r="Q80" s="247"/>
      <c r="R80" s="249"/>
      <c r="S80" s="249"/>
      <c r="U80" s="0"/>
      <c r="V80" s="0"/>
      <c r="W80" s="0"/>
      <c r="X80" s="0"/>
      <c r="Y80" s="0"/>
      <c r="Z80" s="0"/>
    </row>
    <row r="81" spans="1:26" ht="14.100000" customHeight="1">
      <c r="A81" s="21"/>
      <c r="B81" s="21"/>
      <c r="L81" s="0"/>
      <c r="M81" s="0"/>
    </row>
    <row r="82" spans="1:26" ht="14.100000" customHeight="1">
      <c r="A82" s="21"/>
      <c r="B82" s="21"/>
      <c r="L82" s="0"/>
      <c r="M82" s="0"/>
    </row>
    <row r="83" spans="1:26" ht="14.100000" customHeight="1">
      <c r="A83" s="74" t="s">
        <v>108</v>
      </c>
      <c r="B83" s="74"/>
      <c r="C83" s="75" t="s">
        <v>114</v>
      </c>
      <c r="D83" s="75" t="s">
        <v>115</v>
      </c>
      <c r="E83" s="75" t="s">
        <v>116</v>
      </c>
      <c r="F83" s="75" t="s">
        <v>117</v>
      </c>
      <c r="G83" s="75" t="s">
        <v>118</v>
      </c>
      <c r="H83" s="75" t="s">
        <v>119</v>
      </c>
      <c r="I83" s="75" t="s">
        <v>120</v>
      </c>
      <c r="J83" s="75" t="s">
        <v>121</v>
      </c>
      <c r="L83" s="76" t="s">
        <v>122</v>
      </c>
      <c r="M83" s="76"/>
      <c r="N83" s="72">
        <f>AVERAGE(C85:I94)</f>
        <v>0.285536842105263</v>
      </c>
      <c r="O83" s="0"/>
      <c r="P83" s="55"/>
      <c r="S83" s="0"/>
      <c r="T83" s="0"/>
      <c r="U83" s="0"/>
      <c r="V83" s="0"/>
      <c r="W83" s="0"/>
      <c r="X83" s="0"/>
      <c r="Y83" s="0"/>
      <c r="Z83" s="0"/>
    </row>
    <row r="84" spans="1:26" ht="14.100000" customHeight="1">
      <c r="A84" s="74"/>
      <c r="B84" s="74"/>
      <c r="C84" s="75"/>
      <c r="D84" s="75"/>
      <c r="E84" s="75"/>
      <c r="F84" s="75"/>
      <c r="G84" s="75"/>
      <c r="H84" s="75"/>
      <c r="I84" s="75"/>
      <c r="J84" s="75"/>
      <c r="L84" s="76"/>
      <c r="M84" s="76"/>
      <c r="N84" s="72"/>
      <c r="O84" s="0"/>
      <c r="P84" s="0"/>
    </row>
    <row r="85" spans="1:26" ht="14.100000" customHeight="1">
      <c r="A85" s="74" t="s">
        <v>109</v>
      </c>
      <c r="B85" s="74"/>
      <c r="C85" s="72"/>
      <c r="D85" s="72">
        <v>0.3552</v>
      </c>
      <c r="E85" s="72">
        <v>0.317</v>
      </c>
      <c r="F85" s="72">
        <v>0.2083</v>
      </c>
      <c r="G85" s="72">
        <v>0.2746</v>
      </c>
      <c r="H85" s="72">
        <v>0.3345</v>
      </c>
      <c r="I85" s="72">
        <v>0.2627</v>
      </c>
      <c r="J85" s="73">
        <f>AVERAGE(C85:H86)</f>
        <v>0.29792</v>
      </c>
      <c r="L85" s="0"/>
      <c r="M85" s="0"/>
    </row>
    <row r="86" spans="1:26" ht="14.100000" customHeight="1">
      <c r="A86" s="74"/>
      <c r="B86" s="74"/>
      <c r="C86" s="72"/>
      <c r="D86" s="72"/>
      <c r="E86" s="72"/>
      <c r="F86" s="72"/>
      <c r="G86" s="72"/>
      <c r="H86" s="72"/>
      <c r="I86" s="72"/>
      <c r="J86" s="73"/>
      <c r="L86" s="0"/>
      <c r="M86" s="0"/>
    </row>
    <row r="87" spans="1:26" ht="14.100000" customHeight="1">
      <c r="A87" s="74" t="s">
        <v>110</v>
      </c>
      <c r="B87" s="74"/>
      <c r="C87" s="72">
        <v>0.2674</v>
      </c>
      <c r="D87" s="72">
        <v>0.3679</v>
      </c>
      <c r="E87" s="72">
        <v>0.3598</v>
      </c>
      <c r="F87" s="72">
        <v>0.352</v>
      </c>
      <c r="G87" s="72">
        <v>0.2813</v>
      </c>
      <c r="H87" s="72">
        <v>0.2608</v>
      </c>
      <c r="I87" s="72">
        <v>0.2221</v>
      </c>
      <c r="J87" s="73">
        <f>AVERAGE(C87:H88)</f>
        <v>0.314866666666667</v>
      </c>
      <c r="L87" s="0"/>
      <c r="M87" s="0"/>
    </row>
    <row r="88" spans="1:26" ht="14.100000" customHeight="1">
      <c r="A88" s="74"/>
      <c r="B88" s="74"/>
      <c r="C88" s="72"/>
      <c r="D88" s="72"/>
      <c r="E88" s="72"/>
      <c r="F88" s="72"/>
      <c r="G88" s="72"/>
      <c r="H88" s="72"/>
      <c r="I88" s="72"/>
      <c r="J88" s="73"/>
      <c r="L88" s="0"/>
      <c r="M88" s="0"/>
    </row>
    <row r="89" spans="1:26" ht="14.100000" customHeight="1">
      <c r="A89" s="74" t="s">
        <v>111</v>
      </c>
      <c r="B89" s="74"/>
      <c r="C89" s="72">
        <v>0.4044</v>
      </c>
      <c r="D89" s="72">
        <v>0.2453</v>
      </c>
      <c r="E89" s="72">
        <v>0.347</v>
      </c>
      <c r="F89" s="72">
        <v>0.1695</v>
      </c>
      <c r="G89" s="72">
        <v>0.2344</v>
      </c>
      <c r="H89" s="72">
        <v>0.161</v>
      </c>
      <c r="I89" s="72"/>
      <c r="J89" s="73">
        <f>AVERAGE(C89:H90)</f>
        <v>0.260266666666667</v>
      </c>
      <c r="L89" s="0"/>
      <c r="M89" s="0"/>
    </row>
    <row r="90" spans="1:26" ht="14.100000" customHeight="1">
      <c r="A90" s="74"/>
      <c r="B90" s="74"/>
      <c r="C90" s="72"/>
      <c r="D90" s="72"/>
      <c r="E90" s="72"/>
      <c r="F90" s="72"/>
      <c r="G90" s="72"/>
      <c r="H90" s="72"/>
      <c r="I90" s="72"/>
      <c r="J90" s="73"/>
      <c r="L90" s="0"/>
      <c r="M90" s="0"/>
    </row>
    <row r="91" spans="1:26" ht="14.100000" customHeight="1">
      <c r="A91" s="74" t="s">
        <v>112</v>
      </c>
      <c r="B91" s="74"/>
      <c r="C91" s="72"/>
      <c r="D91" s="72"/>
      <c r="E91" s="72"/>
      <c r="F91" s="72"/>
      <c r="G91" s="72"/>
      <c r="H91" s="72"/>
      <c r="I91" s="72"/>
      <c r="J91" s="73" t="e">
        <f>AVERAGE(C91:H92)</f>
        <v>#DIV/0!</v>
      </c>
      <c r="L91" s="0"/>
      <c r="M91" s="0"/>
    </row>
    <row r="92" spans="1:26" ht="14.100000" customHeight="1">
      <c r="A92" s="74"/>
      <c r="B92" s="74"/>
      <c r="C92" s="72"/>
      <c r="D92" s="72"/>
      <c r="E92" s="72"/>
      <c r="F92" s="72"/>
      <c r="G92" s="72"/>
      <c r="H92" s="72"/>
      <c r="I92" s="72"/>
      <c r="J92" s="73"/>
      <c r="L92" s="0"/>
      <c r="M92" s="0"/>
    </row>
    <row r="93" spans="1:26" ht="14.100000" customHeight="1">
      <c r="A93" s="74" t="s">
        <v>113</v>
      </c>
      <c r="B93" s="74"/>
      <c r="C93" s="72"/>
      <c r="D93" s="72"/>
      <c r="E93" s="72"/>
      <c r="F93" s="72"/>
      <c r="G93" s="72"/>
      <c r="H93" s="72"/>
      <c r="I93" s="72"/>
      <c r="J93" s="73" t="e">
        <f>AVERAGE(C93:H94)</f>
        <v>#DIV/0!</v>
      </c>
      <c r="L93" s="0"/>
      <c r="M93" s="0"/>
    </row>
    <row r="94" spans="1:26" ht="14.100000" customHeight="1">
      <c r="A94" s="74"/>
      <c r="B94" s="74"/>
      <c r="C94" s="72"/>
      <c r="D94" s="72"/>
      <c r="E94" s="72"/>
      <c r="F94" s="72"/>
      <c r="G94" s="72"/>
      <c r="H94" s="72"/>
      <c r="I94" s="72"/>
      <c r="J94" s="73"/>
      <c r="L94" s="0"/>
      <c r="M94" s="0"/>
    </row>
    <row r="95" spans="1:26" ht="14.100000" customHeight="1">
      <c r="A95" s="0"/>
      <c r="B95" s="0"/>
      <c r="L95" s="0"/>
      <c r="M95" s="0"/>
    </row>
    <row r="96" spans="1:26" ht="14.100000" customHeight="1">
      <c r="A96" s="0"/>
      <c r="B96" s="0"/>
      <c r="L96" s="0"/>
      <c r="M96" s="0"/>
    </row>
    <row r="97" spans="1:13" ht="14.100000" customHeight="1">
      <c r="A97" s="0"/>
      <c r="B97" s="0"/>
      <c r="L97" s="0"/>
      <c r="M97" s="0"/>
    </row>
    <row r="98" spans="1:13" ht="14.100000" customHeight="1">
      <c r="A98" s="0"/>
      <c r="B98" s="0"/>
      <c r="L98" s="0"/>
      <c r="M98" s="0"/>
    </row>
    <row r="99" spans="1:13" ht="14.100000" customHeight="1">
      <c r="A99" s="0"/>
      <c r="B99" s="0"/>
      <c r="L99" s="0"/>
      <c r="M99" s="0"/>
    </row>
    <row r="100" spans="1:13" ht="14.100000" customHeight="1">
      <c r="A100" s="0"/>
      <c r="B100" s="0"/>
      <c r="L100" s="0"/>
      <c r="M100" s="0"/>
    </row>
    <row r="101" spans="1:13" ht="14.100000" customHeight="1">
      <c r="A101" s="0"/>
      <c r="B101" s="0"/>
      <c r="L101" s="0"/>
      <c r="M101" s="0"/>
    </row>
    <row r="102" spans="1:13" ht="14.100000" customHeight="1">
      <c r="A102" s="0"/>
      <c r="B102" s="0"/>
      <c r="L102" s="0"/>
      <c r="M102" s="0"/>
    </row>
    <row r="103" spans="1:13" ht="14.100000" customHeight="1">
      <c r="A103" s="0"/>
      <c r="B103" s="0"/>
      <c r="L103" s="0"/>
      <c r="M103" s="0"/>
    </row>
    <row r="104" spans="1:13" ht="14.100000" customHeight="1">
      <c r="A104" s="0"/>
      <c r="B104" s="0"/>
      <c r="L104" s="0"/>
      <c r="M104" s="0"/>
    </row>
    <row r="105" spans="1:13" ht="14.100000" customHeight="1">
      <c r="A105" s="0"/>
      <c r="B105" s="0"/>
      <c r="L105" s="0"/>
      <c r="M105" s="0"/>
    </row>
    <row r="106" spans="1:13" ht="14.100000" customHeight="1">
      <c r="A106" s="0"/>
      <c r="B106" s="0"/>
      <c r="L106" s="0"/>
      <c r="M106" s="0"/>
    </row>
    <row r="107" spans="1:13" ht="14.100000" customHeight="1">
      <c r="A107" s="0"/>
      <c r="B107" s="0"/>
      <c r="L107" s="0"/>
      <c r="M107" s="0"/>
    </row>
    <row r="108" spans="1:13" ht="14.100000" customHeight="1">
      <c r="A108" s="0"/>
      <c r="B108" s="0"/>
      <c r="L108" s="0"/>
      <c r="M108" s="0"/>
    </row>
    <row r="109" spans="1:13" ht="14.100000" customHeight="1">
      <c r="A109" s="0"/>
      <c r="B109" s="0"/>
      <c r="L109" s="0"/>
      <c r="M109" s="0"/>
    </row>
    <row r="110" spans="1:13" ht="14.100000" customHeight="1">
      <c r="A110" s="0"/>
      <c r="B110" s="0"/>
      <c r="L110" s="0"/>
      <c r="M110" s="0"/>
    </row>
    <row r="111" spans="1:13" ht="14.100000" customHeight="1">
      <c r="A111" s="0"/>
      <c r="B111" s="0"/>
      <c r="L111" s="0"/>
      <c r="M111" s="0"/>
    </row>
    <row r="112" spans="1:13" ht="14.100000" customHeight="1">
      <c r="A112" s="0"/>
      <c r="B112" s="0"/>
      <c r="L112" s="0"/>
      <c r="M112" s="0"/>
    </row>
    <row r="113" spans="1:13" ht="14.100000" customHeight="1">
      <c r="A113" s="0"/>
      <c r="B113" s="0"/>
      <c r="L113" s="0"/>
      <c r="M113" s="0"/>
    </row>
    <row r="114" spans="1:13" ht="14.100000" customHeight="1">
      <c r="A114" s="0"/>
      <c r="B114" s="0"/>
      <c r="L114" s="0"/>
      <c r="M114" s="0"/>
    </row>
    <row r="115" spans="1:13" ht="14.100000" customHeight="1">
      <c r="A115" s="0"/>
      <c r="B115" s="0"/>
      <c r="L115" s="0"/>
      <c r="M115" s="0"/>
    </row>
    <row r="116" spans="1:13" ht="14.100000" customHeight="1">
      <c r="A116" s="0"/>
      <c r="B116" s="0"/>
      <c r="L116" s="0"/>
      <c r="M116" s="0"/>
    </row>
    <row r="117" spans="1:13" ht="14.100000" customHeight="1">
      <c r="A117" s="0"/>
      <c r="B117" s="0"/>
      <c r="L117" s="0"/>
      <c r="M117" s="0"/>
    </row>
    <row r="118" spans="1:13" ht="14.100000" customHeight="1">
      <c r="A118" s="0"/>
      <c r="B118" s="0"/>
      <c r="L118" s="0"/>
      <c r="M118" s="0"/>
    </row>
    <row r="119" spans="1:13" ht="14.100000" customHeight="1">
      <c r="A119" s="0"/>
      <c r="B119" s="0"/>
      <c r="L119" s="0"/>
      <c r="M119" s="0"/>
    </row>
    <row r="120" spans="1:13" ht="14.100000" customHeight="1">
      <c r="A120" s="0"/>
      <c r="B120" s="0"/>
      <c r="L120" s="0"/>
      <c r="M120" s="0"/>
    </row>
    <row r="121" spans="1:13" ht="14.100000" customHeight="1">
      <c r="A121" s="0"/>
      <c r="B121" s="0"/>
      <c r="L121" s="0"/>
      <c r="M121" s="0"/>
    </row>
    <row r="122" spans="1:13" ht="14.100000" customHeight="1">
      <c r="A122" s="0"/>
      <c r="B122" s="0"/>
      <c r="L122" s="0"/>
      <c r="M122" s="0"/>
    </row>
    <row r="123" spans="1:13" ht="14.100000" customHeight="1">
      <c r="A123" s="0"/>
      <c r="B123" s="0"/>
      <c r="L123" s="0"/>
      <c r="M123" s="0"/>
    </row>
    <row r="124" spans="1:13" ht="14.100000" customHeight="1">
      <c r="A124" s="0"/>
      <c r="B124" s="0"/>
      <c r="L124" s="0"/>
      <c r="M124" s="0"/>
    </row>
    <row r="125" spans="1:13" ht="14.100000" customHeight="1">
      <c r="A125" s="0"/>
      <c r="B125" s="0"/>
      <c r="L125" s="0"/>
      <c r="M125" s="0"/>
    </row>
    <row r="126" spans="1:13" ht="14.100000" customHeight="1">
      <c r="A126" s="0"/>
      <c r="B126" s="0"/>
      <c r="L126" s="0"/>
      <c r="M126" s="0"/>
    </row>
    <row r="127" spans="1:13" ht="14.100000" customHeight="1">
      <c r="A127" s="0"/>
      <c r="B127" s="0"/>
      <c r="L127" s="0"/>
      <c r="M127" s="0"/>
    </row>
    <row r="128" spans="1:13" ht="14.100000" customHeight="1">
      <c r="A128" s="0"/>
      <c r="B128" s="0"/>
      <c r="L128" s="0"/>
      <c r="M128" s="0"/>
    </row>
    <row r="129" spans="1:13" ht="14.100000" customHeight="1">
      <c r="A129" s="0"/>
      <c r="B129" s="0"/>
      <c r="L129" s="0"/>
      <c r="M129" s="0"/>
    </row>
    <row r="130" spans="1:13" ht="14.100000" customHeight="1">
      <c r="A130" s="0"/>
      <c r="B130" s="0"/>
      <c r="L130" s="0"/>
      <c r="M130" s="0"/>
    </row>
    <row r="131" spans="1:13" ht="14.100000" customHeight="1">
      <c r="A131" s="0"/>
      <c r="B131" s="0"/>
      <c r="L131" s="0"/>
      <c r="M131" s="0"/>
    </row>
    <row r="132" spans="1:13" ht="14.100000" customHeight="1">
      <c r="A132" s="0"/>
      <c r="B132" s="0"/>
      <c r="L132" s="0"/>
      <c r="M132" s="0"/>
    </row>
    <row r="133" spans="1:13" ht="14.100000" customHeight="1">
      <c r="A133" s="0"/>
      <c r="B133" s="0"/>
      <c r="L133" s="0"/>
      <c r="M133" s="0"/>
    </row>
    <row r="134" spans="1:13" ht="14.100000" customHeight="1">
      <c r="A134" s="0"/>
      <c r="B134" s="0"/>
      <c r="L134" s="0"/>
      <c r="M134" s="0"/>
    </row>
    <row r="135" spans="1:13" ht="14.100000" customHeight="1">
      <c r="A135" s="0"/>
      <c r="B135" s="0"/>
      <c r="L135" s="0"/>
      <c r="M135" s="0"/>
    </row>
    <row r="136" spans="1:13" ht="14.100000" customHeight="1">
      <c r="A136" s="0"/>
      <c r="B136" s="0"/>
      <c r="L136" s="0"/>
      <c r="M136" s="0"/>
    </row>
    <row r="137" spans="1:13" ht="14.100000" customHeight="1">
      <c r="A137" s="0"/>
      <c r="B137" s="0"/>
      <c r="L137" s="0"/>
      <c r="M137" s="0"/>
    </row>
    <row r="138" spans="1:13" ht="14.100000" customHeight="1">
      <c r="A138" s="0"/>
      <c r="B138" s="0"/>
      <c r="L138" s="0"/>
      <c r="M138" s="0"/>
    </row>
  </sheetData>
  <mergeCells count="352">
    <mergeCell ref="A1:B1"/>
    <mergeCell ref="L1:M1"/>
    <mergeCell ref="U1:U2"/>
    <mergeCell ref="V1:V2"/>
    <mergeCell ref="X1:X2"/>
    <mergeCell ref="Y1:Y2"/>
    <mergeCell ref="Z1:Z2"/>
    <mergeCell ref="AA1:AA2"/>
    <mergeCell ref="AB1:AB2"/>
    <mergeCell ref="AC1:AC2"/>
    <mergeCell ref="AD1:AD2"/>
    <mergeCell ref="AE1:AE2"/>
    <mergeCell ref="A3:B4"/>
    <mergeCell ref="C3:C4"/>
    <mergeCell ref="D3:D4"/>
    <mergeCell ref="E3:E4"/>
    <mergeCell ref="F3:F4"/>
    <mergeCell ref="G3:G4"/>
    <mergeCell ref="H3:H4"/>
    <mergeCell ref="I3:I4"/>
    <mergeCell ref="L3:M4"/>
    <mergeCell ref="X3:X4"/>
    <mergeCell ref="Y3:Y4"/>
    <mergeCell ref="Z3:Z4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M6"/>
    <mergeCell ref="X5:X6"/>
    <mergeCell ref="Y5:Y6"/>
    <mergeCell ref="Z5:Z6"/>
    <mergeCell ref="AA5:AA6"/>
    <mergeCell ref="AB5:AB6"/>
    <mergeCell ref="AC5:AC6"/>
    <mergeCell ref="AD5:AD6"/>
    <mergeCell ref="AE5:AE6"/>
    <mergeCell ref="A7:B8"/>
    <mergeCell ref="L7:M8"/>
    <mergeCell ref="X7:X8"/>
    <mergeCell ref="Y7:Y8"/>
    <mergeCell ref="Z7:Z8"/>
    <mergeCell ref="AA7:AA8"/>
    <mergeCell ref="AB7:AB8"/>
    <mergeCell ref="AC7:AC8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9:B20"/>
    <mergeCell ref="L19:M20"/>
    <mergeCell ref="AA19:AA20"/>
    <mergeCell ref="AB19:AB20"/>
    <mergeCell ref="AC19:AC20"/>
    <mergeCell ref="AD19:AD20"/>
    <mergeCell ref="AE19:AE20"/>
    <mergeCell ref="A21:B22"/>
    <mergeCell ref="L21:M22"/>
    <mergeCell ref="AA21:AA22"/>
    <mergeCell ref="AB21:AB22"/>
    <mergeCell ref="AC21:AC22"/>
    <mergeCell ref="AD21:AD22"/>
    <mergeCell ref="AE21:AE22"/>
    <mergeCell ref="AA23:AA24"/>
    <mergeCell ref="AB23:AB24"/>
    <mergeCell ref="AC23:AC24"/>
    <mergeCell ref="AD23:AD24"/>
    <mergeCell ref="AE23:AE24"/>
    <mergeCell ref="A25:B25"/>
    <mergeCell ref="J25:J26"/>
    <mergeCell ref="K25:K26"/>
    <mergeCell ref="L25:M25"/>
    <mergeCell ref="U25:U26"/>
    <mergeCell ref="V25:V26"/>
    <mergeCell ref="AA25:AA26"/>
    <mergeCell ref="AB25:AB26"/>
    <mergeCell ref="AC25:AC26"/>
    <mergeCell ref="AD25:AD26"/>
    <mergeCell ref="AE25:AE26"/>
    <mergeCell ref="A27:B28"/>
    <mergeCell ref="L27:M28"/>
    <mergeCell ref="AA27:AA28"/>
    <mergeCell ref="AB27:AB28"/>
    <mergeCell ref="AC27:AC28"/>
    <mergeCell ref="AD27:AD28"/>
    <mergeCell ref="AE27:AE28"/>
    <mergeCell ref="A29:B30"/>
    <mergeCell ref="L29:M30"/>
    <mergeCell ref="AA29:AA30"/>
    <mergeCell ref="AB29:AB30"/>
    <mergeCell ref="AC29:AC30"/>
    <mergeCell ref="AD29:AD30"/>
    <mergeCell ref="AE29:AE30"/>
    <mergeCell ref="A31:B32"/>
    <mergeCell ref="L31:M32"/>
    <mergeCell ref="AA31:AA32"/>
    <mergeCell ref="AB31:AB32"/>
    <mergeCell ref="AC31:AC32"/>
    <mergeCell ref="AD31:AD32"/>
    <mergeCell ref="AE31:AE32"/>
    <mergeCell ref="A33:B34"/>
    <mergeCell ref="L33:M34"/>
    <mergeCell ref="A35:B36"/>
    <mergeCell ref="L35:M36"/>
    <mergeCell ref="A37:B38"/>
    <mergeCell ref="L37:M38"/>
    <mergeCell ref="A39:B40"/>
    <mergeCell ref="L39:M40"/>
    <mergeCell ref="A41:B42"/>
    <mergeCell ref="L41:M42"/>
    <mergeCell ref="A43:B44"/>
    <mergeCell ref="L43:M44"/>
    <mergeCell ref="A49:B50"/>
    <mergeCell ref="C49:D49"/>
    <mergeCell ref="E49:F49"/>
    <mergeCell ref="G49:H49"/>
    <mergeCell ref="I49:J49"/>
    <mergeCell ref="K49:M49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A51:B53"/>
    <mergeCell ref="C51:D53"/>
    <mergeCell ref="E51:F53"/>
    <mergeCell ref="G51:H53"/>
    <mergeCell ref="I51:J53"/>
    <mergeCell ref="K51:M53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6:B57"/>
    <mergeCell ref="C56:D57"/>
    <mergeCell ref="E56:F57"/>
    <mergeCell ref="G56:H57"/>
    <mergeCell ref="I56:J57"/>
    <mergeCell ref="K56:M57"/>
    <mergeCell ref="N56:O57"/>
    <mergeCell ref="P56:Q57"/>
    <mergeCell ref="R56:S57"/>
    <mergeCell ref="A58:B59"/>
    <mergeCell ref="C58:D59"/>
    <mergeCell ref="E58:F59"/>
    <mergeCell ref="G58:H59"/>
    <mergeCell ref="I58:J59"/>
    <mergeCell ref="K58:M59"/>
    <mergeCell ref="N58:O59"/>
    <mergeCell ref="P58:Q59"/>
    <mergeCell ref="R58:S59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A64:B65"/>
    <mergeCell ref="C64:D65"/>
    <mergeCell ref="E64:F65"/>
    <mergeCell ref="G64:H65"/>
    <mergeCell ref="I64:J65"/>
    <mergeCell ref="K64:M65"/>
    <mergeCell ref="N64:O65"/>
    <mergeCell ref="P64:Q65"/>
    <mergeCell ref="A67:B68"/>
    <mergeCell ref="C67:D68"/>
    <mergeCell ref="E67:F68"/>
    <mergeCell ref="G67:H68"/>
    <mergeCell ref="I67:J68"/>
    <mergeCell ref="K67:M68"/>
    <mergeCell ref="A69:B70"/>
    <mergeCell ref="C69:D70"/>
    <mergeCell ref="E69:F70"/>
    <mergeCell ref="G69:H70"/>
    <mergeCell ref="I69:J70"/>
    <mergeCell ref="K69:M70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73:B74"/>
    <mergeCell ref="C73:D74"/>
    <mergeCell ref="E73:F74"/>
    <mergeCell ref="G73:H74"/>
    <mergeCell ref="I73:J74"/>
    <mergeCell ref="K73:M74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83:B84"/>
    <mergeCell ref="C83:C84"/>
    <mergeCell ref="D83:D84"/>
    <mergeCell ref="E83:E84"/>
    <mergeCell ref="F83:F84"/>
    <mergeCell ref="G83:G84"/>
    <mergeCell ref="H83:H84"/>
    <mergeCell ref="I83:I84"/>
    <mergeCell ref="J83:J84"/>
    <mergeCell ref="L83:M84"/>
    <mergeCell ref="N83:N84"/>
    <mergeCell ref="Q83:Q84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I93:I94"/>
    <mergeCell ref="J93:J94"/>
  </mergeCells>
  <phoneticPr fontId="1" type="noConversion"/>
  <conditionalFormatting sqref="C85:I94">
    <cfRule type="cellIs" dxfId="10" priority="7" operator="between">
      <formula>0.35</formula>
      <formula>1</formula>
    </cfRule>
    <cfRule type="cellIs" dxfId="9" priority="8" operator="between">
      <formula>0.2</formula>
      <formula>0.25</formula>
    </cfRule>
    <cfRule type="cellIs" dxfId="8" priority="9" operator="between">
      <formula>0.15</formula>
      <formula>0.2</formula>
    </cfRule>
    <cfRule type="cellIs" dxfId="7" priority="10" operator="between">
      <formula>0.3</formula>
      <formula>0.35</formula>
    </cfRule>
    <cfRule type="cellIs" dxfId="6" priority="11" operator="between">
      <formula>0.25</formula>
      <formula>0.3</formula>
    </cfRule>
  </conditionalFormatting>
  <conditionalFormatting sqref="K8 K10 K12 K14 K16 K18">
    <cfRule type="cellIs" dxfId="5" priority="1" operator="between">
      <formula>"LOW"</formula>
      <formula>"HIGH"</formula>
    </cfRule>
  </conditionalFormatting>
  <conditionalFormatting sqref="N83:N84">
    <cfRule type="cellIs" dxfId="4" priority="2" operator="between">
      <formula>0.35</formula>
      <formula>1</formula>
    </cfRule>
    <cfRule type="cellIs" dxfId="3" priority="3" operator="between">
      <formula>0.2</formula>
      <formula>0.25</formula>
    </cfRule>
    <cfRule type="cellIs" dxfId="2" priority="4" operator="between">
      <formula>0.15</formula>
      <formula>0.2</formula>
    </cfRule>
    <cfRule type="cellIs" dxfId="1" priority="5" operator="between">
      <formula>0.3</formula>
      <formula>0.35</formula>
    </cfRule>
    <cfRule type="cellIs" dxfId="0" priority="6" operator="between">
      <formula>0.25</formula>
      <formula>0.3</formula>
    </cfRule>
  </conditionalFormatting>
  <pageMargins left="0.25" right="0.25" top="0.75" bottom="0.75" header="0.30" footer="0.30"/>
  <pageSetup paperSize="9" scale="3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이현우</dc:creator>
  <cp:lastModifiedBy>createve1436</cp:lastModifiedBy>
  <cp:version>9.104.123.46490</cp:version>
  <dcterms:modified xsi:type="dcterms:W3CDTF">2024-05-08T12:46:39Z</dcterms:modified>
</cp:coreProperties>
</file>